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User\Desktop\Rwametric database\"/>
    </mc:Choice>
  </mc:AlternateContent>
  <xr:revisionPtr revIDLastSave="0" documentId="8_{C4359F28-F4AF-4AE1-90C6-B5FD6E64C1A0}" xr6:coauthVersionLast="47" xr6:coauthVersionMax="47" xr10:uidLastSave="{00000000-0000-0000-0000-000000000000}"/>
  <bookViews>
    <workbookView xWindow="20370" yWindow="-120" windowWidth="29040" windowHeight="15840" firstSheet="3" activeTab="3" xr2:uid="{00000000-000D-0000-FFFF-FFFF00000000}"/>
  </bookViews>
  <sheets>
    <sheet name="Quarterly data (2)" sheetId="7" state="hidden" r:id="rId1"/>
    <sheet name="ToC data doc" sheetId="8" r:id="rId2"/>
    <sheet name="monthly data" sheetId="4" r:id="rId3"/>
    <sheet name="Quarterly data" sheetId="3"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data'!$DF$153:$KW$184</definedName>
    <definedName name="FISC_Rwametric_Mdata">'monthly data'!$EP$281:$LY$307</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data'!$GV$244:$MK$273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data'!$CH$338:$DR$348</definedName>
    <definedName name="_xlnm.Print_Area" localSheetId="5">Dataset!$A$57:$E$161</definedName>
    <definedName name="_xlnm.Print_Area" localSheetId="3">'Quarterly data'!$B$151:$CZ$185</definedName>
    <definedName name="Qdata_INCOMEdisp">'Quarterly data'!$B$381:$DL$387</definedName>
    <definedName name="Qdata_PopFactors">'Quarterly data'!$B$390:$DL$405</definedName>
    <definedName name="Qdata_REER">'Quarterly data'!$B$425:$DL$436</definedName>
    <definedName name="range_GEE_ALL__below_this_updated_February_2019">'Quarterly data'!$C$42:$DZ$51</definedName>
    <definedName name="REAL_POPLAB_Rwametric_Qdata">'Quarterly data'!$B$409:$DL$421</definedName>
    <definedName name="REAL_Rwametric_Qdata">'Quarterly data'!$V$353:$DL$377</definedName>
    <definedName name="Real_sector_Quarterly" localSheetId="0">'Quarterly data (2)'!$A$61:$A$155</definedName>
    <definedName name="Real_sector_Quarterly">'Quarterly data'!$B$56:$B$184</definedName>
    <definedName name="WEO_GAS" localSheetId="0">'Quarterly data (2)'!$A$6:$A$39</definedName>
    <definedName name="WEO_GEE" localSheetId="0">'Quarterly data (2)'!$A$45:$A$58</definedName>
    <definedName name="WEOGAS_Rwametric_Qdata">'Quarterly data'!$D$6:$DZ$36</definedName>
    <definedName name="WEOGEE_Rwametric_Qdata">'Quarterly data'!$D$40:$DZ$52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D304" i="3" l="1"/>
  <c r="DG352" i="3"/>
  <c r="DH352" i="3"/>
  <c r="DI352" i="3"/>
  <c r="DJ352"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I320" i="3" l="1"/>
  <c r="LM307" i="4"/>
  <c r="LL307" i="4"/>
  <c r="LK307" i="4"/>
  <c r="LJ307" i="4"/>
  <c r="LI307" i="4"/>
  <c r="LH307" i="4"/>
  <c r="LG307" i="4"/>
  <c r="LF307" i="4"/>
  <c r="LE307" i="4"/>
  <c r="LD307" i="4"/>
  <c r="LC307" i="4"/>
  <c r="LB307" i="4"/>
  <c r="LA307" i="4"/>
  <c r="KZ307" i="4"/>
  <c r="KY307" i="4"/>
  <c r="KX307" i="4"/>
  <c r="KW307" i="4"/>
  <c r="KV307" i="4"/>
  <c r="KU307" i="4"/>
  <c r="KT307" i="4"/>
  <c r="KS307" i="4"/>
  <c r="KR307" i="4"/>
  <c r="KQ307" i="4"/>
  <c r="KP307" i="4"/>
  <c r="KO307" i="4"/>
  <c r="KN307" i="4"/>
  <c r="KM307" i="4"/>
  <c r="KL307" i="4"/>
  <c r="KK307" i="4"/>
  <c r="KJ307" i="4"/>
  <c r="KI307" i="4"/>
  <c r="KH307" i="4"/>
  <c r="KG307" i="4"/>
  <c r="KF307" i="4"/>
  <c r="KE307" i="4"/>
  <c r="KD307" i="4"/>
  <c r="KC307" i="4"/>
  <c r="KB307" i="4"/>
  <c r="KA307" i="4"/>
  <c r="JZ307" i="4"/>
  <c r="JY307" i="4"/>
  <c r="JX307" i="4"/>
  <c r="JW307" i="4"/>
  <c r="JV307" i="4"/>
  <c r="JU307" i="4"/>
  <c r="JT307" i="4"/>
  <c r="JS307" i="4"/>
  <c r="JR307" i="4"/>
  <c r="JQ307" i="4"/>
  <c r="JP307" i="4"/>
  <c r="JO307" i="4"/>
  <c r="JN307" i="4"/>
  <c r="JM307" i="4"/>
  <c r="JL307" i="4"/>
  <c r="JK307" i="4"/>
  <c r="JJ307" i="4"/>
  <c r="JI307" i="4"/>
  <c r="JH307" i="4"/>
  <c r="JG307" i="4"/>
  <c r="JF307" i="4"/>
  <c r="JE307" i="4"/>
  <c r="JD307" i="4"/>
  <c r="JC307" i="4"/>
  <c r="JB307" i="4"/>
  <c r="JA307" i="4"/>
  <c r="IZ307" i="4"/>
  <c r="IY307" i="4"/>
  <c r="IX307" i="4"/>
  <c r="IW307" i="4"/>
  <c r="IV307" i="4"/>
  <c r="IU307" i="4"/>
  <c r="IT307" i="4"/>
  <c r="IS307" i="4"/>
  <c r="IR307" i="4"/>
  <c r="IQ307" i="4"/>
  <c r="IP307" i="4"/>
  <c r="IO307" i="4"/>
  <c r="IN307" i="4"/>
  <c r="IM307" i="4"/>
  <c r="IL307" i="4"/>
  <c r="IK307" i="4"/>
  <c r="IJ307" i="4"/>
  <c r="II307" i="4"/>
  <c r="IH307" i="4"/>
  <c r="IG307" i="4"/>
  <c r="IF307" i="4"/>
  <c r="IE307" i="4"/>
  <c r="ID307" i="4"/>
  <c r="IC307" i="4"/>
  <c r="IB307" i="4"/>
  <c r="IA307" i="4"/>
  <c r="HZ307" i="4"/>
  <c r="HY307" i="4"/>
  <c r="HX307" i="4"/>
  <c r="HW307" i="4"/>
  <c r="HV307" i="4"/>
  <c r="HU307" i="4"/>
  <c r="HT307" i="4"/>
  <c r="HS307" i="4"/>
  <c r="HR307" i="4"/>
  <c r="HQ307" i="4"/>
  <c r="HP307" i="4"/>
  <c r="HO307" i="4"/>
  <c r="HN307" i="4"/>
  <c r="HM307" i="4"/>
  <c r="HL307" i="4"/>
  <c r="HK307" i="4"/>
  <c r="HJ307" i="4"/>
  <c r="HI307" i="4"/>
  <c r="HH307" i="4"/>
  <c r="HG307" i="4"/>
  <c r="HF307" i="4"/>
  <c r="HE307" i="4"/>
  <c r="HD307" i="4"/>
  <c r="HC307" i="4"/>
  <c r="HB307" i="4"/>
  <c r="HA307" i="4"/>
  <c r="GZ307" i="4"/>
  <c r="GY307" i="4"/>
  <c r="GX307" i="4"/>
  <c r="GW307" i="4"/>
  <c r="GV307" i="4"/>
  <c r="GU307" i="4"/>
  <c r="GT307" i="4"/>
  <c r="GS307" i="4"/>
  <c r="GR307" i="4"/>
  <c r="GQ307" i="4"/>
  <c r="GP307" i="4"/>
  <c r="GO307" i="4"/>
  <c r="GN307" i="4"/>
  <c r="GM307" i="4"/>
  <c r="GL307" i="4"/>
  <c r="GK307" i="4"/>
  <c r="GJ307" i="4"/>
  <c r="GI307" i="4"/>
  <c r="GH307" i="4"/>
  <c r="GG307" i="4"/>
  <c r="GF307" i="4"/>
  <c r="GE307" i="4"/>
  <c r="GD307" i="4"/>
  <c r="GC307" i="4"/>
  <c r="GB307" i="4"/>
  <c r="GA307" i="4"/>
  <c r="FZ307" i="4"/>
  <c r="FY307" i="4"/>
  <c r="EO307" i="4"/>
  <c r="EN307" i="4"/>
  <c r="EM307" i="4"/>
  <c r="EL307" i="4"/>
  <c r="EK307" i="4"/>
  <c r="EJ307" i="4"/>
  <c r="EI307" i="4"/>
  <c r="EH307" i="4"/>
  <c r="EG307" i="4"/>
  <c r="EF307" i="4"/>
  <c r="EE307" i="4"/>
  <c r="ED307" i="4"/>
  <c r="EC307" i="4"/>
  <c r="EB307" i="4"/>
  <c r="EA307" i="4"/>
  <c r="DZ307" i="4"/>
  <c r="DY307" i="4"/>
  <c r="DX307" i="4"/>
  <c r="DW307" i="4"/>
  <c r="DV307" i="4"/>
  <c r="DU307" i="4"/>
  <c r="DT307" i="4"/>
  <c r="DS307" i="4"/>
  <c r="DR307" i="4"/>
  <c r="DQ307" i="4"/>
  <c r="DP307" i="4"/>
  <c r="DO307" i="4"/>
  <c r="DN307" i="4"/>
  <c r="DM307" i="4"/>
  <c r="DL307" i="4"/>
  <c r="DK307" i="4"/>
  <c r="DJ307" i="4"/>
  <c r="DI307" i="4"/>
  <c r="DH307" i="4"/>
  <c r="DG307" i="4"/>
  <c r="DF307" i="4"/>
  <c r="DE307" i="4"/>
  <c r="DD307" i="4"/>
  <c r="DC307" i="4"/>
  <c r="DB307" i="4"/>
  <c r="DA307" i="4"/>
  <c r="CZ307" i="4"/>
  <c r="CY307" i="4"/>
  <c r="CX307" i="4"/>
  <c r="CW307" i="4"/>
  <c r="CV307" i="4"/>
  <c r="CU307" i="4"/>
  <c r="CT307" i="4"/>
  <c r="CS307" i="4"/>
  <c r="CR307" i="4"/>
  <c r="CQ307" i="4"/>
  <c r="CP307" i="4"/>
  <c r="CO307" i="4"/>
  <c r="CN307" i="4"/>
  <c r="CM307" i="4"/>
  <c r="CL307" i="4"/>
  <c r="CK307" i="4"/>
  <c r="CJ307" i="4"/>
  <c r="CI307" i="4"/>
  <c r="CH307" i="4"/>
  <c r="CG307" i="4"/>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41" i="3" l="1"/>
  <c r="DQ241" i="3"/>
  <c r="DP241" i="3"/>
  <c r="DO241" i="3"/>
  <c r="DN241" i="3"/>
  <c r="DM241" i="3"/>
  <c r="DL241" i="3"/>
  <c r="DK241" i="3"/>
  <c r="DJ241" i="3"/>
  <c r="DI241" i="3"/>
  <c r="DH241" i="3"/>
  <c r="DG241" i="3"/>
  <c r="DR279" i="3"/>
  <c r="DQ279" i="3"/>
  <c r="DP279" i="3"/>
  <c r="DO279" i="3"/>
  <c r="DN279" i="3"/>
  <c r="DM279" i="3"/>
  <c r="DL279" i="3"/>
  <c r="DK279" i="3"/>
  <c r="DJ279" i="3"/>
  <c r="DI279" i="3"/>
  <c r="DH279" i="3"/>
  <c r="DF279" i="3"/>
  <c r="DE279" i="3"/>
  <c r="D279" i="3"/>
  <c r="C279" i="3"/>
  <c r="DR153" i="3" l="1"/>
  <c r="DQ153" i="3"/>
  <c r="DP153" i="3"/>
  <c r="DO153" i="3"/>
  <c r="DN153" i="3"/>
  <c r="DM153" i="3"/>
  <c r="DL153" i="3"/>
  <c r="DK153" i="3"/>
  <c r="DJ153" i="3"/>
  <c r="DI153" i="3"/>
  <c r="DH153" i="3"/>
  <c r="DG153" i="3"/>
  <c r="DR273" i="3" l="1"/>
  <c r="DQ273" i="3"/>
  <c r="DP273" i="3"/>
  <c r="DO273" i="3"/>
  <c r="DN273" i="3"/>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R272" i="3"/>
  <c r="DQ272" i="3"/>
  <c r="DP272" i="3"/>
  <c r="DO272"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R271" i="3"/>
  <c r="DQ271" i="3"/>
  <c r="DP271" i="3"/>
  <c r="DO271"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DF352" i="3" l="1"/>
  <c r="DE352" i="3"/>
  <c r="DD352" i="3"/>
  <c r="DC352" i="3"/>
  <c r="B310" i="3" l="1"/>
  <c r="DE155" i="3" l="1"/>
  <c r="DF155" i="3"/>
  <c r="DG155" i="3"/>
  <c r="DH155" i="3"/>
  <c r="DI155" i="3"/>
  <c r="DJ155" i="3"/>
  <c r="DK155" i="3"/>
  <c r="DL155" i="3"/>
  <c r="DM155" i="3"/>
  <c r="DN155" i="3"/>
  <c r="DO155" i="3"/>
  <c r="DP155" i="3"/>
  <c r="DQ155" i="3"/>
  <c r="DR155" i="3"/>
  <c r="DE156" i="3"/>
  <c r="DF156" i="3"/>
  <c r="DG156" i="3"/>
  <c r="DH156" i="3"/>
  <c r="DI156" i="3"/>
  <c r="DJ156" i="3"/>
  <c r="DK156" i="3"/>
  <c r="DL156" i="3"/>
  <c r="DM156" i="3"/>
  <c r="DN156" i="3"/>
  <c r="DO156" i="3"/>
  <c r="DP156" i="3"/>
  <c r="DQ156" i="3"/>
  <c r="DR156" i="3"/>
  <c r="DE157" i="3"/>
  <c r="DF157" i="3"/>
  <c r="DG157" i="3"/>
  <c r="DH157" i="3"/>
  <c r="DI157" i="3"/>
  <c r="DJ157" i="3"/>
  <c r="DK157" i="3"/>
  <c r="DL157" i="3"/>
  <c r="DM157" i="3"/>
  <c r="DN157" i="3"/>
  <c r="DO157" i="3"/>
  <c r="DP157" i="3"/>
  <c r="DQ157" i="3"/>
  <c r="DR157" i="3"/>
  <c r="DE158" i="3"/>
  <c r="DF158" i="3"/>
  <c r="DG158" i="3"/>
  <c r="DH158" i="3"/>
  <c r="DI158" i="3"/>
  <c r="DJ158" i="3"/>
  <c r="DK158" i="3"/>
  <c r="DL158" i="3"/>
  <c r="DM158" i="3"/>
  <c r="DN158" i="3"/>
  <c r="DO158" i="3"/>
  <c r="DP158" i="3"/>
  <c r="DQ158" i="3"/>
  <c r="DR158" i="3"/>
  <c r="DE159" i="3"/>
  <c r="DF159" i="3"/>
  <c r="DG159" i="3"/>
  <c r="DH159" i="3"/>
  <c r="DI159" i="3"/>
  <c r="DJ159" i="3"/>
  <c r="DK159" i="3"/>
  <c r="DL159" i="3"/>
  <c r="DM159" i="3"/>
  <c r="DN159" i="3"/>
  <c r="DO159" i="3"/>
  <c r="DP159" i="3"/>
  <c r="DQ159" i="3"/>
  <c r="DR159" i="3"/>
  <c r="DE160" i="3"/>
  <c r="DF160" i="3"/>
  <c r="DG160" i="3"/>
  <c r="DH160" i="3"/>
  <c r="DI160" i="3"/>
  <c r="DJ160" i="3"/>
  <c r="DK160" i="3"/>
  <c r="DL160" i="3"/>
  <c r="DM160" i="3"/>
  <c r="DN160" i="3"/>
  <c r="DO160" i="3"/>
  <c r="DP160" i="3"/>
  <c r="DQ160" i="3"/>
  <c r="DR160" i="3"/>
  <c r="DE161" i="3"/>
  <c r="DF161" i="3"/>
  <c r="DG161" i="3"/>
  <c r="DH161" i="3"/>
  <c r="DI161" i="3"/>
  <c r="DJ161" i="3"/>
  <c r="DK161" i="3"/>
  <c r="DL161" i="3"/>
  <c r="DM161" i="3"/>
  <c r="DN161" i="3"/>
  <c r="DO161" i="3"/>
  <c r="DP161" i="3"/>
  <c r="DQ161" i="3"/>
  <c r="DR161" i="3"/>
  <c r="DE162" i="3"/>
  <c r="DF162" i="3"/>
  <c r="DG162" i="3"/>
  <c r="DH162" i="3"/>
  <c r="DI162" i="3"/>
  <c r="DJ162" i="3"/>
  <c r="DK162" i="3"/>
  <c r="DL162" i="3"/>
  <c r="DM162" i="3"/>
  <c r="DN162" i="3"/>
  <c r="DO162" i="3"/>
  <c r="DP162" i="3"/>
  <c r="DQ162" i="3"/>
  <c r="DR162" i="3"/>
  <c r="DE163" i="3"/>
  <c r="DF163" i="3"/>
  <c r="DG163" i="3"/>
  <c r="DH163" i="3"/>
  <c r="DI163" i="3"/>
  <c r="DJ163" i="3"/>
  <c r="DK163" i="3"/>
  <c r="DL163" i="3"/>
  <c r="DM163" i="3"/>
  <c r="DN163" i="3"/>
  <c r="DO163" i="3"/>
  <c r="DP163" i="3"/>
  <c r="DQ163" i="3"/>
  <c r="DR163" i="3"/>
  <c r="DE164" i="3"/>
  <c r="DF164" i="3"/>
  <c r="DG164" i="3"/>
  <c r="DH164" i="3"/>
  <c r="DI164" i="3"/>
  <c r="DJ164" i="3"/>
  <c r="DK164" i="3"/>
  <c r="DL164" i="3"/>
  <c r="DM164" i="3"/>
  <c r="DN164" i="3"/>
  <c r="DO164" i="3"/>
  <c r="DP164" i="3"/>
  <c r="DQ164" i="3"/>
  <c r="DR164" i="3"/>
  <c r="DE165" i="3"/>
  <c r="DF165" i="3"/>
  <c r="DG165" i="3"/>
  <c r="DH165" i="3"/>
  <c r="DI165" i="3"/>
  <c r="DJ165" i="3"/>
  <c r="DK165" i="3"/>
  <c r="DL165" i="3"/>
  <c r="DM165" i="3"/>
  <c r="DN165" i="3"/>
  <c r="DO165" i="3"/>
  <c r="DP165" i="3"/>
  <c r="DQ165" i="3"/>
  <c r="DR165" i="3"/>
  <c r="DE166" i="3"/>
  <c r="DF166" i="3"/>
  <c r="DG166" i="3"/>
  <c r="DH166" i="3"/>
  <c r="DI166" i="3"/>
  <c r="DJ166" i="3"/>
  <c r="DK166" i="3"/>
  <c r="DL166" i="3"/>
  <c r="DM166" i="3"/>
  <c r="DN166" i="3"/>
  <c r="DO166" i="3"/>
  <c r="DP166" i="3"/>
  <c r="DQ166" i="3"/>
  <c r="DR166" i="3"/>
  <c r="DE167" i="3"/>
  <c r="DF167" i="3"/>
  <c r="DG167" i="3"/>
  <c r="DH167" i="3"/>
  <c r="DI167" i="3"/>
  <c r="DJ167" i="3"/>
  <c r="DK167" i="3"/>
  <c r="DL167" i="3"/>
  <c r="DM167" i="3"/>
  <c r="DN167" i="3"/>
  <c r="DO167" i="3"/>
  <c r="DP167" i="3"/>
  <c r="DQ167" i="3"/>
  <c r="DR167" i="3"/>
  <c r="DE168" i="3"/>
  <c r="DF168" i="3"/>
  <c r="DG168" i="3"/>
  <c r="DH168" i="3"/>
  <c r="DI168" i="3"/>
  <c r="DJ168" i="3"/>
  <c r="DK168" i="3"/>
  <c r="DL168" i="3"/>
  <c r="DM168" i="3"/>
  <c r="DN168" i="3"/>
  <c r="DO168" i="3"/>
  <c r="DP168" i="3"/>
  <c r="DQ168" i="3"/>
  <c r="DR168" i="3"/>
  <c r="DE169" i="3"/>
  <c r="DF169" i="3"/>
  <c r="DG169" i="3"/>
  <c r="DH169" i="3"/>
  <c r="DI169" i="3"/>
  <c r="DJ169" i="3"/>
  <c r="DK169" i="3"/>
  <c r="DL169" i="3"/>
  <c r="DM169" i="3"/>
  <c r="DN169" i="3"/>
  <c r="DO169" i="3"/>
  <c r="DP169" i="3"/>
  <c r="DQ169" i="3"/>
  <c r="DR169" i="3"/>
  <c r="DE170" i="3"/>
  <c r="DF170" i="3"/>
  <c r="DG170" i="3"/>
  <c r="DH170" i="3"/>
  <c r="DI170" i="3"/>
  <c r="DJ170" i="3"/>
  <c r="DK170" i="3"/>
  <c r="DL170" i="3"/>
  <c r="DM170" i="3"/>
  <c r="DN170" i="3"/>
  <c r="DO170" i="3"/>
  <c r="DP170" i="3"/>
  <c r="DQ170" i="3"/>
  <c r="DR170" i="3"/>
  <c r="DE171" i="3"/>
  <c r="DF171" i="3"/>
  <c r="DG171" i="3"/>
  <c r="DH171" i="3"/>
  <c r="DI171" i="3"/>
  <c r="DJ171" i="3"/>
  <c r="DK171" i="3"/>
  <c r="DL171" i="3"/>
  <c r="DM171" i="3"/>
  <c r="DN171" i="3"/>
  <c r="DO171" i="3"/>
  <c r="DP171" i="3"/>
  <c r="DQ171" i="3"/>
  <c r="DR171" i="3"/>
  <c r="DE172" i="3"/>
  <c r="DF172" i="3"/>
  <c r="DG172" i="3"/>
  <c r="DH172" i="3"/>
  <c r="DI172" i="3"/>
  <c r="DJ172" i="3"/>
  <c r="DK172" i="3"/>
  <c r="DL172" i="3"/>
  <c r="DM172" i="3"/>
  <c r="DN172" i="3"/>
  <c r="DO172" i="3"/>
  <c r="DP172" i="3"/>
  <c r="DQ172" i="3"/>
  <c r="DR172" i="3"/>
  <c r="DE173" i="3"/>
  <c r="DF173" i="3"/>
  <c r="DG173" i="3"/>
  <c r="DH173" i="3"/>
  <c r="DI173" i="3"/>
  <c r="DJ173" i="3"/>
  <c r="DK173" i="3"/>
  <c r="DL173" i="3"/>
  <c r="DM173" i="3"/>
  <c r="DN173" i="3"/>
  <c r="DO173" i="3"/>
  <c r="DP173" i="3"/>
  <c r="DQ173" i="3"/>
  <c r="DR173" i="3"/>
  <c r="DE174" i="3"/>
  <c r="DF174" i="3"/>
  <c r="DG174" i="3"/>
  <c r="DH174" i="3"/>
  <c r="DI174" i="3"/>
  <c r="DJ174" i="3"/>
  <c r="DK174" i="3"/>
  <c r="DL174" i="3"/>
  <c r="DM174" i="3"/>
  <c r="DN174" i="3"/>
  <c r="DO174" i="3"/>
  <c r="DP174" i="3"/>
  <c r="DQ174" i="3"/>
  <c r="DR174" i="3"/>
  <c r="DE175" i="3"/>
  <c r="DF175" i="3"/>
  <c r="DG175" i="3"/>
  <c r="DH175" i="3"/>
  <c r="DI175" i="3"/>
  <c r="DJ175" i="3"/>
  <c r="DK175" i="3"/>
  <c r="DL175" i="3"/>
  <c r="DM175" i="3"/>
  <c r="DN175" i="3"/>
  <c r="DO175" i="3"/>
  <c r="DP175" i="3"/>
  <c r="DQ175" i="3"/>
  <c r="DR175" i="3"/>
  <c r="DE176" i="3"/>
  <c r="DF176" i="3"/>
  <c r="DG176" i="3"/>
  <c r="DH176" i="3"/>
  <c r="DI176" i="3"/>
  <c r="DJ176" i="3"/>
  <c r="DK176" i="3"/>
  <c r="DL176" i="3"/>
  <c r="DM176" i="3"/>
  <c r="DN176" i="3"/>
  <c r="DO176" i="3"/>
  <c r="DP176" i="3"/>
  <c r="DQ176" i="3"/>
  <c r="DR176" i="3"/>
  <c r="DE177" i="3"/>
  <c r="DF177" i="3"/>
  <c r="DG177" i="3"/>
  <c r="DH177" i="3"/>
  <c r="DI177" i="3"/>
  <c r="DJ177" i="3"/>
  <c r="DK177" i="3"/>
  <c r="DL177" i="3"/>
  <c r="DM177" i="3"/>
  <c r="DN177" i="3"/>
  <c r="DO177" i="3"/>
  <c r="DP177" i="3"/>
  <c r="DQ177" i="3"/>
  <c r="DR177" i="3"/>
  <c r="DE178" i="3"/>
  <c r="DF178" i="3"/>
  <c r="DG178" i="3"/>
  <c r="DH178" i="3"/>
  <c r="DI178" i="3"/>
  <c r="DJ178" i="3"/>
  <c r="DK178" i="3"/>
  <c r="DL178" i="3"/>
  <c r="DM178" i="3"/>
  <c r="DN178" i="3"/>
  <c r="DO178" i="3"/>
  <c r="DP178" i="3"/>
  <c r="DQ178" i="3"/>
  <c r="DR178" i="3"/>
  <c r="DE179" i="3"/>
  <c r="DF179" i="3"/>
  <c r="DG179" i="3"/>
  <c r="DH179" i="3"/>
  <c r="DI179" i="3"/>
  <c r="DJ179" i="3"/>
  <c r="DK179" i="3"/>
  <c r="DL179" i="3"/>
  <c r="DM179" i="3"/>
  <c r="DN179" i="3"/>
  <c r="DO179" i="3"/>
  <c r="DP179" i="3"/>
  <c r="DQ179" i="3"/>
  <c r="DR179" i="3"/>
  <c r="DE180" i="3"/>
  <c r="DF180" i="3"/>
  <c r="DG180" i="3"/>
  <c r="DH180" i="3"/>
  <c r="DI180" i="3"/>
  <c r="DJ180" i="3"/>
  <c r="DK180" i="3"/>
  <c r="DL180" i="3"/>
  <c r="DM180" i="3"/>
  <c r="DN180" i="3"/>
  <c r="DO180" i="3"/>
  <c r="DP180" i="3"/>
  <c r="DQ180" i="3"/>
  <c r="DR180" i="3"/>
  <c r="DE181" i="3"/>
  <c r="DF181" i="3"/>
  <c r="DG181" i="3"/>
  <c r="DH181" i="3"/>
  <c r="DI181" i="3"/>
  <c r="DJ181" i="3"/>
  <c r="DK181" i="3"/>
  <c r="DL181" i="3"/>
  <c r="DM181" i="3"/>
  <c r="DN181" i="3"/>
  <c r="DO181" i="3"/>
  <c r="DP181" i="3"/>
  <c r="DQ181" i="3"/>
  <c r="DR181" i="3"/>
  <c r="DE182" i="3"/>
  <c r="DF182" i="3"/>
  <c r="DG182" i="3"/>
  <c r="DH182" i="3"/>
  <c r="DI182" i="3"/>
  <c r="DJ182" i="3"/>
  <c r="DK182" i="3"/>
  <c r="DL182" i="3"/>
  <c r="DM182" i="3"/>
  <c r="DN182" i="3"/>
  <c r="DO182" i="3"/>
  <c r="DP182" i="3"/>
  <c r="DQ182" i="3"/>
  <c r="DR182" i="3"/>
  <c r="DE183" i="3"/>
  <c r="DF183" i="3"/>
  <c r="DG183" i="3"/>
  <c r="DH183" i="3"/>
  <c r="DI183" i="3"/>
  <c r="DJ183" i="3"/>
  <c r="DK183" i="3"/>
  <c r="DL183" i="3"/>
  <c r="DM183" i="3"/>
  <c r="DN183" i="3"/>
  <c r="DO183" i="3"/>
  <c r="DP183" i="3"/>
  <c r="DQ183" i="3"/>
  <c r="DR183" i="3"/>
  <c r="DE184" i="3"/>
  <c r="DF184" i="3"/>
  <c r="DG184" i="3"/>
  <c r="DH184" i="3"/>
  <c r="DI184" i="3"/>
  <c r="DJ184" i="3"/>
  <c r="DK184" i="3"/>
  <c r="DL184" i="3"/>
  <c r="DM184" i="3"/>
  <c r="DN184" i="3"/>
  <c r="DO184" i="3"/>
  <c r="DP184" i="3"/>
  <c r="DQ184" i="3"/>
  <c r="DR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DK283" i="3"/>
  <c r="DL283" i="3"/>
  <c r="DM283" i="3"/>
  <c r="DN283" i="3"/>
  <c r="DO283" i="3"/>
  <c r="DP283" i="3"/>
  <c r="DQ283" i="3"/>
  <c r="DR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DK284" i="3"/>
  <c r="DL284" i="3"/>
  <c r="DM284" i="3"/>
  <c r="DN284" i="3"/>
  <c r="DO284" i="3"/>
  <c r="DP284" i="3"/>
  <c r="DQ284" i="3"/>
  <c r="DR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DK285" i="3"/>
  <c r="DL285" i="3"/>
  <c r="DM285" i="3"/>
  <c r="DN285" i="3"/>
  <c r="DO285" i="3"/>
  <c r="DP285" i="3"/>
  <c r="DQ285" i="3"/>
  <c r="DR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DK286" i="3"/>
  <c r="DL286" i="3"/>
  <c r="DM286" i="3"/>
  <c r="DN286" i="3"/>
  <c r="DO286" i="3"/>
  <c r="DP286" i="3"/>
  <c r="DQ286" i="3"/>
  <c r="DR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DK287" i="3"/>
  <c r="DL287" i="3"/>
  <c r="DM287" i="3"/>
  <c r="DN287" i="3"/>
  <c r="DO287" i="3"/>
  <c r="DP287" i="3"/>
  <c r="DQ287" i="3"/>
  <c r="DR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DK288" i="3"/>
  <c r="DL288" i="3"/>
  <c r="DM288" i="3"/>
  <c r="DN288" i="3"/>
  <c r="DO288" i="3"/>
  <c r="DP288" i="3"/>
  <c r="DQ288" i="3"/>
  <c r="DR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DK289" i="3"/>
  <c r="DL289" i="3"/>
  <c r="DM289" i="3"/>
  <c r="DN289" i="3"/>
  <c r="DO289" i="3"/>
  <c r="DP289" i="3"/>
  <c r="DQ289" i="3"/>
  <c r="DR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DK290" i="3"/>
  <c r="DL290" i="3"/>
  <c r="DM290" i="3"/>
  <c r="DN290" i="3"/>
  <c r="DO290" i="3"/>
  <c r="DP290" i="3"/>
  <c r="DQ290" i="3"/>
  <c r="DR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DK291" i="3"/>
  <c r="DL291" i="3"/>
  <c r="DM291" i="3"/>
  <c r="DN291" i="3"/>
  <c r="DO291" i="3"/>
  <c r="DP291" i="3"/>
  <c r="DQ291" i="3"/>
  <c r="DR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DK292" i="3"/>
  <c r="DL292" i="3"/>
  <c r="DM292" i="3"/>
  <c r="DN292" i="3"/>
  <c r="DO292" i="3"/>
  <c r="DP292" i="3"/>
  <c r="DQ292" i="3"/>
  <c r="DR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DK293" i="3"/>
  <c r="DL293" i="3"/>
  <c r="DM293" i="3"/>
  <c r="DN293" i="3"/>
  <c r="DO293" i="3"/>
  <c r="DP293" i="3"/>
  <c r="DQ293" i="3"/>
  <c r="DR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DK294" i="3"/>
  <c r="DL294" i="3"/>
  <c r="DM294" i="3"/>
  <c r="DN294" i="3"/>
  <c r="DO294" i="3"/>
  <c r="DP294" i="3"/>
  <c r="DQ294" i="3"/>
  <c r="DR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DK295" i="3"/>
  <c r="DL295" i="3"/>
  <c r="DM295" i="3"/>
  <c r="DN295" i="3"/>
  <c r="DO295" i="3"/>
  <c r="DP295" i="3"/>
  <c r="DQ295" i="3"/>
  <c r="DR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DK296" i="3"/>
  <c r="DL296" i="3"/>
  <c r="DM296" i="3"/>
  <c r="DN296" i="3"/>
  <c r="DO296" i="3"/>
  <c r="DP296" i="3"/>
  <c r="DQ296" i="3"/>
  <c r="DR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DK297" i="3"/>
  <c r="DL297" i="3"/>
  <c r="DM297" i="3"/>
  <c r="DN297" i="3"/>
  <c r="DO297" i="3"/>
  <c r="DP297" i="3"/>
  <c r="DQ297" i="3"/>
  <c r="DR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DK298" i="3"/>
  <c r="DL298" i="3"/>
  <c r="DM298" i="3"/>
  <c r="DN298" i="3"/>
  <c r="DO298" i="3"/>
  <c r="DP298" i="3"/>
  <c r="DQ298" i="3"/>
  <c r="DR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DK299" i="3"/>
  <c r="DL299" i="3"/>
  <c r="DM299" i="3"/>
  <c r="DN299" i="3"/>
  <c r="DO299" i="3"/>
  <c r="DP299" i="3"/>
  <c r="DQ299" i="3"/>
  <c r="DR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DK300" i="3"/>
  <c r="DL300" i="3"/>
  <c r="DM300" i="3"/>
  <c r="DN300" i="3"/>
  <c r="DO300" i="3"/>
  <c r="DP300" i="3"/>
  <c r="DQ300" i="3"/>
  <c r="DR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DK301" i="3"/>
  <c r="DL301" i="3"/>
  <c r="DM301" i="3"/>
  <c r="DN301" i="3"/>
  <c r="DO301" i="3"/>
  <c r="DP301" i="3"/>
  <c r="DQ301" i="3"/>
  <c r="DR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DK302" i="3"/>
  <c r="DL302" i="3"/>
  <c r="DM302" i="3"/>
  <c r="DN302" i="3"/>
  <c r="DO302" i="3"/>
  <c r="DP302" i="3"/>
  <c r="DQ302" i="3"/>
  <c r="DR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DK303" i="3"/>
  <c r="DL303" i="3"/>
  <c r="DM303" i="3"/>
  <c r="DN303" i="3"/>
  <c r="DO303" i="3"/>
  <c r="DP303" i="3"/>
  <c r="DQ303" i="3"/>
  <c r="DR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DK304" i="3"/>
  <c r="DL304" i="3"/>
  <c r="DM304" i="3"/>
  <c r="DN304" i="3"/>
  <c r="DO304" i="3"/>
  <c r="DP304" i="3"/>
  <c r="DQ304" i="3"/>
  <c r="DR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DK305" i="3"/>
  <c r="DL305" i="3"/>
  <c r="DM305" i="3"/>
  <c r="DN305" i="3"/>
  <c r="DO305" i="3"/>
  <c r="DP305" i="3"/>
  <c r="DQ305" i="3"/>
  <c r="DR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K306" i="3"/>
  <c r="DL306" i="3"/>
  <c r="DM306" i="3"/>
  <c r="DN306" i="3"/>
  <c r="DO306" i="3"/>
  <c r="DP306" i="3"/>
  <c r="DQ306" i="3"/>
  <c r="DR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DK282" i="3"/>
  <c r="DL282" i="3"/>
  <c r="DM282" i="3"/>
  <c r="DN282" i="3"/>
  <c r="DO282" i="3"/>
  <c r="DP282" i="3"/>
  <c r="DQ282" i="3"/>
  <c r="DR282" i="3"/>
  <c r="CT307" i="3" l="1"/>
  <c r="CP307" i="3"/>
  <c r="CL307" i="3"/>
  <c r="CH307" i="3"/>
  <c r="CS307" i="3"/>
  <c r="CO307" i="3"/>
  <c r="CK307" i="3"/>
  <c r="CG307" i="3"/>
  <c r="CR307" i="3"/>
  <c r="CN307" i="3"/>
  <c r="CJ307" i="3"/>
  <c r="CF307" i="3"/>
  <c r="CQ307" i="3"/>
  <c r="CM307" i="3"/>
  <c r="CI307" i="3"/>
  <c r="CE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DN334" i="3"/>
  <c r="DO334" i="3"/>
  <c r="DP334" i="3"/>
  <c r="DQ334" i="3"/>
  <c r="DR334" i="3"/>
  <c r="CU334" i="3"/>
  <c r="CV334" i="3"/>
  <c r="CZ333" i="3"/>
  <c r="DA333" i="3"/>
  <c r="DB333" i="3"/>
  <c r="DC333" i="3"/>
  <c r="DD333" i="3"/>
  <c r="DE333" i="3"/>
  <c r="DF333" i="3"/>
  <c r="DG333" i="3"/>
  <c r="DH333" i="3"/>
  <c r="DJ333" i="3"/>
  <c r="DK333" i="3"/>
  <c r="DL333" i="3"/>
  <c r="DM333" i="3"/>
  <c r="DN333" i="3"/>
  <c r="DO333" i="3"/>
  <c r="DP333" i="3"/>
  <c r="DQ333" i="3"/>
  <c r="DR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N312" i="3"/>
  <c r="DO312" i="3"/>
  <c r="DP312" i="3"/>
  <c r="DQ312" i="3"/>
  <c r="DR312" i="3"/>
  <c r="DA313" i="3"/>
  <c r="DB313" i="3"/>
  <c r="DC313" i="3"/>
  <c r="DD313" i="3"/>
  <c r="DE313" i="3"/>
  <c r="DF313" i="3"/>
  <c r="DG313" i="3"/>
  <c r="DH313" i="3"/>
  <c r="DI313" i="3"/>
  <c r="DJ313" i="3"/>
  <c r="DK313" i="3"/>
  <c r="DL313" i="3"/>
  <c r="DM313" i="3"/>
  <c r="DN313" i="3"/>
  <c r="DO313" i="3"/>
  <c r="DP313" i="3"/>
  <c r="DQ313" i="3"/>
  <c r="DR313" i="3"/>
  <c r="DA314" i="3"/>
  <c r="DB314" i="3"/>
  <c r="DC314" i="3"/>
  <c r="DD314" i="3"/>
  <c r="DE314" i="3"/>
  <c r="DF314" i="3"/>
  <c r="DG314" i="3"/>
  <c r="DH314" i="3"/>
  <c r="DI314" i="3"/>
  <c r="DJ314" i="3"/>
  <c r="DK314" i="3"/>
  <c r="DL314" i="3"/>
  <c r="DM314" i="3"/>
  <c r="DN314" i="3"/>
  <c r="DO314" i="3"/>
  <c r="DP314" i="3"/>
  <c r="DQ314" i="3"/>
  <c r="DR314" i="3"/>
  <c r="DA315" i="3"/>
  <c r="DB315" i="3"/>
  <c r="DC315" i="3"/>
  <c r="DD315" i="3"/>
  <c r="DE315" i="3"/>
  <c r="DF315" i="3"/>
  <c r="DG315" i="3"/>
  <c r="DH315" i="3"/>
  <c r="DI315" i="3"/>
  <c r="DJ315" i="3"/>
  <c r="DK315" i="3"/>
  <c r="DL315" i="3"/>
  <c r="DM315" i="3"/>
  <c r="DN315" i="3"/>
  <c r="DO315" i="3"/>
  <c r="DP315" i="3"/>
  <c r="DQ315" i="3"/>
  <c r="DR315" i="3"/>
  <c r="DA316" i="3"/>
  <c r="DB316" i="3"/>
  <c r="DC316" i="3"/>
  <c r="DD316" i="3"/>
  <c r="DE316" i="3"/>
  <c r="DF316" i="3"/>
  <c r="DG316" i="3"/>
  <c r="DH316" i="3"/>
  <c r="DI316" i="3"/>
  <c r="DJ316" i="3"/>
  <c r="DK316" i="3"/>
  <c r="DL316" i="3"/>
  <c r="DM316" i="3"/>
  <c r="DN316" i="3"/>
  <c r="DO316" i="3"/>
  <c r="DP316" i="3"/>
  <c r="DQ316" i="3"/>
  <c r="DR316" i="3"/>
  <c r="DA317" i="3"/>
  <c r="DB317" i="3"/>
  <c r="DC317" i="3"/>
  <c r="DD317" i="3"/>
  <c r="DE317" i="3"/>
  <c r="DF317" i="3"/>
  <c r="DG317" i="3"/>
  <c r="DH317" i="3"/>
  <c r="DI317" i="3"/>
  <c r="DJ317" i="3"/>
  <c r="DK317" i="3"/>
  <c r="DL317" i="3"/>
  <c r="DM317" i="3"/>
  <c r="DN317" i="3"/>
  <c r="DO317" i="3"/>
  <c r="DP317" i="3"/>
  <c r="DQ317" i="3"/>
  <c r="DR317" i="3"/>
  <c r="DA318" i="3"/>
  <c r="DB318" i="3"/>
  <c r="DC318" i="3"/>
  <c r="DD318" i="3"/>
  <c r="DE318" i="3"/>
  <c r="DF318" i="3"/>
  <c r="DG318" i="3"/>
  <c r="DH318" i="3"/>
  <c r="DI318" i="3"/>
  <c r="DJ318" i="3"/>
  <c r="DK318" i="3"/>
  <c r="DL318" i="3"/>
  <c r="DM318" i="3"/>
  <c r="DN318" i="3"/>
  <c r="DO318" i="3"/>
  <c r="DP318" i="3"/>
  <c r="DQ318" i="3"/>
  <c r="DR318" i="3"/>
  <c r="DA319" i="3"/>
  <c r="DB319" i="3"/>
  <c r="DC319" i="3"/>
  <c r="DD319" i="3"/>
  <c r="DE319" i="3"/>
  <c r="DF319" i="3"/>
  <c r="DG319" i="3"/>
  <c r="DH319" i="3"/>
  <c r="DI319" i="3"/>
  <c r="DJ319" i="3"/>
  <c r="DK319" i="3"/>
  <c r="DL319" i="3"/>
  <c r="DM319" i="3"/>
  <c r="DN319" i="3"/>
  <c r="DO319" i="3"/>
  <c r="DP319" i="3"/>
  <c r="DQ319" i="3"/>
  <c r="DR319" i="3"/>
  <c r="DA320" i="3"/>
  <c r="DB320" i="3"/>
  <c r="DC320" i="3"/>
  <c r="DD320" i="3"/>
  <c r="DE320" i="3"/>
  <c r="DF320" i="3"/>
  <c r="DG320" i="3"/>
  <c r="DH320" i="3"/>
  <c r="DJ320" i="3"/>
  <c r="DK320" i="3"/>
  <c r="DL320" i="3"/>
  <c r="DM320" i="3"/>
  <c r="DN320" i="3"/>
  <c r="DO320" i="3"/>
  <c r="DP320" i="3"/>
  <c r="DQ320" i="3"/>
  <c r="DR320" i="3"/>
  <c r="DA321" i="3"/>
  <c r="DB321" i="3"/>
  <c r="DC321" i="3"/>
  <c r="DD321" i="3"/>
  <c r="DE321" i="3"/>
  <c r="DF321" i="3"/>
  <c r="DG321" i="3"/>
  <c r="DH321" i="3"/>
  <c r="DI321" i="3"/>
  <c r="DJ321" i="3"/>
  <c r="DK321" i="3"/>
  <c r="DL321" i="3"/>
  <c r="DM321" i="3"/>
  <c r="DN321" i="3"/>
  <c r="DO321" i="3"/>
  <c r="DP321" i="3"/>
  <c r="DQ321" i="3"/>
  <c r="DR321" i="3"/>
  <c r="DA322" i="3"/>
  <c r="DB322" i="3"/>
  <c r="DC322" i="3"/>
  <c r="DD322" i="3"/>
  <c r="DE322" i="3"/>
  <c r="DF322" i="3"/>
  <c r="DG322" i="3"/>
  <c r="DH322" i="3"/>
  <c r="DI322" i="3"/>
  <c r="DJ322" i="3"/>
  <c r="DK322" i="3"/>
  <c r="DL322" i="3"/>
  <c r="DM322" i="3"/>
  <c r="DN322" i="3"/>
  <c r="DO322" i="3"/>
  <c r="DP322" i="3"/>
  <c r="DQ322" i="3"/>
  <c r="DR322" i="3"/>
  <c r="DA323" i="3"/>
  <c r="DB323" i="3"/>
  <c r="DC323" i="3"/>
  <c r="DD323" i="3"/>
  <c r="DE323" i="3"/>
  <c r="DF323" i="3"/>
  <c r="DG323" i="3"/>
  <c r="DH323" i="3"/>
  <c r="DI323" i="3"/>
  <c r="DJ323" i="3"/>
  <c r="DK323" i="3"/>
  <c r="DL323" i="3"/>
  <c r="DM323" i="3"/>
  <c r="DN323" i="3"/>
  <c r="DO323" i="3"/>
  <c r="DP323" i="3"/>
  <c r="DQ323" i="3"/>
  <c r="DR323" i="3"/>
  <c r="DA324" i="3"/>
  <c r="DB324" i="3"/>
  <c r="DC324" i="3"/>
  <c r="DD324" i="3"/>
  <c r="DE324" i="3"/>
  <c r="DF324" i="3"/>
  <c r="DG324" i="3"/>
  <c r="DH324" i="3"/>
  <c r="DI324" i="3"/>
  <c r="DJ324" i="3"/>
  <c r="DK324" i="3"/>
  <c r="DL324" i="3"/>
  <c r="DM324" i="3"/>
  <c r="DN324" i="3"/>
  <c r="DO324" i="3"/>
  <c r="DP324" i="3"/>
  <c r="DQ324" i="3"/>
  <c r="DR324" i="3"/>
  <c r="DA325" i="3"/>
  <c r="DB325" i="3"/>
  <c r="DC325" i="3"/>
  <c r="DD325" i="3"/>
  <c r="DE325" i="3"/>
  <c r="DF325" i="3"/>
  <c r="DG325" i="3"/>
  <c r="DH325" i="3"/>
  <c r="DI325" i="3"/>
  <c r="DJ325" i="3"/>
  <c r="DK325" i="3"/>
  <c r="DL325" i="3"/>
  <c r="DM325" i="3"/>
  <c r="DN325" i="3"/>
  <c r="DO325" i="3"/>
  <c r="DP325" i="3"/>
  <c r="DQ325" i="3"/>
  <c r="DR325" i="3"/>
  <c r="DA326" i="3"/>
  <c r="DB326" i="3"/>
  <c r="DC326" i="3"/>
  <c r="DD326" i="3"/>
  <c r="DE326" i="3"/>
  <c r="DF326" i="3"/>
  <c r="DG326" i="3"/>
  <c r="DH326" i="3"/>
  <c r="DI326" i="3"/>
  <c r="DJ326" i="3"/>
  <c r="DK326" i="3"/>
  <c r="DL326" i="3"/>
  <c r="DM326" i="3"/>
  <c r="DN326" i="3"/>
  <c r="DO326" i="3"/>
  <c r="DP326" i="3"/>
  <c r="DQ326" i="3"/>
  <c r="DR326" i="3"/>
  <c r="DA327" i="3"/>
  <c r="DB327" i="3"/>
  <c r="DC327" i="3"/>
  <c r="DD327" i="3"/>
  <c r="DE327" i="3"/>
  <c r="DF327" i="3"/>
  <c r="DG327" i="3"/>
  <c r="DH327" i="3"/>
  <c r="DI327" i="3"/>
  <c r="DJ327" i="3"/>
  <c r="DK327" i="3"/>
  <c r="DL327" i="3"/>
  <c r="DM327" i="3"/>
  <c r="DN327" i="3"/>
  <c r="DO327" i="3"/>
  <c r="DP327" i="3"/>
  <c r="DQ327" i="3"/>
  <c r="DR327" i="3"/>
  <c r="DA329" i="3"/>
  <c r="DB329" i="3"/>
  <c r="DC329" i="3"/>
  <c r="DD329" i="3"/>
  <c r="DE329" i="3"/>
  <c r="DF329" i="3"/>
  <c r="DG329" i="3"/>
  <c r="DH329" i="3"/>
  <c r="DI329" i="3"/>
  <c r="DJ329" i="3"/>
  <c r="DK329" i="3"/>
  <c r="DL329" i="3"/>
  <c r="DM329" i="3"/>
  <c r="DN329" i="3"/>
  <c r="DO329" i="3"/>
  <c r="DP329" i="3"/>
  <c r="DQ329" i="3"/>
  <c r="DR329" i="3"/>
  <c r="DA330" i="3"/>
  <c r="DB330" i="3"/>
  <c r="DC330" i="3"/>
  <c r="DD330" i="3"/>
  <c r="DE330" i="3"/>
  <c r="DF330" i="3"/>
  <c r="DG330" i="3"/>
  <c r="DH330" i="3"/>
  <c r="DI330" i="3"/>
  <c r="DJ330" i="3"/>
  <c r="DK330" i="3"/>
  <c r="DL330" i="3"/>
  <c r="DM330" i="3"/>
  <c r="DN330" i="3"/>
  <c r="DO330" i="3"/>
  <c r="DP330" i="3"/>
  <c r="DQ330" i="3"/>
  <c r="DR330" i="3"/>
  <c r="DA331" i="3"/>
  <c r="DB331" i="3"/>
  <c r="DC331" i="3"/>
  <c r="DD331" i="3"/>
  <c r="DE331" i="3"/>
  <c r="DF331" i="3"/>
  <c r="DG331" i="3"/>
  <c r="DH331" i="3"/>
  <c r="DI331" i="3"/>
  <c r="DJ331" i="3"/>
  <c r="DK331" i="3"/>
  <c r="DL331" i="3"/>
  <c r="DM331" i="3"/>
  <c r="DN331" i="3"/>
  <c r="DO331" i="3"/>
  <c r="DP331" i="3"/>
  <c r="DQ331" i="3"/>
  <c r="DR331" i="3"/>
  <c r="DA332" i="3"/>
  <c r="DB332" i="3"/>
  <c r="DC332" i="3"/>
  <c r="DD332" i="3"/>
  <c r="DE332" i="3"/>
  <c r="DF332" i="3"/>
  <c r="DG332" i="3"/>
  <c r="DH332" i="3"/>
  <c r="DI332" i="3"/>
  <c r="DJ332" i="3"/>
  <c r="DK332" i="3"/>
  <c r="DL332" i="3"/>
  <c r="DM332" i="3"/>
  <c r="DN332" i="3"/>
  <c r="DO332" i="3"/>
  <c r="DP332" i="3"/>
  <c r="DQ332" i="3"/>
  <c r="DR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O269" i="3"/>
  <c r="DP269" i="3"/>
  <c r="DQ269" i="3"/>
  <c r="DR269" i="3"/>
  <c r="DA154" i="3"/>
  <c r="DB154" i="3"/>
  <c r="DC154" i="3"/>
  <c r="DD154" i="3"/>
  <c r="DE154" i="3"/>
  <c r="DF154" i="3"/>
  <c r="DG154" i="3"/>
  <c r="DH154" i="3"/>
  <c r="DI154" i="3"/>
  <c r="DJ154" i="3"/>
  <c r="DK154" i="3"/>
  <c r="DL154" i="3"/>
  <c r="DM154" i="3"/>
  <c r="DN154" i="3"/>
  <c r="DO154" i="3"/>
  <c r="DP154" i="3"/>
  <c r="DQ154" i="3"/>
  <c r="DR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DB352" i="3"/>
  <c r="DA352" i="3"/>
  <c r="CZ352" i="3"/>
  <c r="CY352" i="3"/>
  <c r="CV464" i="3"/>
  <c r="C433" i="3"/>
  <c r="C365" i="3"/>
  <c r="C434" i="3" s="1"/>
  <c r="C184" i="3"/>
  <c r="B153" i="1" s="1"/>
  <c r="C183" i="3"/>
  <c r="C182" i="3"/>
  <c r="C181" i="3"/>
  <c r="B152" i="1" s="1"/>
  <c r="C180" i="3"/>
  <c r="C179" i="3"/>
  <c r="C178" i="3"/>
  <c r="B151" i="1" s="1"/>
  <c r="C177" i="3"/>
  <c r="C176" i="3"/>
  <c r="B150" i="1" s="1"/>
  <c r="C175" i="3"/>
  <c r="B149" i="1" s="1"/>
  <c r="C174" i="3"/>
  <c r="B148" i="1" s="1"/>
  <c r="C173" i="3"/>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J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J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J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J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J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J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J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J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J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J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J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J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J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J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J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J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J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J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J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J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J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J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J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CX352" i="3"/>
  <c r="CW352" i="3"/>
  <c r="CV352" i="3"/>
  <c r="CU352" i="3"/>
  <c r="CT352" i="3"/>
  <c r="CS352" i="3"/>
  <c r="CR352" i="3"/>
  <c r="CQ352" i="3"/>
  <c r="CP352" i="3"/>
  <c r="CO352" i="3"/>
  <c r="CN352" i="3"/>
  <c r="CM352" i="3"/>
  <c r="CL352" i="3"/>
  <c r="CK352" i="3"/>
  <c r="CJ352" i="3"/>
  <c r="CI352" i="3"/>
  <c r="CH352" i="3"/>
  <c r="CG352" i="3"/>
  <c r="CF352" i="3"/>
  <c r="CE352" i="3"/>
  <c r="CD352" i="3"/>
  <c r="CC352" i="3"/>
  <c r="CB352" i="3"/>
  <c r="CA352"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B135" i="1"/>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J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J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J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J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J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J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J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J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J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J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J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J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J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J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J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J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J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J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J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J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J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J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J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AR14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B147"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307"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AV728" i="3" l="1"/>
  <c r="AV672" i="3"/>
  <c r="AV628" i="3"/>
  <c r="AV511" i="3"/>
  <c r="AV746" i="3"/>
  <c r="AV745" i="3"/>
  <c r="AV635" i="3"/>
  <c r="AV636" i="3"/>
  <c r="AV631" i="3"/>
  <c r="AV627" i="3"/>
  <c r="AV747" i="3"/>
  <c r="AV711" i="3"/>
  <c r="AV713" i="3"/>
  <c r="AV499" i="3"/>
  <c r="AV739" i="3"/>
  <c r="AV742" i="3"/>
  <c r="AV743" i="3"/>
  <c r="AV694" i="3"/>
  <c r="AV695" i="3"/>
  <c r="AV697" i="3"/>
  <c r="AV712" i="3"/>
  <c r="AV762" i="3"/>
  <c r="AV768" i="3"/>
  <c r="AV765" i="3"/>
  <c r="AV642" i="3"/>
  <c r="AV640" i="3"/>
  <c r="AV758" i="3"/>
  <c r="AV759" i="3"/>
  <c r="AV756" i="3"/>
  <c r="AV755" i="3"/>
  <c r="AV750" i="3"/>
  <c r="AV752" i="3"/>
  <c r="AV751" i="3"/>
  <c r="AV671" i="3"/>
  <c r="AV679" i="3"/>
  <c r="AV670" i="3"/>
  <c r="AV699" i="3"/>
  <c r="AV729" i="3"/>
  <c r="AV727" i="3"/>
  <c r="AV714" i="3"/>
  <c r="AV669" i="3"/>
  <c r="AV677" i="3"/>
  <c r="AV667" i="3"/>
  <c r="AV691" i="3"/>
  <c r="AV692" i="3"/>
  <c r="AV69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Didier Tabaro</author>
    <author>ak</author>
    <author>Author</author>
  </authors>
  <commentList>
    <comment ref="A195" authorId="0"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0" shapeId="0" xr:uid="{00000000-0006-0000-0200-000002000000}">
      <text>
        <r>
          <rPr>
            <b/>
            <sz val="9"/>
            <color indexed="81"/>
            <rFont val="Tahoma"/>
            <family val="2"/>
          </rPr>
          <t>Didier Tabaro:</t>
        </r>
        <r>
          <rPr>
            <sz val="9"/>
            <color indexed="81"/>
            <rFont val="Tahoma"/>
            <family val="2"/>
          </rPr>
          <t xml:space="preserve">
Total-trans-trave</t>
        </r>
      </text>
    </comment>
    <comment ref="A222" authorId="0" shapeId="0" xr:uid="{00000000-0006-0000-0200-000003000000}">
      <text>
        <r>
          <rPr>
            <b/>
            <sz val="9"/>
            <color indexed="81"/>
            <rFont val="Tahoma"/>
            <family val="2"/>
          </rPr>
          <t>Didier Tabaro:</t>
        </r>
        <r>
          <rPr>
            <sz val="9"/>
            <color indexed="81"/>
            <rFont val="Tahoma"/>
            <family val="2"/>
          </rPr>
          <t xml:space="preserve">
total-trans-trave
</t>
        </r>
      </text>
    </comment>
    <comment ref="A307" authorId="1"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2"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2"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2"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2"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2"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2"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2"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2"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2"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2"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2"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2"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2"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2"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2"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2"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2"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2"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2"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2"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2"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2"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2"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2"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2"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2"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2"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2"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2"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2"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2"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2"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2"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2"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2"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2"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2"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2"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2"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2"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2"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2"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2"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2"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2"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2"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2"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2"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2"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2"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2"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2"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2"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2"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2"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2"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2"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2"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2"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2"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2"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2"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2"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2"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2"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2"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2"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2"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2"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2"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2"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2"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2"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2"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2"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2"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2"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2"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2"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2"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2"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2"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2"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2"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2"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2"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2"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2"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2"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2"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2"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2"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2"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2"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2"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2"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2"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2"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2"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2"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2"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2"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2"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2"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2"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2"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2"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2"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2"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2"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2"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2"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2"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2"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H307" authorId="2" shapeId="0" xr:uid="{DFDA7013-D698-49BB-868A-6E8FEA18ECF4}">
      <text>
        <r>
          <rPr>
            <b/>
            <sz val="9"/>
            <color indexed="81"/>
            <rFont val="Tahoma"/>
            <family val="2"/>
          </rPr>
          <t>Author:</t>
        </r>
        <r>
          <rPr>
            <sz val="9"/>
            <color indexed="81"/>
            <rFont val="Tahoma"/>
            <family val="2"/>
          </rPr>
          <t xml:space="preserve">
check: deficit plus financing is minus E&amp;O or stat discrepancy
</t>
        </r>
      </text>
    </comment>
    <comment ref="FI307" authorId="2"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2"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2"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2"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2"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2"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2"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2"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2"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2"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2"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2"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2"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2"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2"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2"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2"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2"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2"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2"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2"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2"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2"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2"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2"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2"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2"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2"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2"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2"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2"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2"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2"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2"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2"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2"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2"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2"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2"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2"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2"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2"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2"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2"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2"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2"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2"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2"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2"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2"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2"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2"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2"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2"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2"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2"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2"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2"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2"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2"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2"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2"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2"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2"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2"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2"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2"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2"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2"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2"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2"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2"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2"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2"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2"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2"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2"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2"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2"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2"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2"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2"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2"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2"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2"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2"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2"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2"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2"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2"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2"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2"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2"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2"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2"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2"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2"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2"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2"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2"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2"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2"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2"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2"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2"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2"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2"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2"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2"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2"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2"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2"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2"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2"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2"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2"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2"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2"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2"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2"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2"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2"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2"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2"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2"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2"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2"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2"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2"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2"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2"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2"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2"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2"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2"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2"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2"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2"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2"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2"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2"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2"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2"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2"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2"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2"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2"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2"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2"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2"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2"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2"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2"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2"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2"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2"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2"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2"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K307" authorId="2" shapeId="0" xr:uid="{B13E33C4-6CCC-4B95-A8D5-F6A171833319}">
      <text>
        <r>
          <rPr>
            <b/>
            <sz val="9"/>
            <color indexed="81"/>
            <rFont val="Tahoma"/>
            <family val="2"/>
          </rPr>
          <t>Author:</t>
        </r>
        <r>
          <rPr>
            <sz val="9"/>
            <color indexed="81"/>
            <rFont val="Tahoma"/>
            <family val="2"/>
          </rPr>
          <t xml:space="preserve">
check: deficit plus financing is minus E&amp;O or stat discrepancy
</t>
        </r>
      </text>
    </comment>
    <comment ref="LL307" authorId="2" shapeId="0" xr:uid="{663BB8CD-E935-4D27-967A-D965C0912146}">
      <text>
        <r>
          <rPr>
            <b/>
            <sz val="9"/>
            <color indexed="81"/>
            <rFont val="Tahoma"/>
            <family val="2"/>
          </rPr>
          <t>Author:</t>
        </r>
        <r>
          <rPr>
            <sz val="9"/>
            <color indexed="81"/>
            <rFont val="Tahoma"/>
            <family val="2"/>
          </rPr>
          <t xml:space="preserve">
check: deficit plus financing is minus E&amp;O or stat discrepancy
</t>
        </r>
      </text>
    </comment>
    <comment ref="LM307" authorId="2" shapeId="0" xr:uid="{EFAAE814-9660-4115-B1A9-8819770267C5}">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DO19" authorId="0" shapeId="0" xr:uid="{F20B5564-2160-4709-AEBE-17E248ED2C3A}">
      <text>
        <r>
          <rPr>
            <b/>
            <sz val="13"/>
            <color indexed="81"/>
            <rFont val="Tahoma"/>
            <family val="2"/>
          </rPr>
          <t>arend Kouwenaar:</t>
        </r>
        <r>
          <rPr>
            <sz val="13"/>
            <color indexed="81"/>
            <rFont val="Tahoma"/>
            <family val="2"/>
          </rPr>
          <t xml:space="preserve">
annual growth rate to Q-to-Q(-4)</t>
        </r>
      </text>
    </comment>
    <comment ref="DP19" authorId="0" shapeId="0" xr:uid="{74596E36-780E-4414-B80B-220DF66E896D}">
      <text>
        <r>
          <rPr>
            <b/>
            <sz val="13"/>
            <color indexed="81"/>
            <rFont val="Tahoma"/>
            <family val="2"/>
          </rPr>
          <t>arend Kouwenaar:</t>
        </r>
        <r>
          <rPr>
            <sz val="13"/>
            <color indexed="81"/>
            <rFont val="Tahoma"/>
            <family val="2"/>
          </rPr>
          <t xml:space="preserve">
annual growth rate to Q-to-Q(-4)</t>
        </r>
      </text>
    </comment>
    <comment ref="DQ19" authorId="0" shapeId="0" xr:uid="{DA4EA777-EB67-401F-9EF1-2025A857E5FC}">
      <text>
        <r>
          <rPr>
            <b/>
            <sz val="13"/>
            <color indexed="81"/>
            <rFont val="Tahoma"/>
            <family val="2"/>
          </rPr>
          <t>arend Kouwenaar:</t>
        </r>
        <r>
          <rPr>
            <sz val="13"/>
            <color indexed="81"/>
            <rFont val="Tahoma"/>
            <family val="2"/>
          </rPr>
          <t xml:space="preserve">
annual growth rate to Q-to-Q(-4)</t>
        </r>
      </text>
    </comment>
    <comment ref="DR19" authorId="0" shapeId="0" xr:uid="{37DF7EBC-679A-4C62-A8F4-AEA657FE34CB}">
      <text>
        <r>
          <rPr>
            <b/>
            <sz val="13"/>
            <color indexed="81"/>
            <rFont val="Tahoma"/>
            <family val="2"/>
          </rPr>
          <t>arend Kouwenaar:</t>
        </r>
        <r>
          <rPr>
            <sz val="13"/>
            <color indexed="81"/>
            <rFont val="Tahoma"/>
            <family val="2"/>
          </rPr>
          <t xml:space="preserve">
annual growth rate to Q-to-Q(-4)</t>
        </r>
      </text>
    </comment>
    <comment ref="DS19" authorId="0" shapeId="0" xr:uid="{A79FB610-19FF-46DD-9167-CB42CE81C89F}">
      <text>
        <r>
          <rPr>
            <b/>
            <sz val="13"/>
            <color indexed="81"/>
            <rFont val="Tahoma"/>
            <family val="2"/>
          </rPr>
          <t>arend Kouwenaar:</t>
        </r>
        <r>
          <rPr>
            <sz val="13"/>
            <color indexed="81"/>
            <rFont val="Tahoma"/>
            <family val="2"/>
          </rPr>
          <t xml:space="preserve">
annual growth rate to Q-to-Q(-4)</t>
        </r>
      </text>
    </comment>
    <comment ref="DT19" authorId="0" shapeId="0" xr:uid="{2E18728F-4156-451C-9EEF-A2148FCE0180}">
      <text>
        <r>
          <rPr>
            <b/>
            <sz val="13"/>
            <color indexed="81"/>
            <rFont val="Tahoma"/>
            <family val="2"/>
          </rPr>
          <t>arend Kouwenaar:</t>
        </r>
        <r>
          <rPr>
            <sz val="13"/>
            <color indexed="81"/>
            <rFont val="Tahoma"/>
            <family val="2"/>
          </rPr>
          <t xml:space="preserve">
annual growth rate to Q-to-Q(-4)</t>
        </r>
      </text>
    </comment>
    <comment ref="DU19" authorId="0" shapeId="0" xr:uid="{9B9C2A76-5CD8-4114-AC11-13D671ECB450}">
      <text>
        <r>
          <rPr>
            <b/>
            <sz val="13"/>
            <color indexed="81"/>
            <rFont val="Tahoma"/>
            <family val="2"/>
          </rPr>
          <t>arend Kouwenaar:</t>
        </r>
        <r>
          <rPr>
            <sz val="13"/>
            <color indexed="81"/>
            <rFont val="Tahoma"/>
            <family val="2"/>
          </rPr>
          <t xml:space="preserve">
annual growth rate to Q-to-Q(-4)</t>
        </r>
      </text>
    </comment>
    <comment ref="DV19" authorId="0" shapeId="0" xr:uid="{200398B6-3BD3-4FA0-AD43-E11C1BF71407}">
      <text>
        <r>
          <rPr>
            <b/>
            <sz val="13"/>
            <color indexed="81"/>
            <rFont val="Tahoma"/>
            <family val="2"/>
          </rPr>
          <t>arend Kouwenaar:</t>
        </r>
        <r>
          <rPr>
            <sz val="13"/>
            <color indexed="81"/>
            <rFont val="Tahoma"/>
            <family val="2"/>
          </rPr>
          <t xml:space="preserve">
annual growth rate to Q-to-Q(-4)</t>
        </r>
      </text>
    </comment>
    <comment ref="DW19" authorId="0" shapeId="0" xr:uid="{58CA60AE-B339-42CC-A839-9B44DC6A396D}">
      <text>
        <r>
          <rPr>
            <b/>
            <sz val="13"/>
            <color indexed="81"/>
            <rFont val="Tahoma"/>
            <family val="2"/>
          </rPr>
          <t>arend Kouwenaar:</t>
        </r>
        <r>
          <rPr>
            <sz val="13"/>
            <color indexed="81"/>
            <rFont val="Tahoma"/>
            <family val="2"/>
          </rPr>
          <t xml:space="preserve">
annual growth rate to Q-to-Q(-4)</t>
        </r>
      </text>
    </comment>
    <comment ref="DX19" authorId="0" shapeId="0" xr:uid="{C4A2AFE0-A965-424E-A235-B94DCAADAD59}">
      <text>
        <r>
          <rPr>
            <b/>
            <sz val="13"/>
            <color indexed="81"/>
            <rFont val="Tahoma"/>
            <family val="2"/>
          </rPr>
          <t>arend Kouwenaar:</t>
        </r>
        <r>
          <rPr>
            <sz val="13"/>
            <color indexed="81"/>
            <rFont val="Tahoma"/>
            <family val="2"/>
          </rPr>
          <t xml:space="preserve">
annual growth rate to Q-to-Q(-4)</t>
        </r>
      </text>
    </comment>
    <comment ref="DY19" authorId="0" shapeId="0" xr:uid="{37E427D7-C16D-4766-8C4C-800C27011402}">
      <text>
        <r>
          <rPr>
            <b/>
            <sz val="13"/>
            <color indexed="81"/>
            <rFont val="Tahoma"/>
            <family val="2"/>
          </rPr>
          <t>arend Kouwenaar:</t>
        </r>
        <r>
          <rPr>
            <sz val="13"/>
            <color indexed="81"/>
            <rFont val="Tahoma"/>
            <family val="2"/>
          </rPr>
          <t xml:space="preserve">
annual growth rate to Q-to-Q(-4)</t>
        </r>
      </text>
    </comment>
    <comment ref="DZ19" authorId="0" shapeId="0" xr:uid="{DE85B4E1-CF88-408F-A0D7-28CCD94258E5}">
      <text>
        <r>
          <rPr>
            <b/>
            <sz val="13"/>
            <color indexed="81"/>
            <rFont val="Tahoma"/>
            <family val="2"/>
          </rPr>
          <t>arend Kouwenaar:</t>
        </r>
        <r>
          <rPr>
            <sz val="13"/>
            <color indexed="81"/>
            <rFont val="Tahoma"/>
            <family val="2"/>
          </rPr>
          <t xml:space="preserve">
annual growth rate to Q-to-Q(-4)</t>
        </r>
      </text>
    </comment>
    <comment ref="DO21" authorId="0" shapeId="0" xr:uid="{29FF97FC-FAFE-4573-8878-150629B8B84E}">
      <text>
        <r>
          <rPr>
            <b/>
            <sz val="13"/>
            <color indexed="81"/>
            <rFont val="Tahoma"/>
            <family val="2"/>
          </rPr>
          <t>arend Kouwenaar:</t>
        </r>
        <r>
          <rPr>
            <sz val="13"/>
            <color indexed="81"/>
            <rFont val="Tahoma"/>
            <family val="2"/>
          </rPr>
          <t xml:space="preserve">
annual growth rate to Q-to-Q(-4)</t>
        </r>
      </text>
    </comment>
    <comment ref="DS21" authorId="0" shapeId="0" xr:uid="{DDBB4C98-5A65-4690-A74E-8857E6FB4FEA}">
      <text>
        <r>
          <rPr>
            <b/>
            <sz val="13"/>
            <color indexed="81"/>
            <rFont val="Tahoma"/>
            <family val="2"/>
          </rPr>
          <t>arend Kouwenaar:</t>
        </r>
        <r>
          <rPr>
            <sz val="13"/>
            <color indexed="81"/>
            <rFont val="Tahoma"/>
            <family val="2"/>
          </rPr>
          <t xml:space="preserve">
annual growth rate to Q-to-Q(-4)</t>
        </r>
      </text>
    </comment>
    <comment ref="DT21" authorId="0" shapeId="0" xr:uid="{4C26FE17-5C1E-40B0-A8E2-3C3B4C2AF303}">
      <text>
        <r>
          <rPr>
            <b/>
            <sz val="13"/>
            <color indexed="81"/>
            <rFont val="Tahoma"/>
            <family val="2"/>
          </rPr>
          <t>arend Kouwenaar:</t>
        </r>
        <r>
          <rPr>
            <sz val="13"/>
            <color indexed="81"/>
            <rFont val="Tahoma"/>
            <family val="2"/>
          </rPr>
          <t xml:space="preserve">
annual growth rate to Q-to-Q(-4)</t>
        </r>
      </text>
    </comment>
    <comment ref="DU21" authorId="0" shapeId="0" xr:uid="{A3024BC3-680F-4604-A83F-E2B5FA8397B7}">
      <text>
        <r>
          <rPr>
            <b/>
            <sz val="13"/>
            <color indexed="81"/>
            <rFont val="Tahoma"/>
            <family val="2"/>
          </rPr>
          <t>arend Kouwenaar:</t>
        </r>
        <r>
          <rPr>
            <sz val="13"/>
            <color indexed="81"/>
            <rFont val="Tahoma"/>
            <family val="2"/>
          </rPr>
          <t xml:space="preserve">
annual growth rate to Q-to-Q(-4)</t>
        </r>
      </text>
    </comment>
    <comment ref="DV21" authorId="0" shapeId="0" xr:uid="{FA7B7D35-92E1-4446-972A-F45FB86A84EE}">
      <text>
        <r>
          <rPr>
            <b/>
            <sz val="13"/>
            <color indexed="81"/>
            <rFont val="Tahoma"/>
            <family val="2"/>
          </rPr>
          <t>arend Kouwenaar:</t>
        </r>
        <r>
          <rPr>
            <sz val="13"/>
            <color indexed="81"/>
            <rFont val="Tahoma"/>
            <family val="2"/>
          </rPr>
          <t xml:space="preserve">
annual growth rate to Q-to-Q(-4)</t>
        </r>
      </text>
    </comment>
    <comment ref="DW21" authorId="0" shapeId="0" xr:uid="{0928515A-426F-47FE-999F-80DAE226315C}">
      <text>
        <r>
          <rPr>
            <b/>
            <sz val="13"/>
            <color indexed="81"/>
            <rFont val="Tahoma"/>
            <family val="2"/>
          </rPr>
          <t>arend Kouwenaar:</t>
        </r>
        <r>
          <rPr>
            <sz val="13"/>
            <color indexed="81"/>
            <rFont val="Tahoma"/>
            <family val="2"/>
          </rPr>
          <t xml:space="preserve">
annual growth rate to Q-to-Q(-4)</t>
        </r>
      </text>
    </comment>
    <comment ref="DX21" authorId="0" shapeId="0" xr:uid="{89FE45F1-E8D2-422D-BC4A-ABD13F275A99}">
      <text>
        <r>
          <rPr>
            <b/>
            <sz val="13"/>
            <color indexed="81"/>
            <rFont val="Tahoma"/>
            <family val="2"/>
          </rPr>
          <t>arend Kouwenaar:</t>
        </r>
        <r>
          <rPr>
            <sz val="13"/>
            <color indexed="81"/>
            <rFont val="Tahoma"/>
            <family val="2"/>
          </rPr>
          <t xml:space="preserve">
annual growth rate to Q-to-Q(-4)</t>
        </r>
      </text>
    </comment>
    <comment ref="DY21" authorId="0" shapeId="0" xr:uid="{642F4B51-8764-4D68-BE88-E9F925917009}">
      <text>
        <r>
          <rPr>
            <b/>
            <sz val="13"/>
            <color indexed="81"/>
            <rFont val="Tahoma"/>
            <family val="2"/>
          </rPr>
          <t>arend Kouwenaar:</t>
        </r>
        <r>
          <rPr>
            <sz val="13"/>
            <color indexed="81"/>
            <rFont val="Tahoma"/>
            <family val="2"/>
          </rPr>
          <t xml:space="preserve">
annual growth rate to Q-to-Q(-4)</t>
        </r>
      </text>
    </comment>
    <comment ref="DZ21" authorId="0" shapeId="0" xr:uid="{0F162E57-BD72-4B8D-A341-98750813B454}">
      <text>
        <r>
          <rPr>
            <b/>
            <sz val="13"/>
            <color indexed="81"/>
            <rFont val="Tahoma"/>
            <family val="2"/>
          </rPr>
          <t>arend Kouwenaar:</t>
        </r>
        <r>
          <rPr>
            <sz val="13"/>
            <color indexed="81"/>
            <rFont val="Tahoma"/>
            <family val="2"/>
          </rPr>
          <t xml:space="preserve">
annual growth rate to Q-to-Q(-4)</t>
        </r>
      </text>
    </comment>
    <comment ref="DO48" authorId="0" shapeId="0" xr:uid="{26D4B85F-679F-487C-BB6D-33F7616943A0}">
      <text>
        <r>
          <rPr>
            <b/>
            <sz val="13"/>
            <color indexed="81"/>
            <rFont val="Tahoma"/>
            <family val="2"/>
          </rPr>
          <t>arend Kouwenaar:</t>
        </r>
        <r>
          <rPr>
            <sz val="13"/>
            <color indexed="81"/>
            <rFont val="Tahoma"/>
            <family val="2"/>
          </rPr>
          <t xml:space="preserve">
annual growth Rate WEO-GEE applied to each Q-to-Q(-4) in same year</t>
        </r>
      </text>
    </comment>
    <comment ref="DP48" authorId="0" shapeId="0" xr:uid="{134C34FA-37FE-4246-8CC0-B5E9EC59CADF}">
      <text>
        <r>
          <rPr>
            <b/>
            <sz val="13"/>
            <color indexed="81"/>
            <rFont val="Tahoma"/>
            <family val="2"/>
          </rPr>
          <t>arend Kouwenaar:</t>
        </r>
        <r>
          <rPr>
            <sz val="13"/>
            <color indexed="81"/>
            <rFont val="Tahoma"/>
            <family val="2"/>
          </rPr>
          <t xml:space="preserve">
annual growth Rate WEO-GEE applied to each Q-to-Q(-4) in same year</t>
        </r>
      </text>
    </comment>
    <comment ref="DQ48" authorId="0" shapeId="0" xr:uid="{5C3F10FD-227E-4023-97BB-A603B587FE70}">
      <text>
        <r>
          <rPr>
            <b/>
            <sz val="13"/>
            <color indexed="81"/>
            <rFont val="Tahoma"/>
            <family val="2"/>
          </rPr>
          <t>arend Kouwenaar:</t>
        </r>
        <r>
          <rPr>
            <sz val="13"/>
            <color indexed="81"/>
            <rFont val="Tahoma"/>
            <family val="2"/>
          </rPr>
          <t xml:space="preserve">
annual growth Rate WEO-GEE applied to each Q-to-Q(-4) in same year</t>
        </r>
      </text>
    </comment>
    <comment ref="DR48" authorId="0" shapeId="0" xr:uid="{183201C3-3E51-4E56-89AB-ADA869A78408}">
      <text>
        <r>
          <rPr>
            <b/>
            <sz val="13"/>
            <color indexed="81"/>
            <rFont val="Tahoma"/>
            <family val="2"/>
          </rPr>
          <t>arend Kouwenaar:</t>
        </r>
        <r>
          <rPr>
            <sz val="13"/>
            <color indexed="81"/>
            <rFont val="Tahoma"/>
            <family val="2"/>
          </rPr>
          <t xml:space="preserve">
annual growth Rate WEO-GEE applied to each Q-to-Q(-4) in same year</t>
        </r>
      </text>
    </comment>
    <comment ref="DS48" authorId="0" shapeId="0" xr:uid="{1B43296E-483C-44C0-B2AB-B1F952096E72}">
      <text>
        <r>
          <rPr>
            <b/>
            <sz val="13"/>
            <color indexed="81"/>
            <rFont val="Tahoma"/>
            <family val="2"/>
          </rPr>
          <t>arend Kouwenaar:</t>
        </r>
        <r>
          <rPr>
            <sz val="13"/>
            <color indexed="81"/>
            <rFont val="Tahoma"/>
            <family val="2"/>
          </rPr>
          <t xml:space="preserve">
annual growth Rate WEO-GEE applied to each Q-to-Q(-4) in same year</t>
        </r>
      </text>
    </comment>
    <comment ref="DT48" authorId="0" shapeId="0" xr:uid="{203D6450-972A-4944-9862-DBD0C99AB5AF}">
      <text>
        <r>
          <rPr>
            <b/>
            <sz val="13"/>
            <color indexed="81"/>
            <rFont val="Tahoma"/>
            <family val="2"/>
          </rPr>
          <t>arend Kouwenaar:</t>
        </r>
        <r>
          <rPr>
            <sz val="13"/>
            <color indexed="81"/>
            <rFont val="Tahoma"/>
            <family val="2"/>
          </rPr>
          <t xml:space="preserve">
annual growth Rate WEO-GEE applied to each Q-to-Q(-4) in same year</t>
        </r>
      </text>
    </comment>
    <comment ref="DU48" authorId="0" shapeId="0" xr:uid="{58C7EFE7-1184-4A6B-90A1-8F7CEA87A90B}">
      <text>
        <r>
          <rPr>
            <b/>
            <sz val="13"/>
            <color indexed="81"/>
            <rFont val="Tahoma"/>
            <family val="2"/>
          </rPr>
          <t>arend Kouwenaar:</t>
        </r>
        <r>
          <rPr>
            <sz val="13"/>
            <color indexed="81"/>
            <rFont val="Tahoma"/>
            <family val="2"/>
          </rPr>
          <t xml:space="preserve">
annual growth Rate WEO-GEE applied to each Q-to-Q(-4) in same year</t>
        </r>
      </text>
    </comment>
    <comment ref="DV48" authorId="0" shapeId="0" xr:uid="{95A35ACA-FB65-4D7B-8F05-6828B5F57246}">
      <text>
        <r>
          <rPr>
            <b/>
            <sz val="13"/>
            <color indexed="81"/>
            <rFont val="Tahoma"/>
            <family val="2"/>
          </rPr>
          <t>arend Kouwenaar:</t>
        </r>
        <r>
          <rPr>
            <sz val="13"/>
            <color indexed="81"/>
            <rFont val="Tahoma"/>
            <family val="2"/>
          </rPr>
          <t xml:space="preserve">
annual growth Rate WEO-GEE applied to each Q-to-Q(-4) in same year</t>
        </r>
      </text>
    </comment>
    <comment ref="DW48" authorId="0" shapeId="0" xr:uid="{808B5250-F583-48BB-92A9-9B133D52DB04}">
      <text>
        <r>
          <rPr>
            <b/>
            <sz val="13"/>
            <color indexed="81"/>
            <rFont val="Tahoma"/>
            <family val="2"/>
          </rPr>
          <t>arend Kouwenaar:</t>
        </r>
        <r>
          <rPr>
            <sz val="13"/>
            <color indexed="81"/>
            <rFont val="Tahoma"/>
            <family val="2"/>
          </rPr>
          <t xml:space="preserve">
annual growth Rate WEO-GEE applied to each Q-to-Q(-4) in same year</t>
        </r>
      </text>
    </comment>
    <comment ref="DX48" authorId="0" shapeId="0" xr:uid="{ED133F46-CC11-4CF1-BEA4-ABDFDFBD648F}">
      <text>
        <r>
          <rPr>
            <b/>
            <sz val="13"/>
            <color indexed="81"/>
            <rFont val="Tahoma"/>
            <family val="2"/>
          </rPr>
          <t>arend Kouwenaar:</t>
        </r>
        <r>
          <rPr>
            <sz val="13"/>
            <color indexed="81"/>
            <rFont val="Tahoma"/>
            <family val="2"/>
          </rPr>
          <t xml:space="preserve">
annual growth Rate WEO-GEE applied to each Q-to-Q(-4) in same year</t>
        </r>
      </text>
    </comment>
    <comment ref="DY48" authorId="0" shapeId="0" xr:uid="{053BE6D8-D694-4325-94C0-F92D571C6DA0}">
      <text>
        <r>
          <rPr>
            <b/>
            <sz val="13"/>
            <color indexed="81"/>
            <rFont val="Tahoma"/>
            <family val="2"/>
          </rPr>
          <t>arend Kouwenaar:</t>
        </r>
        <r>
          <rPr>
            <sz val="13"/>
            <color indexed="81"/>
            <rFont val="Tahoma"/>
            <family val="2"/>
          </rPr>
          <t xml:space="preserve">
annual growth Rate WEO-GEE applied to each Q-to-Q(-4) in same year</t>
        </r>
      </text>
    </comment>
    <comment ref="DZ48" authorId="0" shapeId="0" xr:uid="{45E39691-0537-44F8-81E9-38A994E3E2A1}">
      <text>
        <r>
          <rPr>
            <b/>
            <sz val="13"/>
            <color indexed="81"/>
            <rFont val="Tahoma"/>
            <family val="2"/>
          </rPr>
          <t>arend Kouwenaar:</t>
        </r>
        <r>
          <rPr>
            <sz val="13"/>
            <color indexed="81"/>
            <rFont val="Tahoma"/>
            <family val="2"/>
          </rPr>
          <t xml:space="preserve">
annual growth Rate WEO-GEE applied to each Q-to-Q(-4) in same year</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B303" authorId="2" shapeId="0" xr:uid="{00000000-0006-0000-0300-000004000000}">
      <text>
        <r>
          <rPr>
            <sz val="9"/>
            <color indexed="81"/>
            <rFont val="Tahoma"/>
            <family val="2"/>
          </rPr>
          <t xml:space="preserve"> (Borrowing Foreign 
 ('d' : change in stock)</t>
        </r>
      </text>
    </comment>
    <comment ref="B306" authorId="2" shapeId="0" xr:uid="{00000000-0006-0000-0300-000005000000}">
      <text>
        <r>
          <rPr>
            <sz val="9"/>
            <color indexed="81"/>
            <rFont val="Tahoma"/>
            <family val="2"/>
          </rPr>
          <t xml:space="preserve"> (Borrowing Domestic) ('d' : change in stock)</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<sst xmlns="http://schemas.openxmlformats.org/spreadsheetml/2006/main" count="10139" uniqueCount="1569">
  <si>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</si>
  <si>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</si>
  <si>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</si>
  <si>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</si>
  <si>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</si>
  <si>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</si>
  <si>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</si>
  <si>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</si>
  <si>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</si>
  <si>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</si>
  <si>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</si>
  <si>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</si>
  <si>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</si>
  <si>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</si>
  <si>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</si>
  <si>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</si>
  <si>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</si>
  <si>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</si>
  <si>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</si>
  <si>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</si>
  <si>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</si>
  <si>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</si>
  <si>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</si>
  <si>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</si>
  <si>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</si>
  <si>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</si>
  <si>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</si>
  <si>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</si>
  <si>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</si>
  <si>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</si>
  <si>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</si>
  <si>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</si>
  <si>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</si>
  <si>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</si>
  <si>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</si>
  <si>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</si>
  <si>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</si>
  <si>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</si>
  <si>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</si>
  <si>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</si>
  <si>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</si>
  <si>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</si>
  <si>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</si>
  <si>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</si>
  <si>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</si>
  <si>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</si>
  <si>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</si>
  <si>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</si>
  <si>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</si>
  <si>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</si>
  <si>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</si>
  <si>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</si>
  <si>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</si>
  <si>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</si>
  <si>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</si>
  <si>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</si>
  <si>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</si>
  <si>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</si>
  <si>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</si>
  <si>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</si>
  <si>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</si>
  <si>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</si>
  <si>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</si>
  <si>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</si>
  <si>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</si>
  <si>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</si>
  <si>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</si>
  <si>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</si>
  <si>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</si>
  <si>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</si>
  <si>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</si>
  <si>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</si>
  <si>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</si>
  <si>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</si>
  <si>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</si>
  <si>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</si>
  <si>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</si>
  <si>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</si>
  <si>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</si>
  <si>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</si>
  <si>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</si>
  <si>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</si>
  <si>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</si>
  <si>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</si>
  <si>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</si>
  <si>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</si>
  <si>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</si>
  <si>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</si>
  <si>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</si>
  <si>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</si>
  <si>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</si>
  <si>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</si>
  <si>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</si>
  <si>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</si>
  <si>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</si>
  <si>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</si>
  <si>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</si>
  <si>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</si>
  <si>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</si>
  <si>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</si>
  <si>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</si>
  <si>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</si>
  <si>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</si>
  <si>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</si>
  <si>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</si>
  <si>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</si>
  <si>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</si>
  <si>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</si>
  <si>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</si>
  <si>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</si>
  <si>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</si>
  <si>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</si>
  <si>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</si>
  <si>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</si>
  <si>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</si>
  <si>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</si>
  <si>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</si>
  <si>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</si>
  <si>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</si>
  <si>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</si>
  <si>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</si>
  <si>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</si>
  <si>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</si>
  <si>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</si>
  <si>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</si>
  <si>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</si>
  <si>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</si>
  <si>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</si>
  <si>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</si>
  <si>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</si>
  <si>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</si>
  <si>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</si>
  <si>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</si>
  <si>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</si>
  <si>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</si>
  <si>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</si>
  <si>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</si>
  <si>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</si>
  <si>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</si>
  <si>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</si>
  <si>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</si>
  <si>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</si>
  <si>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</si>
  <si>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</si>
  <si>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</si>
  <si>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</si>
  <si>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</si>
  <si>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</si>
  <si>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</si>
  <si>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</si>
  <si>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</si>
  <si>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</si>
  <si>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</si>
  <si>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</si>
  <si>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</si>
  <si>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</si>
  <si>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</si>
  <si>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</si>
  <si>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</si>
  <si>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</si>
  <si>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</si>
  <si>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</si>
  <si>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</si>
  <si>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</si>
  <si>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</si>
  <si>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</si>
  <si>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</si>
  <si>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</si>
  <si>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</si>
  <si>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</si>
  <si>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</si>
  <si>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</si>
  <si>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</si>
  <si>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</si>
  <si>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</si>
  <si>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</si>
  <si>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</si>
  <si>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</si>
  <si>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</si>
  <si>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</si>
  <si>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</si>
  <si>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</si>
  <si>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</si>
  <si>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</si>
  <si>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</si>
  <si>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</si>
  <si>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</si>
  <si>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</si>
  <si>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</si>
  <si>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</si>
  <si>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</si>
  <si>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</si>
  <si>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</si>
  <si>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</si>
  <si>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</si>
  <si>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</si>
  <si>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</si>
  <si>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</si>
  <si>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</si>
  <si>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</si>
  <si>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</si>
  <si>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</si>
  <si>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</si>
  <si>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</si>
  <si>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</si>
  <si>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</si>
  <si>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</si>
  <si>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</si>
  <si>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</si>
  <si>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</si>
  <si>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</si>
  <si>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</si>
  <si>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</si>
  <si>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</si>
  <si>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</si>
  <si>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</si>
  <si>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</si>
  <si>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</si>
  <si>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</si>
  <si>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</si>
  <si>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</si>
  <si>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</si>
  <si>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</si>
  <si>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</si>
  <si>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</si>
  <si>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</si>
  <si>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</si>
  <si>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</si>
  <si>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</si>
  <si>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</si>
  <si>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</si>
  <si>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</si>
  <si>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</si>
  <si>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</si>
  <si>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</si>
  <si>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</si>
  <si>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</si>
  <si>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</si>
  <si>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</si>
  <si>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</si>
  <si>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</si>
  <si>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</si>
  <si>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</si>
  <si>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</si>
  <si>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</si>
  <si>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</si>
  <si>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</si>
  <si>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</si>
  <si>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</si>
  <si>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</si>
  <si>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</si>
  <si>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</si>
  <si>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</si>
  <si>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</si>
  <si>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</si>
  <si>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</si>
  <si>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</si>
  <si>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</si>
  <si>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</si>
  <si>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</si>
  <si>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</si>
  <si>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</si>
  <si>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</si>
  <si>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</si>
  <si>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</si>
  <si>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</si>
  <si>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</si>
  <si>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</si>
  <si>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</si>
  <si>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</si>
  <si>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</si>
  <si>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</si>
  <si>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</si>
  <si>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</si>
  <si>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</si>
  <si>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</si>
  <si>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</si>
  <si>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</si>
  <si>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</si>
  <si>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</si>
  <si>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</si>
  <si>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</si>
  <si>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</si>
  <si>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</si>
  <si>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</si>
  <si>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</si>
  <si>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</si>
  <si>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</si>
  <si>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</si>
  <si>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</si>
  <si>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</si>
  <si>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</si>
  <si>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</si>
  <si>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</si>
  <si>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</si>
  <si>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</si>
  <si>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</si>
  <si>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</si>
  <si>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</si>
  <si>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</si>
  <si>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</si>
  <si>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</si>
  <si>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</si>
  <si>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</si>
  <si>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</si>
  <si>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</si>
  <si>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</si>
  <si>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</si>
  <si>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</si>
  <si>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</si>
  <si>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</si>
  <si>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</si>
  <si>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</si>
  <si>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</si>
  <si>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</si>
  <si>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</si>
  <si>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</si>
  <si>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</si>
  <si>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</si>
  <si>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</si>
  <si>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</si>
  <si>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</si>
  <si>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</si>
  <si>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</si>
  <si>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</si>
  <si>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</si>
  <si>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</si>
  <si>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</si>
  <si>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</si>
  <si>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</si>
  <si>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</si>
  <si>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</si>
  <si>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</si>
  <si>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</si>
  <si>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</si>
  <si>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</si>
  <si>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</si>
  <si>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</si>
  <si>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</si>
  <si>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</si>
  <si>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</si>
  <si>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</si>
  <si>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</si>
  <si>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</si>
  <si>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</si>
  <si>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</si>
  <si>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</si>
  <si>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</si>
  <si>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</si>
  <si>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</si>
  <si>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</si>
  <si>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</si>
  <si>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</si>
  <si>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</si>
  <si>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</si>
  <si>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</si>
  <si>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</si>
  <si>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</si>
  <si>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</si>
  <si>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</si>
  <si>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</si>
  <si>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</si>
  <si>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</si>
  <si>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</si>
  <si>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</si>
  <si>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</si>
  <si>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</si>
  <si>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</si>
  <si>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</si>
  <si>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</si>
  <si>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</si>
  <si>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</si>
  <si>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</si>
  <si>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</si>
  <si>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</si>
  <si>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</si>
  <si>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</si>
  <si>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</si>
  <si>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</si>
  <si>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</si>
  <si>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</si>
  <si>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</si>
  <si>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</si>
  <si>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</si>
  <si>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</si>
  <si>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</si>
  <si>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</si>
  <si>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</si>
  <si>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</si>
  <si>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</si>
  <si>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</si>
  <si>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</si>
  <si>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</si>
  <si>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</si>
  <si>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</si>
  <si>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</si>
  <si>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</si>
  <si>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</si>
  <si>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</si>
  <si>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</si>
  <si>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</si>
  <si>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</si>
  <si>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</si>
  <si>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</si>
  <si>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</si>
  <si>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</si>
  <si>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</si>
  <si>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</si>
  <si>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</si>
  <si>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</si>
  <si>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</si>
  <si>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</si>
  <si>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</si>
  <si>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</si>
  <si>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</si>
  <si>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</si>
  <si>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</si>
  <si>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</si>
  <si>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</si>
  <si>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</si>
  <si>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</si>
  <si>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</si>
  <si>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</si>
  <si>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</si>
  <si>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</si>
  <si>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</si>
  <si>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</si>
  <si>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</si>
  <si>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</si>
  <si>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</si>
  <si>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</si>
  <si>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</si>
  <si>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</si>
  <si>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</si>
  <si>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</si>
  <si>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</si>
  <si>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</si>
  <si>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</si>
  <si>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</si>
  <si>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</si>
  <si>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</si>
  <si>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</si>
  <si>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</si>
  <si>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</si>
  <si>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</si>
  <si>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</si>
  <si>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</si>
  <si>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</si>
  <si>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</si>
  <si>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</si>
  <si>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</si>
  <si>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</si>
  <si>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</si>
  <si>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</si>
  <si>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</si>
  <si>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</si>
  <si>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</si>
  <si>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</si>
  <si>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</si>
  <si>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</si>
  <si>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</si>
  <si>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</si>
  <si>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</si>
  <si>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</si>
  <si>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</si>
  <si>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</si>
  <si>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</si>
  <si>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</si>
  <si>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</si>
  <si>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</si>
  <si>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</si>
  <si>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</si>
  <si>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</si>
  <si>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</si>
  <si>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</si>
  <si>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</si>
  <si>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</si>
  <si>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</si>
  <si>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</si>
  <si>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</si>
  <si>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</si>
  <si>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</si>
  <si>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</si>
  <si>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</si>
  <si>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</si>
  <si>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</si>
  <si>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</si>
  <si>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</si>
  <si>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</si>
  <si>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</si>
  <si>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</si>
  <si>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</si>
  <si>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</si>
  <si>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</si>
  <si>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</si>
  <si>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</si>
  <si>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</si>
  <si>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</si>
  <si>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</si>
  <si>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</si>
  <si>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</si>
  <si>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</si>
  <si>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</si>
  <si>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</si>
  <si>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</si>
  <si>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</si>
  <si>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</si>
  <si>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</si>
  <si>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</si>
  <si>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</si>
  <si>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</si>
  <si>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</si>
  <si>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</si>
  <si>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</si>
  <si>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</si>
  <si>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</si>
  <si>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</si>
  <si>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</si>
  <si>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</si>
  <si>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</si>
  <si>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</si>
  <si>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</si>
  <si>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</si>
  <si>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</si>
  <si>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</si>
  <si>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</si>
  <si>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</si>
  <si>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</si>
  <si>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</si>
  <si>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</si>
  <si>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</si>
  <si>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</si>
  <si>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</si>
  <si>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</si>
  <si>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</si>
  <si>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</si>
  <si>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</si>
  <si>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</si>
  <si>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</si>
  <si>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</si>
  <si>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</si>
  <si>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</si>
  <si>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</si>
  <si>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</si>
  <si>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</si>
  <si>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</si>
  <si>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</si>
  <si>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</si>
  <si>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</si>
  <si>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</si>
  <si>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</si>
  <si>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</si>
  <si>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</si>
  <si>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</si>
  <si>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</si>
  <si>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</si>
  <si>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</si>
  <si>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</si>
  <si>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</si>
  <si>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</si>
  <si>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</si>
  <si>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</si>
  <si>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</si>
  <si>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</si>
  <si>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</si>
  <si>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</si>
  <si>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</si>
  <si>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</si>
  <si>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</si>
  <si>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</si>
  <si>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</si>
  <si>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</si>
  <si>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</si>
  <si>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</si>
  <si>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</si>
  <si>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</si>
  <si>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</si>
  <si>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</si>
  <si>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</si>
  <si>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</si>
  <si>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</si>
  <si>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</si>
  <si>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</si>
  <si>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</si>
  <si>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</si>
  <si>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</si>
  <si>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</si>
  <si>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</si>
  <si>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</si>
  <si>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</si>
  <si>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</si>
  <si>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</si>
  <si>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</si>
  <si>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</si>
  <si>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</si>
  <si>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</si>
  <si>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</si>
  <si>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</si>
  <si>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</si>
  <si>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</si>
  <si>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</si>
  <si>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</si>
  <si>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</si>
  <si>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</si>
  <si>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</si>
  <si>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</si>
  <si>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</si>
  <si>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</si>
  <si>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</si>
  <si>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</si>
  <si>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</si>
  <si>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</si>
  <si>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</si>
  <si>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</si>
  <si>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</si>
  <si>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</si>
  <si>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</si>
  <si>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</si>
  <si>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</si>
  <si>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</si>
  <si>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</si>
  <si>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</si>
  <si>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</si>
  <si>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</si>
  <si>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</si>
  <si>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</si>
  <si>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</si>
  <si>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</si>
  <si>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</si>
  <si>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</si>
  <si>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</si>
  <si>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</si>
  <si>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</si>
  <si>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</si>
  <si>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</si>
  <si>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</si>
  <si>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</si>
  <si>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</si>
  <si>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</si>
  <si>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</si>
  <si>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</si>
  <si>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</si>
  <si>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</si>
  <si>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</si>
  <si>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</si>
  <si>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</si>
  <si>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</si>
  <si>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</si>
  <si>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</si>
  <si>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</si>
  <si>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</si>
  <si>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</si>
  <si>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</si>
  <si>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</si>
  <si>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</si>
  <si>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</si>
  <si>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</si>
  <si>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</si>
  <si>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</si>
  <si>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</si>
  <si>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</si>
  <si>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</si>
  <si>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</si>
  <si>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</si>
  <si>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</si>
  <si>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</si>
  <si>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</si>
  <si>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</si>
  <si>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</si>
  <si>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</si>
  <si>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</si>
  <si>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</si>
  <si>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</si>
  <si>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</si>
  <si>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</si>
  <si>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</si>
  <si>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</si>
  <si>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</si>
  <si>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</si>
  <si>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</si>
  <si>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</si>
  <si>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</si>
  <si>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</si>
  <si>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</si>
  <si>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</si>
  <si>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</si>
  <si>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</si>
  <si>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</si>
  <si>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</si>
  <si>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</si>
  <si>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</si>
  <si>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</si>
  <si>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</si>
  <si>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</si>
  <si>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</si>
  <si>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</si>
  <si>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</si>
  <si>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</si>
  <si>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</si>
  <si>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</si>
  <si>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</si>
  <si>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</si>
  <si>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</si>
  <si>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</si>
  <si>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</si>
  <si>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</si>
  <si>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</si>
  <si>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</si>
  <si>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</si>
  <si>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</si>
  <si>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</si>
  <si>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</si>
  <si>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</si>
  <si>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</si>
  <si>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</si>
  <si>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</si>
  <si>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</si>
  <si>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</si>
  <si>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</si>
  <si>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</si>
  <si>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</si>
  <si>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</si>
  <si>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</si>
  <si>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</si>
  <si>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</si>
  <si>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</si>
  <si>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</si>
  <si>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</si>
  <si>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</si>
  <si>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</si>
  <si>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</si>
  <si>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</si>
  <si>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</si>
  <si>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</si>
  <si>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</si>
  <si>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</si>
  <si>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</si>
  <si>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</si>
  <si>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</si>
  <si>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</si>
  <si>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</si>
  <si>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</si>
  <si>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</si>
  <si>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</si>
  <si>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</si>
  <si>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</si>
  <si>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</si>
  <si>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</si>
  <si>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</si>
  <si>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</si>
  <si>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</si>
  <si>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</si>
  <si>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</si>
  <si>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</si>
  <si>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</si>
  <si>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</si>
  <si>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</si>
  <si>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</si>
  <si>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</si>
  <si>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</si>
  <si>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</si>
  <si>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</si>
  <si>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</si>
  <si>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</si>
  <si>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</si>
  <si>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</si>
  <si>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</si>
  <si>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</si>
  <si>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</si>
  <si>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</si>
  <si>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</si>
  <si>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</si>
  <si>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</si>
  <si>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</si>
  <si>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</si>
  <si>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</si>
  <si>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</si>
  <si>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</si>
  <si>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</si>
  <si>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</si>
  <si>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</si>
  <si>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</si>
  <si>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</si>
  <si>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</si>
  <si>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</si>
  <si>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</si>
  <si>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</si>
  <si>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</si>
  <si>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</si>
  <si>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</si>
  <si>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</si>
  <si>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</si>
  <si>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</si>
  <si>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</si>
  <si>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</si>
  <si>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</si>
  <si>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</si>
  <si>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</si>
  <si>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</si>
  <si>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</si>
  <si>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</si>
  <si>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</si>
  <si>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</si>
  <si>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</si>
  <si>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</si>
  <si>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</si>
  <si>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</si>
  <si>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</si>
  <si>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</si>
  <si>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</si>
  <si>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</si>
  <si>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</si>
  <si>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</si>
  <si>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</si>
  <si>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</si>
  <si>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</si>
  <si>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</si>
  <si>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</si>
  <si>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</si>
  <si>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</si>
  <si>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</si>
  <si>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</si>
  <si>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</si>
  <si>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</si>
  <si>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</si>
  <si>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</si>
  <si>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</si>
  <si>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</si>
  <si>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</si>
  <si>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</si>
  <si>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</si>
  <si>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</si>
  <si>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</si>
  <si>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</si>
  <si>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</si>
  <si>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</si>
  <si>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</si>
  <si>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</si>
  <si>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</si>
  <si>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</si>
  <si>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</si>
  <si>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</si>
  <si>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</si>
  <si>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</si>
  <si>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</si>
  <si>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</si>
  <si>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</si>
  <si>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</si>
  <si>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</si>
  <si>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</si>
  <si>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</si>
  <si>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</si>
  <si>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</si>
  <si>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</si>
  <si>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</si>
  <si>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</si>
  <si>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</si>
  <si>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</si>
  <si>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</si>
  <si>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</si>
  <si>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</si>
  <si>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</si>
  <si>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</si>
  <si>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</si>
  <si>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</si>
  <si>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</si>
  <si>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</si>
  <si>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</si>
  <si>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</si>
  <si>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</si>
  <si>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</si>
  <si>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</si>
  <si>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</si>
  <si>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</si>
  <si>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</si>
  <si>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</si>
  <si>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</si>
  <si>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</si>
  <si>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</si>
  <si>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</si>
  <si>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</si>
  <si>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</si>
  <si>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</si>
  <si>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</si>
  <si>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</si>
  <si>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</si>
  <si>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</si>
  <si>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</si>
  <si>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</si>
  <si>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</si>
  <si>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</si>
  <si>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</si>
  <si>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</si>
  <si>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</si>
  <si>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</si>
  <si>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</si>
  <si>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</si>
  <si>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</si>
  <si>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</si>
  <si>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</si>
  <si>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</si>
  <si>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</si>
  <si>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</si>
  <si>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</si>
  <si>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</si>
  <si>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</si>
  <si>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</si>
  <si>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</si>
  <si>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</si>
  <si>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</si>
  <si>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</si>
  <si>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</si>
  <si>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</si>
  <si>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</si>
  <si>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</si>
  <si>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</si>
  <si>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</si>
  <si>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</si>
  <si>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</si>
  <si>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</si>
  <si>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</si>
  <si>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</si>
  <si>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</si>
  <si>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</si>
  <si>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</si>
  <si>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</si>
  <si>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</si>
  <si>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</si>
  <si>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</si>
  <si>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</si>
  <si>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</si>
  <si>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fr2010 WEOGAS_Rwametric_Qdata</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</si>
  <si>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</si>
  <si>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</si>
  <si>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</si>
  <si>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</si>
  <si>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</si>
  <si>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</si>
  <si>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</si>
  <si>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</si>
  <si>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</si>
  <si>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</si>
  <si>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</si>
  <si>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</si>
  <si>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</si>
  <si>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</si>
  <si>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</si>
  <si>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</si>
  <si>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</si>
  <si>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</si>
  <si>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</si>
  <si>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</si>
  <si>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</si>
  <si>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</si>
  <si>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</si>
  <si>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</si>
  <si>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</si>
  <si>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</si>
  <si>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</si>
  <si>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</si>
  <si>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</si>
  <si>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</si>
  <si>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</si>
  <si>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</si>
  <si>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</si>
  <si>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</si>
  <si>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</si>
  <si>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</si>
  <si>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</si>
  <si>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</si>
  <si>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</si>
  <si>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</si>
  <si>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</si>
  <si>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</si>
  <si>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</si>
  <si>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</si>
  <si>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</si>
  <si>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</si>
  <si>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</si>
  <si>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</si>
  <si>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</si>
  <si>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</si>
  <si>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</si>
  <si>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</si>
  <si>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</si>
  <si>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</si>
  <si>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</si>
  <si>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</si>
  <si>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</si>
  <si>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</si>
  <si>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</si>
  <si>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</si>
  <si>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</si>
  <si>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</si>
  <si>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</si>
  <si>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</si>
  <si>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</si>
  <si>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</si>
  <si>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</si>
  <si>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</si>
  <si>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</si>
  <si>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</si>
  <si>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</si>
  <si>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</si>
  <si>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</si>
  <si>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</si>
  <si>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</si>
  <si>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</si>
  <si>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</si>
  <si>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</si>
  <si>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</si>
  <si>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</si>
  <si>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</si>
  <si>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</si>
  <si>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end WEOGAS_Rwametric_Qdata</t>
  </si>
  <si>
    <t>Advanced economies 2010Q1=100</t>
  </si>
  <si>
    <t>World trade volume (goods and services) 2005=100</t>
  </si>
  <si>
    <t xml:space="preserve">  Excluding oil—advanced economies 2005=100</t>
  </si>
  <si>
    <t xml:space="preserve">    Manufactures—advanced economies 2005-100</t>
  </si>
  <si>
    <t>U.S. dollars per unit of national currency (p.a)</t>
  </si>
  <si>
    <t>Euro area $/Euro</t>
  </si>
  <si>
    <t>U.S. dollar deposits in %</t>
  </si>
  <si>
    <t>Euro in %</t>
  </si>
  <si>
    <t>Tea  $cts/lbs</t>
  </si>
  <si>
    <t>Hides  $cts/lbs</t>
  </si>
  <si>
    <t>Tin $/MT</t>
  </si>
  <si>
    <t>Gold $/ounce 30.6 grams/ounce</t>
  </si>
  <si>
    <t>Coffee, other mild (ICO, ex-dock New York) $cts/lbs 0.45 Kg/lbs</t>
  </si>
  <si>
    <t xml:space="preserve">   Petroleum spot price (APSP; US$) $cts/barrel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</si>
  <si>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</si>
  <si>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</si>
  <si>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</si>
  <si>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</si>
  <si>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</si>
  <si>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</si>
  <si>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</si>
  <si>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</si>
  <si>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</si>
  <si>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</si>
  <si>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</si>
  <si>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</si>
  <si>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</si>
  <si>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</si>
  <si>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</si>
  <si>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</si>
  <si>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</si>
  <si>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</si>
  <si>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</si>
  <si>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</si>
  <si>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</si>
  <si>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</si>
  <si>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</si>
  <si>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</si>
  <si>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</si>
  <si>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</si>
  <si>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</si>
  <si>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</si>
  <si>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</si>
  <si>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</si>
  <si>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</si>
  <si>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</si>
  <si>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</si>
  <si>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</si>
  <si>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</si>
  <si>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</si>
  <si>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</si>
  <si>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</si>
  <si>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</si>
  <si>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</si>
  <si>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</si>
  <si>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</si>
  <si>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</si>
  <si>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</si>
  <si>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</si>
  <si>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</si>
  <si>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</si>
  <si>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</si>
  <si>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</si>
  <si>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</si>
  <si>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</si>
  <si>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</si>
  <si>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</si>
  <si>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</si>
  <si>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</si>
  <si>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</si>
  <si>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</si>
  <si>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</si>
  <si>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</si>
  <si>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</si>
  <si>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</si>
  <si>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</si>
  <si>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</si>
  <si>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</si>
  <si>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</si>
  <si>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</si>
  <si>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</si>
  <si>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</si>
  <si>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</si>
  <si>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</si>
  <si>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</si>
  <si>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</si>
  <si>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</si>
  <si>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</si>
  <si>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</si>
  <si>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</si>
  <si>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</si>
  <si>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</si>
  <si>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</si>
  <si>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</si>
  <si>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</si>
  <si>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</si>
  <si>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</si>
  <si>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</si>
  <si>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</si>
  <si>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</si>
  <si>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</si>
  <si>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</si>
  <si>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</si>
  <si>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</si>
  <si>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</si>
  <si>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</si>
  <si>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</si>
  <si>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</si>
  <si>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</si>
  <si>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</si>
  <si>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</si>
  <si>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</si>
  <si>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</si>
  <si>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</si>
  <si>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</si>
  <si>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</si>
  <si>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</si>
  <si>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</si>
  <si>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</si>
  <si>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</si>
  <si>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</si>
  <si>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</si>
  <si>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</si>
  <si>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</si>
  <si>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</si>
  <si>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</si>
  <si>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</si>
  <si>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</si>
  <si>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</si>
  <si>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</si>
  <si>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</si>
  <si>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</si>
  <si>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</si>
  <si>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</si>
  <si>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</si>
  <si>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</si>
  <si>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</si>
  <si>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</si>
  <si>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</si>
  <si>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</si>
  <si>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</si>
  <si>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</si>
  <si>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</si>
  <si>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</si>
  <si>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</si>
  <si>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</si>
  <si>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</si>
  <si>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</si>
  <si>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</si>
  <si>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</si>
  <si>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</si>
  <si>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</si>
  <si>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</si>
  <si>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</si>
  <si>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</si>
  <si>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</si>
  <si>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</si>
  <si>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</si>
  <si>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</si>
  <si>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</si>
  <si>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</si>
  <si>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</si>
  <si>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</si>
  <si>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</si>
  <si>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</si>
  <si>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</si>
  <si>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</si>
  <si>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</si>
  <si>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</si>
  <si>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</si>
  <si>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</si>
  <si>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</si>
  <si>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</si>
  <si>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</si>
  <si>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</si>
  <si>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</si>
  <si>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</si>
  <si>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</si>
  <si>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</si>
  <si>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</si>
  <si>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</si>
  <si>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</si>
  <si>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</si>
  <si>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</si>
  <si>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</si>
  <si>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</si>
  <si>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</si>
  <si>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</si>
  <si>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</si>
  <si>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</si>
  <si>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</si>
  <si>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</si>
  <si>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</si>
  <si>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</si>
  <si>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</si>
  <si>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</si>
  <si>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</si>
  <si>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</si>
  <si>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</si>
  <si>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</si>
  <si>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</si>
  <si>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</si>
  <si>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</si>
  <si>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</si>
  <si>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</si>
  <si>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</si>
  <si>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</si>
  <si>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</si>
  <si>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</si>
  <si>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</si>
  <si>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</si>
  <si>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</si>
  <si>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</si>
  <si>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</si>
  <si>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</si>
  <si>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</si>
  <si>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</si>
  <si>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</si>
  <si>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</si>
  <si>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</si>
  <si>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</si>
  <si>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</si>
  <si>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</si>
  <si>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</si>
  <si>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</si>
  <si>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</si>
  <si>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</si>
  <si>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</si>
  <si>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</si>
  <si>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</si>
  <si>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</si>
  <si>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</si>
  <si>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</si>
  <si>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</si>
  <si>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</si>
  <si>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</si>
  <si>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</si>
  <si>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</si>
  <si>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</si>
  <si>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</si>
  <si>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</si>
  <si>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</si>
  <si>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</si>
  <si>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</si>
  <si>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</si>
  <si>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</si>
  <si>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</si>
  <si>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</si>
  <si>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</si>
  <si>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</si>
  <si>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</si>
  <si>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</si>
  <si>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</si>
  <si>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</si>
  <si>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</si>
  <si>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</si>
  <si>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</si>
  <si>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</si>
  <si>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</si>
  <si>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</si>
  <si>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</si>
  <si>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</si>
  <si>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</si>
  <si>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</si>
  <si>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</si>
  <si>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</si>
  <si>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</si>
  <si>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</si>
  <si>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</si>
  <si>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</si>
  <si>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</si>
  <si>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</si>
  <si>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</si>
  <si>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</si>
  <si>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</si>
  <si>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</si>
  <si>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</si>
  <si>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</si>
  <si>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</si>
  <si>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</si>
  <si>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</si>
  <si>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</si>
  <si>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</si>
  <si>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</si>
  <si>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</si>
  <si>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</si>
  <si>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</si>
  <si>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</si>
  <si>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</si>
  <si>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</si>
  <si>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</si>
  <si>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</si>
  <si>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</si>
  <si>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</si>
  <si>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</si>
  <si>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</si>
  <si>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</si>
  <si>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</si>
  <si>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</si>
  <si>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</si>
  <si>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</si>
  <si>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</si>
  <si>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</si>
  <si>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</si>
  <si>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</si>
  <si>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</si>
  <si>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</si>
  <si>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</si>
  <si>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</si>
  <si>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</si>
  <si>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</si>
  <si>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</si>
  <si>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</si>
  <si>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</si>
  <si>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</si>
  <si>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</si>
  <si>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</si>
  <si>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</si>
  <si>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r>
      <t>GDP deflator</t>
    </r>
    <r>
      <rPr>
        <b/>
        <sz val="10"/>
        <color rgb="FFFF0000"/>
        <rFont val="Calibri"/>
        <family val="2"/>
        <scheme val="minor"/>
      </rPr>
      <t xml:space="preserve"> Q-to-Q change</t>
    </r>
  </si>
  <si>
    <r>
      <t xml:space="preserve">Real GDP </t>
    </r>
    <r>
      <rPr>
        <b/>
        <sz val="10"/>
        <color rgb="FFFF0000"/>
        <rFont val="Calibri"/>
        <family val="2"/>
        <scheme val="minor"/>
      </rPr>
      <t>Q-to-Q change</t>
    </r>
  </si>
  <si>
    <t xml:space="preserve">Emerging market and developing economies </t>
  </si>
  <si>
    <r>
      <t>Fuel</t>
    </r>
    <r>
      <rPr>
        <b/>
        <sz val="10"/>
        <color theme="7" tint="-0.249977111117893"/>
        <rFont val="Calibri"/>
        <family val="2"/>
        <scheme val="minor"/>
      </rPr>
      <t xml:space="preserve"> 2016=100</t>
    </r>
  </si>
  <si>
    <r>
      <t xml:space="preserve">   Food </t>
    </r>
    <r>
      <rPr>
        <b/>
        <sz val="10"/>
        <color theme="7" tint="-0.249977111117893"/>
        <rFont val="Calibri"/>
        <family val="2"/>
        <scheme val="minor"/>
      </rPr>
      <t>2016=100</t>
    </r>
  </si>
  <si>
    <r>
      <t xml:space="preserve">   Agricultural raw materials </t>
    </r>
    <r>
      <rPr>
        <b/>
        <sz val="10"/>
        <color theme="7" tint="-0.249977111117893"/>
        <rFont val="Calibri"/>
        <family val="2"/>
        <scheme val="minor"/>
      </rPr>
      <t>2016=100</t>
    </r>
  </si>
  <si>
    <r>
      <t xml:space="preserve">   Metals </t>
    </r>
    <r>
      <rPr>
        <b/>
        <sz val="10"/>
        <color theme="7" tint="-0.249977111117893"/>
        <rFont val="Calibri"/>
        <family val="2"/>
        <scheme val="minor"/>
      </rPr>
      <t>2016=100</t>
    </r>
  </si>
  <si>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</si>
  <si>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</si>
  <si>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</si>
  <si>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</si>
  <si>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</si>
  <si>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</si>
  <si>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</si>
  <si>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</si>
  <si>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</si>
  <si>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</si>
  <si>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</si>
  <si>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</si>
  <si>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</si>
  <si>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</si>
  <si>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</si>
  <si>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</si>
  <si>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</si>
  <si>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</si>
  <si>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</si>
  <si>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</si>
  <si>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</si>
  <si>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</si>
  <si>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</si>
  <si>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</si>
  <si>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</si>
  <si>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</si>
  <si>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</si>
  <si>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</si>
  <si>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</si>
  <si>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</si>
  <si>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</si>
  <si>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</si>
  <si>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</si>
  <si>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</si>
  <si>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</si>
  <si>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</si>
  <si>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</si>
  <si>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</si>
  <si>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</si>
  <si>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</si>
  <si>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</si>
  <si>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</si>
  <si>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</si>
  <si>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</si>
  <si>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</si>
  <si>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</si>
  <si>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</si>
  <si>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</si>
  <si>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</si>
  <si>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</si>
  <si>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</si>
  <si>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</si>
  <si>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</si>
  <si>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</si>
  <si>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</si>
  <si>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</si>
  <si>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</si>
  <si>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</si>
  <si>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</si>
  <si>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</si>
  <si>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</si>
  <si>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</si>
  <si>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</si>
  <si>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</si>
  <si>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</si>
  <si>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Debt central government (incl. IMF, guarantees), end-year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</si>
  <si>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</si>
  <si>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</si>
  <si>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</si>
  <si>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</si>
  <si>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</si>
  <si>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</si>
  <si>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</si>
  <si>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</si>
  <si>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</si>
  <si>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</si>
  <si>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</si>
  <si>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</si>
  <si>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</si>
  <si>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</si>
  <si>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</si>
  <si>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</si>
  <si>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</si>
  <si>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</si>
  <si>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</si>
  <si>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</si>
  <si>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</si>
  <si>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</si>
  <si>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</si>
  <si>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</si>
  <si>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</si>
  <si>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</si>
  <si>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</si>
  <si>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</si>
  <si>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</si>
  <si>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</si>
  <si>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</si>
  <si>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</si>
  <si>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</si>
  <si>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</si>
  <si>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</si>
  <si>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</si>
  <si>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</si>
  <si>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</si>
  <si>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</si>
  <si>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</si>
  <si>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</si>
  <si>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</si>
  <si>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</si>
  <si>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</si>
  <si>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</si>
  <si>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</si>
  <si>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</si>
  <si>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</si>
  <si>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</si>
  <si>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</si>
  <si>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</si>
  <si>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</si>
  <si>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</si>
  <si>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</si>
  <si>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</si>
  <si>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</si>
  <si>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</si>
  <si>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</si>
  <si>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</si>
  <si>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</si>
  <si>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</si>
  <si>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</si>
  <si>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</si>
  <si>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</si>
  <si>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</si>
  <si>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</si>
  <si>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</si>
  <si>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</si>
  <si>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</si>
  <si>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</si>
  <si>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</si>
  <si>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</si>
  <si>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</si>
  <si>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</si>
  <si>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</si>
  <si>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</si>
  <si>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</si>
  <si>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</si>
  <si>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</si>
  <si>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</si>
  <si>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</si>
  <si>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</si>
  <si>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</si>
  <si>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</si>
  <si>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</si>
  <si>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Net bank financing (~monsurvey,at times discrepancies)</t>
  </si>
  <si>
    <t>Nonbank financing (Net)</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</si>
  <si>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</si>
  <si>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</si>
  <si>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</si>
  <si>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</si>
  <si>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</si>
  <si>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</si>
  <si>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</si>
  <si>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</si>
  <si>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</si>
  <si>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</si>
  <si>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</si>
  <si>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</si>
  <si>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</si>
  <si>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</si>
  <si>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</si>
  <si>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</si>
  <si>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nexp$_goods</t>
  </si>
  <si>
    <t>nimp$_goods</t>
  </si>
  <si>
    <t>nexp$_serv</t>
  </si>
  <si>
    <t>nimp$_serv</t>
  </si>
  <si>
    <t>npriminc$</t>
  </si>
  <si>
    <t>nsecinc$</t>
  </si>
  <si>
    <t>nfg$_cur</t>
  </si>
  <si>
    <t>nfg$_cap</t>
  </si>
  <si>
    <t>dBP1$</t>
  </si>
  <si>
    <t>dBP2$</t>
  </si>
  <si>
    <t>dBG$</t>
  </si>
  <si>
    <t>dNFA$</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</si>
  <si>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</si>
  <si>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</si>
  <si>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</si>
  <si>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</si>
  <si>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</si>
  <si>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</si>
  <si>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</si>
  <si>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</si>
  <si>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</si>
  <si>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</si>
  <si>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</si>
  <si>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</si>
  <si>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</si>
  <si>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dBPG$_eurobond</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</si>
  <si>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</si>
  <si>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</si>
  <si>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</si>
  <si>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</si>
  <si>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</si>
  <si>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</si>
  <si>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</si>
  <si>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</si>
  <si>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</si>
  <si>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</si>
  <si>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</si>
  <si>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</si>
  <si>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</si>
  <si>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</si>
  <si>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</si>
  <si>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</si>
  <si>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</si>
  <si>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</si>
  <si>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</si>
  <si>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</si>
  <si>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</si>
  <si>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</si>
  <si>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</si>
  <si>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na</t>
  </si>
  <si>
    <t xml:space="preserve">               -  </t>
  </si>
  <si>
    <t xml:space="preserve">                -   </t>
  </si>
  <si>
    <t>intrapolation</t>
  </si>
  <si>
    <t xml:space="preserve">            -   </t>
  </si>
  <si>
    <t xml:space="preserve">              -   </t>
  </si>
  <si>
    <t>i_ib</t>
  </si>
  <si>
    <t>i_repo</t>
  </si>
  <si>
    <t>i_rev_rep</t>
  </si>
  <si>
    <t xml:space="preserve">          -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</si>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</sst>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7" formatCode="&quot;$&quot;#,##0.00_);\(&quot;$&quot;#,##0.00\)"/>
    <numFmt numFmtId="44" formatCode="_(&quot;$&quot;* #,##0.00_);_(&quot;$&quot;* \(#,##0.00\);_(&quot;$&quot;* &quot;-&quot;??_);_(@_)"/>
    <numFmt numFmtId="43" formatCode="_(* #,##0.00_);_(* \(#,##0.00\);_(* &quot;-&quot;??_);_(@_)"/>
    <numFmt numFmtId="164" formatCode="_-* #,##0.00_-;\-* #,##0.00_-;_-* &quot;-&quot;??_-;_-@_-"/>
    <numFmt numFmtId="165" formatCode="#,##0.0"/>
    <numFmt numFmtId="166" formatCode="#,##0_ ;[Red]\-#,##0\ "/>
    <numFmt numFmtId="167" formatCode="0.0"/>
    <numFmt numFmtId="168" formatCode="_-* #,##0.00\ _€_-;\-* #,##0.00\ _€_-;_-* &quot;-&quot;??\ _€_-;_-@_-"/>
    <numFmt numFmtId="169" formatCode="_-* #,##0.00\ _F_-;\-* #,##0.00\ _F_-;_-* &quot;-&quot;??\ _F_-;_-@_-"/>
    <numFmt numFmtId="170" formatCode="_-* #,##0.00\ _T_L_-;\-* #,##0.00\ _T_L_-;_-* &quot;-&quot;??\ _T_L_-;_-@_-"/>
    <numFmt numFmtId="171" formatCode="_-* #,##0.00\ [$€-1]_-;\-* #,##0.00\ [$€-1]_-;_-* &quot;-&quot;??\ [$€-1]_-"/>
    <numFmt numFmtId="172" formatCode="#,##0.00000000000000"/>
    <numFmt numFmtId="173" formatCode="_ * #,##0.00_ ;_ * \-#,##0.00_ ;_ * &quot;-&quot;??_ ;_ @_ "/>
    <numFmt numFmtId="174" formatCode="_([$€-2]* #,##0.00_);_([$€-2]* \(#,##0.00\);_([$€-2]* &quot;-&quot;??_)"/>
    <numFmt numFmtId="175" formatCode="_-* #,##0.0\ _F_-;\-* #,##0.0\ _F_-;_-* &quot;-&quot;??\ _F_-;_-@_-"/>
    <numFmt numFmtId="176" formatCode="_(* #,##0_);_(* \(#,##0\);_(* &quot;-&quot;??_);_(@_)"/>
    <numFmt numFmtId="177" formatCode="[$-409]mmm\-yy;@"/>
    <numFmt numFmtId="178" formatCode="_-* #,##0\ _F_-;\-* #,##0\ _F_-;_-* &quot;-&quot;??\ _F_-;_-@_-"/>
    <numFmt numFmtId="179" formatCode="0.000"/>
    <numFmt numFmtId="180" formatCode="0.0%"/>
    <numFmt numFmtId="181" formatCode="0.0_)"/>
    <numFmt numFmtId="182" formatCode="#,##0.0_);\(#,##0.0\)"/>
    <numFmt numFmtId="183" formatCode="0.00_)"/>
    <numFmt numFmtId="184" formatCode="_(* #,##0.0_);_(* \(#,##0.0\);_(* &quot;-&quot;??_);_(@_)"/>
    <numFmt numFmtId="185" formatCode="[$-409]mmmm\ d\,\ yyyy;@"/>
    <numFmt numFmtId="186" formatCode="0.0000"/>
  </numFmts>
  <fonts count="209">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b/>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10"/>
      <color theme="7"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sz val="11"/>
      <color rgb="FFC00000"/>
      <name val="Bookman Old Style"/>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mbria"/>
      <family val="1"/>
    </font>
    <font>
      <sz val="8"/>
      <color rgb="FFFF0000"/>
      <name val="Calibri Light"/>
      <family val="1"/>
      <scheme val="major"/>
    </font>
    <font>
      <b/>
      <sz val="9"/>
      <color theme="9" tint="-0.249977111117893"/>
      <name val="Times New Roman"/>
      <family val="1"/>
    </font>
    <font>
      <b/>
      <sz val="13"/>
      <color indexed="81"/>
      <name val="Tahoma"/>
      <family val="2"/>
    </font>
    <font>
      <b/>
      <sz val="8"/>
      <color theme="1"/>
      <name val="Times New Roman"/>
      <family val="1"/>
    </font>
    <font>
      <b/>
      <sz val="10"/>
      <color theme="1"/>
      <name val="Times New Roman"/>
      <family val="1"/>
    </font>
    <font>
      <b/>
      <sz val="10"/>
      <color rgb="FFC00000"/>
      <name val="Times New Roman"/>
      <family val="1"/>
    </font>
  </fonts>
  <fills count="9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6DD"/>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FF9E7"/>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theme="9" tint="0.79998168889431442"/>
        <bgColor indexed="64"/>
      </patternFill>
    </fill>
    <fill>
      <patternFill patternType="solid">
        <fgColor rgb="FFDCE6F1"/>
        <bgColor indexed="64"/>
      </patternFill>
    </fill>
    <fill>
      <patternFill patternType="solid">
        <fgColor rgb="FFDCE6F1"/>
        <bgColor rgb="FF000000"/>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s>
  <cellStyleXfs count="216">
    <xf numFmtId="0" fontId="0" fillId="0" borderId="0"/>
    <xf numFmtId="0" fontId="1" fillId="0" borderId="0"/>
    <xf numFmtId="164"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4" fontId="1" fillId="0" borderId="0" applyFont="0" applyFill="0" applyBorder="0" applyAlignment="0" applyProtection="0"/>
    <xf numFmtId="43" fontId="2" fillId="0" borderId="0" applyFont="0" applyFill="0" applyBorder="0" applyAlignment="0" applyProtection="0"/>
    <xf numFmtId="168" fontId="20" fillId="0" borderId="0" applyFont="0" applyFill="0" applyBorder="0" applyAlignment="0" applyProtection="0"/>
    <xf numFmtId="9" fontId="20" fillId="0" borderId="0" applyFont="0" applyFill="0" applyBorder="0" applyAlignment="0" applyProtection="0"/>
    <xf numFmtId="0" fontId="19"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168" fontId="19" fillId="0" borderId="0" applyFill="0" applyBorder="0" applyProtection="0">
      <alignment horizontal="right"/>
    </xf>
    <xf numFmtId="0" fontId="1" fillId="0" borderId="0"/>
    <xf numFmtId="0" fontId="1" fillId="0" borderId="0"/>
    <xf numFmtId="164" fontId="2" fillId="0" borderId="0" applyFont="0" applyFill="0" applyBorder="0" applyAlignment="0" applyProtection="0"/>
    <xf numFmtId="9" fontId="1" fillId="0" borderId="0" applyFont="0" applyFill="0" applyBorder="0" applyAlignment="0" applyProtection="0"/>
    <xf numFmtId="164" fontId="2" fillId="0" borderId="0" applyFont="0" applyFill="0" applyBorder="0" applyAlignment="0" applyProtection="0"/>
    <xf numFmtId="0" fontId="1" fillId="0" borderId="0"/>
    <xf numFmtId="170"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0" fontId="1" fillId="0" borderId="0" applyFont="0" applyFill="0" applyBorder="0" applyAlignment="0" applyProtection="0"/>
    <xf numFmtId="168" fontId="2"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2"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4"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0" borderId="0"/>
    <xf numFmtId="44" fontId="2" fillId="0" borderId="0" applyFont="0" applyFill="0" applyBorder="0" applyAlignment="0" applyProtection="0"/>
    <xf numFmtId="171" fontId="2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4" fontId="1" fillId="0" borderId="0" applyFont="0" applyFill="0" applyBorder="0" applyAlignment="0" applyProtection="0"/>
    <xf numFmtId="0" fontId="19" fillId="0" borderId="0"/>
    <xf numFmtId="168" fontId="1"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4" fontId="2" fillId="0" borderId="0" applyFont="0" applyFill="0" applyBorder="0" applyAlignment="0" applyProtection="0"/>
    <xf numFmtId="0" fontId="2" fillId="0" borderId="0"/>
    <xf numFmtId="0" fontId="1" fillId="0" borderId="0"/>
    <xf numFmtId="170"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5"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cellStyleXfs>
  <cellXfs count="858">
    <xf numFmtId="0" fontId="0" fillId="0" borderId="0" xfId="0"/>
    <xf numFmtId="0" fontId="23" fillId="0" borderId="0" xfId="0" applyFont="1"/>
    <xf numFmtId="165" fontId="24" fillId="0" borderId="1" xfId="2" applyNumberFormat="1" applyFont="1" applyBorder="1"/>
    <xf numFmtId="165" fontId="3" fillId="0" borderId="1" xfId="2" quotePrefix="1" applyNumberFormat="1" applyFont="1" applyBorder="1" applyAlignment="1">
      <alignment horizontal="left"/>
    </xf>
    <xf numFmtId="166" fontId="24" fillId="0" borderId="0" xfId="3" applyNumberFormat="1" applyFont="1"/>
    <xf numFmtId="165" fontId="3" fillId="0" borderId="0" xfId="2" quotePrefix="1" applyNumberFormat="1" applyFont="1" applyAlignment="1">
      <alignment horizontal="left"/>
    </xf>
    <xf numFmtId="0" fontId="26" fillId="0" borderId="0" xfId="0" applyFont="1"/>
    <xf numFmtId="2" fontId="27" fillId="0" borderId="0" xfId="0" applyNumberFormat="1" applyFont="1"/>
    <xf numFmtId="167" fontId="27" fillId="0" borderId="0" xfId="0" applyNumberFormat="1" applyFont="1"/>
    <xf numFmtId="17" fontId="28" fillId="0" borderId="0" xfId="0" applyNumberFormat="1" applyFont="1"/>
    <xf numFmtId="167"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6"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6" fontId="34" fillId="0" borderId="23" xfId="5" applyNumberFormat="1" applyFont="1" applyBorder="1" applyAlignment="1">
      <alignment horizontal="left"/>
    </xf>
    <xf numFmtId="176" fontId="34" fillId="0" borderId="16" xfId="5" applyNumberFormat="1" applyFont="1" applyBorder="1" applyAlignment="1">
      <alignment horizontal="left"/>
    </xf>
    <xf numFmtId="176"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6"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7"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7" fontId="63" fillId="47" borderId="0" xfId="0" applyNumberFormat="1" applyFont="1" applyFill="1"/>
    <xf numFmtId="165" fontId="65" fillId="0" borderId="0" xfId="2" applyNumberFormat="1" applyFont="1"/>
    <xf numFmtId="165" fontId="64" fillId="0" borderId="0" xfId="2" applyNumberFormat="1" applyFont="1"/>
    <xf numFmtId="165" fontId="65" fillId="0" borderId="15" xfId="2" applyNumberFormat="1" applyFont="1" applyBorder="1"/>
    <xf numFmtId="178"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7"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7" fontId="36" fillId="49" borderId="16" xfId="0" applyNumberFormat="1" applyFont="1" applyFill="1" applyBorder="1" applyAlignment="1">
      <alignment horizontal="center"/>
    </xf>
    <xf numFmtId="167"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80" fontId="68" fillId="45" borderId="36" xfId="4" applyNumberFormat="1" applyFont="1" applyFill="1" applyBorder="1" applyAlignment="1">
      <alignment horizontal="center"/>
    </xf>
    <xf numFmtId="0" fontId="34" fillId="0" borderId="16" xfId="0" applyFont="1" applyBorder="1" applyAlignment="1">
      <alignment horizontal="center"/>
    </xf>
    <xf numFmtId="181" fontId="36" fillId="0" borderId="16" xfId="0" applyNumberFormat="1" applyFont="1" applyBorder="1" applyAlignment="1">
      <alignment horizontal="center"/>
    </xf>
    <xf numFmtId="180" fontId="34" fillId="0" borderId="16" xfId="4" applyNumberFormat="1" applyFont="1" applyBorder="1" applyAlignment="1">
      <alignment horizontal="center" vertical="justify"/>
    </xf>
    <xf numFmtId="180" fontId="34" fillId="0" borderId="16" xfId="4" applyNumberFormat="1" applyFont="1" applyBorder="1" applyAlignment="1">
      <alignment horizontal="center"/>
    </xf>
    <xf numFmtId="182" fontId="36" fillId="0" borderId="16" xfId="0" applyNumberFormat="1" applyFont="1" applyBorder="1" applyAlignment="1">
      <alignment horizontal="center"/>
    </xf>
    <xf numFmtId="37" fontId="34" fillId="0" borderId="16" xfId="0" applyNumberFormat="1" applyFont="1" applyBorder="1" applyAlignment="1">
      <alignment horizontal="center"/>
    </xf>
    <xf numFmtId="180" fontId="34" fillId="0" borderId="16" xfId="0" applyNumberFormat="1" applyFont="1" applyBorder="1" applyAlignment="1">
      <alignment horizontal="center"/>
    </xf>
    <xf numFmtId="9" fontId="34" fillId="0" borderId="16" xfId="4" applyFont="1" applyBorder="1" applyAlignment="1">
      <alignment horizontal="center"/>
    </xf>
    <xf numFmtId="167" fontId="36" fillId="0" borderId="16" xfId="0" applyNumberFormat="1" applyFont="1" applyBorder="1" applyAlignment="1">
      <alignment horizontal="center"/>
    </xf>
    <xf numFmtId="9" fontId="34" fillId="0" borderId="16" xfId="0" applyNumberFormat="1" applyFont="1" applyBorder="1" applyAlignment="1">
      <alignment horizontal="center"/>
    </xf>
    <xf numFmtId="183" fontId="36" fillId="0" borderId="16" xfId="0" applyNumberFormat="1" applyFont="1" applyBorder="1" applyAlignment="1">
      <alignment horizontal="center"/>
    </xf>
    <xf numFmtId="3" fontId="34" fillId="0" borderId="16" xfId="0" applyNumberFormat="1" applyFont="1" applyBorder="1" applyAlignment="1">
      <alignment horizontal="center"/>
    </xf>
    <xf numFmtId="183"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7" fontId="52" fillId="46" borderId="1" xfId="0" applyNumberFormat="1" applyFont="1" applyFill="1" applyBorder="1" applyAlignment="1">
      <alignment horizontal="center"/>
    </xf>
    <xf numFmtId="167"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0"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7" fontId="34" fillId="0" borderId="16" xfId="0" applyNumberFormat="1" applyFont="1" applyBorder="1" applyAlignment="1">
      <alignment horizontal="center"/>
    </xf>
    <xf numFmtId="175" fontId="68" fillId="45" borderId="22" xfId="0" applyNumberFormat="1" applyFont="1" applyFill="1" applyBorder="1" applyAlignment="1">
      <alignment horizontal="center"/>
    </xf>
    <xf numFmtId="43" fontId="68" fillId="45" borderId="36" xfId="5" applyFont="1" applyFill="1" applyBorder="1" applyAlignment="1">
      <alignment horizontal="center"/>
    </xf>
    <xf numFmtId="180" fontId="68" fillId="45" borderId="16" xfId="0" applyNumberFormat="1" applyFont="1" applyFill="1" applyBorder="1" applyAlignment="1">
      <alignment horizontal="center"/>
    </xf>
    <xf numFmtId="184" fontId="68" fillId="45" borderId="16" xfId="5" applyNumberFormat="1" applyFont="1" applyFill="1" applyBorder="1" applyAlignment="1">
      <alignment horizontal="center"/>
    </xf>
    <xf numFmtId="184"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0" fontId="68" fillId="45" borderId="25" xfId="0" applyNumberFormat="1" applyFont="1" applyFill="1" applyBorder="1" applyAlignment="1">
      <alignment horizontal="center"/>
    </xf>
    <xf numFmtId="180" fontId="68" fillId="46" borderId="4" xfId="0" applyNumberFormat="1" applyFont="1" applyFill="1" applyBorder="1" applyAlignment="1">
      <alignment horizontal="center"/>
    </xf>
    <xf numFmtId="167" fontId="38" fillId="47" borderId="17" xfId="0" applyNumberFormat="1" applyFont="1" applyFill="1" applyBorder="1" applyAlignment="1">
      <alignment horizontal="center"/>
    </xf>
    <xf numFmtId="180"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7"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7" fontId="34" fillId="49" borderId="17" xfId="0" applyNumberFormat="1" applyFont="1" applyFill="1" applyBorder="1" applyAlignment="1">
      <alignment horizontal="center"/>
    </xf>
    <xf numFmtId="167" fontId="34" fillId="49" borderId="16" xfId="0" applyNumberFormat="1" applyFont="1" applyFill="1" applyBorder="1" applyAlignment="1">
      <alignment horizontal="center"/>
    </xf>
    <xf numFmtId="167" fontId="52" fillId="49" borderId="16" xfId="0" applyNumberFormat="1" applyFont="1" applyFill="1" applyBorder="1" applyAlignment="1">
      <alignment horizontal="center"/>
    </xf>
    <xf numFmtId="167"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7" fontId="38" fillId="47" borderId="4" xfId="0" applyNumberFormat="1" applyFont="1" applyFill="1" applyBorder="1" applyAlignment="1">
      <alignment horizontal="center"/>
    </xf>
    <xf numFmtId="167" fontId="38" fillId="47" borderId="38" xfId="0" applyNumberFormat="1" applyFont="1" applyFill="1" applyBorder="1" applyAlignment="1">
      <alignment horizontal="center"/>
    </xf>
    <xf numFmtId="167"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9"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7" fontId="36" fillId="49" borderId="4" xfId="0" applyNumberFormat="1" applyFont="1" applyFill="1" applyBorder="1" applyAlignment="1">
      <alignment horizontal="center"/>
    </xf>
    <xf numFmtId="167"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7"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5"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7"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7"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7"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7"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7"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9" fontId="70" fillId="58" borderId="16" xfId="0" applyNumberFormat="1" applyFont="1" applyFill="1" applyBorder="1" applyAlignment="1">
      <alignment horizontal="center"/>
    </xf>
    <xf numFmtId="179" fontId="72" fillId="58" borderId="16" xfId="0" applyNumberFormat="1" applyFont="1" applyFill="1" applyBorder="1" applyAlignment="1">
      <alignment horizontal="center" wrapText="1"/>
    </xf>
    <xf numFmtId="179" fontId="70" fillId="58" borderId="16" xfId="0" applyNumberFormat="1" applyFont="1" applyFill="1" applyBorder="1" applyAlignment="1">
      <alignment horizontal="center" wrapText="1"/>
    </xf>
    <xf numFmtId="167" fontId="34" fillId="58" borderId="16" xfId="0" applyNumberFormat="1" applyFont="1" applyFill="1" applyBorder="1" applyAlignment="1">
      <alignment horizontal="center"/>
    </xf>
    <xf numFmtId="167" fontId="34" fillId="58" borderId="16" xfId="5" applyNumberFormat="1" applyFont="1" applyFill="1" applyBorder="1" applyAlignment="1">
      <alignment horizontal="center"/>
    </xf>
    <xf numFmtId="43" fontId="70" fillId="58" borderId="16" xfId="5" applyFont="1" applyFill="1" applyBorder="1" applyAlignment="1">
      <alignment horizontal="center"/>
    </xf>
    <xf numFmtId="167"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5"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0" fontId="38" fillId="47" borderId="17" xfId="4" applyNumberFormat="1" applyFont="1" applyFill="1" applyBorder="1" applyAlignment="1">
      <alignment horizontal="center"/>
    </xf>
    <xf numFmtId="167" fontId="36" fillId="49" borderId="17" xfId="0" applyNumberFormat="1" applyFont="1" applyFill="1" applyBorder="1" applyAlignment="1">
      <alignment horizontal="center"/>
    </xf>
    <xf numFmtId="167"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1" fontId="34" fillId="0" borderId="16" xfId="0" applyNumberFormat="1" applyFont="1" applyBorder="1" applyAlignment="1">
      <alignment horizontal="center"/>
    </xf>
    <xf numFmtId="167" fontId="38" fillId="46" borderId="16" xfId="0" applyNumberFormat="1" applyFont="1" applyFill="1" applyBorder="1" applyAlignment="1">
      <alignment horizontal="center"/>
    </xf>
    <xf numFmtId="184" fontId="38" fillId="46" borderId="16" xfId="5" applyNumberFormat="1" applyFont="1" applyFill="1" applyBorder="1" applyAlignment="1">
      <alignment horizontal="center"/>
    </xf>
    <xf numFmtId="184"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7" fontId="68" fillId="45" borderId="22" xfId="0" applyNumberFormat="1" applyFont="1" applyFill="1" applyBorder="1" applyAlignment="1">
      <alignment horizontal="center"/>
    </xf>
    <xf numFmtId="184" fontId="34" fillId="0" borderId="16" xfId="5" applyNumberFormat="1" applyFont="1" applyBorder="1" applyAlignment="1">
      <alignment horizontal="center"/>
    </xf>
    <xf numFmtId="180" fontId="36" fillId="0" borderId="16" xfId="4" applyNumberFormat="1" applyFont="1" applyBorder="1" applyAlignment="1">
      <alignment horizontal="center"/>
    </xf>
    <xf numFmtId="176" fontId="34" fillId="0" borderId="23" xfId="5" applyNumberFormat="1" applyFont="1" applyBorder="1" applyAlignment="1">
      <alignment horizontal="center"/>
    </xf>
    <xf numFmtId="176"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9"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7"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7"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7"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9"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9"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9"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7" fontId="34" fillId="49" borderId="16" xfId="0" applyNumberFormat="1" applyFont="1" applyFill="1" applyBorder="1" applyAlignment="1">
      <alignment horizontal="center" wrapText="1"/>
    </xf>
    <xf numFmtId="167" fontId="34" fillId="49" borderId="16" xfId="5" applyNumberFormat="1" applyFont="1" applyFill="1" applyBorder="1" applyAlignment="1">
      <alignment horizontal="center"/>
    </xf>
    <xf numFmtId="167" fontId="36" fillId="57" borderId="16" xfId="0" applyNumberFormat="1" applyFont="1" applyFill="1" applyBorder="1" applyAlignment="1">
      <alignment horizontal="center"/>
    </xf>
    <xf numFmtId="167"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7" fontId="70" fillId="0" borderId="31" xfId="0" applyNumberFormat="1" applyFont="1" applyBorder="1" applyAlignment="1">
      <alignment horizontal="center"/>
    </xf>
    <xf numFmtId="179"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0" fontId="52" fillId="49" borderId="16" xfId="4" applyNumberFormat="1" applyFont="1" applyFill="1" applyBorder="1" applyAlignment="1">
      <alignment horizontal="center"/>
    </xf>
    <xf numFmtId="180" fontId="34" fillId="49" borderId="16" xfId="4" applyNumberFormat="1" applyFont="1" applyFill="1" applyBorder="1" applyAlignment="1">
      <alignment horizontal="center"/>
    </xf>
    <xf numFmtId="9" fontId="34" fillId="49" borderId="37" xfId="4" applyFont="1" applyFill="1" applyBorder="1" applyAlignment="1">
      <alignment horizontal="center"/>
    </xf>
    <xf numFmtId="175" fontId="42" fillId="0" borderId="0" xfId="203" quotePrefix="1" applyNumberFormat="1" applyFont="1" applyAlignment="1">
      <alignment horizontal="right"/>
    </xf>
    <xf numFmtId="167" fontId="67" fillId="0" borderId="0" xfId="168" applyNumberFormat="1" applyFont="1" applyAlignment="1">
      <alignment horizontal="right"/>
    </xf>
    <xf numFmtId="167" fontId="67" fillId="0" borderId="0" xfId="168" applyNumberFormat="1" applyFont="1"/>
    <xf numFmtId="167" fontId="0" fillId="53" borderId="0" xfId="0" applyNumberFormat="1" applyFill="1"/>
    <xf numFmtId="167" fontId="67" fillId="54" borderId="0" xfId="168" applyNumberFormat="1" applyFont="1" applyFill="1"/>
    <xf numFmtId="167" fontId="23" fillId="0" borderId="0" xfId="0" applyNumberFormat="1" applyFont="1"/>
    <xf numFmtId="167" fontId="67" fillId="54" borderId="0" xfId="168" applyNumberFormat="1" applyFont="1" applyFill="1" applyAlignment="1">
      <alignment horizontal="right"/>
    </xf>
    <xf numFmtId="167" fontId="23" fillId="0" borderId="4" xfId="0" applyNumberFormat="1" applyFont="1" applyBorder="1"/>
    <xf numFmtId="0" fontId="3" fillId="0" borderId="1" xfId="2" quotePrefix="1" applyNumberFormat="1" applyFont="1" applyBorder="1" applyAlignment="1">
      <alignment horizontal="left"/>
    </xf>
    <xf numFmtId="166" fontId="74" fillId="0" borderId="0" xfId="3" applyNumberFormat="1" applyFont="1"/>
    <xf numFmtId="165" fontId="75" fillId="0" borderId="0" xfId="0" applyNumberFormat="1" applyFont="1"/>
    <xf numFmtId="166" fontId="76" fillId="0" borderId="0" xfId="0" applyNumberFormat="1" applyFont="1"/>
    <xf numFmtId="176" fontId="34" fillId="0" borderId="23" xfId="5" applyNumberFormat="1" applyFont="1" applyFill="1" applyBorder="1" applyAlignment="1" applyProtection="1">
      <alignment horizontal="left"/>
    </xf>
    <xf numFmtId="176" fontId="34" fillId="0" borderId="16" xfId="5" applyNumberFormat="1" applyFont="1" applyFill="1" applyBorder="1" applyAlignment="1" applyProtection="1">
      <alignment horizontal="left"/>
    </xf>
    <xf numFmtId="176" fontId="34" fillId="0" borderId="24" xfId="5" applyNumberFormat="1" applyFont="1" applyFill="1" applyBorder="1" applyAlignment="1" applyProtection="1">
      <alignment horizontal="left"/>
    </xf>
    <xf numFmtId="176"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6" fontId="75" fillId="55" borderId="0" xfId="3" applyNumberFormat="1" applyFont="1" applyFill="1" applyAlignment="1">
      <alignment vertical="center"/>
    </xf>
    <xf numFmtId="166" fontId="84" fillId="0" borderId="0" xfId="3" applyNumberFormat="1" applyFont="1" applyAlignment="1">
      <alignment vertical="center"/>
    </xf>
    <xf numFmtId="166" fontId="75" fillId="0" borderId="0" xfId="3" applyNumberFormat="1" applyFont="1" applyAlignment="1">
      <alignment vertical="center"/>
    </xf>
    <xf numFmtId="166" fontId="85" fillId="0" borderId="0" xfId="0" applyNumberFormat="1" applyFont="1"/>
    <xf numFmtId="166" fontId="64" fillId="62" borderId="0" xfId="3" applyNumberFormat="1" applyFont="1" applyFill="1" applyAlignment="1">
      <alignment vertical="center"/>
    </xf>
    <xf numFmtId="166" fontId="65" fillId="0" borderId="0" xfId="3" applyNumberFormat="1" applyFont="1" applyAlignment="1">
      <alignment vertical="center"/>
    </xf>
    <xf numFmtId="166" fontId="64" fillId="0" borderId="0" xfId="3" applyNumberFormat="1" applyFont="1" applyAlignment="1">
      <alignment vertical="center"/>
    </xf>
    <xf numFmtId="166" fontId="86" fillId="0" borderId="0" xfId="0" applyNumberFormat="1" applyFont="1"/>
    <xf numFmtId="3" fontId="67" fillId="54" borderId="0" xfId="168" applyNumberFormat="1" applyFont="1" applyFill="1" applyAlignment="1">
      <alignment horizontal="right"/>
    </xf>
    <xf numFmtId="166" fontId="67" fillId="54" borderId="0" xfId="168" applyNumberFormat="1" applyFont="1" applyFill="1" applyAlignment="1">
      <alignment horizontal="right"/>
    </xf>
    <xf numFmtId="185" fontId="87" fillId="0" borderId="0" xfId="3" applyNumberFormat="1" applyFont="1" applyAlignment="1">
      <alignment horizontal="left"/>
    </xf>
    <xf numFmtId="177" fontId="42" fillId="0" borderId="46" xfId="0" applyNumberFormat="1" applyFont="1" applyBorder="1" applyAlignment="1">
      <alignment horizontal="center"/>
    </xf>
    <xf numFmtId="175" fontId="42" fillId="62" borderId="0" xfId="203" applyNumberFormat="1" applyFont="1" applyFill="1" applyBorder="1"/>
    <xf numFmtId="175" fontId="19" fillId="0" borderId="0" xfId="0" applyNumberFormat="1" applyFont="1"/>
    <xf numFmtId="0" fontId="19" fillId="0" borderId="0" xfId="0" applyFont="1"/>
    <xf numFmtId="175" fontId="42" fillId="62" borderId="15" xfId="203" applyNumberFormat="1" applyFont="1" applyFill="1" applyBorder="1"/>
    <xf numFmtId="175" fontId="42" fillId="51" borderId="0" xfId="203" quotePrefix="1" applyNumberFormat="1" applyFont="1" applyFill="1" applyBorder="1" applyAlignment="1">
      <alignment horizontal="right"/>
    </xf>
    <xf numFmtId="175" fontId="19" fillId="0" borderId="0" xfId="0" applyNumberFormat="1" applyFont="1" applyAlignment="1">
      <alignment horizontal="right"/>
    </xf>
    <xf numFmtId="175"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5"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4" fontId="36" fillId="45" borderId="51" xfId="5" applyNumberFormat="1" applyFont="1" applyFill="1" applyBorder="1" applyAlignment="1" applyProtection="1">
      <alignment horizontal="left"/>
    </xf>
    <xf numFmtId="184" fontId="92" fillId="63" borderId="52" xfId="5" applyNumberFormat="1" applyFont="1" applyFill="1" applyBorder="1" applyAlignment="1">
      <alignment horizontal="left"/>
    </xf>
    <xf numFmtId="184" fontId="36" fillId="45" borderId="20" xfId="5" applyNumberFormat="1" applyFont="1" applyFill="1" applyBorder="1" applyAlignment="1" applyProtection="1">
      <alignment horizontal="left"/>
    </xf>
    <xf numFmtId="184"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4"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7" fontId="97" fillId="0" borderId="0" xfId="0" applyNumberFormat="1" applyFont="1"/>
    <xf numFmtId="167" fontId="98" fillId="0" borderId="0" xfId="0" applyNumberFormat="1" applyFont="1"/>
    <xf numFmtId="167" fontId="97" fillId="0" borderId="2" xfId="0" applyNumberFormat="1" applyFont="1" applyBorder="1"/>
    <xf numFmtId="9" fontId="84" fillId="0" borderId="0" xfId="157" applyFont="1"/>
    <xf numFmtId="165" fontId="75" fillId="51" borderId="0" xfId="45" applyNumberFormat="1" applyFont="1" applyFill="1"/>
    <xf numFmtId="3" fontId="75" fillId="51" borderId="0" xfId="45" applyNumberFormat="1" applyFont="1" applyFill="1"/>
    <xf numFmtId="0" fontId="84" fillId="0" borderId="0" xfId="0" applyFont="1"/>
    <xf numFmtId="166" fontId="99" fillId="0" borderId="0" xfId="3" applyNumberFormat="1" applyFont="1"/>
    <xf numFmtId="3" fontId="99" fillId="0" borderId="0" xfId="3" applyNumberFormat="1" applyFont="1"/>
    <xf numFmtId="0" fontId="85" fillId="0" borderId="0" xfId="0" applyFont="1"/>
    <xf numFmtId="165" fontId="84" fillId="0" borderId="0" xfId="45" quotePrefix="1" applyNumberFormat="1" applyFont="1" applyAlignment="1">
      <alignment horizontal="left"/>
    </xf>
    <xf numFmtId="3" fontId="100" fillId="0" borderId="0" xfId="45" applyNumberFormat="1" applyFont="1"/>
    <xf numFmtId="165" fontId="75" fillId="0" borderId="0" xfId="45" applyNumberFormat="1" applyFont="1"/>
    <xf numFmtId="3" fontId="75" fillId="0" borderId="0" xfId="45" applyNumberFormat="1" applyFont="1"/>
    <xf numFmtId="165" fontId="84" fillId="0" borderId="15" xfId="45" quotePrefix="1" applyNumberFormat="1" applyFont="1" applyBorder="1" applyAlignment="1">
      <alignment horizontal="left"/>
    </xf>
    <xf numFmtId="3" fontId="100" fillId="0" borderId="15" xfId="45" applyNumberFormat="1" applyFont="1" applyBorder="1"/>
    <xf numFmtId="165"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0" fontId="98" fillId="65" borderId="0" xfId="0" applyNumberFormat="1" applyFont="1" applyFill="1"/>
    <xf numFmtId="180"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5" fontId="82" fillId="0" borderId="0" xfId="0" applyNumberFormat="1" applyFont="1" applyAlignment="1">
      <alignment horizontal="center"/>
    </xf>
    <xf numFmtId="165" fontId="19" fillId="46" borderId="0" xfId="0" applyNumberFormat="1" applyFont="1" applyFill="1" applyAlignment="1">
      <alignment horizontal="center"/>
    </xf>
    <xf numFmtId="3" fontId="19" fillId="0" borderId="55" xfId="0" applyNumberFormat="1" applyFont="1" applyBorder="1" applyAlignment="1">
      <alignment horizontal="center"/>
    </xf>
    <xf numFmtId="177"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7" fontId="112" fillId="0" borderId="0" xfId="0" applyNumberFormat="1" applyFont="1"/>
    <xf numFmtId="0" fontId="113" fillId="0" borderId="0" xfId="0" applyFont="1"/>
    <xf numFmtId="0" fontId="114" fillId="0" borderId="1" xfId="0" applyFont="1" applyBorder="1" applyAlignment="1">
      <alignment horizontal="left"/>
    </xf>
    <xf numFmtId="175" fontId="110" fillId="0" borderId="0" xfId="0" applyNumberFormat="1" applyFont="1" applyAlignment="1">
      <alignment horizontal="right"/>
    </xf>
    <xf numFmtId="0" fontId="115" fillId="0" borderId="0" xfId="0" applyFont="1"/>
    <xf numFmtId="175"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6" fontId="58" fillId="0" borderId="0" xfId="0" applyNumberFormat="1" applyFont="1" applyAlignment="1">
      <alignment horizontal="center" vertical="center"/>
    </xf>
    <xf numFmtId="186"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7" fontId="0" fillId="46" borderId="16" xfId="0" applyNumberFormat="1" applyFill="1" applyBorder="1" applyAlignment="1">
      <alignment horizontal="center"/>
    </xf>
    <xf numFmtId="167"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43" fillId="72" borderId="32" xfId="0" applyFont="1" applyFill="1" applyBorder="1"/>
    <xf numFmtId="0" fontId="78" fillId="72" borderId="32" xfId="0" applyFont="1" applyFill="1" applyBorder="1"/>
    <xf numFmtId="0" fontId="44" fillId="72" borderId="32" xfId="0" applyFont="1" applyFill="1" applyBorder="1"/>
    <xf numFmtId="0" fontId="19" fillId="73" borderId="0" xfId="0" applyFont="1" applyFill="1"/>
    <xf numFmtId="9" fontId="124" fillId="73" borderId="0" xfId="0" applyNumberFormat="1" applyFont="1" applyFill="1" applyAlignment="1">
      <alignment horizontal="right"/>
    </xf>
    <xf numFmtId="0" fontId="19" fillId="73" borderId="0" xfId="0" applyFont="1" applyFill="1" applyAlignment="1">
      <alignment horizontal="right"/>
    </xf>
    <xf numFmtId="167" fontId="124" fillId="73" borderId="0" xfId="0" applyNumberFormat="1" applyFont="1" applyFill="1" applyAlignment="1">
      <alignment horizontal="right"/>
    </xf>
    <xf numFmtId="167" fontId="19" fillId="73" borderId="0" xfId="0" applyNumberFormat="1" applyFont="1" applyFill="1" applyAlignment="1">
      <alignment horizontal="right"/>
    </xf>
    <xf numFmtId="167" fontId="125" fillId="73" borderId="0" xfId="0" applyNumberFormat="1" applyFont="1" applyFill="1" applyAlignment="1">
      <alignment horizontal="right"/>
    </xf>
    <xf numFmtId="1" fontId="19" fillId="73" borderId="0" xfId="0" applyNumberFormat="1" applyFont="1" applyFill="1" applyAlignment="1">
      <alignment horizontal="right"/>
    </xf>
    <xf numFmtId="167" fontId="78" fillId="73" borderId="0" xfId="0" applyNumberFormat="1" applyFont="1" applyFill="1" applyAlignment="1">
      <alignment horizontal="right"/>
    </xf>
    <xf numFmtId="0" fontId="76" fillId="63" borderId="0" xfId="0" applyFont="1" applyFill="1" applyAlignment="1">
      <alignment horizontal="right"/>
    </xf>
    <xf numFmtId="0" fontId="94" fillId="63" borderId="32" xfId="0" applyFont="1" applyFill="1" applyBorder="1" applyAlignment="1">
      <alignment horizontal="left"/>
    </xf>
    <xf numFmtId="166" fontId="124" fillId="74" borderId="0" xfId="3" applyNumberFormat="1" applyFont="1" applyFill="1"/>
    <xf numFmtId="17" fontId="96" fillId="74" borderId="0" xfId="168" applyNumberFormat="1" applyFont="1" applyFill="1" applyAlignment="1">
      <alignment horizontal="right"/>
    </xf>
    <xf numFmtId="0" fontId="103" fillId="74" borderId="0" xfId="0" applyFont="1" applyFill="1"/>
    <xf numFmtId="0" fontId="98" fillId="0" borderId="0" xfId="0" applyFont="1"/>
    <xf numFmtId="0" fontId="126" fillId="72" borderId="32" xfId="0" applyFont="1" applyFill="1" applyBorder="1"/>
    <xf numFmtId="0" fontId="127" fillId="72" borderId="32" xfId="0" applyFont="1" applyFill="1" applyBorder="1"/>
    <xf numFmtId="0" fontId="96" fillId="73" borderId="0" xfId="0" applyFont="1" applyFill="1" applyAlignment="1">
      <alignment horizontal="right"/>
    </xf>
    <xf numFmtId="177" fontId="1" fillId="0" borderId="0" xfId="1" applyNumberFormat="1" applyProtection="1">
      <protection locked="0"/>
    </xf>
    <xf numFmtId="0" fontId="0" fillId="49" borderId="0" xfId="0" applyFill="1"/>
    <xf numFmtId="180" fontId="27" fillId="49" borderId="0" xfId="0" applyNumberFormat="1" applyFont="1" applyFill="1"/>
    <xf numFmtId="0" fontId="27" fillId="49" borderId="0" xfId="0" applyFont="1" applyFill="1"/>
    <xf numFmtId="2" fontId="124" fillId="49" borderId="0" xfId="1" applyNumberFormat="1" applyFont="1" applyFill="1"/>
    <xf numFmtId="2" fontId="121" fillId="49" borderId="0" xfId="0" applyNumberFormat="1" applyFont="1" applyFill="1"/>
    <xf numFmtId="0" fontId="128" fillId="0" borderId="0" xfId="0" applyFont="1"/>
    <xf numFmtId="0" fontId="128" fillId="53" borderId="0" xfId="0" applyFont="1" applyFill="1"/>
    <xf numFmtId="0" fontId="0" fillId="65" borderId="0" xfId="0" applyFill="1" applyAlignment="1">
      <alignment horizontal="right"/>
    </xf>
    <xf numFmtId="0" fontId="98" fillId="75" borderId="0" xfId="0" applyFont="1" applyFill="1"/>
    <xf numFmtId="1" fontId="103" fillId="75" borderId="0" xfId="0" applyNumberFormat="1" applyFont="1" applyFill="1"/>
    <xf numFmtId="0" fontId="97" fillId="75" borderId="0" xfId="0" applyFont="1" applyFill="1"/>
    <xf numFmtId="0" fontId="101" fillId="75"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6" borderId="0" xfId="0" applyFont="1" applyFill="1"/>
    <xf numFmtId="0" fontId="101" fillId="76" borderId="0" xfId="0" applyFont="1" applyFill="1" applyAlignment="1">
      <alignment horizontal="right"/>
    </xf>
    <xf numFmtId="0" fontId="0" fillId="76" borderId="0" xfId="0" applyFill="1"/>
    <xf numFmtId="0" fontId="103" fillId="76" borderId="0" xfId="0" applyFont="1" applyFill="1"/>
    <xf numFmtId="1" fontId="0" fillId="76" borderId="0" xfId="0" applyNumberFormat="1" applyFill="1"/>
    <xf numFmtId="2" fontId="103" fillId="76" borderId="0" xfId="0" applyNumberFormat="1" applyFont="1" applyFill="1"/>
    <xf numFmtId="0" fontId="102" fillId="0" borderId="57" xfId="0" applyFont="1" applyBorder="1" applyAlignment="1">
      <alignment horizontal="right"/>
    </xf>
    <xf numFmtId="0" fontId="130" fillId="0" borderId="0" xfId="0" applyFont="1"/>
    <xf numFmtId="0" fontId="102" fillId="0" borderId="4" xfId="0" applyFont="1" applyBorder="1"/>
    <xf numFmtId="0" fontId="15" fillId="0" borderId="0" xfId="0" applyFont="1"/>
    <xf numFmtId="0" fontId="131" fillId="0" borderId="0" xfId="0" applyFont="1"/>
    <xf numFmtId="0" fontId="105" fillId="0" borderId="0" xfId="0" applyFont="1" applyAlignment="1">
      <alignment horizontal="right"/>
    </xf>
    <xf numFmtId="0" fontId="102" fillId="0" borderId="4" xfId="0" applyFont="1" applyBorder="1" applyAlignment="1">
      <alignment horizontal="right"/>
    </xf>
    <xf numFmtId="0" fontId="133" fillId="0" borderId="0" xfId="0" applyFont="1"/>
    <xf numFmtId="0" fontId="134" fillId="0" borderId="0" xfId="0" applyFont="1"/>
    <xf numFmtId="0" fontId="135" fillId="0" borderId="0" xfId="0" applyFont="1"/>
    <xf numFmtId="0" fontId="101" fillId="0" borderId="0" xfId="0" applyFont="1" applyAlignment="1">
      <alignment horizontal="left"/>
    </xf>
    <xf numFmtId="0" fontId="102" fillId="0" borderId="0" xfId="0" applyFont="1" applyAlignment="1">
      <alignment horizontal="right"/>
    </xf>
    <xf numFmtId="0" fontId="17" fillId="77" borderId="0" xfId="0" applyFont="1" applyFill="1"/>
    <xf numFmtId="0" fontId="116" fillId="77" borderId="0" xfId="0" applyFont="1" applyFill="1" applyAlignment="1">
      <alignment horizontal="right"/>
    </xf>
    <xf numFmtId="0" fontId="0" fillId="77" borderId="0" xfId="0" applyFill="1"/>
    <xf numFmtId="0" fontId="136" fillId="77" borderId="0" xfId="0" applyFont="1" applyFill="1"/>
    <xf numFmtId="0" fontId="103" fillId="77" borderId="0" xfId="0" applyFont="1" applyFill="1"/>
    <xf numFmtId="0" fontId="103" fillId="77" borderId="0" xfId="0" applyFont="1" applyFill="1" applyAlignment="1">
      <alignment horizontal="left"/>
    </xf>
    <xf numFmtId="0" fontId="98" fillId="77" borderId="0" xfId="0" applyFont="1" applyFill="1"/>
    <xf numFmtId="0" fontId="116" fillId="0" borderId="0" xfId="0" applyFont="1"/>
    <xf numFmtId="0" fontId="137" fillId="0" borderId="0" xfId="0" applyFont="1" applyAlignment="1">
      <alignment horizontal="left"/>
    </xf>
    <xf numFmtId="0" fontId="138" fillId="0" borderId="0" xfId="0" applyFont="1"/>
    <xf numFmtId="0" fontId="139" fillId="0" borderId="0" xfId="0" applyFont="1"/>
    <xf numFmtId="0" fontId="140" fillId="0" borderId="0" xfId="0" applyFont="1"/>
    <xf numFmtId="0" fontId="0" fillId="0" borderId="0" xfId="0" applyAlignment="1">
      <alignment horizontal="center"/>
    </xf>
    <xf numFmtId="0" fontId="135" fillId="0" borderId="57" xfId="0" applyFont="1" applyBorder="1" applyAlignment="1">
      <alignment horizontal="right"/>
    </xf>
    <xf numFmtId="0" fontId="0" fillId="0" borderId="4" xfId="0" applyBorder="1"/>
    <xf numFmtId="0" fontId="17" fillId="78" borderId="0" xfId="0" applyFont="1" applyFill="1"/>
    <xf numFmtId="0" fontId="101" fillId="78" borderId="0" xfId="0" applyFont="1" applyFill="1"/>
    <xf numFmtId="0" fontId="133" fillId="78" borderId="0" xfId="0" applyFont="1" applyFill="1"/>
    <xf numFmtId="0" fontId="0" fillId="78" borderId="0" xfId="0" applyFill="1"/>
    <xf numFmtId="0" fontId="141" fillId="78" borderId="0" xfId="0" applyFont="1" applyFill="1"/>
    <xf numFmtId="0" fontId="142" fillId="0" borderId="0" xfId="0" applyFont="1"/>
    <xf numFmtId="0" fontId="137" fillId="0" borderId="0" xfId="0" applyFont="1"/>
    <xf numFmtId="0" fontId="143" fillId="0" borderId="0" xfId="0" applyFont="1"/>
    <xf numFmtId="2" fontId="141" fillId="0" borderId="0" xfId="0" applyNumberFormat="1" applyFont="1"/>
    <xf numFmtId="2" fontId="103" fillId="0" borderId="0" xfId="0" applyNumberFormat="1" applyFont="1"/>
    <xf numFmtId="167" fontId="103" fillId="0" borderId="0" xfId="0" applyNumberFormat="1" applyFont="1"/>
    <xf numFmtId="0" fontId="119" fillId="0" borderId="0" xfId="0" quotePrefix="1" applyFont="1"/>
    <xf numFmtId="0" fontId="144" fillId="79" borderId="0" xfId="0" quotePrefix="1" applyFont="1" applyFill="1"/>
    <xf numFmtId="0" fontId="76" fillId="79" borderId="0" xfId="0" applyFont="1" applyFill="1"/>
    <xf numFmtId="0" fontId="0" fillId="79" borderId="0" xfId="0" applyFill="1"/>
    <xf numFmtId="1" fontId="101" fillId="79" borderId="0" xfId="0" applyNumberFormat="1" applyFont="1" applyFill="1" applyAlignment="1">
      <alignment horizontal="right"/>
    </xf>
    <xf numFmtId="0" fontId="131" fillId="0" borderId="0" xfId="0" applyFont="1" applyAlignment="1">
      <alignment horizontal="right"/>
    </xf>
    <xf numFmtId="0" fontId="145" fillId="0" borderId="0" xfId="0" applyFont="1"/>
    <xf numFmtId="0" fontId="104" fillId="0" borderId="0" xfId="0" applyFont="1"/>
    <xf numFmtId="0" fontId="146" fillId="0" borderId="0" xfId="0" applyFont="1"/>
    <xf numFmtId="0" fontId="76" fillId="0" borderId="57" xfId="0" applyFont="1" applyBorder="1" applyAlignment="1">
      <alignment horizontal="left"/>
    </xf>
    <xf numFmtId="0" fontId="147" fillId="0" borderId="0" xfId="0" applyFont="1" applyAlignment="1">
      <alignment horizontal="right"/>
    </xf>
    <xf numFmtId="0" fontId="145" fillId="0" borderId="0" xfId="0" applyFont="1" applyAlignment="1">
      <alignment horizontal="left"/>
    </xf>
    <xf numFmtId="0" fontId="141" fillId="0" borderId="0" xfId="0" applyFont="1" applyAlignment="1">
      <alignment horizontal="right"/>
    </xf>
    <xf numFmtId="0" fontId="132" fillId="0" borderId="0" xfId="0" applyFont="1" applyAlignment="1">
      <alignment horizontal="right"/>
    </xf>
    <xf numFmtId="0" fontId="148" fillId="0" borderId="0" xfId="0" applyFont="1"/>
    <xf numFmtId="0" fontId="149" fillId="0" borderId="0" xfId="0" applyFont="1"/>
    <xf numFmtId="0" fontId="103" fillId="0" borderId="0" xfId="0" quotePrefix="1" applyFont="1"/>
    <xf numFmtId="0" fontId="0" fillId="0" borderId="0" xfId="0" quotePrefix="1"/>
    <xf numFmtId="0" fontId="17" fillId="0" borderId="0" xfId="0" quotePrefix="1" applyFont="1"/>
    <xf numFmtId="0" fontId="144" fillId="0" borderId="0" xfId="0" quotePrefix="1" applyFont="1"/>
    <xf numFmtId="0" fontId="150" fillId="0" borderId="0" xfId="0" quotePrefix="1" applyFont="1"/>
    <xf numFmtId="0" fontId="150" fillId="0" borderId="0" xfId="0" applyFont="1"/>
    <xf numFmtId="0" fontId="135"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3" fillId="0" borderId="0" xfId="0" applyFont="1"/>
    <xf numFmtId="0" fontId="154" fillId="0" borderId="0" xfId="0" applyFont="1"/>
    <xf numFmtId="0" fontId="155" fillId="0" borderId="0" xfId="0" applyFont="1"/>
    <xf numFmtId="0" fontId="156" fillId="0" borderId="0" xfId="0" applyFont="1"/>
    <xf numFmtId="0" fontId="154" fillId="77" borderId="0" xfId="0" applyFont="1" applyFill="1"/>
    <xf numFmtId="0" fontId="157" fillId="0" borderId="0" xfId="0" applyFont="1"/>
    <xf numFmtId="0" fontId="155" fillId="0" borderId="16" xfId="0" applyFont="1" applyBorder="1" applyAlignment="1">
      <alignment horizontal="right"/>
    </xf>
    <xf numFmtId="0" fontId="153" fillId="78" borderId="0" xfId="0" applyFont="1" applyFill="1"/>
    <xf numFmtId="0" fontId="154" fillId="78" borderId="0" xfId="0" applyFont="1" applyFill="1"/>
    <xf numFmtId="0" fontId="106" fillId="68" borderId="0" xfId="0" quotePrefix="1" applyFont="1" applyFill="1" applyAlignment="1">
      <alignment horizontal="left"/>
    </xf>
    <xf numFmtId="0" fontId="158" fillId="0" borderId="0" xfId="0" applyFont="1"/>
    <xf numFmtId="0" fontId="159" fillId="81" borderId="0" xfId="0" applyFont="1" applyFill="1" applyAlignment="1">
      <alignment horizontal="left"/>
    </xf>
    <xf numFmtId="180" fontId="81" fillId="82" borderId="0" xfId="0" applyNumberFormat="1" applyFont="1" applyFill="1"/>
    <xf numFmtId="0" fontId="160" fillId="81" borderId="0" xfId="0" applyFont="1" applyFill="1" applyAlignment="1">
      <alignment horizontal="left"/>
    </xf>
    <xf numFmtId="180" fontId="78" fillId="82" borderId="0" xfId="0" applyNumberFormat="1" applyFont="1" applyFill="1"/>
    <xf numFmtId="1" fontId="78" fillId="82" borderId="0" xfId="0" applyNumberFormat="1" applyFont="1" applyFill="1"/>
    <xf numFmtId="0" fontId="161" fillId="81"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2" fillId="0" borderId="1" xfId="0" applyFont="1" applyBorder="1" applyAlignment="1">
      <alignment horizontal="left" indent="2"/>
    </xf>
    <xf numFmtId="0" fontId="23" fillId="0" borderId="1" xfId="0" applyFont="1" applyBorder="1" applyAlignment="1">
      <alignment horizontal="left" indent="1"/>
    </xf>
    <xf numFmtId="0" fontId="122" fillId="49" borderId="0" xfId="0" applyFont="1" applyFill="1" applyAlignment="1">
      <alignment horizontal="right"/>
    </xf>
    <xf numFmtId="177" fontId="163" fillId="83" borderId="0" xfId="0" applyNumberFormat="1" applyFont="1" applyFill="1"/>
    <xf numFmtId="177" fontId="163" fillId="83" borderId="56" xfId="0" applyNumberFormat="1" applyFont="1" applyFill="1" applyBorder="1"/>
    <xf numFmtId="177" fontId="163" fillId="83" borderId="61" xfId="0" applyNumberFormat="1" applyFont="1" applyFill="1" applyBorder="1"/>
    <xf numFmtId="165" fontId="164" fillId="0" borderId="0" xfId="0" applyNumberFormat="1" applyFont="1"/>
    <xf numFmtId="165" fontId="164" fillId="0" borderId="56" xfId="0" applyNumberFormat="1" applyFont="1" applyBorder="1"/>
    <xf numFmtId="165" fontId="164" fillId="0" borderId="61" xfId="0" applyNumberFormat="1" applyFont="1" applyBorder="1"/>
    <xf numFmtId="165" fontId="165" fillId="0" borderId="0" xfId="0" applyNumberFormat="1" applyFont="1"/>
    <xf numFmtId="165" fontId="166" fillId="0" borderId="0" xfId="0" applyNumberFormat="1" applyFont="1"/>
    <xf numFmtId="165" fontId="167" fillId="0" borderId="0" xfId="0" applyNumberFormat="1" applyFont="1"/>
    <xf numFmtId="0" fontId="168" fillId="0" borderId="0" xfId="0" applyFont="1"/>
    <xf numFmtId="0" fontId="169" fillId="0" borderId="0" xfId="0" applyFont="1"/>
    <xf numFmtId="2" fontId="170" fillId="84" borderId="0" xfId="0" applyNumberFormat="1" applyFont="1" applyFill="1"/>
    <xf numFmtId="0" fontId="171" fillId="0" borderId="0" xfId="0" applyFont="1"/>
    <xf numFmtId="0" fontId="171" fillId="85" borderId="0" xfId="0" applyFont="1" applyFill="1"/>
    <xf numFmtId="0" fontId="168" fillId="86" borderId="0" xfId="0" applyFont="1" applyFill="1"/>
    <xf numFmtId="0" fontId="172" fillId="0" borderId="0" xfId="0" applyFont="1"/>
    <xf numFmtId="0" fontId="173" fillId="0" borderId="0" xfId="0" applyFont="1"/>
    <xf numFmtId="0" fontId="0" fillId="85" borderId="0" xfId="0" applyFill="1"/>
    <xf numFmtId="0" fontId="174" fillId="87" borderId="0" xfId="0" applyFont="1" applyFill="1" applyAlignment="1">
      <alignment horizontal="right"/>
    </xf>
    <xf numFmtId="0" fontId="175" fillId="0" borderId="0" xfId="0" applyFont="1"/>
    <xf numFmtId="0" fontId="174" fillId="0" borderId="0" xfId="0" applyFont="1"/>
    <xf numFmtId="0" fontId="176" fillId="0" borderId="0" xfId="0" applyFont="1"/>
    <xf numFmtId="0" fontId="177" fillId="0" borderId="0" xfId="0" applyFont="1"/>
    <xf numFmtId="0" fontId="78" fillId="88" borderId="32" xfId="0" applyFont="1" applyFill="1" applyBorder="1"/>
    <xf numFmtId="0" fontId="178" fillId="88" borderId="32" xfId="0" applyFont="1" applyFill="1" applyBorder="1"/>
    <xf numFmtId="177" fontId="58" fillId="0" borderId="0" xfId="1" applyNumberFormat="1" applyFont="1" applyProtection="1">
      <protection locked="0"/>
    </xf>
    <xf numFmtId="167" fontId="110" fillId="0" borderId="0" xfId="0" applyNumberFormat="1" applyFont="1" applyAlignment="1">
      <alignment horizontal="center"/>
    </xf>
    <xf numFmtId="1" fontId="179" fillId="0" borderId="0" xfId="0" applyNumberFormat="1" applyFont="1" applyAlignment="1">
      <alignment horizontal="center"/>
    </xf>
    <xf numFmtId="1" fontId="179" fillId="51" borderId="0" xfId="203" quotePrefix="1" applyNumberFormat="1" applyFont="1" applyFill="1" applyBorder="1" applyAlignment="1">
      <alignment horizontal="right"/>
    </xf>
    <xf numFmtId="1" fontId="179" fillId="0" borderId="0" xfId="0" applyNumberFormat="1" applyFont="1" applyAlignment="1">
      <alignment horizontal="right"/>
    </xf>
    <xf numFmtId="175" fontId="180" fillId="0" borderId="0" xfId="0" applyNumberFormat="1" applyFont="1" applyAlignment="1">
      <alignment horizontal="right"/>
    </xf>
    <xf numFmtId="175" fontId="181" fillId="51" borderId="0" xfId="203" quotePrefix="1" applyNumberFormat="1" applyFont="1" applyFill="1" applyBorder="1" applyAlignment="1">
      <alignment horizontal="right"/>
    </xf>
    <xf numFmtId="175" fontId="74" fillId="0" borderId="0" xfId="0" applyNumberFormat="1" applyFont="1" applyAlignment="1">
      <alignment horizontal="right"/>
    </xf>
    <xf numFmtId="175" fontId="181" fillId="51" borderId="15" xfId="203" quotePrefix="1" applyNumberFormat="1" applyFont="1" applyFill="1" applyBorder="1" applyAlignment="1">
      <alignment horizontal="right"/>
    </xf>
    <xf numFmtId="0" fontId="183" fillId="0" borderId="1" xfId="0" applyFont="1" applyBorder="1"/>
    <xf numFmtId="166"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7"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0" fontId="76" fillId="65" borderId="62" xfId="0" applyNumberFormat="1" applyFont="1" applyFill="1" applyBorder="1"/>
    <xf numFmtId="0" fontId="184" fillId="65" borderId="0" xfId="0" applyFont="1" applyFill="1"/>
    <xf numFmtId="180" fontId="103" fillId="65" borderId="62" xfId="0" applyNumberFormat="1" applyFont="1" applyFill="1" applyBorder="1"/>
    <xf numFmtId="180" fontId="104" fillId="65" borderId="0" xfId="0" applyNumberFormat="1" applyFont="1" applyFill="1"/>
    <xf numFmtId="180" fontId="104" fillId="65" borderId="62" xfId="0" applyNumberFormat="1" applyFont="1" applyFill="1" applyBorder="1"/>
    <xf numFmtId="180" fontId="105" fillId="65" borderId="62" xfId="0" applyNumberFormat="1" applyFont="1" applyFill="1" applyBorder="1"/>
    <xf numFmtId="167"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5" fillId="65" borderId="0" xfId="0" applyNumberFormat="1" applyFont="1" applyFill="1"/>
    <xf numFmtId="167" fontId="80" fillId="65" borderId="62" xfId="0" applyNumberFormat="1" applyFont="1" applyFill="1" applyBorder="1"/>
    <xf numFmtId="180" fontId="98" fillId="65" borderId="62" xfId="0" applyNumberFormat="1" applyFont="1" applyFill="1" applyBorder="1"/>
    <xf numFmtId="180" fontId="186" fillId="65" borderId="0" xfId="0" applyNumberFormat="1" applyFont="1" applyFill="1"/>
    <xf numFmtId="180" fontId="186"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2" borderId="0" xfId="0" applyNumberFormat="1" applyFont="1" applyFill="1"/>
    <xf numFmtId="0" fontId="187" fillId="81" borderId="0" xfId="0" applyFont="1" applyFill="1" applyAlignment="1">
      <alignment horizontal="right"/>
    </xf>
    <xf numFmtId="180" fontId="188" fillId="81" borderId="0" xfId="0" applyNumberFormat="1" applyFont="1" applyFill="1" applyAlignment="1">
      <alignment horizontal="right"/>
    </xf>
    <xf numFmtId="1" fontId="159" fillId="81" borderId="0" xfId="0" applyNumberFormat="1" applyFont="1" applyFill="1" applyAlignment="1">
      <alignment horizontal="right"/>
    </xf>
    <xf numFmtId="1" fontId="188" fillId="81" borderId="0" xfId="0" applyNumberFormat="1" applyFont="1" applyFill="1" applyAlignment="1">
      <alignment horizontal="right"/>
    </xf>
    <xf numFmtId="0" fontId="189" fillId="81" borderId="0" xfId="0" applyFont="1" applyFill="1" applyAlignment="1">
      <alignment horizontal="right"/>
    </xf>
    <xf numFmtId="0" fontId="189" fillId="81" borderId="0" xfId="0" quotePrefix="1" applyFont="1" applyFill="1" applyAlignment="1">
      <alignment horizontal="right"/>
    </xf>
    <xf numFmtId="1" fontId="0" fillId="47" borderId="0" xfId="0" applyNumberFormat="1" applyFill="1"/>
    <xf numFmtId="167" fontId="190" fillId="0" borderId="0" xfId="0" applyNumberFormat="1" applyFont="1"/>
    <xf numFmtId="1" fontId="36" fillId="45" borderId="51" xfId="5" applyNumberFormat="1" applyFont="1" applyFill="1" applyBorder="1" applyAlignment="1" applyProtection="1">
      <alignment horizontal="right"/>
    </xf>
    <xf numFmtId="184"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84"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84"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184" fontId="34" fillId="63" borderId="53" xfId="5" applyNumberFormat="1" applyFont="1" applyFill="1" applyBorder="1" applyAlignment="1">
      <alignment horizontal="right"/>
    </xf>
    <xf numFmtId="0" fontId="191" fillId="0" borderId="0" xfId="0" applyFont="1"/>
    <xf numFmtId="0" fontId="192" fillId="65" borderId="0" xfId="0" applyFont="1" applyFill="1"/>
    <xf numFmtId="167" fontId="0" fillId="71" borderId="0" xfId="0" applyNumberFormat="1" applyFill="1"/>
    <xf numFmtId="167" fontId="98" fillId="71" borderId="0" xfId="0" applyNumberFormat="1" applyFont="1" applyFill="1"/>
    <xf numFmtId="0" fontId="26" fillId="71" borderId="0" xfId="0" applyFont="1" applyFill="1"/>
    <xf numFmtId="0" fontId="36" fillId="0" borderId="0" xfId="3" applyFont="1"/>
    <xf numFmtId="0" fontId="36" fillId="0" borderId="2" xfId="3" applyFont="1" applyBorder="1"/>
    <xf numFmtId="0" fontId="36" fillId="0" borderId="63" xfId="3" applyFont="1" applyBorder="1"/>
    <xf numFmtId="167" fontId="141" fillId="0" borderId="2" xfId="0" applyNumberFormat="1" applyFont="1" applyBorder="1"/>
    <xf numFmtId="167" fontId="141" fillId="0" borderId="0" xfId="0" applyNumberFormat="1" applyFont="1"/>
    <xf numFmtId="167" fontId="97" fillId="0" borderId="63" xfId="0" applyNumberFormat="1" applyFont="1" applyBorder="1"/>
    <xf numFmtId="0" fontId="36" fillId="0" borderId="64" xfId="3" applyFont="1" applyBorder="1"/>
    <xf numFmtId="0" fontId="36" fillId="0" borderId="56" xfId="3" applyFont="1" applyBorder="1"/>
    <xf numFmtId="0" fontId="36" fillId="0" borderId="65" xfId="3" applyFont="1" applyBorder="1"/>
    <xf numFmtId="0" fontId="193" fillId="0" borderId="0" xfId="0" applyFont="1"/>
    <xf numFmtId="0" fontId="194" fillId="0" borderId="1" xfId="0" applyFont="1" applyBorder="1" applyAlignment="1">
      <alignment horizontal="left"/>
    </xf>
    <xf numFmtId="0" fontId="195" fillId="0" borderId="0" xfId="0" applyFont="1"/>
    <xf numFmtId="0" fontId="196" fillId="0" borderId="0" xfId="0" applyFont="1"/>
    <xf numFmtId="0" fontId="197" fillId="0" borderId="0" xfId="0" applyFont="1"/>
    <xf numFmtId="0" fontId="196" fillId="0" borderId="0" xfId="0" applyFont="1" applyAlignment="1">
      <alignment horizontal="left"/>
    </xf>
    <xf numFmtId="0" fontId="198" fillId="63" borderId="48" xfId="140" applyFont="1" applyFill="1" applyBorder="1" applyAlignment="1">
      <alignment horizontal="left"/>
    </xf>
    <xf numFmtId="0" fontId="0" fillId="47" borderId="66" xfId="0" applyFill="1" applyBorder="1"/>
    <xf numFmtId="0" fontId="0" fillId="47" borderId="67" xfId="0" applyFill="1" applyBorder="1"/>
    <xf numFmtId="177" fontId="199" fillId="47" borderId="0" xfId="0" applyNumberFormat="1" applyFont="1" applyFill="1"/>
    <xf numFmtId="167" fontId="97" fillId="0" borderId="66" xfId="0" applyNumberFormat="1" applyFont="1" applyBorder="1"/>
    <xf numFmtId="167" fontId="97" fillId="0" borderId="67" xfId="0" applyNumberFormat="1" applyFont="1" applyBorder="1"/>
    <xf numFmtId="167" fontId="97" fillId="0" borderId="68" xfId="0" applyNumberFormat="1" applyFont="1" applyBorder="1"/>
    <xf numFmtId="180" fontId="27" fillId="89" borderId="66" xfId="0" applyNumberFormat="1" applyFont="1" applyFill="1" applyBorder="1"/>
    <xf numFmtId="180" fontId="27" fillId="89" borderId="67" xfId="0" applyNumberFormat="1" applyFont="1" applyFill="1" applyBorder="1"/>
    <xf numFmtId="1" fontId="80" fillId="82" borderId="0" xfId="0" applyNumberFormat="1" applyFont="1" applyFill="1"/>
    <xf numFmtId="165" fontId="201" fillId="0" borderId="0" xfId="0" applyNumberFormat="1" applyFont="1"/>
    <xf numFmtId="165" fontId="203" fillId="0" borderId="0" xfId="0" applyNumberFormat="1" applyFont="1"/>
    <xf numFmtId="165" fontId="165" fillId="0" borderId="56" xfId="0" applyNumberFormat="1" applyFont="1" applyBorder="1"/>
    <xf numFmtId="165" fontId="167" fillId="0" borderId="56" xfId="0" applyNumberFormat="1" applyFont="1" applyBorder="1"/>
    <xf numFmtId="165" fontId="202" fillId="0" borderId="56" xfId="0" applyNumberFormat="1" applyFont="1" applyBorder="1"/>
    <xf numFmtId="1" fontId="102" fillId="0" borderId="0" xfId="0" applyNumberFormat="1" applyFont="1"/>
    <xf numFmtId="167" fontId="15" fillId="70" borderId="16" xfId="0" applyNumberFormat="1" applyFont="1" applyFill="1" applyBorder="1" applyAlignment="1">
      <alignment horizontal="center"/>
    </xf>
    <xf numFmtId="0" fontId="181" fillId="88" borderId="0" xfId="0" applyFont="1" applyFill="1" applyAlignment="1">
      <alignment horizontal="right"/>
    </xf>
    <xf numFmtId="0" fontId="19" fillId="88" borderId="0" xfId="0" applyFont="1" applyFill="1"/>
    <xf numFmtId="0" fontId="19" fillId="88" borderId="0" xfId="0" applyFont="1" applyFill="1" applyAlignment="1">
      <alignment horizontal="right"/>
    </xf>
    <xf numFmtId="10" fontId="204" fillId="88" borderId="0" xfId="0" applyNumberFormat="1" applyFont="1" applyFill="1" applyAlignment="1">
      <alignment horizontal="right"/>
    </xf>
    <xf numFmtId="167" fontId="19" fillId="88" borderId="0" xfId="0" applyNumberFormat="1" applyFont="1" applyFill="1" applyAlignment="1">
      <alignment horizontal="right"/>
    </xf>
    <xf numFmtId="167" fontId="125" fillId="88" borderId="0" xfId="0" applyNumberFormat="1" applyFont="1" applyFill="1" applyAlignment="1">
      <alignment horizontal="right"/>
    </xf>
    <xf numFmtId="167" fontId="125" fillId="88" borderId="69" xfId="0" applyNumberFormat="1" applyFont="1" applyFill="1" applyBorder="1" applyAlignment="1">
      <alignment horizontal="right"/>
    </xf>
    <xf numFmtId="167" fontId="125" fillId="88" borderId="70" xfId="0" applyNumberFormat="1" applyFont="1" applyFill="1" applyBorder="1" applyAlignment="1">
      <alignment horizontal="right"/>
    </xf>
    <xf numFmtId="167" fontId="125" fillId="88" borderId="71" xfId="0" applyNumberFormat="1" applyFont="1" applyFill="1" applyBorder="1" applyAlignment="1">
      <alignment horizontal="right"/>
    </xf>
    <xf numFmtId="1" fontId="19" fillId="88" borderId="0" xfId="0" applyNumberFormat="1" applyFont="1" applyFill="1" applyAlignment="1">
      <alignment horizontal="right"/>
    </xf>
    <xf numFmtId="167" fontId="78" fillId="88" borderId="0" xfId="0" applyNumberFormat="1" applyFont="1" applyFill="1" applyAlignment="1">
      <alignment horizontal="right"/>
    </xf>
    <xf numFmtId="0" fontId="59" fillId="89" borderId="72" xfId="0" applyFont="1" applyFill="1" applyBorder="1" applyAlignment="1">
      <alignment horizontal="right"/>
    </xf>
    <xf numFmtId="0" fontId="59" fillId="90" borderId="73" xfId="0" applyFont="1" applyFill="1" applyBorder="1" applyAlignment="1">
      <alignment horizontal="right"/>
    </xf>
    <xf numFmtId="0" fontId="27" fillId="89" borderId="0" xfId="0" applyFont="1" applyFill="1"/>
    <xf numFmtId="0" fontId="27" fillId="89" borderId="62" xfId="0" applyFont="1" applyFill="1" applyBorder="1"/>
    <xf numFmtId="180" fontId="27" fillId="89" borderId="0" xfId="0" applyNumberFormat="1" applyFont="1" applyFill="1"/>
    <xf numFmtId="180" fontId="27" fillId="89" borderId="62" xfId="0" applyNumberFormat="1" applyFont="1" applyFill="1" applyBorder="1"/>
    <xf numFmtId="180" fontId="27" fillId="89" borderId="69" xfId="0" applyNumberFormat="1" applyFont="1" applyFill="1" applyBorder="1"/>
    <xf numFmtId="180" fontId="27" fillId="89" borderId="70" xfId="0" applyNumberFormat="1" applyFont="1" applyFill="1" applyBorder="1"/>
    <xf numFmtId="180" fontId="27" fillId="89" borderId="71" xfId="0" applyNumberFormat="1" applyFont="1" applyFill="1" applyBorder="1"/>
    <xf numFmtId="180" fontId="27" fillId="89" borderId="68" xfId="0" applyNumberFormat="1" applyFont="1" applyFill="1" applyBorder="1"/>
    <xf numFmtId="180" fontId="0" fillId="89" borderId="74" xfId="0" applyNumberFormat="1" applyFill="1" applyBorder="1"/>
    <xf numFmtId="180" fontId="0" fillId="89" borderId="75" xfId="0" applyNumberFormat="1" applyFill="1" applyBorder="1"/>
    <xf numFmtId="0" fontId="206" fillId="63" borderId="0" xfId="168" applyFont="1" applyFill="1" applyAlignment="1">
      <alignment horizontal="right"/>
    </xf>
    <xf numFmtId="0" fontId="181" fillId="63" borderId="0" xfId="168" applyFont="1" applyFill="1" applyAlignment="1">
      <alignment horizontal="right"/>
    </xf>
    <xf numFmtId="1" fontId="207"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7"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8" fillId="46" borderId="48" xfId="0" applyNumberFormat="1" applyFont="1" applyFill="1" applyBorder="1" applyAlignment="1">
      <alignment horizontal="right"/>
    </xf>
    <xf numFmtId="1" fontId="123" fillId="63" borderId="76" xfId="5" applyNumberFormat="1" applyFont="1" applyFill="1" applyBorder="1" applyAlignment="1">
      <alignment horizontal="right"/>
    </xf>
    <xf numFmtId="1" fontId="19" fillId="63" borderId="76"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67" fontId="46" fillId="0" borderId="34" xfId="3" applyNumberFormat="1" applyFont="1" applyBorder="1" applyAlignment="1">
      <alignment horizontal="left" vertical="center"/>
    </xf>
    <xf numFmtId="167" fontId="46" fillId="0" borderId="35" xfId="3" applyNumberFormat="1" applyFont="1" applyBorder="1" applyAlignment="1">
      <alignment horizontal="left" vertical="center"/>
    </xf>
    <xf numFmtId="0" fontId="152" fillId="80" borderId="58" xfId="0" applyFont="1" applyFill="1" applyBorder="1" applyAlignment="1">
      <alignment wrapText="1"/>
    </xf>
    <xf numFmtId="0" fontId="152" fillId="80" borderId="59" xfId="0" applyFont="1" applyFill="1" applyBorder="1" applyAlignment="1">
      <alignment wrapText="1"/>
    </xf>
    <xf numFmtId="0" fontId="152" fillId="80" borderId="60" xfId="0" applyFont="1" applyFill="1" applyBorder="1" applyAlignment="1">
      <alignment wrapText="1"/>
    </xf>
  </cellXfs>
  <cellStyles count="216">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FFFAEB"/>
      <color rgb="FFFFF9E7"/>
      <color rgb="FFECF5E7"/>
      <color rgb="FFFFF6DD"/>
      <color rgb="FFFFFDF7"/>
      <color rgb="FFB7ECFF"/>
      <color rgb="FFFFF7E1"/>
      <color rgb="FFFFF3FF"/>
      <color rgb="FFFFD5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447675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57150</xdr:colOff>
          <xdr:row>1</xdr:row>
          <xdr:rowOff>9525</xdr:rowOff>
        </xdr:from>
        <xdr:to>
          <xdr:col>110</xdr:col>
          <xdr:colOff>28575</xdr:colOff>
          <xdr:row>2</xdr:row>
          <xdr:rowOff>123825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3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447675</xdr:colOff>
          <xdr:row>0</xdr:row>
          <xdr:rowOff>142875</xdr:rowOff>
        </xdr:from>
        <xdr:to>
          <xdr:col>86</xdr:col>
          <xdr:colOff>762000</xdr:colOff>
          <xdr:row>2</xdr:row>
          <xdr:rowOff>66675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5" outlineLevelCol="1"/>
  <cols>
    <col min="1" max="1" width="57.85546875" style="1" customWidth="1"/>
    <col min="2" max="45" width="8.42578125" customWidth="1" outlineLevel="1"/>
    <col min="46" max="46" width="8.42578125" bestFit="1" customWidth="1"/>
    <col min="47" max="48" width="8.42578125" customWidth="1" outlineLevel="1"/>
    <col min="49" max="61" width="8.5703125" customWidth="1" outlineLevel="1"/>
    <col min="62" max="63" width="10" customWidth="1" outlineLevel="1"/>
    <col min="64" max="64" width="9.85546875" customWidth="1" outlineLevel="1"/>
    <col min="65" max="65" width="10" customWidth="1" outlineLevel="1"/>
    <col min="66" max="66" width="9.85546875" customWidth="1" outlineLevel="1"/>
    <col min="67" max="67" width="10" customWidth="1" outlineLevel="1"/>
    <col min="68" max="68" width="9.85546875" customWidth="1" outlineLevel="1"/>
    <col min="69" max="69" width="9.7109375" customWidth="1" outlineLevel="1"/>
    <col min="70" max="70" width="9.85546875" customWidth="1" outlineLevel="1"/>
    <col min="71" max="73" width="9.7109375" customWidth="1" outlineLevel="1"/>
    <col min="74" max="74" width="9.85546875" customWidth="1" outlineLevel="1"/>
    <col min="75" max="75" width="9.7109375" customWidth="1" outlineLevel="1"/>
    <col min="76" max="76" width="9.5703125" customWidth="1" outlineLevel="1"/>
    <col min="77" max="80" width="9.85546875" customWidth="1" outlineLevel="1"/>
    <col min="81" max="81" width="10.140625" customWidth="1" outlineLevel="1"/>
    <col min="82" max="116" width="9.5703125" customWidth="1"/>
    <col min="117" max="118" width="8.42578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7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7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7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7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7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139.13104377959658</v>
      </c>
      <c r="DH135" s="439">
        <f>AVERAGE('monthly data'!LT154:LV154)</f>
        <v>144.56315960774859</v>
      </c>
      <c r="DI135" s="439">
        <f>AVERAGE('monthly data'!LW154:LY154)</f>
        <v>152.9454896064272</v>
      </c>
      <c r="DJ135" s="439">
        <f>AVERAGE('monthly data'!LZ154:MB154)</f>
        <v>159.19642734517706</v>
      </c>
      <c r="DK135" s="439">
        <f>AVERAGE('monthly data'!MC154:ME154)</f>
        <v>164.79620178826474</v>
      </c>
      <c r="DL135" s="439" t="e">
        <f>AVERAGE('monthly data'!MF154:MH154)</f>
        <v>#DIV/0!</v>
      </c>
      <c r="DM135" s="439" t="e">
        <f>AVERAGE('monthly data'!MI154:MK154)</f>
        <v>#DIV/0!</v>
      </c>
      <c r="DN135" s="439" t="e">
        <f>AVERAGE('monthly data'!ML154:MN154)</f>
        <v>#DIV/0!</v>
      </c>
      <c r="DO135" s="439" t="e">
        <f>AVERAGE('monthly data'!MO154:MQ154)</f>
        <v>#DIV/0!</v>
      </c>
      <c r="DP135" s="439" t="e">
        <f>AVERAGE('monthly data'!MR154:MT154)</f>
        <v>#DIV/0!</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169.75712538813457</v>
      </c>
      <c r="DH136" s="440">
        <f>AVERAGE('monthly data'!LT155:LV155)</f>
        <v>182.55806513723522</v>
      </c>
      <c r="DI136" s="440">
        <f>AVERAGE('monthly data'!LW155:LY155)</f>
        <v>203.6774468979128</v>
      </c>
      <c r="DJ136" s="440">
        <f>AVERAGE('monthly data'!LZ155:MB155)</f>
        <v>221.10266690972603</v>
      </c>
      <c r="DK136" s="440">
        <f>AVERAGE('monthly data'!MC155:ME155)</f>
        <v>238.36884960141853</v>
      </c>
      <c r="DL136" s="440" t="e">
        <f>AVERAGE('monthly data'!MF155:MH155)</f>
        <v>#DIV/0!</v>
      </c>
      <c r="DM136" s="440" t="e">
        <f>AVERAGE('monthly data'!MI155:MK155)</f>
        <v>#DIV/0!</v>
      </c>
      <c r="DN136" s="440" t="e">
        <f>AVERAGE('monthly data'!ML155:MN155)</f>
        <v>#DIV/0!</v>
      </c>
      <c r="DO136" s="440" t="e">
        <f>AVERAGE('monthly data'!MO155:MQ155)</f>
        <v>#DIV/0!</v>
      </c>
      <c r="DP136" s="440" t="e">
        <f>AVERAGE('monthly data'!MR155:MT155)</f>
        <v>#DIV/0!</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173.1631922290594</v>
      </c>
      <c r="DH137" s="440">
        <f>AVERAGE('monthly data'!LT156:LV156)</f>
        <v>191.93117895211654</v>
      </c>
      <c r="DI137" s="440">
        <f>AVERAGE('monthly data'!LW156:LY156)</f>
        <v>216.90642658423982</v>
      </c>
      <c r="DJ137" s="440">
        <f>AVERAGE('monthly data'!LZ156:MB156)</f>
        <v>236.89078672592481</v>
      </c>
      <c r="DK137" s="440">
        <f>AVERAGE('monthly data'!MC156:ME156)</f>
        <v>256.72741316786119</v>
      </c>
      <c r="DL137" s="440" t="e">
        <f>AVERAGE('monthly data'!MF156:MH156)</f>
        <v>#DIV/0!</v>
      </c>
      <c r="DM137" s="440" t="e">
        <f>AVERAGE('monthly data'!MI156:MK156)</f>
        <v>#DIV/0!</v>
      </c>
      <c r="DN137" s="440" t="e">
        <f>AVERAGE('monthly data'!ML156:MN156)</f>
        <v>#DIV/0!</v>
      </c>
      <c r="DO137" s="440" t="e">
        <f>AVERAGE('monthly data'!MO156:MQ156)</f>
        <v>#DIV/0!</v>
      </c>
      <c r="DP137" s="440" t="e">
        <f>AVERAGE('monthly data'!MR156:MT156)</f>
        <v>#DIV/0!</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131.65414598212729</v>
      </c>
      <c r="DH138" s="440">
        <f>AVERAGE('monthly data'!LT158:LV158)</f>
        <v>131.22213102287085</v>
      </c>
      <c r="DI138" s="440">
        <f>AVERAGE('monthly data'!LW158:LY158)</f>
        <v>133.71602674343822</v>
      </c>
      <c r="DJ138" s="440">
        <f>AVERAGE('monthly data'!LZ158:MB158)</f>
        <v>135.17962187427059</v>
      </c>
      <c r="DK138" s="440">
        <f>AVERAGE('monthly data'!MC158:ME158)</f>
        <v>135.88680115777819</v>
      </c>
      <c r="DL138" s="440" t="e">
        <f>AVERAGE('monthly data'!MF158:MH158)</f>
        <v>#DIV/0!</v>
      </c>
      <c r="DM138" s="440" t="e">
        <f>AVERAGE('monthly data'!MI158:MK158)</f>
        <v>#DIV/0!</v>
      </c>
      <c r="DN138" s="440" t="e">
        <f>AVERAGE('monthly data'!ML158:MN158)</f>
        <v>#DIV/0!</v>
      </c>
      <c r="DO138" s="440" t="e">
        <f>AVERAGE('monthly data'!MO158:MQ158)</f>
        <v>#DIV/0!</v>
      </c>
      <c r="DP138" s="440" t="e">
        <f>AVERAGE('monthly data'!MR158:MT158)</f>
        <v>#DIV/0!</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156.54130299012601</v>
      </c>
      <c r="DH139" s="440">
        <f>AVERAGE('monthly data'!LT159:LV159)</f>
        <v>156.56776342088918</v>
      </c>
      <c r="DI139" s="440">
        <f>AVERAGE('monthly data'!LW159:LY159)</f>
        <v>162.59528155143195</v>
      </c>
      <c r="DJ139" s="440">
        <f>AVERAGE('monthly data'!LZ159:MB159)</f>
        <v>164.30892409229151</v>
      </c>
      <c r="DK139" s="440">
        <f>AVERAGE('monthly data'!MC159:ME159)</f>
        <v>164.3813637700311</v>
      </c>
      <c r="DL139" s="440" t="e">
        <f>AVERAGE('monthly data'!MF159:MH159)</f>
        <v>#DIV/0!</v>
      </c>
      <c r="DM139" s="440" t="e">
        <f>AVERAGE('monthly data'!MI159:MK159)</f>
        <v>#DIV/0!</v>
      </c>
      <c r="DN139" s="440" t="e">
        <f>AVERAGE('monthly data'!ML159:MN159)</f>
        <v>#DIV/0!</v>
      </c>
      <c r="DO139" s="440" t="e">
        <f>AVERAGE('monthly data'!MO159:MQ159)</f>
        <v>#DIV/0!</v>
      </c>
      <c r="DP139" s="440" t="e">
        <f>AVERAGE('monthly data'!MR159:MT159)</f>
        <v>#DIV/0!</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126.38226803025266</v>
      </c>
      <c r="DH140" s="440">
        <f>AVERAGE('monthly data'!LT161:LV161)</f>
        <v>135.67419913563188</v>
      </c>
      <c r="DI140" s="440">
        <f>AVERAGE('monthly data'!LW161:LY161)</f>
        <v>138.54549217540696</v>
      </c>
      <c r="DJ140" s="440">
        <f>AVERAGE('monthly data'!LZ161:MB161)</f>
        <v>140.6324915878964</v>
      </c>
      <c r="DK140" s="440">
        <f>AVERAGE('monthly data'!MC161:ME161)</f>
        <v>141.40291068144526</v>
      </c>
      <c r="DL140" s="440" t="e">
        <f>AVERAGE('monthly data'!MF161:MH161)</f>
        <v>#DIV/0!</v>
      </c>
      <c r="DM140" s="440" t="e">
        <f>AVERAGE('monthly data'!MI161:MK161)</f>
        <v>#DIV/0!</v>
      </c>
      <c r="DN140" s="440" t="e">
        <f>AVERAGE('monthly data'!ML161:MN161)</f>
        <v>#DIV/0!</v>
      </c>
      <c r="DO140" s="440" t="e">
        <f>AVERAGE('monthly data'!MO161:MQ161)</f>
        <v>#DIV/0!</v>
      </c>
      <c r="DP140" s="440" t="e">
        <f>AVERAGE('monthly data'!MR161:MT161)</f>
        <v>#DIV/0!</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126.43586144746172</v>
      </c>
      <c r="DH141" s="440">
        <f>AVERAGE('monthly data'!LT162:LV162)</f>
        <v>130.88458742509602</v>
      </c>
      <c r="DI141" s="440">
        <f>AVERAGE('monthly data'!LW162:LY162)</f>
        <v>136.0927629193925</v>
      </c>
      <c r="DJ141" s="440">
        <f>AVERAGE('monthly data'!LZ162:MB162)</f>
        <v>139.13062436946873</v>
      </c>
      <c r="DK141" s="440">
        <f>AVERAGE('monthly data'!MC162:ME162)</f>
        <v>141.20185760284377</v>
      </c>
      <c r="DL141" s="440" t="e">
        <f>AVERAGE('monthly data'!MF162:MH162)</f>
        <v>#DIV/0!</v>
      </c>
      <c r="DM141" s="440" t="e">
        <f>AVERAGE('monthly data'!MI162:MK162)</f>
        <v>#DIV/0!</v>
      </c>
      <c r="DN141" s="440" t="e">
        <f>AVERAGE('monthly data'!ML162:MN162)</f>
        <v>#DIV/0!</v>
      </c>
      <c r="DO141" s="440" t="e">
        <f>AVERAGE('monthly data'!MO162:MQ162)</f>
        <v>#DIV/0!</v>
      </c>
      <c r="DP141" s="440" t="e">
        <f>AVERAGE('monthly data'!MR162:MT162)</f>
        <v>#DIV/0!</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121.99000203499985</v>
      </c>
      <c r="DH142" s="440">
        <f>AVERAGE('monthly data'!LT163:LV163)</f>
        <v>125.7484651209483</v>
      </c>
      <c r="DI142" s="440">
        <f>AVERAGE('monthly data'!LW163:LY163)</f>
        <v>126.90893181385373</v>
      </c>
      <c r="DJ142" s="440">
        <f>AVERAGE('monthly data'!LZ163:MB163)</f>
        <v>127.29068417568935</v>
      </c>
      <c r="DK142" s="440">
        <f>AVERAGE('monthly data'!MC163:ME163)</f>
        <v>127.29268987509167</v>
      </c>
      <c r="DL142" s="440" t="e">
        <f>AVERAGE('monthly data'!MF163:MH163)</f>
        <v>#DIV/0!</v>
      </c>
      <c r="DM142" s="440" t="e">
        <f>AVERAGE('monthly data'!MI163:MK163)</f>
        <v>#DIV/0!</v>
      </c>
      <c r="DN142" s="440" t="e">
        <f>AVERAGE('monthly data'!ML163:MN163)</f>
        <v>#DIV/0!</v>
      </c>
      <c r="DO142" s="440" t="e">
        <f>AVERAGE('monthly data'!MO163:MQ163)</f>
        <v>#DIV/0!</v>
      </c>
      <c r="DP142" s="440" t="e">
        <f>AVERAGE('monthly data'!MR163:MT163)</f>
        <v>#DIV/0!</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156.54130299012601</v>
      </c>
      <c r="DH143" s="440">
        <f>AVERAGE('monthly data'!LT164:LV164)</f>
        <v>156.56776342088918</v>
      </c>
      <c r="DI143" s="440">
        <f>AVERAGE('monthly data'!LW164:LY164)</f>
        <v>162.59528155143195</v>
      </c>
      <c r="DJ143" s="440">
        <f>AVERAGE('monthly data'!LZ164:MB164)</f>
        <v>164.30892409229151</v>
      </c>
      <c r="DK143" s="440">
        <f>AVERAGE('monthly data'!MC164:ME164)</f>
        <v>164.3813637700311</v>
      </c>
      <c r="DL143" s="440" t="e">
        <f>AVERAGE('monthly data'!MF164:MH164)</f>
        <v>#DIV/0!</v>
      </c>
      <c r="DM143" s="440" t="e">
        <f>AVERAGE('monthly data'!MI164:MK164)</f>
        <v>#DIV/0!</v>
      </c>
      <c r="DN143" s="440" t="e">
        <f>AVERAGE('monthly data'!ML164:MN164)</f>
        <v>#DIV/0!</v>
      </c>
      <c r="DO143" s="440" t="e">
        <f>AVERAGE('monthly data'!MO164:MQ164)</f>
        <v>#DIV/0!</v>
      </c>
      <c r="DP143" s="440" t="e">
        <f>AVERAGE('monthly data'!MR164:MT164)</f>
        <v>#DIV/0!</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172.14404101283404</v>
      </c>
      <c r="DH144" s="439">
        <f>AVERAGE('monthly data'!LT166:LV166)</f>
        <v>179.11969262527211</v>
      </c>
      <c r="DI144" s="439">
        <f>AVERAGE('monthly data'!LW166:LY166)</f>
        <v>182.54017247375702</v>
      </c>
      <c r="DJ144" s="439">
        <f>AVERAGE('monthly data'!LZ166:MB166)</f>
        <v>184.91263655602748</v>
      </c>
      <c r="DK144" s="439">
        <f>AVERAGE('monthly data'!MC166:ME166)</f>
        <v>187.86026931504955</v>
      </c>
      <c r="DL144" s="439" t="e">
        <f>AVERAGE('monthly data'!MF166:MH166)</f>
        <v>#DIV/0!</v>
      </c>
      <c r="DM144" s="439" t="e">
        <f>AVERAGE('monthly data'!MI166:MK166)</f>
        <v>#DIV/0!</v>
      </c>
      <c r="DN144" s="439" t="e">
        <f>AVERAGE('monthly data'!ML166:MN166)</f>
        <v>#DIV/0!</v>
      </c>
      <c r="DO144" s="439" t="e">
        <f>AVERAGE('monthly data'!MO166:MQ166)</f>
        <v>#DIV/0!</v>
      </c>
      <c r="DP144" s="439" t="e">
        <f>AVERAGE('monthly data'!MR166:MT166)</f>
        <v>#DIV/0!</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177.49099859054084</v>
      </c>
      <c r="DH145" s="440">
        <f>AVERAGE('monthly data'!LT167:LV167)</f>
        <v>182.47393536423829</v>
      </c>
      <c r="DI145" s="440">
        <f>AVERAGE('monthly data'!LW167:LY167)</f>
        <v>186.06761657817015</v>
      </c>
      <c r="DJ145" s="440">
        <f>AVERAGE('monthly data'!LZ167:MB167)</f>
        <v>189.04708084244487</v>
      </c>
      <c r="DK145" s="440">
        <f>AVERAGE('monthly data'!MC167:ME167)</f>
        <v>193.60044060823381</v>
      </c>
      <c r="DL145" s="440" t="e">
        <f>AVERAGE('monthly data'!MF167:MH167)</f>
        <v>#DIV/0!</v>
      </c>
      <c r="DM145" s="440" t="e">
        <f>AVERAGE('monthly data'!MI167:MK167)</f>
        <v>#DIV/0!</v>
      </c>
      <c r="DN145" s="440" t="e">
        <f>AVERAGE('monthly data'!ML167:MN167)</f>
        <v>#DIV/0!</v>
      </c>
      <c r="DO145" s="440" t="e">
        <f>AVERAGE('monthly data'!MO167:MQ167)</f>
        <v>#DIV/0!</v>
      </c>
      <c r="DP145" s="440" t="e">
        <f>AVERAGE('monthly data'!MR167:MT167)</f>
        <v>#DIV/0!</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177.49099859054084</v>
      </c>
      <c r="DH146" s="440">
        <f>AVERAGE('monthly data'!LT168:LV168)</f>
        <v>182.47393536423829</v>
      </c>
      <c r="DI146" s="440">
        <f>AVERAGE('monthly data'!LW168:LY168)</f>
        <v>186.06761657817015</v>
      </c>
      <c r="DJ146" s="440">
        <f>AVERAGE('monthly data'!LZ168:MB168)</f>
        <v>189.04708084244487</v>
      </c>
      <c r="DK146" s="440">
        <f>AVERAGE('monthly data'!MC168:ME168)</f>
        <v>193.60044060823381</v>
      </c>
      <c r="DL146" s="440" t="e">
        <f>AVERAGE('monthly data'!MF168:MH168)</f>
        <v>#DIV/0!</v>
      </c>
      <c r="DM146" s="440" t="e">
        <f>AVERAGE('monthly data'!MI168:MK168)</f>
        <v>#DIV/0!</v>
      </c>
      <c r="DN146" s="440" t="e">
        <f>AVERAGE('monthly data'!ML168:MN168)</f>
        <v>#DIV/0!</v>
      </c>
      <c r="DO146" s="440" t="e">
        <f>AVERAGE('monthly data'!MO168:MQ168)</f>
        <v>#DIV/0!</v>
      </c>
      <c r="DP146" s="440" t="e">
        <f>AVERAGE('monthly data'!MR168:MT168)</f>
        <v>#DIV/0!</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156.54130299012601</v>
      </c>
      <c r="DH147" s="440">
        <f>AVERAGE('monthly data'!LT170:LV170)</f>
        <v>156.56776342088918</v>
      </c>
      <c r="DI147" s="440">
        <f>AVERAGE('monthly data'!LW170:LY170)</f>
        <v>162.59528155143195</v>
      </c>
      <c r="DJ147" s="440">
        <f>AVERAGE('monthly data'!LZ170:MB170)</f>
        <v>164.30892409229151</v>
      </c>
      <c r="DK147" s="440">
        <f>AVERAGE('monthly data'!MC170:ME170)</f>
        <v>164.3813637700311</v>
      </c>
      <c r="DL147" s="440" t="e">
        <f>AVERAGE('monthly data'!MF170:MH170)</f>
        <v>#DIV/0!</v>
      </c>
      <c r="DM147" s="440" t="e">
        <f>AVERAGE('monthly data'!MI170:MK170)</f>
        <v>#DIV/0!</v>
      </c>
      <c r="DN147" s="440" t="e">
        <f>AVERAGE('monthly data'!ML170:MN170)</f>
        <v>#DIV/0!</v>
      </c>
      <c r="DO147" s="440" t="e">
        <f>AVERAGE('monthly data'!MO170:MQ170)</f>
        <v>#DIV/0!</v>
      </c>
      <c r="DP147" s="440" t="e">
        <f>AVERAGE('monthly data'!MR170:MT170)</f>
        <v>#DIV/0!</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156.54130299012601</v>
      </c>
      <c r="DH148" s="440">
        <f>AVERAGE('monthly data'!LT171:LV171)</f>
        <v>156.56776342088918</v>
      </c>
      <c r="DI148" s="440">
        <f>AVERAGE('monthly data'!LW171:LY171)</f>
        <v>162.59528155143195</v>
      </c>
      <c r="DJ148" s="440">
        <f>AVERAGE('monthly data'!LZ171:MB171)</f>
        <v>164.30892409229151</v>
      </c>
      <c r="DK148" s="440">
        <f>AVERAGE('monthly data'!MC171:ME171)</f>
        <v>164.3813637700311</v>
      </c>
      <c r="DL148" s="440" t="e">
        <f>AVERAGE('monthly data'!MF171:MH171)</f>
        <v>#DIV/0!</v>
      </c>
      <c r="DM148" s="440" t="e">
        <f>AVERAGE('monthly data'!MI171:MK171)</f>
        <v>#DIV/0!</v>
      </c>
      <c r="DN148" s="440" t="e">
        <f>AVERAGE('monthly data'!ML171:MN171)</f>
        <v>#DIV/0!</v>
      </c>
      <c r="DO148" s="440" t="e">
        <f>AVERAGE('monthly data'!MO171:MQ171)</f>
        <v>#DIV/0!</v>
      </c>
      <c r="DP148" s="440" t="e">
        <f>AVERAGE('monthly data'!MR171:MT171)</f>
        <v>#DIV/0!</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131.8023027435496</v>
      </c>
      <c r="DH149" s="440">
        <f>AVERAGE('monthly data'!LT173:LV173)</f>
        <v>145.27961450939935</v>
      </c>
      <c r="DI149" s="440">
        <f>AVERAGE('monthly data'!LW173:LY173)</f>
        <v>148.1322790958823</v>
      </c>
      <c r="DJ149" s="440">
        <f>AVERAGE('monthly data'!LZ173:MB173)</f>
        <v>150.24159675048813</v>
      </c>
      <c r="DK149" s="440">
        <f>AVERAGE('monthly data'!MC173:ME173)</f>
        <v>151.15901130126502</v>
      </c>
      <c r="DL149" s="440" t="e">
        <f>AVERAGE('monthly data'!MF173:MH173)</f>
        <v>#DIV/0!</v>
      </c>
      <c r="DM149" s="440" t="e">
        <f>AVERAGE('monthly data'!MI173:MK173)</f>
        <v>#DIV/0!</v>
      </c>
      <c r="DN149" s="440" t="e">
        <f>AVERAGE('monthly data'!ML173:MN173)</f>
        <v>#DIV/0!</v>
      </c>
      <c r="DO149" s="440" t="e">
        <f>AVERAGE('monthly data'!MO173:MQ173)</f>
        <v>#DIV/0!</v>
      </c>
      <c r="DP149" s="440" t="e">
        <f>AVERAGE('monthly data'!MR173:MT173)</f>
        <v>#DIV/0!</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188.49099859054084</v>
      </c>
      <c r="DH150" s="440">
        <f>AVERAGE('monthly data'!LT174:LV174)</f>
        <v>193.47393536423829</v>
      </c>
      <c r="DI150" s="440">
        <f>AVERAGE('monthly data'!LW174:LY174)</f>
        <v>197.06761657817015</v>
      </c>
      <c r="DJ150" s="440">
        <f>AVERAGE('monthly data'!LZ174:MB174)</f>
        <v>200.04708084244487</v>
      </c>
      <c r="DK150" s="440">
        <f>AVERAGE('monthly data'!MC174:ME174)</f>
        <v>204.60044060823381</v>
      </c>
      <c r="DL150" s="440" t="e">
        <f>AVERAGE('monthly data'!MF174:MH174)</f>
        <v>#DIV/0!</v>
      </c>
      <c r="DM150" s="440" t="e">
        <f>AVERAGE('monthly data'!MI174:MK174)</f>
        <v>#DIV/0!</v>
      </c>
      <c r="DN150" s="440" t="e">
        <f>AVERAGE('monthly data'!ML174:MN174)</f>
        <v>#DIV/0!</v>
      </c>
      <c r="DO150" s="440" t="e">
        <f>AVERAGE('monthly data'!MO174:MQ174)</f>
        <v>#DIV/0!</v>
      </c>
      <c r="DP150" s="440" t="e">
        <f>AVERAGE('monthly data'!MR174:MT174)</f>
        <v>#DIV/0!</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159.55039609151183</v>
      </c>
      <c r="DH151" s="440">
        <f>AVERAGE('monthly data'!LT175:LV175)</f>
        <v>169.00821534630961</v>
      </c>
      <c r="DI151" s="440">
        <f>AVERAGE('monthly data'!LW175:LY175)</f>
        <v>172.20063200864911</v>
      </c>
      <c r="DJ151" s="440">
        <f>AVERAGE('monthly data'!LZ175:MB175)</f>
        <v>173.21663134281377</v>
      </c>
      <c r="DK151" s="440">
        <f>AVERAGE('monthly data'!MC175:ME175)</f>
        <v>173.06417189566784</v>
      </c>
      <c r="DL151" s="440" t="e">
        <f>AVERAGE('monthly data'!MF175:MH175)</f>
        <v>#DIV/0!</v>
      </c>
      <c r="DM151" s="440" t="e">
        <f>AVERAGE('monthly data'!MI175:MK175)</f>
        <v>#DIV/0!</v>
      </c>
      <c r="DN151" s="440" t="e">
        <f>AVERAGE('monthly data'!ML175:MN175)</f>
        <v>#DIV/0!</v>
      </c>
      <c r="DO151" s="440" t="e">
        <f>AVERAGE('monthly data'!MO175:MQ175)</f>
        <v>#DIV/0!</v>
      </c>
      <c r="DP151" s="440" t="e">
        <f>AVERAGE('monthly data'!MR175:MT175)</f>
        <v>#DIV/0!</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156.54130299012601</v>
      </c>
      <c r="DH152" s="440">
        <f>AVERAGE('monthly data'!LT176:LV176)</f>
        <v>156.56776342088918</v>
      </c>
      <c r="DI152" s="440">
        <f>AVERAGE('monthly data'!LW176:LY176)</f>
        <v>162.59528155143195</v>
      </c>
      <c r="DJ152" s="440">
        <f>AVERAGE('monthly data'!LZ176:MB176)</f>
        <v>164.30892409229151</v>
      </c>
      <c r="DK152" s="440">
        <f>AVERAGE('monthly data'!MC176:ME176)</f>
        <v>164.3813637700311</v>
      </c>
      <c r="DL152" s="440" t="e">
        <f>AVERAGE('monthly data'!MF176:MH176)</f>
        <v>#DIV/0!</v>
      </c>
      <c r="DM152" s="440" t="e">
        <f>AVERAGE('monthly data'!MI176:MK176)</f>
        <v>#DIV/0!</v>
      </c>
      <c r="DN152" s="440" t="e">
        <f>AVERAGE('monthly data'!ML176:MN176)</f>
        <v>#DIV/0!</v>
      </c>
      <c r="DO152" s="440" t="e">
        <f>AVERAGE('monthly data'!MO176:MQ176)</f>
        <v>#DIV/0!</v>
      </c>
      <c r="DP152" s="440" t="e">
        <f>AVERAGE('monthly data'!MR176:MT176)</f>
        <v>#DIV/0!</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173.59597286520753</v>
      </c>
      <c r="DH153" s="439">
        <f>AVERAGE('monthly data'!LT178:LV178)</f>
        <v>190.98545459332874</v>
      </c>
      <c r="DI153" s="439">
        <f>AVERAGE('monthly data'!LW178:LY178)</f>
        <v>213.82254558363286</v>
      </c>
      <c r="DJ153" s="439">
        <f>AVERAGE('monthly data'!LZ178:MB178)</f>
        <v>232.10641613757682</v>
      </c>
      <c r="DK153" s="439">
        <f>AVERAGE('monthly data'!MC178:ME178)</f>
        <v>250.41471591189844</v>
      </c>
      <c r="DL153" s="439" t="e">
        <f>AVERAGE('monthly data'!MF178:MH178)</f>
        <v>#DIV/0!</v>
      </c>
      <c r="DM153" s="439" t="e">
        <f>AVERAGE('monthly data'!MI178:MK178)</f>
        <v>#DIV/0!</v>
      </c>
      <c r="DN153" s="439" t="e">
        <f>AVERAGE('monthly data'!ML178:MN178)</f>
        <v>#DIV/0!</v>
      </c>
      <c r="DO153" s="439" t="e">
        <f>AVERAGE('monthly data'!MO178:MQ178)</f>
        <v>#DIV/0!</v>
      </c>
      <c r="DP153" s="439" t="e">
        <f>AVERAGE('monthly data'!MR178:MT178)</f>
        <v>#DIV/0!</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156.54130299012601</v>
      </c>
      <c r="DH154" s="439">
        <f>AVERAGE('monthly data'!LT181:LV181)</f>
        <v>156.56776342088918</v>
      </c>
      <c r="DI154" s="439">
        <f>AVERAGE('monthly data'!LW181:LY181)</f>
        <v>162.59528155143195</v>
      </c>
      <c r="DJ154" s="439">
        <f>AVERAGE('monthly data'!LZ181:MB181)</f>
        <v>164.30892409229151</v>
      </c>
      <c r="DK154" s="439">
        <f>AVERAGE('monthly data'!MC181:ME181)</f>
        <v>164.3813637700311</v>
      </c>
      <c r="DL154" s="439" t="e">
        <f>AVERAGE('monthly data'!MF181:MH181)</f>
        <v>#DIV/0!</v>
      </c>
      <c r="DM154" s="439" t="e">
        <f>AVERAGE('monthly data'!MI181:MK181)</f>
        <v>#DIV/0!</v>
      </c>
      <c r="DN154" s="439" t="e">
        <f>AVERAGE('monthly data'!ML181:MN181)</f>
        <v>#DIV/0!</v>
      </c>
      <c r="DO154" s="439" t="e">
        <f>AVERAGE('monthly data'!MO181:MQ181)</f>
        <v>#DIV/0!</v>
      </c>
      <c r="DP154" s="439" t="e">
        <f>AVERAGE('monthly data'!MR181:MT181)</f>
        <v>#DIV/0!</v>
      </c>
      <c r="DQ154" s="439" t="e">
        <f>AVERAGE('monthly data'!MU181:MW181)</f>
        <v>#DIV/0!</v>
      </c>
    </row>
    <row r="155" spans="1:131" ht="15.7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140.26675944188324</v>
      </c>
      <c r="DH155" s="441">
        <f>AVERAGE('monthly data'!LT184:LV184)</f>
        <v>144.18935642364684</v>
      </c>
      <c r="DI155" s="441">
        <f>AVERAGE('monthly data'!LW184:LY184)</f>
        <v>148.38263224023439</v>
      </c>
      <c r="DJ155" s="441">
        <f>AVERAGE('monthly data'!LZ184:MB184)</f>
        <v>151.4450352379109</v>
      </c>
      <c r="DK155" s="441">
        <f>AVERAGE('monthly data'!MC184:ME184)</f>
        <v>154.16432115582307</v>
      </c>
      <c r="DL155" s="441" t="e">
        <f>AVERAGE('monthly data'!MF184:MH184)</f>
        <v>#DIV/0!</v>
      </c>
      <c r="DM155" s="441" t="e">
        <f>AVERAGE('monthly data'!MI184:MK184)</f>
        <v>#DIV/0!</v>
      </c>
      <c r="DN155" s="441" t="e">
        <f>AVERAGE('monthly data'!ML184:MN184)</f>
        <v>#DIV/0!</v>
      </c>
      <c r="DO155" s="441" t="e">
        <f>AVERAGE('monthly data'!MO184:MQ184)</f>
        <v>#DIV/0!</v>
      </c>
      <c r="DP155" s="441" t="e">
        <f>AVERAGE('monthly data'!MR184:MT184)</f>
        <v>#DIV/0!</v>
      </c>
      <c r="DQ155" s="441" t="e">
        <f>AVERAGE('monthly data'!MU184:MW184)</f>
        <v>#DIV/0!</v>
      </c>
    </row>
    <row r="156" spans="1:131" ht="15.7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ht="15.75">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7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7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7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7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ht="15.75">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ht="15.75">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ht="15.75">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ht="15.75">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ht="15.75">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ht="15.75">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ht="15.75">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ht="15.75">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ht="15.75">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ht="15.75">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ht="15.75">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ht="15.75">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ht="15.75">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ht="15.75">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ht="15.75">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ht="15.75">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ht="15.75">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ht="15.75">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ht="15.75">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ht="15.75">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ht="15.75">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ht="15.75">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ht="15.75">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ht="15.75">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ht="15.75">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ht="15.75">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ht="15.75">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ht="15.75">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ht="15.75">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ht="15.75">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ht="15.75">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ht="15.75">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ht="15.75">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ht="15.75">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ht="15.75">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ht="15.75">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ht="15.75">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ht="15.75">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ht="15.75">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ht="15.75">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ht="15.75">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ht="15.75">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ht="15.75">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ht="15.75">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ht="15.75">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ht="15.75">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ht="15.75">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ht="15.75">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ht="15.75">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ht="15.75">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ht="15.75">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ht="15.75">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ht="15.75">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ht="15.75">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ht="15.75">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ht="15.75">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ht="15.75">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ht="15.75">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ht="15.75">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ht="15.75">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ht="15.75">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ht="15.75">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ht="15.75">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ht="15.75">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ht="15.75">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ht="15.75">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ht="15.75">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ht="15.75">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ht="15.75">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ht="15.75">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ht="15.75">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ht="15.75">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ht="15.75">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ht="15.75">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ht="15.75">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ht="15.75">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ht="15.75">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ht="15.75">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ht="15.75">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ht="15.75">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ht="15.75">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ht="15.75">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ht="15.75">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ht="15.75">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ht="15.75">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ht="15.75">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ht="15.75">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ht="15.75">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ht="15.75">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ht="15.75">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ht="15.75">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ht="15.75">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ht="15.75">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ht="15.75">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ht="15.75">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ht="15.75">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ht="15.75">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ht="15.75">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ht="15.75">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ht="15.75">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ht="15.75">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ht="15.75">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ht="15.75">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ht="15.75">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ht="15.75">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ht="15.75">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ht="15.75">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ht="15.75">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ht="15.75">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ht="15.75">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ht="15.75">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ht="15.75">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ht="15.75">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ht="15.75">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ht="15.75">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ht="15.75">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ht="15.75">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ht="15.75">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ht="15.75">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ht="15.75">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ht="15.75">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ht="15.75">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ht="15.75">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ht="15.75">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ht="15.75">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ht="15.75">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ht="15.75">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ht="15.75">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ht="15.75">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ht="15.75">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ht="15.75">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ht="15.75">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ht="15.75">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ht="15.75">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ht="15.75">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ht="15.75">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ht="15.75">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ht="15.75">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ht="15.75">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ht="15.75">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ht="15.75">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ht="15.75">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ht="15.75">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ht="15.75">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ht="15.75">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ht="15.75">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ht="15.75">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ht="15.75">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ht="15.75">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ht="15.75">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ht="15.75">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ht="15.75">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ht="15.75">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ht="15.75">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ht="15.75">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ht="15.75">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ht="15.75">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ht="15.75">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ht="15.75">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ht="15.75">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ht="15.75">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ht="15.75">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ht="15.75">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ht="15.75">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ht="15.75">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ht="15.75">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ht="15.75">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ht="15.75">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ht="15.75">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ht="15.75">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ht="15.75">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ht="15.75">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ht="15.75">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ht="15.75">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ht="15.75">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ht="15.75">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ht="15.75">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ht="15.75">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ht="15.75">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ht="15.75">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ht="15.75">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ht="15.75">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ht="15.75">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ht="15.75">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ht="15.75">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ht="15.75">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ht="15.75">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ht="15.75">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ht="15.75">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ht="15.75">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ht="15.75">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6.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6.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6.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7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ht="15.75">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ht="15.75">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ht="15.75">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ht="15.75">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ht="15.75">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ht="15.75">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ht="15.75">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ht="15.75">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ht="15.75">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ht="15.75">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ht="15.75">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ht="15.75">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ht="15.75">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ht="15.75">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ht="15.75">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ht="15.75">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ht="15.75">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ht="15.75">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ht="15.75">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ht="15.75">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ht="15.75">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ht="15.75">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ht="15.75">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ht="15.75">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ht="15.75">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ht="15.75">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ht="15.75">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ht="15.75">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ht="15.75">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ht="15.75">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ht="15.75">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ht="15.75">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ht="15.75">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ht="15.75">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ht="15.75">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ht="15.75">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ht="15.75">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ht="15.75">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ht="15.75">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ht="15.75">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ht="15.75">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ht="15.75">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ht="15.75">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ht="15.75">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ht="15.75">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ht="15.75">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ht="15.75">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ht="15.75">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ht="15.75">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ht="15.75">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ht="15.75">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ht="15.75">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ht="15.75">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ht="15.75">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ht="15.75">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ht="15.75">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ht="15.75">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ht="15.75">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ht="15.75">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ht="15.75">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ht="15.75">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ht="15.75">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ht="15.75">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ht="15.75">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ht="15.75">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ht="15.75">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ht="15.75">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ht="15.75">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ht="15.75">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ht="15.75">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ht="15.75">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ht="15.75">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ht="15.75">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ht="15.75">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ht="15.75">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ht="15.75">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ht="15.75">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ht="15.75">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ht="15.75">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ht="15.75">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ht="15.75">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ht="15.75">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ht="15.75">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ht="15.75">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ht="15.75">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ht="15.75">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ht="15.75">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ht="15.75">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ht="15.75">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ht="15.75">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ht="15.75">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ht="15.75">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ht="15.75">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ht="15.75">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ht="15.75">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ht="15.75">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ht="15.75">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ht="15.75">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ht="15.75">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ht="15.75">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ht="15.75">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ht="15.75">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ht="15.75">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ht="15.75">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ht="15.75">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ht="15.75">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ht="15.75">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ht="15.75">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ht="15.75">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ht="15.75">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ht="15.75">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ht="15.75">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ht="15.75">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ht="15.75">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ht="15.75">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ht="15.75">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ht="15.75">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ht="15.75">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ht="15.75">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ht="15.75">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ht="15.75">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ht="15.75">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ht="15.75">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ht="15.75">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ht="15.75">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ht="15.75">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ht="15.75">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ht="15.75">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ht="15.75">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ht="15.75">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ht="15.75">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ht="15.75">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ht="15.75">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ht="15.75">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ht="15.75">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ht="15.75">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ht="15.75">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ht="15.75">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ht="15.75">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ht="15.75">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ht="15.75">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ht="15.75">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ht="15.75">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ht="15.75">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ht="15.75">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ht="15.75">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ht="15.75">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ht="15.75">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ht="15.75">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ht="15.75">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ht="15.75">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ht="15.75">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ht="15.75">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ht="15.75">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ht="15.75">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ht="15.75">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ht="15.75">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ht="15.75">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ht="15.75">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ht="15.75">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ht="15.75">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ht="15.75">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ht="15.75">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ht="15.75">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ht="15.75">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ht="15.75">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ht="15.75">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ht="15.75">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ht="15.75">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ht="15.75">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ht="15.75">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ht="15.75">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ht="15.75">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ht="15.75">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ht="15.75">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ht="15.75">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ht="15.75">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ht="15.75">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ht="15.75">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ht="15.75">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ht="15.75">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ht="15.75">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ht="15.75">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ht="15.75">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ht="15.75">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ht="15.75">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ht="15.75">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ht="15.75">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ht="15.75">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ht="15.75">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ht="15.75">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ht="15.75">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ht="15.75">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ht="15.75">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ht="15.75">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ht="15.75">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ht="15.75">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ht="15.75">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ht="15.75">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ht="15.75">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ht="15.75">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ht="15.75">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ht="15.75">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ht="15.75">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ht="15.75">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ht="15.75">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ht="15.75">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ht="15.75">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ht="15.75">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ht="15.75">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ht="15.75">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ht="15.75">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ht="15.75">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6.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6.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ht="15.75">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ht="15.75">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ht="15.75">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ht="15.75">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ht="15.75">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ht="15.75">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ht="15.75">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ht="15.75">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ht="15.75">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ht="15.75">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6.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7.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7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ht="15.75">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ht="15.75">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ht="15.75">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ht="15.75">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ht="15.75">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ht="15.75">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ht="15.75">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ht="15.75">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ht="15.75">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ht="15.75">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ht="15.75">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ht="15.75">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ht="15.75">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ht="15.75">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ht="15.75">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ht="15.75">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ht="15.75">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ht="15.75">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ht="15.75">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ht="15.75">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ht="15.75">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ht="15.75">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ht="15.75">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ht="15.75">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ht="15.75">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ht="15.75">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ht="15.75">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ht="15.75">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ht="15.75">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ht="15.75">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ht="15.75">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ht="15.75">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ht="15.75">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ht="15.75">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ht="15.75">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ht="15.75">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ht="15.75">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ht="15.75">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ht="15.75">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ht="15.75">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ht="15.75">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ht="15.75">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ht="15.75">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ht="15.75">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ht="15.75">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ht="15.75">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ht="15.75">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ht="15.75">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ht="15.75">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ht="15.75">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ht="15.75">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ht="15.75">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ht="15.75">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ht="15.75">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ht="15.75">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ht="15.75">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ht="15.75">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ht="15.75">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ht="15.75">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ht="15.75">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ht="15.75">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ht="15.75">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ht="15.75">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ht="15.75">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ht="15.75">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ht="15.75">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ht="15.75">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ht="15.75">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ht="15.75">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ht="15.75">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ht="15.75">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ht="15.75">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ht="15.75">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ht="15.75">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ht="15.75">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ht="15.75">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ht="15.75">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ht="15.75">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ht="15.75">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ht="15.75">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ht="15.75">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ht="15.75">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ht="15.75">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ht="15.75">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ht="15.75">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ht="15.75">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ht="15.75">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ht="15.75">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ht="15.75">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ht="15.75">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ht="15.75">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6.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6.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ht="15.75">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ht="15.75">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ht="15.75">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ht="15.75">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ht="15.75">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ht="15.75">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ht="15.75">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ht="15.75">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ht="15.75">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ht="15.75">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ht="15.75">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ht="15.75">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ht="15.75">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ht="15.75">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ht="15.75">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ht="15.75">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ht="15.75">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ht="15.75">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6.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6.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ht="15.75">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ht="15.75">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ht="15.75">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ht="15.75">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ht="15.75">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ht="15.75">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ht="15.75">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ht="15.75">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ht="15.75">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ht="15.75">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ht="15.75">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ht="15.75">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ht="15.75">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ht="15.75">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ht="15.75">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ht="15.75">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ht="15.75">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ht="15.75">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ht="15.75">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ht="15.75">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ht="15.75">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ht="15.75">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6.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7.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7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ht="15.75">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ht="15.75">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ht="15.75">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ht="15.75">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ht="15.75">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ht="15.75">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ht="15.75">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ht="15.75">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ht="15.75">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ht="15.75">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ht="15.75">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ht="15.75">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ht="15.75">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ht="15.75">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ht="15.75">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ht="15.75">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ht="15.75">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ht="15.75">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ht="15.75">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ht="15.75">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ht="15.75">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ht="15.75">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ht="15.75">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ht="15.75">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ht="15.75">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ht="15.75">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ht="15.75">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ht="15.75">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ht="15.75">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ht="15.75">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ht="15.75">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ht="15.75">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ht="15.75">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ht="15.75">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ht="15.75">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ht="15.75">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ht="15.75">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ht="15.75">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ht="15.75">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ht="15.75">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ht="15.75">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ht="15.75">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ht="15.75">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ht="15.75">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ht="15.75">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ht="15.75">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ht="15.75">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ht="15.75">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ht="15.75">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ht="15.75">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ht="15.75">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ht="15.75">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ht="15.75">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6.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7.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7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ht="15.75">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ht="15.75">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ht="15.75">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ht="15.75">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ht="15.75">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ht="15.75">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ht="15.75">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ht="15.75">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ht="15.75">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ht="15.75">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ht="15.75">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ht="15.75">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ht="15.75">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ht="15.75">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ht="15.75">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ht="15.75">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ht="15.75">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ht="15.75">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ht="15.75">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ht="15.75">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ht="15.75">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ht="15.75">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ht="15.75">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ht="15.75">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ht="15.75">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ht="15.75">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ht="15.75">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ht="15.75">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ht="15.75">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6.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7.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6.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ht="15.75">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ht="15.75">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ht="15.75">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ht="15.75">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ht="15.75">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ht="15.75">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ht="15.75">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ht="15.75">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ht="15.75">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ht="15.75">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ht="15.75">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ht="15.75">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ht="15.75">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ht="15.75">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ht="15.75">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ht="15.75">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ht="15.75">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ht="15.75">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ht="15.75">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ht="15.75">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ht="15.75">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ht="15.75">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ht="15.75">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ht="15.75">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ht="15.75">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ht="15.75">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ht="15.75">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ht="15.75">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ht="15.75">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ht="15.75">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ht="15.75">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ht="15.75">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ht="15.75">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ht="15.75">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ht="15.75">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ht="15.75">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ht="15.75">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ht="15.75">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ht="15.75">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ht="15.75">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ht="15.75">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ht="15.75">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ht="15.75">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ht="15.75">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ht="15.75">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ht="15.75">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ht="15.75">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ht="15.75">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ht="15.75">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ht="15.75">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ht="15.75">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ht="15.75">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ht="15.75">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ht="15.75">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ht="15.75">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ht="15.75">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ht="15.75">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ht="15.75">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ht="15.75">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ht="15.75">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ht="15.75">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ht="15.75">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ht="15.75">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ht="15.75">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ht="15.75">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ht="15.75">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ht="15.75">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ht="15.75">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ht="15.75">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ht="15.75">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ht="15.75">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ht="15.75">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ht="15.75">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ht="15.75">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ht="15.75">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ht="15.75">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ht="15.75">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ht="15.75">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ht="15.75">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ht="15.75">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ht="15.75">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ht="15.75">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ht="15.75">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ht="15.75">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ht="15.75">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ht="15.75">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ht="15.75">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ht="15.75">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ht="15.75">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ht="15.75">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ht="15.75">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ht="15.75">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ht="15.75">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ht="15.75">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ht="15.75">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ht="15.75">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ht="15.75">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ht="15.75">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ht="15.75">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ht="15.75">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ht="15.75">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ht="15.75">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ht="15.75">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ht="15.75">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ht="15.75">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ht="15.75">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ht="15.75">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ht="15.75">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ht="15.75">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ht="15.75">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ht="15.75">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ht="15.75">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ht="15.75">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ht="15.75">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ht="15.75">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ht="15.75">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ht="15.75">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ht="15.75">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ht="15.75">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ht="15.75">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ht="15.75">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ht="15.75">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ht="15.75">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ht="15.75">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ht="15.75">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ht="15.75">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ht="15.75">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ht="15.75">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ht="15.75">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ht="15.75">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ht="15.75">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ht="15.75">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ht="15.75">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ht="15.75">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ht="15.75">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ht="15.75">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ht="15.75">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ht="15.75">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ht="15.75">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ht="15.75">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ht="15.75">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ht="15.75">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ht="15.75">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ht="15.75">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ht="15.75">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ht="15.75">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ht="15.75">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ht="15.75">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ht="15.75">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ht="15.75">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ht="15.75">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ht="15.75">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ht="15.75">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ht="15.75">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ht="15.75">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ht="15.75">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ht="15.75">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ht="15.75">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ht="15.75">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ht="15.75">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ht="15.75">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ht="15.75">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ht="15.75">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ht="15.75">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ht="15.75">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ht="15.75">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ht="15.75">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ht="15.75">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ht="15.75">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ht="15.75">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ht="15.75">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ht="15.75">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ht="15.75">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ht="15.75">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ht="15.75">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ht="15.75">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ht="15.75">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ht="15.75">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ht="15.75">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ht="15.75">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ht="15.75">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ht="15.75">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ht="15.75">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ht="15.75">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ht="15.75">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ht="15.75">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ht="15.75">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ht="15.75">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ht="15.75">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ht="15.75">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ht="15.75">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ht="15.75">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ht="15.75">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ht="15.75">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ht="15.75">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ht="15.75">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ht="15.75">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ht="15.75">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ht="15.75">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ht="15.75">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ht="15.75">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ht="15.75">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ht="15.75">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ht="15.75">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ht="15.75">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ht="15.75">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ht="15.75">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ht="15.75">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ht="15.75">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ht="15.75">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ht="15.75">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ht="15.75">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ht="15.75">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ht="15.75">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ht="15.75">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ht="15.75">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ht="15.75">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ht="15.75">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ht="15.75">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ht="15.75">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ht="15.75">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ht="15.75">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ht="15.75">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ht="15.75">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ht="15.75">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ht="15.75">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ht="15.75">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ht="15.75">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ht="15.75">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ht="15.75">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ht="15.75">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ht="15.75">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ht="15.75">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ht="15.75">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ht="15.75">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ht="15.75">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ht="15.75">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ht="15.75">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ht="15.75">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ht="15.75">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ht="15.75">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ht="15.75">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ht="15.75">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ht="15.75">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ht="15.75">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ht="15.75">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ht="15.75">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ht="15.75">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ht="15.75">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ht="15.75">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ht="15.75">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ht="15.75">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ht="15.75">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ht="15.75">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ht="15.75">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ht="15.75">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ht="15.75">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ht="15.75">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ht="15.75">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ht="15.75">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ht="15.75">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ht="15.75">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ht="15.75">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ht="15.75">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ht="15.75">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ht="15.75">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ht="15.75">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ht="15.75">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ht="15.75">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ht="15.75">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ht="15.75">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ht="15.75">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ht="15.75">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ht="15.75">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ht="15.75">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ht="15.75">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ht="15.75">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ht="15.75">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ht="15.75">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ht="15.75">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ht="15.75">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ht="15.75">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ht="15.75">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ht="15.75">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ht="15.75">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ht="15.75">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ht="15.75">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ht="15.75">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ht="15.75">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ht="15.75">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ht="15.75">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ht="15.75">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ht="15.75">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ht="15.75">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ht="15.75">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ht="15.75">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ht="15.75">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ht="15.75">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ht="15.75">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ht="15.75">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ht="15.75">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ht="15.75">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ht="15.75">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ht="15.75">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ht="15.75">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ht="15.75">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ht="15.75">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ht="15.75">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ht="15.75">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ht="15.75">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ht="15.75">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ht="15.75">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ht="15.75">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ht="15.75">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ht="15.75">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ht="15.75">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ht="15.75">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ht="15.75">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ht="15.75">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ht="15.75">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ht="15.75">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ht="15.75">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ht="15.75">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ht="15.75">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ht="15.75">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ht="15.75">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ht="15.75">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ht="15.75">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ht="15.75">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ht="15.75">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ht="15.75">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ht="15.75">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ht="15.75">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ht="15.75">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ht="15.75">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ht="15.75">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ht="15.75">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ht="15.75">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ht="15.75">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ht="15.75">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ht="15.75">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ht="15.75">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ht="15.75">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ht="15.75">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ht="15.75">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ht="15.75">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ht="15.75">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ht="15.75">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ht="15.75">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ht="15.75">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ht="15.75">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ht="15.75">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ht="15.75">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ht="15.75">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ht="15.75">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ht="15.75">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ht="15.75">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ht="15.75">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ht="15.75">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ht="15.75">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ht="15.75">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ht="15.75">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ht="15.75">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ht="15.75">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ht="15.75">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ht="15.75">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ht="15.75">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ht="15.75">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ht="15.75">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ht="15.75">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6.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7.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75" thickTop="1"/>
    <row r="1262" spans="1:118">
      <c r="A1262" s="93" t="s">
        <v>651</v>
      </c>
    </row>
    <row r="1263" spans="1:118" ht="21"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853" t="s">
        <v>570</v>
      </c>
    </row>
    <row r="1265" spans="1:121" ht="15.75">
      <c r="A1265" s="854"/>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4097.1869569048285</v>
      </c>
      <c r="DD1266" s="217">
        <f>SUM('monthly data'!LH244:LJ244)</f>
        <v>4178.2422777516895</v>
      </c>
      <c r="DE1266" s="217">
        <f>SUM('monthly data'!LK244:LM244)</f>
        <v>4150.1148286526541</v>
      </c>
      <c r="DF1266" s="217">
        <f>SUM('monthly data'!LN244:LP244)</f>
        <v>4483.9794140465674</v>
      </c>
      <c r="DG1266" s="217">
        <f>SUM('monthly data'!LQ244:LS244)</f>
        <v>5078.0830750981004</v>
      </c>
      <c r="DH1266" s="217">
        <f>SUM('monthly data'!LT244:LV244)</f>
        <v>4851.5018073077817</v>
      </c>
      <c r="DI1266" s="217">
        <f>SUM('monthly data'!LW244:LY244)</f>
        <v>4520.8711666071949</v>
      </c>
      <c r="DJ1266" s="217">
        <f>SUM('monthly data'!LZ244:MB244)</f>
        <v>4442.5148365126988</v>
      </c>
      <c r="DK1266" s="217">
        <f>SUM('monthly data'!MC244:ME244)</f>
        <v>0</v>
      </c>
      <c r="DL1266" s="217">
        <f>SUM('monthly data'!MF244:MH244)</f>
        <v>0</v>
      </c>
      <c r="DM1266" s="217">
        <f>SUM('monthly data'!MI244:MK244)</f>
        <v>0</v>
      </c>
      <c r="DN1266" s="217">
        <f>SUM('monthly data'!ML244:MN244)</f>
        <v>0</v>
      </c>
      <c r="DO1266" s="217">
        <f>SUM('monthly data'!MO244:MQ244)</f>
        <v>0</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0</v>
      </c>
      <c r="DL1267" s="113">
        <f>SUM('monthly data'!MF245:MH245)</f>
        <v>0</v>
      </c>
      <c r="DM1267" s="113">
        <f>SUM('monthly data'!MI245:MK245)</f>
        <v>0</v>
      </c>
      <c r="DN1267" s="113">
        <f>SUM('monthly data'!ML245:MN245)</f>
        <v>0</v>
      </c>
      <c r="DO1267" s="113">
        <f>SUM('monthly data'!MO245:MQ245)</f>
        <v>0</v>
      </c>
      <c r="DP1267" s="113">
        <f>SUM('monthly data'!MR245:MT245)</f>
        <v>0</v>
      </c>
      <c r="DQ1267" s="113">
        <f>SUM('monthly data'!MU245:MW245)</f>
        <v>0</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0</v>
      </c>
      <c r="DL1268" s="113">
        <f>SUM('monthly data'!MF246:MH246)</f>
        <v>0</v>
      </c>
      <c r="DM1268" s="113">
        <f>SUM('monthly data'!MI246:MK246)</f>
        <v>0</v>
      </c>
      <c r="DN1268" s="113">
        <f>SUM('monthly data'!ML246:MN246)</f>
        <v>0</v>
      </c>
      <c r="DO1268" s="113">
        <f>SUM('monthly data'!MO246:MQ246)</f>
        <v>0</v>
      </c>
      <c r="DP1268" s="113">
        <f>SUM('monthly data'!MR246:MT246)</f>
        <v>0</v>
      </c>
      <c r="DQ1268" s="113">
        <f>SUM('monthly data'!MU246:MW246)</f>
        <v>0</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0</v>
      </c>
      <c r="DL1269" s="217">
        <f>SUM('monthly data'!MF247:MH247)</f>
        <v>0</v>
      </c>
      <c r="DM1269" s="217">
        <f>SUM('monthly data'!MI247:MK247)</f>
        <v>0</v>
      </c>
      <c r="DN1269" s="217">
        <f>SUM('monthly data'!ML247:MN247)</f>
        <v>0</v>
      </c>
      <c r="DO1269" s="217">
        <f>SUM('monthly data'!MO247:MQ247)</f>
        <v>0</v>
      </c>
      <c r="DP1269" s="217">
        <f>SUM('monthly data'!MR247:MT247)</f>
        <v>0</v>
      </c>
      <c r="DQ1269" s="217">
        <f>SUM('monthly data'!MU247:MW247)</f>
        <v>0</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0</v>
      </c>
      <c r="DL1270" s="113">
        <f>SUM('monthly data'!MF248:MH248)</f>
        <v>0</v>
      </c>
      <c r="DM1270" s="113">
        <f>SUM('monthly data'!MI248:MK248)</f>
        <v>0</v>
      </c>
      <c r="DN1270" s="113">
        <f>SUM('monthly data'!ML248:MN248)</f>
        <v>0</v>
      </c>
      <c r="DO1270" s="113">
        <f>SUM('monthly data'!MO248:MQ248)</f>
        <v>0</v>
      </c>
      <c r="DP1270" s="113">
        <f>SUM('monthly data'!MR248:MT248)</f>
        <v>0</v>
      </c>
      <c r="DQ1270" s="113">
        <f>SUM('monthly data'!MU248:MW248)</f>
        <v>0</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0</v>
      </c>
      <c r="DL1271" s="113">
        <f>SUM('monthly data'!MF249:MH249)</f>
        <v>0</v>
      </c>
      <c r="DM1271" s="113">
        <f>SUM('monthly data'!MI249:MK249)</f>
        <v>0</v>
      </c>
      <c r="DN1271" s="113">
        <f>SUM('monthly data'!ML249:MN249)</f>
        <v>0</v>
      </c>
      <c r="DO1271" s="113">
        <f>SUM('monthly data'!MO249:MQ249)</f>
        <v>0</v>
      </c>
      <c r="DP1271" s="113">
        <f>SUM('monthly data'!MR249:MT249)</f>
        <v>0</v>
      </c>
      <c r="DQ1271" s="113">
        <f>SUM('monthly data'!MU249:MW249)</f>
        <v>0</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75">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0</v>
      </c>
      <c r="DL1274" s="113">
        <f>SUM('monthly data'!MF254:MH254)</f>
        <v>0</v>
      </c>
      <c r="DM1274" s="113">
        <f>SUM('monthly data'!MI254:MK254)</f>
        <v>0</v>
      </c>
      <c r="DN1274" s="113">
        <f>SUM('monthly data'!ML254:MN254)</f>
        <v>0</v>
      </c>
      <c r="DO1274" s="113">
        <f>SUM('monthly data'!MO254:MQ254)</f>
        <v>0</v>
      </c>
      <c r="DP1274" s="113">
        <f>SUM('monthly data'!MR254:MT254)</f>
        <v>0</v>
      </c>
      <c r="DQ1274" s="113">
        <f>SUM('monthly data'!MU254:MW254)</f>
        <v>0</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0</v>
      </c>
      <c r="DL1276" s="113">
        <f>SUM('monthly data'!MF255:MH255)</f>
        <v>0</v>
      </c>
      <c r="DM1276" s="113">
        <f>SUM('monthly data'!MI255:MK255)</f>
        <v>0</v>
      </c>
      <c r="DN1276" s="113">
        <f>SUM('monthly data'!ML255:MN255)</f>
        <v>0</v>
      </c>
      <c r="DO1276" s="113">
        <f>SUM('monthly data'!MO255:MQ255)</f>
        <v>0</v>
      </c>
      <c r="DP1276" s="113">
        <f>SUM('monthly data'!MR255:MT255)</f>
        <v>0</v>
      </c>
      <c r="DQ1276" s="113">
        <f>SUM('monthly data'!MU255:MW255)</f>
        <v>0</v>
      </c>
    </row>
    <row r="1277" spans="1:121" ht="18.75">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0</v>
      </c>
      <c r="DL1277" s="113">
        <f>SUM('monthly data'!MF256:MH256)</f>
        <v>0</v>
      </c>
      <c r="DM1277" s="113">
        <f>SUM('monthly data'!MI256:MK256)</f>
        <v>0</v>
      </c>
      <c r="DN1277" s="113">
        <f>SUM('monthly data'!ML256:MN256)</f>
        <v>0</v>
      </c>
      <c r="DO1277" s="113">
        <f>SUM('monthly data'!MO256:MQ256)</f>
        <v>0</v>
      </c>
      <c r="DP1277" s="113">
        <f>SUM('monthly data'!MR256:MT256)</f>
        <v>0</v>
      </c>
      <c r="DQ1277" s="113">
        <f>SUM('monthly data'!MU256:MW256)</f>
        <v>0</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0</v>
      </c>
      <c r="DL1278" s="113">
        <f>SUM('monthly data'!MF257:MH257)</f>
        <v>0</v>
      </c>
      <c r="DM1278" s="113">
        <f>SUM('monthly data'!MI257:MK257)</f>
        <v>0</v>
      </c>
      <c r="DN1278" s="113">
        <f>SUM('monthly data'!ML257:MN257)</f>
        <v>0</v>
      </c>
      <c r="DO1278" s="113">
        <f>SUM('monthly data'!MO257:MQ257)</f>
        <v>0</v>
      </c>
      <c r="DP1278" s="113">
        <f>SUM('monthly data'!MR257:MT257)</f>
        <v>0</v>
      </c>
      <c r="DQ1278" s="113">
        <f>SUM('monthly data'!MU257:MW257)</f>
        <v>0</v>
      </c>
    </row>
    <row r="1279" spans="1:121" ht="18.75">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0</v>
      </c>
      <c r="DL1279" s="113">
        <f>SUM('monthly data'!MF258:MH258)</f>
        <v>0</v>
      </c>
      <c r="DM1279" s="113">
        <f>SUM('monthly data'!MI258:MK258)</f>
        <v>0</v>
      </c>
      <c r="DN1279" s="113">
        <f>SUM('monthly data'!ML258:MN258)</f>
        <v>0</v>
      </c>
      <c r="DO1279" s="113">
        <f>SUM('monthly data'!MO258:MQ258)</f>
        <v>0</v>
      </c>
      <c r="DP1279" s="113">
        <f>SUM('monthly data'!MR258:MT258)</f>
        <v>0</v>
      </c>
      <c r="DQ1279" s="113">
        <f>SUM('monthly data'!MU258:MW258)</f>
        <v>0</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0</v>
      </c>
      <c r="DL1282" s="217">
        <f>SUM('monthly data'!MF260:MH260)</f>
        <v>0</v>
      </c>
      <c r="DM1282" s="217">
        <f>SUM('monthly data'!MI260:MK260)</f>
        <v>0</v>
      </c>
      <c r="DN1282" s="217">
        <f>SUM('monthly data'!ML260:MN260)</f>
        <v>0</v>
      </c>
      <c r="DO1282" s="217">
        <f>SUM('monthly data'!MO260:MQ260)</f>
        <v>0</v>
      </c>
      <c r="DP1282" s="217">
        <f>SUM('monthly data'!MR260:MT260)</f>
        <v>0</v>
      </c>
      <c r="DQ1282" s="217">
        <f>SUM('monthly data'!MU260:MW260)</f>
        <v>0</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0</v>
      </c>
      <c r="DL1283" s="217">
        <f>SUM('monthly data'!MF261:MH261)</f>
        <v>0</v>
      </c>
      <c r="DM1283" s="217">
        <f>SUM('monthly data'!MI261:MK261)</f>
        <v>0</v>
      </c>
      <c r="DN1283" s="217">
        <f>SUM('monthly data'!ML261:MN261)</f>
        <v>0</v>
      </c>
      <c r="DO1283" s="217">
        <f>SUM('monthly data'!MO261:MQ261)</f>
        <v>0</v>
      </c>
      <c r="DP1283" s="217">
        <f>SUM('monthly data'!MR261:MT261)</f>
        <v>0</v>
      </c>
      <c r="DQ1283" s="217">
        <f>SUM('monthly data'!MU261:MW261)</f>
        <v>0</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0</v>
      </c>
      <c r="DL1284" s="217">
        <f>SUM('monthly data'!MF262:MH262)</f>
        <v>0</v>
      </c>
      <c r="DM1284" s="217">
        <f>SUM('monthly data'!MI262:MK262)</f>
        <v>0</v>
      </c>
      <c r="DN1284" s="217">
        <f>SUM('monthly data'!ML262:MN262)</f>
        <v>0</v>
      </c>
      <c r="DO1284" s="217">
        <f>SUM('monthly data'!MO262:MQ262)</f>
        <v>0</v>
      </c>
      <c r="DP1284" s="217">
        <f>SUM('monthly data'!MR262:MT262)</f>
        <v>0</v>
      </c>
      <c r="DQ1284" s="217">
        <f>SUM('monthly data'!MU262:MW262)</f>
        <v>0</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0</v>
      </c>
      <c r="DL1285" s="113">
        <f>SUM('monthly data'!MF263:MH263)</f>
        <v>0</v>
      </c>
      <c r="DM1285" s="113">
        <f>SUM('monthly data'!MI263:MK263)</f>
        <v>0</v>
      </c>
      <c r="DN1285" s="113">
        <f>SUM('monthly data'!ML263:MN263)</f>
        <v>0</v>
      </c>
      <c r="DO1285" s="113">
        <f>SUM('monthly data'!MO263:MQ263)</f>
        <v>0</v>
      </c>
      <c r="DP1285" s="113">
        <f>SUM('monthly data'!MR263:MT263)</f>
        <v>0</v>
      </c>
      <c r="DQ1285" s="113">
        <f>SUM('monthly data'!MU263:MW263)</f>
        <v>0</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0</v>
      </c>
      <c r="DL1286" s="113">
        <f>SUM('monthly data'!MF264:MH264)</f>
        <v>0</v>
      </c>
      <c r="DM1286" s="113">
        <f>SUM('monthly data'!MI264:MK264)</f>
        <v>0</v>
      </c>
      <c r="DN1286" s="113">
        <f>SUM('monthly data'!ML264:MN264)</f>
        <v>0</v>
      </c>
      <c r="DO1286" s="113">
        <f>SUM('monthly data'!MO264:MQ264)</f>
        <v>0</v>
      </c>
      <c r="DP1286" s="113">
        <f>SUM('monthly data'!MR264:MT264)</f>
        <v>0</v>
      </c>
      <c r="DQ1286" s="113">
        <f>SUM('monthly data'!MU264:MW264)</f>
        <v>0</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0</v>
      </c>
      <c r="DL1287" s="113">
        <f>SUM('monthly data'!MF265:MH265)</f>
        <v>0</v>
      </c>
      <c r="DM1287" s="113">
        <f>SUM('monthly data'!MI265:MK265)</f>
        <v>0</v>
      </c>
      <c r="DN1287" s="113">
        <f>SUM('monthly data'!ML265:MN265)</f>
        <v>0</v>
      </c>
      <c r="DO1287" s="113">
        <f>SUM('monthly data'!MO265:MQ265)</f>
        <v>0</v>
      </c>
      <c r="DP1287" s="113">
        <f>SUM('monthly data'!MR265:MT265)</f>
        <v>0</v>
      </c>
      <c r="DQ1287" s="113">
        <f>SUM('monthly data'!MU265:MW265)</f>
        <v>0</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0</v>
      </c>
      <c r="DL1288" s="113">
        <f>SUM('monthly data'!MF266:MH266)</f>
        <v>0</v>
      </c>
      <c r="DM1288" s="113">
        <f>SUM('monthly data'!MI266:MK266)</f>
        <v>0</v>
      </c>
      <c r="DN1288" s="113">
        <f>SUM('monthly data'!ML266:MN266)</f>
        <v>0</v>
      </c>
      <c r="DO1288" s="113">
        <f>SUM('monthly data'!MO266:MQ266)</f>
        <v>0</v>
      </c>
      <c r="DP1288" s="113">
        <f>SUM('monthly data'!MR266:MT266)</f>
        <v>0</v>
      </c>
      <c r="DQ1288" s="113">
        <f>SUM('monthly data'!MU266:MW266)</f>
        <v>0</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0</v>
      </c>
      <c r="DL1289" s="113">
        <f>SUM('monthly data'!MF267:MH267)</f>
        <v>0</v>
      </c>
      <c r="DM1289" s="113">
        <f>SUM('monthly data'!MI267:MK267)</f>
        <v>0</v>
      </c>
      <c r="DN1289" s="113">
        <f>SUM('monthly data'!ML267:MN267)</f>
        <v>0</v>
      </c>
      <c r="DO1289" s="113">
        <f>SUM('monthly data'!MO267:MQ267)</f>
        <v>0</v>
      </c>
      <c r="DP1289" s="113">
        <f>SUM('monthly data'!MR267:MT267)</f>
        <v>0</v>
      </c>
      <c r="DQ1289" s="113">
        <f>SUM('monthly data'!MU267:MW267)</f>
        <v>0</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0</v>
      </c>
      <c r="DL1290" s="217">
        <f>SUM('monthly data'!MF268:MH268)</f>
        <v>0</v>
      </c>
      <c r="DM1290" s="217">
        <f>SUM('monthly data'!MI268:MK268)</f>
        <v>0</v>
      </c>
      <c r="DN1290" s="217">
        <f>SUM('monthly data'!ML268:MN268)</f>
        <v>0</v>
      </c>
      <c r="DO1290" s="217">
        <f>SUM('monthly data'!MO268:MQ268)</f>
        <v>0</v>
      </c>
      <c r="DP1290" s="217">
        <f>SUM('monthly data'!MR268:MT268)</f>
        <v>0</v>
      </c>
      <c r="DQ1290" s="217">
        <f>SUM('monthly data'!MU268:MW268)</f>
        <v>0</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0</v>
      </c>
      <c r="DL1291" s="237">
        <f>SUM('monthly data'!MF269:MH269)</f>
        <v>0</v>
      </c>
      <c r="DM1291" s="237">
        <f>SUM('monthly data'!MI269:MK269)</f>
        <v>0</v>
      </c>
      <c r="DN1291" s="237">
        <f>SUM('monthly data'!ML269:MN269)</f>
        <v>0</v>
      </c>
      <c r="DO1291" s="237">
        <f>SUM('monthly data'!MO269:MQ269)</f>
        <v>0</v>
      </c>
      <c r="DP1291" s="237">
        <f>SUM('monthly data'!MR269:MT269)</f>
        <v>0</v>
      </c>
      <c r="DQ1291" s="237">
        <f>SUM('monthly data'!MU269:MW269)</f>
        <v>0</v>
      </c>
    </row>
    <row r="1292" spans="1:121" ht="15.75">
      <c r="A1292" s="88"/>
    </row>
    <row r="1293" spans="1:121">
      <c r="A1293" s="4"/>
    </row>
    <row r="1294" spans="1:121" ht="15.75">
      <c r="A1294" s="95" t="s">
        <v>618</v>
      </c>
      <c r="B1294" s="105"/>
      <c r="C1294" s="105"/>
      <c r="D1294" s="105"/>
      <c r="E1294" s="105"/>
      <c r="F1294" s="105"/>
      <c r="G1294" s="105"/>
      <c r="H1294" s="105"/>
      <c r="I1294" s="105"/>
      <c r="J1294" s="105"/>
      <c r="K1294" s="105"/>
      <c r="L1294" s="105"/>
      <c r="M1294" s="105"/>
      <c r="N1294" s="105"/>
      <c r="O1294" s="105"/>
    </row>
    <row r="1295" spans="1:121" s="216" customFormat="1" ht="15.7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7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614.08218580488142</v>
      </c>
      <c r="DI1296" s="100">
        <f>SUM('monthly data'!LW282:LY282)</f>
        <v>640.50884865780063</v>
      </c>
      <c r="DJ1296" s="100">
        <f>SUM('monthly data'!LZ282:MB282)</f>
        <v>0</v>
      </c>
      <c r="DK1296" s="100">
        <f>SUM('monthly data'!MC282:ME282)</f>
        <v>0</v>
      </c>
      <c r="DL1296" s="100">
        <f>SUM('monthly data'!MF282:MH282)</f>
        <v>0</v>
      </c>
      <c r="DM1296" s="100">
        <f>SUM('monthly data'!MI282:MK282)</f>
        <v>0</v>
      </c>
      <c r="DN1296" s="100">
        <f>SUM('monthly data'!ML282:MN282)</f>
        <v>0</v>
      </c>
      <c r="DO1296" s="100">
        <f>SUM('monthly data'!MO282:MQ282)</f>
        <v>0</v>
      </c>
      <c r="DP1296" s="100">
        <f>SUM('monthly data'!MR282:MT282)</f>
        <v>0</v>
      </c>
      <c r="DQ1296" s="100">
        <f>SUM('monthly data'!MU282:MW282)</f>
        <v>0</v>
      </c>
    </row>
    <row r="1297" spans="1:121" ht="15.7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529.73159790241255</v>
      </c>
      <c r="DI1297" s="100">
        <f>SUM('monthly data'!LW283:LY283)</f>
        <v>539.69427579435921</v>
      </c>
      <c r="DJ1297" s="100">
        <f>SUM('monthly data'!LZ283:MB283)</f>
        <v>0</v>
      </c>
      <c r="DK1297" s="100">
        <f>SUM('monthly data'!MC283:ME283)</f>
        <v>0</v>
      </c>
      <c r="DL1297" s="100">
        <f>SUM('monthly data'!MF283:MH283)</f>
        <v>0</v>
      </c>
      <c r="DM1297" s="100">
        <f>SUM('monthly data'!MI283:MK283)</f>
        <v>0</v>
      </c>
      <c r="DN1297" s="100">
        <f>SUM('monthly data'!ML283:MN283)</f>
        <v>0</v>
      </c>
      <c r="DO1297" s="100">
        <f>SUM('monthly data'!MO283:MQ283)</f>
        <v>0</v>
      </c>
      <c r="DP1297" s="100">
        <f>SUM('monthly data'!MR283:MT283)</f>
        <v>0</v>
      </c>
      <c r="DQ1297" s="100">
        <f>SUM('monthly data'!MU283:MW283)</f>
        <v>0</v>
      </c>
    </row>
    <row r="1298" spans="1:121" ht="15.7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221.88914341989528</v>
      </c>
      <c r="DI1298" s="100">
        <f>SUM('monthly data'!LW284:LY284)</f>
        <v>241.6620357061978</v>
      </c>
      <c r="DJ1298" s="100">
        <f>SUM('monthly data'!LZ284:MB284)</f>
        <v>0</v>
      </c>
      <c r="DK1298" s="100">
        <f>SUM('monthly data'!MC284:ME284)</f>
        <v>0</v>
      </c>
      <c r="DL1298" s="100">
        <f>SUM('monthly data'!MF284:MH284)</f>
        <v>0</v>
      </c>
      <c r="DM1298" s="100">
        <f>SUM('monthly data'!MI284:MK284)</f>
        <v>0</v>
      </c>
      <c r="DN1298" s="100">
        <f>SUM('monthly data'!ML284:MN284)</f>
        <v>0</v>
      </c>
      <c r="DO1298" s="100">
        <f>SUM('monthly data'!MO284:MQ284)</f>
        <v>0</v>
      </c>
      <c r="DP1298" s="100">
        <f>SUM('monthly data'!MR284:MT284)</f>
        <v>0</v>
      </c>
      <c r="DQ1298" s="100">
        <f>SUM('monthly data'!MU284:MW284)</f>
        <v>0</v>
      </c>
    </row>
    <row r="1299" spans="1:121" ht="15.7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256.86615524910076</v>
      </c>
      <c r="DI1299" s="100">
        <f>SUM('monthly data'!LW285:LY285)</f>
        <v>246.58512741009937</v>
      </c>
      <c r="DJ1299" s="100">
        <f>SUM('monthly data'!LZ285:MB285)</f>
        <v>0</v>
      </c>
      <c r="DK1299" s="100">
        <f>SUM('monthly data'!MC285:ME285)</f>
        <v>0</v>
      </c>
      <c r="DL1299" s="100">
        <f>SUM('monthly data'!MF285:MH285)</f>
        <v>0</v>
      </c>
      <c r="DM1299" s="100">
        <f>SUM('monthly data'!MI285:MK285)</f>
        <v>0</v>
      </c>
      <c r="DN1299" s="100">
        <f>SUM('monthly data'!ML285:MN285)</f>
        <v>0</v>
      </c>
      <c r="DO1299" s="100">
        <f>SUM('monthly data'!MO285:MQ285)</f>
        <v>0</v>
      </c>
      <c r="DP1299" s="100">
        <f>SUM('monthly data'!MR285:MT285)</f>
        <v>0</v>
      </c>
      <c r="DQ1299" s="100">
        <f>SUM('monthly data'!MU285:MW285)</f>
        <v>0</v>
      </c>
    </row>
    <row r="1300" spans="1:121" ht="15.7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50.976299233416469</v>
      </c>
      <c r="DI1300" s="100">
        <f>SUM('monthly data'!LW286:LY286)</f>
        <v>51.447112678062012</v>
      </c>
      <c r="DJ1300" s="100">
        <f>SUM('monthly data'!LZ286:MB286)</f>
        <v>0</v>
      </c>
      <c r="DK1300" s="100">
        <f>SUM('monthly data'!MC286:ME286)</f>
        <v>0</v>
      </c>
      <c r="DL1300" s="100">
        <f>SUM('monthly data'!MF286:MH286)</f>
        <v>0</v>
      </c>
      <c r="DM1300" s="100">
        <f>SUM('monthly data'!MI286:MK286)</f>
        <v>0</v>
      </c>
      <c r="DN1300" s="100">
        <f>SUM('monthly data'!ML286:MN286)</f>
        <v>0</v>
      </c>
      <c r="DO1300" s="100">
        <f>SUM('monthly data'!MO286:MQ286)</f>
        <v>0</v>
      </c>
      <c r="DP1300" s="100">
        <f>SUM('monthly data'!MR286:MT286)</f>
        <v>0</v>
      </c>
      <c r="DQ1300" s="100">
        <f>SUM('monthly data'!MU286:MW286)</f>
        <v>0</v>
      </c>
    </row>
    <row r="1301" spans="1:121" ht="15.7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84.350587902468789</v>
      </c>
      <c r="DI1301" s="100">
        <f>SUM('monthly data'!LW287:LY287)</f>
        <v>100.8145728634415</v>
      </c>
      <c r="DJ1301" s="100">
        <f>SUM('monthly data'!LZ287:MB287)</f>
        <v>0</v>
      </c>
      <c r="DK1301" s="100">
        <f>SUM('monthly data'!MC287:ME287)</f>
        <v>0</v>
      </c>
      <c r="DL1301" s="100">
        <f>SUM('monthly data'!MF287:MH287)</f>
        <v>0</v>
      </c>
      <c r="DM1301" s="100">
        <f>SUM('monthly data'!MI287:MK287)</f>
        <v>0</v>
      </c>
      <c r="DN1301" s="100">
        <f>SUM('monthly data'!ML287:MN287)</f>
        <v>0</v>
      </c>
      <c r="DO1301" s="100">
        <f>SUM('monthly data'!MO287:MQ287)</f>
        <v>0</v>
      </c>
      <c r="DP1301" s="100">
        <f>SUM('monthly data'!MR287:MT287)</f>
        <v>0</v>
      </c>
      <c r="DQ1301" s="100">
        <f>SUM('monthly data'!MU287:MW287)</f>
        <v>0</v>
      </c>
    </row>
    <row r="1302" spans="1:121" ht="15.7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128.67317707767893</v>
      </c>
      <c r="DI1302" s="100">
        <f>SUM('monthly data'!LW288:LY288)</f>
        <v>144.92292005721589</v>
      </c>
      <c r="DJ1302" s="100">
        <f>SUM('monthly data'!LZ288:MB288)</f>
        <v>0</v>
      </c>
      <c r="DK1302" s="100">
        <f>SUM('monthly data'!MC288:ME288)</f>
        <v>0</v>
      </c>
      <c r="DL1302" s="100">
        <f>SUM('monthly data'!MF288:MH288)</f>
        <v>0</v>
      </c>
      <c r="DM1302" s="100">
        <f>SUM('monthly data'!MI288:MK288)</f>
        <v>0</v>
      </c>
      <c r="DN1302" s="100">
        <f>SUM('monthly data'!ML288:MN288)</f>
        <v>0</v>
      </c>
      <c r="DO1302" s="100">
        <f>SUM('monthly data'!MO288:MQ288)</f>
        <v>0</v>
      </c>
      <c r="DP1302" s="100">
        <f>SUM('monthly data'!MR288:MT288)</f>
        <v>0</v>
      </c>
      <c r="DQ1302" s="100">
        <f>SUM('monthly data'!MU288:MW288)</f>
        <v>0</v>
      </c>
    </row>
    <row r="1303" spans="1:121" ht="15.7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35.575244605200226</v>
      </c>
      <c r="DI1303" s="100">
        <f>SUM('monthly data'!LW289:LY289)</f>
        <v>51.824987584737187</v>
      </c>
      <c r="DJ1303" s="100">
        <f>SUM('monthly data'!LZ289:MB289)</f>
        <v>0</v>
      </c>
      <c r="DK1303" s="100">
        <f>SUM('monthly data'!MC289:ME289)</f>
        <v>0</v>
      </c>
      <c r="DL1303" s="100">
        <f>SUM('monthly data'!MF289:MH289)</f>
        <v>0</v>
      </c>
      <c r="DM1303" s="100">
        <f>SUM('monthly data'!MI289:MK289)</f>
        <v>0</v>
      </c>
      <c r="DN1303" s="100">
        <f>SUM('monthly data'!ML289:MN289)</f>
        <v>0</v>
      </c>
      <c r="DO1303" s="100">
        <f>SUM('monthly data'!MO289:MQ289)</f>
        <v>0</v>
      </c>
      <c r="DP1303" s="100">
        <f>SUM('monthly data'!MR289:MT289)</f>
        <v>0</v>
      </c>
      <c r="DQ1303" s="100">
        <f>SUM('monthly data'!MU289:MW289)</f>
        <v>0</v>
      </c>
    </row>
    <row r="1304" spans="1:121" ht="15.7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93.097932472478689</v>
      </c>
      <c r="DI1304" s="100">
        <f>SUM('monthly data'!LW290:LY290)</f>
        <v>93.097932472478689</v>
      </c>
      <c r="DJ1304" s="100">
        <f>SUM('monthly data'!LZ290:MB290)</f>
        <v>0</v>
      </c>
      <c r="DK1304" s="100">
        <f>SUM('monthly data'!MC290:ME290)</f>
        <v>0</v>
      </c>
      <c r="DL1304" s="100">
        <f>SUM('monthly data'!MF290:MH290)</f>
        <v>0</v>
      </c>
      <c r="DM1304" s="100">
        <f>SUM('monthly data'!MI290:MK290)</f>
        <v>0</v>
      </c>
      <c r="DN1304" s="100">
        <f>SUM('monthly data'!ML290:MN290)</f>
        <v>0</v>
      </c>
      <c r="DO1304" s="100">
        <f>SUM('monthly data'!MO290:MQ290)</f>
        <v>0</v>
      </c>
      <c r="DP1304" s="100">
        <f>SUM('monthly data'!MR290:MT290)</f>
        <v>0</v>
      </c>
      <c r="DQ1304" s="100">
        <f>SUM('monthly data'!MU290:MW290)</f>
        <v>0</v>
      </c>
    </row>
    <row r="1305" spans="1:121" ht="15.7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784.80399147497974</v>
      </c>
      <c r="DC1305" s="100">
        <f>SUM('monthly data'!LE291:LG291)</f>
        <v>888.43246719477986</v>
      </c>
      <c r="DD1305" s="100">
        <f>SUM('monthly data'!LH291:LJ291)</f>
        <v>883.86035079418548</v>
      </c>
      <c r="DE1305" s="100">
        <f>SUM('monthly data'!LK291:LM291)</f>
        <v>964.71615512844983</v>
      </c>
      <c r="DF1305" s="100">
        <f>SUM('monthly data'!LN291:LP291)</f>
        <v>1051.7485981312316</v>
      </c>
      <c r="DG1305" s="100">
        <f>SUM('monthly data'!LQ291:LS291)</f>
        <v>1117.476113690363</v>
      </c>
      <c r="DH1305" s="100">
        <f>SUM('monthly data'!LT291:LV291)</f>
        <v>1239.9341793685608</v>
      </c>
      <c r="DI1305" s="100">
        <f>SUM('monthly data'!LW291:LY291)</f>
        <v>886.19625283131506</v>
      </c>
      <c r="DJ1305" s="100">
        <f>SUM('monthly data'!LZ291:MB291)</f>
        <v>0</v>
      </c>
      <c r="DK1305" s="100">
        <f>SUM('monthly data'!MC291:ME291)</f>
        <v>0</v>
      </c>
      <c r="DL1305" s="100">
        <f>SUM('monthly data'!MF291:MH291)</f>
        <v>0</v>
      </c>
      <c r="DM1305" s="100">
        <f>SUM('monthly data'!MI291:MK291)</f>
        <v>0</v>
      </c>
      <c r="DN1305" s="100">
        <f>SUM('monthly data'!ML291:MN291)</f>
        <v>0</v>
      </c>
      <c r="DO1305" s="100">
        <f>SUM('monthly data'!MO291:MQ291)</f>
        <v>0</v>
      </c>
      <c r="DP1305" s="100">
        <f>SUM('monthly data'!MR291:MT291)</f>
        <v>0</v>
      </c>
      <c r="DQ1305" s="100">
        <f>SUM('monthly data'!MU291:MW291)</f>
        <v>0</v>
      </c>
    </row>
    <row r="1306" spans="1:121" ht="15.7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722.37340849776763</v>
      </c>
      <c r="DI1306" s="100">
        <f>SUM('monthly data'!LW292:LY292)</f>
        <v>531.01040447223363</v>
      </c>
      <c r="DJ1306" s="100">
        <f>SUM('monthly data'!LZ292:MB292)</f>
        <v>0</v>
      </c>
      <c r="DK1306" s="100">
        <f>SUM('monthly data'!MC292:ME292)</f>
        <v>0</v>
      </c>
      <c r="DL1306" s="100">
        <f>SUM('monthly data'!MF292:MH292)</f>
        <v>0</v>
      </c>
      <c r="DM1306" s="100">
        <f>SUM('monthly data'!MI292:MK292)</f>
        <v>0</v>
      </c>
      <c r="DN1306" s="100">
        <f>SUM('monthly data'!ML292:MN292)</f>
        <v>0</v>
      </c>
      <c r="DO1306" s="100">
        <f>SUM('monthly data'!MO292:MQ292)</f>
        <v>0</v>
      </c>
      <c r="DP1306" s="100">
        <f>SUM('monthly data'!MR292:MT292)</f>
        <v>0</v>
      </c>
      <c r="DQ1306" s="100">
        <f>SUM('monthly data'!MU292:MW292)</f>
        <v>0</v>
      </c>
    </row>
    <row r="1307" spans="1:121" ht="15.7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0</v>
      </c>
      <c r="DK1307" s="100">
        <f>SUM('monthly data'!MC293:ME293)</f>
        <v>0</v>
      </c>
      <c r="DL1307" s="100">
        <f>SUM('monthly data'!MF293:MH293)</f>
        <v>0</v>
      </c>
      <c r="DM1307" s="100">
        <f>SUM('monthly data'!MI293:MK293)</f>
        <v>0</v>
      </c>
      <c r="DN1307" s="100">
        <f>SUM('monthly data'!ML293:MN293)</f>
        <v>0</v>
      </c>
      <c r="DO1307" s="100">
        <f>SUM('monthly data'!MO293:MQ293)</f>
        <v>0</v>
      </c>
      <c r="DP1307" s="100">
        <f>SUM('monthly data'!MR293:MT293)</f>
        <v>0</v>
      </c>
      <c r="DQ1307" s="100">
        <f>SUM('monthly data'!MU293:MW293)</f>
        <v>0</v>
      </c>
    </row>
    <row r="1308" spans="1:121" ht="15.7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0</v>
      </c>
      <c r="DK1308" s="100">
        <f>SUM('monthly data'!MC294:ME294)</f>
        <v>0</v>
      </c>
      <c r="DL1308" s="100">
        <f>SUM('monthly data'!MF294:MH294)</f>
        <v>0</v>
      </c>
      <c r="DM1308" s="100">
        <f>SUM('monthly data'!MI294:MK294)</f>
        <v>0</v>
      </c>
      <c r="DN1308" s="100">
        <f>SUM('monthly data'!ML294:MN294)</f>
        <v>0</v>
      </c>
      <c r="DO1308" s="100">
        <f>SUM('monthly data'!MO294:MQ294)</f>
        <v>0</v>
      </c>
      <c r="DP1308" s="100">
        <f>SUM('monthly data'!MR294:MT294)</f>
        <v>0</v>
      </c>
      <c r="DQ1308" s="100">
        <f>SUM('monthly data'!MU294:MW294)</f>
        <v>0</v>
      </c>
    </row>
    <row r="1309" spans="1:121" ht="15.7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50.294986099475409</v>
      </c>
      <c r="DI1309" s="100">
        <f>SUM('monthly data'!LW295:LY295)</f>
        <v>43.211246776524604</v>
      </c>
      <c r="DJ1309" s="100">
        <f>SUM('monthly data'!LZ295:MB295)</f>
        <v>0</v>
      </c>
      <c r="DK1309" s="100">
        <f>SUM('monthly data'!MC295:ME295)</f>
        <v>0</v>
      </c>
      <c r="DL1309" s="100">
        <f>SUM('monthly data'!MF295:MH295)</f>
        <v>0</v>
      </c>
      <c r="DM1309" s="100">
        <f>SUM('monthly data'!MI295:MK295)</f>
        <v>0</v>
      </c>
      <c r="DN1309" s="100">
        <f>SUM('monthly data'!ML295:MN295)</f>
        <v>0</v>
      </c>
      <c r="DO1309" s="100">
        <f>SUM('monthly data'!MO295:MQ295)</f>
        <v>0</v>
      </c>
      <c r="DP1309" s="100">
        <f>SUM('monthly data'!MR295:MT295)</f>
        <v>0</v>
      </c>
      <c r="DQ1309" s="100">
        <f>SUM('monthly data'!MU295:MW295)</f>
        <v>0</v>
      </c>
    </row>
    <row r="1310" spans="1:121" ht="15.7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33.300339999999998</v>
      </c>
      <c r="BH1310" s="100">
        <f>SUM('monthly data'!FT297:FV297)</f>
        <v>41.198389999999996</v>
      </c>
      <c r="BI1310" s="100">
        <f>SUM('monthly data'!FW297:FY297)</f>
        <v>46.087900000000005</v>
      </c>
      <c r="BJ1310" s="100">
        <f>SUM('monthly data'!FZ297:GB297)</f>
        <v>44.964560000000006</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0</v>
      </c>
      <c r="DK1310" s="100">
        <f>SUM('monthly data'!MC297:ME297)</f>
        <v>0</v>
      </c>
      <c r="DL1310" s="100">
        <f>SUM('monthly data'!MF297:MH297)</f>
        <v>0</v>
      </c>
      <c r="DM1310" s="100">
        <f>SUM('monthly data'!MI297:MK297)</f>
        <v>0</v>
      </c>
      <c r="DN1310" s="100">
        <f>SUM('monthly data'!ML297:MN297)</f>
        <v>0</v>
      </c>
      <c r="DO1310" s="100">
        <f>SUM('monthly data'!MO297:MQ297)</f>
        <v>0</v>
      </c>
      <c r="DP1310" s="100">
        <f>SUM('monthly data'!MR297:MT297)</f>
        <v>0</v>
      </c>
      <c r="DQ1310" s="100">
        <f>SUM('monthly data'!MU297:MW297)</f>
        <v>0</v>
      </c>
    </row>
    <row r="1311" spans="1:121" ht="15.7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350.02094417014007</v>
      </c>
      <c r="DC1311" s="100">
        <f>SUM('monthly data'!LE299:LG299)</f>
        <v>316.43091032914026</v>
      </c>
      <c r="DD1311" s="100">
        <f>SUM('monthly data'!LH299:LJ299)</f>
        <v>291.67504368189242</v>
      </c>
      <c r="DE1311" s="100">
        <f>SUM('monthly data'!LK299:LM299)</f>
        <v>455.12555472824124</v>
      </c>
      <c r="DF1311" s="100">
        <f>SUM('monthly data'!LN299:LP299)</f>
        <v>410.03395181381109</v>
      </c>
      <c r="DG1311" s="100">
        <f>SUM('monthly data'!LQ299:LS299)</f>
        <v>378.45817629999738</v>
      </c>
      <c r="DH1311" s="100">
        <f>SUM('monthly data'!LT299:LV299)</f>
        <v>436.16818822482304</v>
      </c>
      <c r="DI1311" s="100">
        <f>SUM('monthly data'!LW299:LY299)</f>
        <v>328.9470985360814</v>
      </c>
      <c r="DJ1311" s="100">
        <f>SUM('monthly data'!LZ299:MB299)</f>
        <v>0</v>
      </c>
      <c r="DK1311" s="100">
        <f>SUM('monthly data'!MC299:ME299)</f>
        <v>0</v>
      </c>
      <c r="DL1311" s="100">
        <f>SUM('monthly data'!MF299:MH299)</f>
        <v>0</v>
      </c>
      <c r="DM1311" s="100">
        <f>SUM('monthly data'!MI299:MK299)</f>
        <v>0</v>
      </c>
      <c r="DN1311" s="100">
        <f>SUM('monthly data'!ML299:MN299)</f>
        <v>0</v>
      </c>
      <c r="DO1311" s="100">
        <f>SUM('monthly data'!MO299:MQ299)</f>
        <v>0</v>
      </c>
      <c r="DP1311" s="100">
        <f>SUM('monthly data'!MR299:MT299)</f>
        <v>0</v>
      </c>
      <c r="DQ1311" s="100">
        <f>SUM('monthly data'!MU299:MW299)</f>
        <v>0</v>
      </c>
    </row>
    <row r="1312" spans="1:121" ht="15.7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0</v>
      </c>
      <c r="DK1312" s="100">
        <f>SUM('monthly data'!MC300:ME300)</f>
        <v>0</v>
      </c>
      <c r="DL1312" s="100">
        <f>SUM('monthly data'!MF300:MH300)</f>
        <v>0</v>
      </c>
      <c r="DM1312" s="100">
        <f>SUM('monthly data'!MI300:MK300)</f>
        <v>0</v>
      </c>
      <c r="DN1312" s="100">
        <f>SUM('monthly data'!ML300:MN300)</f>
        <v>0</v>
      </c>
      <c r="DO1312" s="100">
        <f>SUM('monthly data'!MO300:MQ300)</f>
        <v>0</v>
      </c>
      <c r="DP1312" s="100">
        <f>SUM('monthly data'!MR300:MT300)</f>
        <v>0</v>
      </c>
      <c r="DQ1312" s="100">
        <f>SUM('monthly data'!MU300:MW300)</f>
        <v>0</v>
      </c>
    </row>
    <row r="1313" spans="1:121" ht="15.7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145.20356899164011</v>
      </c>
      <c r="DC1313" s="100">
        <f>SUM('monthly data'!LE301:LG301)</f>
        <v>154.59126087264025</v>
      </c>
      <c r="DD1313" s="100">
        <f>SUM('monthly data'!LH301:LJ301)</f>
        <v>137.38205060189242</v>
      </c>
      <c r="DE1313" s="100">
        <f>SUM('monthly data'!LK301:LM301)</f>
        <v>168.19049472924121</v>
      </c>
      <c r="DF1313" s="100">
        <f>SUM('monthly data'!LN301:LP301)</f>
        <v>116.1027224928112</v>
      </c>
      <c r="DG1313" s="100">
        <f>SUM('monthly data'!LQ301:LS301)</f>
        <v>166.82509252099737</v>
      </c>
      <c r="DH1313" s="100">
        <f>SUM('monthly data'!LT301:LV301)</f>
        <v>155.68341479649871</v>
      </c>
      <c r="DI1313" s="100">
        <f>SUM('monthly data'!LW301:LY301)</f>
        <v>182.4329949826087</v>
      </c>
      <c r="DJ1313" s="100">
        <f>SUM('monthly data'!LZ301:MB301)</f>
        <v>0</v>
      </c>
      <c r="DK1313" s="100">
        <f>SUM('monthly data'!MC301:ME301)</f>
        <v>0</v>
      </c>
      <c r="DL1313" s="100">
        <f>SUM('monthly data'!MF301:MH301)</f>
        <v>0</v>
      </c>
      <c r="DM1313" s="100">
        <f>SUM('monthly data'!MI301:MK301)</f>
        <v>0</v>
      </c>
      <c r="DN1313" s="100">
        <f>SUM('monthly data'!ML301:MN301)</f>
        <v>0</v>
      </c>
      <c r="DO1313" s="100">
        <f>SUM('monthly data'!MO301:MQ301)</f>
        <v>0</v>
      </c>
      <c r="DP1313" s="100">
        <f>SUM('monthly data'!MR301:MT301)</f>
        <v>0</v>
      </c>
      <c r="DQ1313" s="100">
        <f>SUM('monthly data'!MU301:MW301)</f>
        <v>0</v>
      </c>
    </row>
    <row r="1314" spans="1:121" ht="15.7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81.392582645969981</v>
      </c>
      <c r="DI1314" s="100">
        <f>SUM('monthly data'!LW302:LY302)</f>
        <v>26.238749822999999</v>
      </c>
      <c r="DJ1314" s="100">
        <f>SUM('monthly data'!LZ302:MB302)</f>
        <v>0</v>
      </c>
      <c r="DK1314" s="100">
        <f>SUM('monthly data'!MC302:ME302)</f>
        <v>0</v>
      </c>
      <c r="DL1314" s="100">
        <f>SUM('monthly data'!MF302:MH302)</f>
        <v>0</v>
      </c>
      <c r="DM1314" s="100">
        <f>SUM('monthly data'!MI302:MK302)</f>
        <v>0</v>
      </c>
      <c r="DN1314" s="100">
        <f>SUM('monthly data'!ML302:MN302)</f>
        <v>0</v>
      </c>
      <c r="DO1314" s="100">
        <f>SUM('monthly data'!MO302:MQ302)</f>
        <v>0</v>
      </c>
      <c r="DP1314" s="100">
        <f>SUM('monthly data'!MR302:MT302)</f>
        <v>0</v>
      </c>
      <c r="DQ1314" s="100">
        <f>SUM('monthly data'!MU302:MW302)</f>
        <v>0</v>
      </c>
    </row>
    <row r="1315" spans="1:121" ht="15.7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87.659771393626187</v>
      </c>
      <c r="DI1315" s="100">
        <f>SUM('monthly data'!LW303:LY303)</f>
        <v>90.874986899943082</v>
      </c>
      <c r="DJ1315" s="100">
        <f>SUM('monthly data'!LZ303:MB303)</f>
        <v>0</v>
      </c>
      <c r="DK1315" s="100">
        <f>SUM('monthly data'!MC303:ME303)</f>
        <v>0</v>
      </c>
      <c r="DL1315" s="100">
        <f>SUM('monthly data'!MF303:MH303)</f>
        <v>0</v>
      </c>
      <c r="DM1315" s="100">
        <f>SUM('monthly data'!MI303:MK303)</f>
        <v>0</v>
      </c>
      <c r="DN1315" s="100">
        <f>SUM('monthly data'!ML303:MN303)</f>
        <v>0</v>
      </c>
      <c r="DO1315" s="100">
        <f>SUM('monthly data'!MO303:MQ303)</f>
        <v>0</v>
      </c>
      <c r="DP1315" s="100">
        <f>SUM('monthly data'!MR303:MT303)</f>
        <v>0</v>
      </c>
      <c r="DQ1315" s="100">
        <f>SUM('monthly data'!MU303:MW303)</f>
        <v>0</v>
      </c>
    </row>
    <row r="1316" spans="1:121" ht="15.7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108.11076634281144</v>
      </c>
      <c r="DJ1316" s="100">
        <f>SUM('monthly data'!LZ304:MB304)</f>
        <v>0</v>
      </c>
      <c r="DK1316" s="100">
        <f>SUM('monthly data'!MC304:ME304)</f>
        <v>0</v>
      </c>
      <c r="DL1316" s="100">
        <f>SUM('monthly data'!MF304:MH304)</f>
        <v>0</v>
      </c>
      <c r="DM1316" s="100">
        <f>SUM('monthly data'!MI304:MK304)</f>
        <v>0</v>
      </c>
      <c r="DN1316" s="100">
        <f>SUM('monthly data'!ML304:MN304)</f>
        <v>0</v>
      </c>
      <c r="DO1316" s="100">
        <f>SUM('monthly data'!MO304:MQ304)</f>
        <v>0</v>
      </c>
      <c r="DP1316" s="100">
        <f>SUM('monthly data'!MR304:MT304)</f>
        <v>0</v>
      </c>
      <c r="DQ1316" s="100">
        <f>SUM('monthly data'!MU304:MW304)</f>
        <v>0</v>
      </c>
    </row>
    <row r="1317" spans="1:121" ht="15.7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0</v>
      </c>
      <c r="DK1317" s="100">
        <f>SUM('monthly data'!MC305:ME305)</f>
        <v>0</v>
      </c>
      <c r="DL1317" s="100">
        <f>SUM('monthly data'!MF305:MH305)</f>
        <v>0</v>
      </c>
      <c r="DM1317" s="100">
        <f>SUM('monthly data'!MI305:MK305)</f>
        <v>0</v>
      </c>
      <c r="DN1317" s="100">
        <f>SUM('monthly data'!ML305:MN305)</f>
        <v>0</v>
      </c>
      <c r="DO1317" s="100">
        <f>SUM('monthly data'!MO305:MQ305)</f>
        <v>0</v>
      </c>
      <c r="DP1317" s="100">
        <f>SUM('monthly data'!MR305:MT305)</f>
        <v>0</v>
      </c>
      <c r="DQ1317" s="100">
        <f>SUM('monthly data'!MU305:MW305)</f>
        <v>0</v>
      </c>
    </row>
    <row r="1318" spans="1:121" ht="15.7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106.63674948299999</v>
      </c>
      <c r="DI1318" s="100">
        <f>SUM('monthly data'!LW306:LY306)</f>
        <v>133.81899966899991</v>
      </c>
      <c r="DJ1318" s="100">
        <f>SUM('monthly data'!LZ306:MB306)</f>
        <v>0</v>
      </c>
      <c r="DK1318" s="100">
        <f>SUM('monthly data'!MC306:ME306)</f>
        <v>0</v>
      </c>
      <c r="DL1318" s="100">
        <f>SUM('monthly data'!MF306:MH306)</f>
        <v>0</v>
      </c>
      <c r="DM1318" s="100">
        <f>SUM('monthly data'!MI306:MK306)</f>
        <v>0</v>
      </c>
      <c r="DN1318" s="100">
        <f>SUM('monthly data'!ML306:MN306)</f>
        <v>0</v>
      </c>
      <c r="DO1318" s="100">
        <f>SUM('monthly data'!MO306:MQ306)</f>
        <v>0</v>
      </c>
      <c r="DP1318" s="100">
        <f>SUM('monthly data'!MR306:MT306)</f>
        <v>0</v>
      </c>
      <c r="DQ1318" s="100">
        <f>SUM('monthly data'!MU306:MW306)</f>
        <v>0</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0</v>
      </c>
      <c r="DL1323" s="113">
        <f>SUM('monthly data'!MF312:MH312)</f>
        <v>0</v>
      </c>
      <c r="DM1323" s="113">
        <f>SUM('monthly data'!MI312:MK312)</f>
        <v>0</v>
      </c>
      <c r="DN1323" s="113">
        <f>SUM('monthly data'!ML312:MN312)</f>
        <v>0</v>
      </c>
      <c r="DO1323" s="113">
        <f>SUM('monthly data'!MO312:MQ312)</f>
        <v>0</v>
      </c>
      <c r="DP1323" s="113">
        <f>SUM('monthly data'!MR312:MT312)</f>
        <v>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19.056345893796028</v>
      </c>
      <c r="DK1324" s="113">
        <f>SUM('monthly data'!MC313:ME313)</f>
        <v>0</v>
      </c>
      <c r="DL1324" s="113">
        <f>SUM('monthly data'!MF313:MH313)</f>
        <v>0</v>
      </c>
      <c r="DM1324" s="113">
        <f>SUM('monthly data'!MI313:MK313)</f>
        <v>0</v>
      </c>
      <c r="DN1324" s="113">
        <f>SUM('monthly data'!ML313:MN313)</f>
        <v>0</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47.769999999999996</v>
      </c>
      <c r="DK1325" s="113">
        <f>SUM('monthly data'!MC314:ME314)</f>
        <v>0</v>
      </c>
      <c r="DL1325" s="113">
        <f>SUM('monthly data'!MF314:MH314)</f>
        <v>0</v>
      </c>
      <c r="DM1325" s="113">
        <f>SUM('monthly data'!MI314:MK314)</f>
        <v>0</v>
      </c>
      <c r="DN1325" s="113">
        <f>SUM('monthly data'!ML314:MN314)</f>
        <v>0</v>
      </c>
      <c r="DO1325" s="113">
        <f>SUM('monthly data'!MO314:MQ314)</f>
        <v>0</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31.259999999999998</v>
      </c>
      <c r="AM1326" s="113">
        <f>SUM('monthly data'!DI315:DK315)</f>
        <v>29</v>
      </c>
      <c r="AN1326" s="113">
        <f>SUM('monthly data'!DL315:DN315)</f>
        <v>31.14</v>
      </c>
      <c r="AO1326" s="113">
        <f>SUM('monthly data'!DO315:DQ315)</f>
        <v>37.330000000000005</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15.68</v>
      </c>
      <c r="BC1326" s="113">
        <f>SUM('monthly data'!FE315:FG315)</f>
        <v>17.89</v>
      </c>
      <c r="BD1326" s="113">
        <f>SUM('monthly data'!FH315:FJ315)</f>
        <v>21.63</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13.46728148148148</v>
      </c>
      <c r="CW1326" s="113">
        <f>SUM('monthly data'!KM315:KO315)</f>
        <v>14.07614074074074</v>
      </c>
      <c r="CX1326" s="113">
        <f>SUM('monthly data'!KP315:KR315)</f>
        <v>14.842499999999999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0</v>
      </c>
      <c r="DL1326" s="113">
        <f>SUM('monthly data'!MF315:MH315)</f>
        <v>0</v>
      </c>
      <c r="DM1326" s="113">
        <f>SUM('monthly data'!MI315:MK315)</f>
        <v>0</v>
      </c>
      <c r="DN1326" s="113">
        <f>SUM('monthly data'!ML315:MN315)</f>
        <v>0</v>
      </c>
      <c r="DO1326" s="113">
        <f>SUM('monthly data'!MO315:MQ315)</f>
        <v>0</v>
      </c>
      <c r="DP1326" s="113">
        <f>SUM('monthly data'!MR315:MT315)</f>
        <v>0</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0</v>
      </c>
      <c r="DL1327" s="113">
        <f>SUM('monthly data'!MF316:MH316)</f>
        <v>0</v>
      </c>
      <c r="DM1327" s="113">
        <f>SUM('monthly data'!MI316:MK316)</f>
        <v>0</v>
      </c>
      <c r="DN1327" s="113">
        <f>SUM('monthly data'!ML316:MN316)</f>
        <v>0</v>
      </c>
      <c r="DO1327" s="113">
        <f>SUM('monthly data'!MO316:MQ316)</f>
        <v>0</v>
      </c>
      <c r="DP1327" s="113">
        <f>SUM('monthly data'!MR316:MT316)</f>
        <v>0</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0</v>
      </c>
      <c r="DL1328" s="113">
        <f>SUM('monthly data'!MF317:MH317)</f>
        <v>0</v>
      </c>
      <c r="DM1328" s="113">
        <f>SUM('monthly data'!MI317:MK317)</f>
        <v>0</v>
      </c>
      <c r="DN1328" s="113">
        <f>SUM('monthly data'!ML317:MN317)</f>
        <v>0</v>
      </c>
      <c r="DO1328" s="113">
        <f>SUM('monthly data'!MO317:MQ317)</f>
        <v>0</v>
      </c>
      <c r="DP1328" s="113">
        <f>SUM('monthly data'!MR317:MT317)</f>
        <v>0</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0</v>
      </c>
      <c r="DL1329" s="113">
        <f>SUM('monthly data'!MF318:MH318)</f>
        <v>0</v>
      </c>
      <c r="DM1329" s="113">
        <f>SUM('monthly data'!MI318:MK318)</f>
        <v>0</v>
      </c>
      <c r="DN1329" s="113">
        <f>SUM('monthly data'!ML318:MN318)</f>
        <v>0</v>
      </c>
      <c r="DO1329" s="113">
        <f>SUM('monthly data'!MO318:MQ318)</f>
        <v>0</v>
      </c>
      <c r="DP1329" s="113">
        <f>SUM('monthly data'!MR318:MT318)</f>
        <v>0</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31.440802869592176</v>
      </c>
      <c r="BW1330" s="113">
        <f>SUM('monthly data'!HM319:HO319)</f>
        <v>32.722316295428939</v>
      </c>
      <c r="BX1330" s="113">
        <f>SUM('monthly data'!HP319:HR319)</f>
        <v>26.442969873663753</v>
      </c>
      <c r="BY1330" s="113">
        <f>SUM('monthly data'!HS319:HU319)</f>
        <v>18.373947339603774</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0</v>
      </c>
      <c r="DL1330" s="113">
        <f>SUM('monthly data'!MF319:MH319)</f>
        <v>0</v>
      </c>
      <c r="DM1330" s="113">
        <f>SUM('monthly data'!MI319:MK319)</f>
        <v>0</v>
      </c>
      <c r="DN1330" s="113">
        <f>SUM('monthly data'!ML319:MN319)</f>
        <v>0</v>
      </c>
      <c r="DO1330" s="113">
        <f>SUM('monthly data'!MO319:MQ319)</f>
        <v>0</v>
      </c>
      <c r="DP1330" s="113">
        <f>SUM('monthly data'!MR319:MT319)</f>
        <v>0</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0</v>
      </c>
      <c r="DL1331" s="113">
        <f>SUM('monthly data'!MF320:MH320)</f>
        <v>0</v>
      </c>
      <c r="DM1331" s="113">
        <f>SUM('monthly data'!MI320:MK320)</f>
        <v>0</v>
      </c>
      <c r="DN1331" s="113">
        <f>SUM('monthly data'!ML320:MN320)</f>
        <v>0</v>
      </c>
      <c r="DO1331" s="113">
        <f>SUM('monthly data'!MO320:MQ320)</f>
        <v>0</v>
      </c>
      <c r="DP1331" s="113">
        <f>SUM('monthly data'!MR320:MT320)</f>
        <v>0</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0</v>
      </c>
      <c r="DL1332" s="113">
        <f>SUM('monthly data'!MF321:MH321)</f>
        <v>0</v>
      </c>
      <c r="DM1332" s="113">
        <f>SUM('monthly data'!MI321:MK321)</f>
        <v>0</v>
      </c>
      <c r="DN1332" s="113">
        <f>SUM('monthly data'!ML321:MN321)</f>
        <v>0</v>
      </c>
      <c r="DO1332" s="113">
        <f>SUM('monthly data'!MO321:MQ321)</f>
        <v>0</v>
      </c>
      <c r="DP1332" s="113">
        <f>SUM('monthly data'!MR321:MT321)</f>
        <v>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0</v>
      </c>
      <c r="DL1334" s="113">
        <f>SUM('monthly data'!MF323:MH323)</f>
        <v>0</v>
      </c>
      <c r="DM1334" s="113">
        <f>SUM('monthly data'!MI323:MK323)</f>
        <v>0</v>
      </c>
      <c r="DN1334" s="113">
        <f>SUM('monthly data'!ML323:MN323)</f>
        <v>0</v>
      </c>
      <c r="DO1334" s="113">
        <f>SUM('monthly data'!MO323:MQ323)</f>
        <v>0</v>
      </c>
      <c r="DP1334" s="113">
        <f>SUM('monthly data'!MR323:MT323)</f>
        <v>0</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0</v>
      </c>
      <c r="DL1335" s="113">
        <f>SUM('monthly data'!MF324:MH324)</f>
        <v>0</v>
      </c>
      <c r="DM1335" s="113">
        <f>SUM('monthly data'!MI324:MK324)</f>
        <v>0</v>
      </c>
      <c r="DN1335" s="113">
        <f>SUM('monthly data'!ML324:MN324)</f>
        <v>0</v>
      </c>
      <c r="DO1335" s="113">
        <f>SUM('monthly data'!MO324:MQ324)</f>
        <v>0</v>
      </c>
      <c r="DP1335" s="113">
        <f>SUM('monthly data'!MR324:MT324)</f>
        <v>0</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0</v>
      </c>
      <c r="DL1336" s="217">
        <f>SUM('monthly data'!MF325:MH325)</f>
        <v>0</v>
      </c>
      <c r="DM1336" s="217">
        <f>SUM('monthly data'!MI325:MK325)</f>
        <v>0</v>
      </c>
      <c r="DN1336" s="217">
        <f>SUM('monthly data'!ML325:MN325)</f>
        <v>0</v>
      </c>
      <c r="DO1336" s="217">
        <f>SUM('monthly data'!MO325:MQ325)</f>
        <v>0</v>
      </c>
      <c r="DP1336" s="217">
        <f>SUM('monthly data'!MR325:MT325)</f>
        <v>0</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0</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0</v>
      </c>
      <c r="DL1339">
        <f>SUM('monthly data'!MF330:MH330)</f>
        <v>0</v>
      </c>
      <c r="DM1339">
        <f>SUM('monthly data'!MI330:MK330)</f>
        <v>0</v>
      </c>
      <c r="DN1339">
        <f>SUM('monthly data'!ML330:MN330)</f>
        <v>0</v>
      </c>
      <c r="DO1339">
        <f>SUM('monthly data'!MO330:MQ330)</f>
        <v>0</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0</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0</v>
      </c>
      <c r="DL1341">
        <f>SUM('monthly data'!MF332:MH332)</f>
        <v>0</v>
      </c>
      <c r="DM1341">
        <f>SUM('monthly data'!MI332:MK332)</f>
        <v>0</v>
      </c>
      <c r="DN1341">
        <f>SUM('monthly data'!ML332:MN332)</f>
        <v>0</v>
      </c>
      <c r="DO1341">
        <f>SUM('monthly data'!MO332:MQ332)</f>
        <v>0</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0</v>
      </c>
      <c r="DL1342">
        <f>SUM('monthly data'!MF333:MH333)</f>
        <v>0</v>
      </c>
      <c r="DM1342">
        <f>SUM('monthly data'!MI333:MK333)</f>
        <v>0</v>
      </c>
      <c r="DN1342">
        <f>SUM('monthly data'!ML333:MN333)</f>
        <v>0</v>
      </c>
      <c r="DO1342">
        <f>SUM('monthly data'!MO333:MQ333)</f>
        <v>0</v>
      </c>
      <c r="DP1342">
        <f>SUM('monthly data'!MR333:MT333)</f>
        <v>0</v>
      </c>
      <c r="DQ1342">
        <f>SUM('monthly data'!MU333:MW333)</f>
        <v>0</v>
      </c>
    </row>
    <row r="1343" spans="1:121" ht="15.7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0</v>
      </c>
      <c r="DL1343" s="229">
        <f>SUM('monthly data'!MF334:MH334)</f>
        <v>0</v>
      </c>
      <c r="DM1343" s="229">
        <f>SUM('monthly data'!MI334:MK334)</f>
        <v>0</v>
      </c>
      <c r="DN1343" s="229">
        <f>SUM('monthly data'!ML334:MN334)</f>
        <v>0</v>
      </c>
      <c r="DO1343" s="229">
        <f>SUM('monthly data'!MO334:MQ334)</f>
        <v>0</v>
      </c>
      <c r="DP1343" s="229">
        <f>SUM('monthly data'!MR334:MT334)</f>
        <v>0</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447675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5"/>
  <cols>
    <col min="1" max="1" width="24.42578125" customWidth="1"/>
    <col min="2" max="2" width="56.5703125" customWidth="1"/>
    <col min="3" max="3" width="39.5703125" customWidth="1"/>
  </cols>
  <sheetData>
    <row r="1" spans="1:3" ht="15.75">
      <c r="B1" s="549" t="s">
        <v>953</v>
      </c>
    </row>
    <row r="3" spans="1:3">
      <c r="B3" s="216" t="s">
        <v>960</v>
      </c>
      <c r="C3" s="216" t="s">
        <v>961</v>
      </c>
    </row>
    <row r="4" spans="1:3">
      <c r="A4" t="s">
        <v>977</v>
      </c>
      <c r="B4" t="str">
        <f>+'monthly data'!A6</f>
        <v>WEO-GAS EXTRACT pour memoire</v>
      </c>
      <c r="C4" s="550" t="s">
        <v>963</v>
      </c>
    </row>
    <row r="5" spans="1:3">
      <c r="A5" t="s">
        <v>915</v>
      </c>
      <c r="B5" t="str">
        <f>+'monthly data'!A40</f>
        <v>GEE_ALL Rwanda pour memoire</v>
      </c>
      <c r="C5" s="550" t="s">
        <v>972</v>
      </c>
    </row>
    <row r="6" spans="1:3">
      <c r="A6" t="s">
        <v>978</v>
      </c>
      <c r="B6" s="497"/>
      <c r="C6" s="550" t="s">
        <v>964</v>
      </c>
    </row>
    <row r="7" spans="1:3">
      <c r="A7" t="s">
        <v>979</v>
      </c>
      <c r="C7" s="551" t="s">
        <v>968</v>
      </c>
    </row>
    <row r="8" spans="1:3">
      <c r="B8" s="497"/>
      <c r="C8" s="550" t="s">
        <v>967</v>
      </c>
    </row>
    <row r="9" spans="1:3">
      <c r="A9" t="s">
        <v>1386</v>
      </c>
      <c r="B9" s="550" t="s">
        <v>966</v>
      </c>
      <c r="C9" t="s">
        <v>983</v>
      </c>
    </row>
    <row r="10" spans="1:3">
      <c r="B10" s="497"/>
      <c r="C10" s="550" t="s">
        <v>969</v>
      </c>
    </row>
    <row r="11" spans="1:3">
      <c r="A11" t="s">
        <v>980</v>
      </c>
      <c r="B11" s="550" t="s">
        <v>970</v>
      </c>
      <c r="C11" t="s">
        <v>981</v>
      </c>
    </row>
    <row r="12" spans="1:3">
      <c r="A12" t="s">
        <v>1385</v>
      </c>
      <c r="B12" s="550" t="s">
        <v>971</v>
      </c>
      <c r="C12" t="s">
        <v>982</v>
      </c>
    </row>
    <row r="13" spans="1:3">
      <c r="A13" t="s">
        <v>984</v>
      </c>
      <c r="B13" s="550" t="s">
        <v>973</v>
      </c>
      <c r="C13" t="s">
        <v>983</v>
      </c>
    </row>
    <row r="14" spans="1:3">
      <c r="A14" t="s">
        <v>1374</v>
      </c>
      <c r="B14" t="s">
        <v>1375</v>
      </c>
      <c r="C14" s="550" t="s">
        <v>974</v>
      </c>
    </row>
    <row r="15" spans="1:3">
      <c r="A15" t="s">
        <v>1376</v>
      </c>
      <c r="B15" t="s">
        <v>1377</v>
      </c>
      <c r="C15" s="550" t="s">
        <v>1047</v>
      </c>
    </row>
    <row r="16" spans="1:3">
      <c r="A16" t="s">
        <v>985</v>
      </c>
      <c r="B16" s="497"/>
      <c r="C16" s="551" t="s">
        <v>975</v>
      </c>
    </row>
    <row r="17" spans="1:26">
      <c r="A17" t="s">
        <v>986</v>
      </c>
      <c r="B17" t="s">
        <v>1381</v>
      </c>
      <c r="C17" s="550" t="s">
        <v>976</v>
      </c>
      <c r="D17" t="s">
        <v>1382</v>
      </c>
    </row>
    <row r="18" spans="1:26">
      <c r="B18" s="497"/>
      <c r="C18" s="497"/>
    </row>
    <row r="19" spans="1:26" ht="15.75">
      <c r="A19" s="680" t="s">
        <v>987</v>
      </c>
      <c r="B19" s="497"/>
      <c r="C19" s="497"/>
    </row>
    <row r="20" spans="1:26">
      <c r="A20" s="216" t="s">
        <v>951</v>
      </c>
      <c r="B20" s="497"/>
      <c r="C20" s="497"/>
    </row>
    <row r="21" spans="1:26" ht="156.75">
      <c r="A21" s="541" t="s">
        <v>988</v>
      </c>
      <c r="B21" s="540" t="s">
        <v>952</v>
      </c>
    </row>
    <row r="22" spans="1:26" ht="60">
      <c r="A22" s="541" t="s">
        <v>954</v>
      </c>
      <c r="B22" s="545" t="s">
        <v>955</v>
      </c>
    </row>
    <row r="23" spans="1:26">
      <c r="B23" s="542"/>
      <c r="C23" s="543"/>
      <c r="D23" s="543"/>
      <c r="E23" s="544"/>
    </row>
    <row r="24" spans="1:26">
      <c r="A24" t="s">
        <v>991</v>
      </c>
    </row>
    <row r="25" spans="1:26">
      <c r="A25" t="s">
        <v>1383</v>
      </c>
      <c r="B25" t="s">
        <v>992</v>
      </c>
    </row>
    <row r="26" spans="1:26" ht="36">
      <c r="A26" s="541" t="s">
        <v>993</v>
      </c>
    </row>
    <row r="27" spans="1:26" ht="36.75">
      <c r="A27" s="552" t="s">
        <v>994</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1370</v>
      </c>
      <c r="D29" s="639">
        <v>5.9280781745910645</v>
      </c>
      <c r="E29" s="639">
        <v>6.1151680946350098</v>
      </c>
      <c r="F29" s="639">
        <v>6.5223817825317383</v>
      </c>
      <c r="G29" s="639">
        <v>7.0598130226135254</v>
      </c>
      <c r="H29" s="639">
        <v>7.5932388305664063</v>
      </c>
      <c r="I29" s="639">
        <v>8.0257034301757813</v>
      </c>
      <c r="J29" s="639">
        <v>8.3294057846069336</v>
      </c>
      <c r="K29" s="639">
        <v>8.5362052917480469</v>
      </c>
      <c r="L29" s="639">
        <v>8.6803455352783203</v>
      </c>
      <c r="M29" s="639">
        <v>8.8184375762939453</v>
      </c>
      <c r="N29" s="639">
        <v>8.9917354583740234</v>
      </c>
      <c r="O29" s="639">
        <v>9.2065801620483398</v>
      </c>
      <c r="P29" s="639">
        <v>9.4474020004272461</v>
      </c>
      <c r="Q29" s="639">
        <v>9.7081689834594727</v>
      </c>
      <c r="R29" s="639">
        <v>9.9774456024169922</v>
      </c>
      <c r="S29" s="639">
        <v>10.246842384338379</v>
      </c>
      <c r="T29" s="639">
        <v>10.516071319580078</v>
      </c>
      <c r="U29" s="639">
        <v>10.788852691650391</v>
      </c>
      <c r="V29" s="639">
        <v>11.065151214599609</v>
      </c>
      <c r="W29" s="639">
        <v>11.345356941223145</v>
      </c>
      <c r="X29" s="639">
        <v>11.629552841186523</v>
      </c>
      <c r="Y29" s="639">
        <v>11.917508125305176</v>
      </c>
      <c r="Z29" s="639">
        <v>12.208407402038574</v>
      </c>
    </row>
    <row r="30" spans="1:26">
      <c r="A30" t="s">
        <v>1369</v>
      </c>
      <c r="D30" s="639">
        <v>2.9330000877380371</v>
      </c>
      <c r="E30" s="639">
        <v>2.9939498901367188</v>
      </c>
      <c r="F30" s="639">
        <v>3.2190001010894775</v>
      </c>
      <c r="G30" s="639">
        <v>3.4519999027252197</v>
      </c>
      <c r="H30" s="639">
        <v>3.6789999008178711</v>
      </c>
      <c r="I30" s="639">
        <v>3.8689999580383301</v>
      </c>
      <c r="J30" s="639">
        <v>4.0260000228881836</v>
      </c>
      <c r="K30" s="639">
        <v>4.1490001678466797</v>
      </c>
      <c r="L30" s="639">
        <v>4.244999885559082</v>
      </c>
      <c r="M30" s="639">
        <v>4.3330001831054688</v>
      </c>
      <c r="N30" s="639">
        <v>4.4289999008178711</v>
      </c>
      <c r="O30" s="639">
        <v>4.5409998893737793</v>
      </c>
      <c r="P30" s="639">
        <v>4.6570000648498535</v>
      </c>
      <c r="Q30" s="639">
        <v>4.7760000228881836</v>
      </c>
      <c r="R30" s="639">
        <v>4.9000000953674316</v>
      </c>
      <c r="S30" s="639">
        <v>5.0260000228881836</v>
      </c>
      <c r="T30" s="639">
        <v>5.1510000228881836</v>
      </c>
      <c r="U30" s="639">
        <v>5.2849998474121094</v>
      </c>
      <c r="V30" s="639">
        <v>5.5019998550415039</v>
      </c>
      <c r="W30" s="639">
        <v>5.7210006713867188</v>
      </c>
      <c r="X30" s="639">
        <v>5.880000114440918</v>
      </c>
      <c r="Y30" s="639">
        <v>6.0409998893737793</v>
      </c>
      <c r="Z30" s="639">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CH293" activePane="bottomRight" state="frozen"/>
      <selection pane="topRight" activeCell="B1" sqref="B1"/>
      <selection pane="bottomLeft" activeCell="A2" sqref="A2"/>
      <selection pane="bottomRight" activeCell="CH310" sqref="CH310:MB334"/>
    </sheetView>
  </sheetViews>
  <sheetFormatPr defaultRowHeight="15" outlineLevelCol="1"/>
  <cols>
    <col min="1" max="1" width="57.85546875" style="1" customWidth="1"/>
    <col min="2" max="361" width="8.42578125" customWidth="1" outlineLevel="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990</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989</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75" thickTop="1">
      <c r="A76" s="353" t="s">
        <v>947</v>
      </c>
    </row>
    <row r="77" spans="1:361" ht="21" customHeight="1">
      <c r="A77" s="353" t="s">
        <v>946</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7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75" thickTop="1">
      <c r="A97" s="353" t="s">
        <v>945</v>
      </c>
    </row>
    <row r="98" spans="1:361">
      <c r="A98" s="353"/>
    </row>
    <row r="99" spans="1:361" ht="15.75">
      <c r="A99" s="353" t="s">
        <v>944</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944</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943</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7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7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7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7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949</v>
      </c>
    </row>
    <row r="148" spans="1:361" ht="13.5" customHeight="1">
      <c r="A148" s="353"/>
    </row>
    <row r="149" spans="1:361" ht="13.5" customHeight="1">
      <c r="A149" s="353"/>
    </row>
    <row r="150" spans="1:361" ht="13.5" customHeight="1"/>
    <row r="151" spans="1:361" s="90" customFormat="1" ht="18.75" customHeight="1">
      <c r="A151" s="536" t="s">
        <v>1486</v>
      </c>
      <c r="DF151" s="90" t="s">
        <v>950</v>
      </c>
    </row>
    <row r="152" spans="1:361" ht="15.75">
      <c r="A152" s="433" t="s">
        <v>1504</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75">
      <c r="A153" s="527" t="s">
        <v>1485</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68">
        <v>40.175256148311021</v>
      </c>
      <c r="AY153" s="768">
        <v>39.750403627211632</v>
      </c>
      <c r="AZ153" s="768">
        <v>39.984346809376568</v>
      </c>
      <c r="BA153" s="768">
        <v>39.801869713146552</v>
      </c>
      <c r="BB153" s="768">
        <v>38.963448841522002</v>
      </c>
      <c r="BC153" s="768">
        <v>39.070254456411433</v>
      </c>
      <c r="BD153" s="768">
        <v>39.192800109744198</v>
      </c>
      <c r="BE153" s="768">
        <v>39.190286011891686</v>
      </c>
      <c r="BF153" s="768">
        <v>38.915691662942656</v>
      </c>
      <c r="BG153" s="768">
        <v>38.858428789273411</v>
      </c>
      <c r="BH153" s="768">
        <v>38.678652348386187</v>
      </c>
      <c r="BI153" s="768">
        <v>37.799523510043862</v>
      </c>
      <c r="BJ153" s="768">
        <v>37.718768955566532</v>
      </c>
      <c r="BK153" s="768">
        <v>37.832726012114868</v>
      </c>
      <c r="BL153" s="768">
        <v>38.336189284150137</v>
      </c>
      <c r="BM153" s="768">
        <v>38.519758392868575</v>
      </c>
      <c r="BN153" s="768">
        <v>38.773907260203977</v>
      </c>
      <c r="BO153" s="768">
        <v>39.004096757851514</v>
      </c>
      <c r="BP153" s="768">
        <v>39.526058507781585</v>
      </c>
      <c r="BQ153" s="768">
        <v>39.883956081116608</v>
      </c>
      <c r="BR153" s="768">
        <v>41.083811389608769</v>
      </c>
      <c r="BS153" s="768">
        <v>43.231696178329678</v>
      </c>
      <c r="BT153" s="768">
        <v>43.312402738567023</v>
      </c>
      <c r="BU153" s="768">
        <v>43.136623265863754</v>
      </c>
      <c r="BV153" s="768">
        <v>41.446286643520324</v>
      </c>
      <c r="BW153" s="768">
        <v>41.767501550479459</v>
      </c>
      <c r="BX153" s="768">
        <v>42.603080585212091</v>
      </c>
      <c r="BY153" s="768">
        <v>42.239762554400983</v>
      </c>
      <c r="BZ153" s="768">
        <v>41.135214682789069</v>
      </c>
      <c r="CA153" s="768">
        <v>40.628908705805863</v>
      </c>
      <c r="CB153" s="768">
        <v>40.4076429220232</v>
      </c>
      <c r="CC153" s="768">
        <v>39.655813712684804</v>
      </c>
      <c r="CD153" s="768">
        <v>39.099629742656553</v>
      </c>
      <c r="CE153" s="768">
        <v>39.071075654472637</v>
      </c>
      <c r="CF153" s="768">
        <v>39.070560704680659</v>
      </c>
      <c r="CG153" s="768">
        <v>38.75588585774738</v>
      </c>
      <c r="CH153" s="768">
        <v>38.506292589192988</v>
      </c>
      <c r="CI153" s="768">
        <v>37.991099800137647</v>
      </c>
      <c r="CJ153" s="768">
        <v>38.144439930721958</v>
      </c>
      <c r="CK153" s="768">
        <v>38.726686022053777</v>
      </c>
      <c r="CL153" s="768">
        <v>39.053488387471099</v>
      </c>
      <c r="CM153" s="768">
        <v>38.768886158938294</v>
      </c>
      <c r="CN153" s="768">
        <v>39.587653406112601</v>
      </c>
      <c r="CO153" s="768">
        <v>40.012893327423726</v>
      </c>
      <c r="CP153" s="768">
        <v>41.087942150971607</v>
      </c>
      <c r="CQ153" s="768">
        <v>41.644519407586657</v>
      </c>
      <c r="CR153" s="768">
        <v>42.686967432867519</v>
      </c>
      <c r="CS153" s="768">
        <v>43.596106477190929</v>
      </c>
      <c r="CT153" s="768">
        <v>42.161029742521052</v>
      </c>
      <c r="CU153" s="768">
        <v>42.017457868485032</v>
      </c>
      <c r="CV153" s="768">
        <v>42.689912924537069</v>
      </c>
      <c r="CW153" s="768">
        <v>43.404790588866028</v>
      </c>
      <c r="CX153" s="768">
        <v>43.823763976961175</v>
      </c>
      <c r="CY153" s="768">
        <v>43.953836469553821</v>
      </c>
      <c r="CZ153" s="768">
        <v>45.124487728376103</v>
      </c>
      <c r="DA153" s="768">
        <v>45.363628089875348</v>
      </c>
      <c r="DB153" s="768">
        <v>46.607386336520882</v>
      </c>
      <c r="DC153" s="768">
        <v>46.972290320052736</v>
      </c>
      <c r="DD153" s="768">
        <v>47.159794990599785</v>
      </c>
      <c r="DE153" s="768">
        <v>46.87826136554051</v>
      </c>
      <c r="DF153" s="768">
        <v>47.325319627582246</v>
      </c>
      <c r="DG153" s="768">
        <v>47.971630643524918</v>
      </c>
      <c r="DH153" s="768">
        <v>48.443620006873232</v>
      </c>
      <c r="DI153" s="768">
        <v>48.90504936981818</v>
      </c>
      <c r="DJ153" s="768">
        <v>49.167854705295966</v>
      </c>
      <c r="DK153" s="768">
        <v>49.124954136421906</v>
      </c>
      <c r="DL153" s="768">
        <v>49.677771726731457</v>
      </c>
      <c r="DM153" s="768">
        <v>51.07010452339884</v>
      </c>
      <c r="DN153" s="768">
        <v>51.47065537788238</v>
      </c>
      <c r="DO153" s="768">
        <v>52.589385877672996</v>
      </c>
      <c r="DP153" s="768">
        <v>52.795523275783324</v>
      </c>
      <c r="DQ153" s="768">
        <v>51.681306266826162</v>
      </c>
      <c r="DR153" s="768">
        <v>52.818845471131482</v>
      </c>
      <c r="DS153" s="768">
        <v>53.410875946999603</v>
      </c>
      <c r="DT153" s="768">
        <v>54.702130606394405</v>
      </c>
      <c r="DU153" s="768">
        <v>55.093564008645714</v>
      </c>
      <c r="DV153" s="768">
        <v>54.82346129831803</v>
      </c>
      <c r="DW153" s="768">
        <v>54.547542880360801</v>
      </c>
      <c r="DX153" s="768">
        <v>54.535009213108872</v>
      </c>
      <c r="DY153" s="768">
        <v>55.178944743092011</v>
      </c>
      <c r="DZ153" s="768">
        <v>55.677452698088402</v>
      </c>
      <c r="EA153" s="768">
        <v>55.108447957608576</v>
      </c>
      <c r="EB153" s="768">
        <v>54.497313717269122</v>
      </c>
      <c r="EC153" s="768">
        <v>54.579384668312073</v>
      </c>
      <c r="ED153" s="768">
        <v>55.54217238566261</v>
      </c>
      <c r="EE153" s="768">
        <v>57.55424238580791</v>
      </c>
      <c r="EF153" s="768">
        <v>58.393538472491393</v>
      </c>
      <c r="EG153" s="768">
        <v>59.195986652011101</v>
      </c>
      <c r="EH153" s="768">
        <v>59.096004522754498</v>
      </c>
      <c r="EI153" s="768">
        <v>59.596661028660655</v>
      </c>
      <c r="EJ153" s="768">
        <v>59.588357211606436</v>
      </c>
      <c r="EK153" s="768">
        <v>60.206554129296862</v>
      </c>
      <c r="EL153" s="768">
        <v>60.835488990004869</v>
      </c>
      <c r="EM153" s="768">
        <v>60.952370097648256</v>
      </c>
      <c r="EN153" s="768">
        <v>60.650120129549556</v>
      </c>
      <c r="EO153" s="768">
        <v>61.204363695440442</v>
      </c>
      <c r="EP153" s="768">
        <v>62.5445972408994</v>
      </c>
      <c r="EQ153" s="768">
        <v>63.832236659281989</v>
      </c>
      <c r="ER153" s="768">
        <v>65.407294460930046</v>
      </c>
      <c r="ES153" s="768">
        <v>65.191220032859349</v>
      </c>
      <c r="ET153" s="768">
        <v>64.297291621923435</v>
      </c>
      <c r="EU153" s="768">
        <v>63.97064008289486</v>
      </c>
      <c r="EV153" s="768">
        <v>64.483900811249669</v>
      </c>
      <c r="EW153" s="768">
        <v>65.239621141453895</v>
      </c>
      <c r="EX153" s="768">
        <v>65.72543301445674</v>
      </c>
      <c r="EY153" s="768">
        <v>65.778856497394727</v>
      </c>
      <c r="EZ153" s="768">
        <v>65.842398237265741</v>
      </c>
      <c r="FA153" s="768">
        <v>65.231196910324869</v>
      </c>
      <c r="FB153" s="768">
        <v>66.581439739757286</v>
      </c>
      <c r="FC153" s="768">
        <v>67.852549398220546</v>
      </c>
      <c r="FD153" s="768">
        <v>70.333801369925254</v>
      </c>
      <c r="FE153" s="768">
        <v>72.427858624957182</v>
      </c>
      <c r="FF153" s="768">
        <v>72.287260407821563</v>
      </c>
      <c r="FG153" s="768">
        <v>73.79854119230626</v>
      </c>
      <c r="FH153" s="768">
        <v>76.267516913732592</v>
      </c>
      <c r="FI153" s="768">
        <v>78.280029126733382</v>
      </c>
      <c r="FJ153" s="768">
        <v>79.230764692888116</v>
      </c>
      <c r="FK153" s="768">
        <v>80.186418720163402</v>
      </c>
      <c r="FL153" s="768">
        <v>80.555934524767522</v>
      </c>
      <c r="FM153" s="768">
        <v>79.7925470279134</v>
      </c>
      <c r="FN153" s="768">
        <v>80.134159004159955</v>
      </c>
      <c r="FO153" s="721">
        <v>81.387209896817367</v>
      </c>
      <c r="FP153" s="721">
        <v>82.068220323518844</v>
      </c>
      <c r="FQ153" s="721">
        <v>81.934941271675754</v>
      </c>
      <c r="FR153" s="721">
        <v>81.213300065928749</v>
      </c>
      <c r="FS153" s="721">
        <v>80.838230945675164</v>
      </c>
      <c r="FT153" s="721">
        <v>81.735094776396323</v>
      </c>
      <c r="FU153" s="721">
        <v>82.640117313175054</v>
      </c>
      <c r="FV153" s="721">
        <v>84.059881371294836</v>
      </c>
      <c r="FW153" s="721">
        <v>84.753727588117314</v>
      </c>
      <c r="FX153" s="721">
        <v>85.3290143502565</v>
      </c>
      <c r="FY153" s="721">
        <v>84.370168260987981</v>
      </c>
      <c r="FZ153" s="721">
        <v>83.770440807870727</v>
      </c>
      <c r="GA153" s="721">
        <v>83.393051943370338</v>
      </c>
      <c r="GB153" s="721">
        <v>83.719980559457994</v>
      </c>
      <c r="GC153" s="721">
        <v>84.183689623995946</v>
      </c>
      <c r="GD153" s="721">
        <v>84.636149071743802</v>
      </c>
      <c r="GE153" s="721">
        <v>84.905299618582973</v>
      </c>
      <c r="GF153" s="721">
        <v>84.197510082414013</v>
      </c>
      <c r="GG153" s="721">
        <v>84.259242763741995</v>
      </c>
      <c r="GH153" s="721">
        <v>85.29358817668188</v>
      </c>
      <c r="GI153" s="721">
        <v>84.895270243806522</v>
      </c>
      <c r="GJ153" s="721">
        <v>85.48608629741797</v>
      </c>
      <c r="GK153" s="721">
        <v>84.561478207091923</v>
      </c>
      <c r="GL153" s="721">
        <v>84.681477957237803</v>
      </c>
      <c r="GM153" s="721">
        <v>85.529434835735842</v>
      </c>
      <c r="GN153" s="721">
        <v>87.158972503118974</v>
      </c>
      <c r="GO153" s="721">
        <v>88.376783492343776</v>
      </c>
      <c r="GP153" s="721">
        <v>88.481405699781064</v>
      </c>
      <c r="GQ153" s="721">
        <v>89.846671717604352</v>
      </c>
      <c r="GR153" s="721">
        <v>90.208017210783154</v>
      </c>
      <c r="GS153" s="721">
        <v>90.597317443169757</v>
      </c>
      <c r="GT153" s="721">
        <v>90.954979263500164</v>
      </c>
      <c r="GU153" s="721">
        <v>91.485685895379021</v>
      </c>
      <c r="GV153" s="721">
        <v>91.80049599219403</v>
      </c>
      <c r="GW153" s="721">
        <v>91.610133340694475</v>
      </c>
      <c r="GX153" s="721">
        <v>91.293737306370986</v>
      </c>
      <c r="GY153" s="721">
        <v>92.246842655286827</v>
      </c>
      <c r="GZ153" s="721">
        <v>94.284701048150922</v>
      </c>
      <c r="HA153" s="721">
        <v>94.514838102822026</v>
      </c>
      <c r="HB153" s="721">
        <v>95.842781702578336</v>
      </c>
      <c r="HC153" s="721">
        <v>95.164069577058726</v>
      </c>
      <c r="HD153" s="721">
        <v>95.22940534217409</v>
      </c>
      <c r="HE153" s="721">
        <v>95.860847721091773</v>
      </c>
      <c r="HF153" s="721">
        <v>96.073499808208922</v>
      </c>
      <c r="HG153" s="721">
        <v>96.38608504600397</v>
      </c>
      <c r="HH153" s="721">
        <v>95.976119666014597</v>
      </c>
      <c r="HI153" s="721">
        <v>95.168743357574314</v>
      </c>
      <c r="HJ153" s="721">
        <v>96.474218666667866</v>
      </c>
      <c r="HK153" s="721">
        <v>96.666397862088118</v>
      </c>
      <c r="HL153" s="721">
        <v>97.346853944610345</v>
      </c>
      <c r="HM153" s="721">
        <v>98.649002622248361</v>
      </c>
      <c r="HN153" s="721">
        <v>98.695895959503702</v>
      </c>
      <c r="HO153" s="721">
        <v>98.669750136863797</v>
      </c>
      <c r="HP153" s="721">
        <v>98.582207790830807</v>
      </c>
      <c r="HQ153" s="721">
        <v>99.736627086168468</v>
      </c>
      <c r="HR153" s="721">
        <v>100.96885978883421</v>
      </c>
      <c r="HS153" s="721">
        <v>101.30073604213921</v>
      </c>
      <c r="HT153" s="721">
        <v>100.36879883355395</v>
      </c>
      <c r="HU153" s="721">
        <v>98.63803440826905</v>
      </c>
      <c r="HV153" s="721">
        <v>98.820273048297011</v>
      </c>
      <c r="HW153" s="721">
        <v>100</v>
      </c>
      <c r="HX153" s="721">
        <v>100.68109144854428</v>
      </c>
      <c r="HY153" s="721">
        <v>101.33054086463758</v>
      </c>
      <c r="HZ153" s="721">
        <v>100.60524420662945</v>
      </c>
      <c r="IA153" s="721">
        <v>100.09760435514379</v>
      </c>
      <c r="IB153" s="721">
        <v>100.41765008512455</v>
      </c>
      <c r="IC153" s="721">
        <v>100.61969871016281</v>
      </c>
      <c r="ID153" s="721">
        <v>101.1412294123968</v>
      </c>
      <c r="IE153" s="721">
        <v>101.78346976373128</v>
      </c>
      <c r="IF153" s="721">
        <v>101.03847062226524</v>
      </c>
      <c r="IG153" s="721">
        <v>100.72327892381809</v>
      </c>
      <c r="IH153" s="721">
        <v>100.25100994766281</v>
      </c>
      <c r="II153" s="721">
        <v>100.70648627886621</v>
      </c>
      <c r="IJ153" s="721">
        <v>101.49745410968195</v>
      </c>
      <c r="IK153" s="721">
        <v>102.27112541963866</v>
      </c>
      <c r="IL153" s="721">
        <v>102.86262913003281</v>
      </c>
      <c r="IM153" s="721">
        <v>102.85274959986826</v>
      </c>
      <c r="IN153" s="721">
        <v>102.71531040219675</v>
      </c>
      <c r="IO153" s="721">
        <v>103.68621134667542</v>
      </c>
      <c r="IP153" s="721">
        <v>104.83856174586322</v>
      </c>
      <c r="IQ153" s="721">
        <v>104.69222132688583</v>
      </c>
      <c r="IR153" s="721">
        <v>105.86621230515969</v>
      </c>
      <c r="IS153" s="721">
        <v>105.28706392394646</v>
      </c>
      <c r="IT153" s="721">
        <v>104.72586138238</v>
      </c>
      <c r="IU153" s="721">
        <v>105.18694232964363</v>
      </c>
      <c r="IV153" s="721">
        <v>106.17328654107745</v>
      </c>
      <c r="IW153" s="721">
        <v>107.03139604350449</v>
      </c>
      <c r="IX153" s="721">
        <v>107.56630794716939</v>
      </c>
      <c r="IY153" s="721">
        <v>108.55318236781854</v>
      </c>
      <c r="IZ153" s="721">
        <v>109.789325699782</v>
      </c>
      <c r="JA153" s="721">
        <v>110.3502724034733</v>
      </c>
      <c r="JB153" s="721">
        <v>110.94990088861741</v>
      </c>
      <c r="JC153" s="721">
        <v>112.45574149446537</v>
      </c>
      <c r="JD153" s="721">
        <v>112.61854306256373</v>
      </c>
      <c r="JE153" s="721">
        <v>112.95568752351471</v>
      </c>
      <c r="JF153" s="721">
        <v>112.47517177376601</v>
      </c>
      <c r="JG153" s="721">
        <v>113.70261807580162</v>
      </c>
      <c r="JH153" s="721">
        <v>114.38172520448985</v>
      </c>
      <c r="JI153" s="721">
        <v>114.80018748006934</v>
      </c>
      <c r="JJ153" s="721">
        <v>114.59573252538176</v>
      </c>
      <c r="JK153" s="721">
        <v>113.72814942895685</v>
      </c>
      <c r="JL153" s="721">
        <v>113.60797818675478</v>
      </c>
      <c r="JM153" s="721">
        <v>113.88427781982193</v>
      </c>
      <c r="JN153" s="721">
        <v>115.11995354623087</v>
      </c>
      <c r="JO153" s="721">
        <v>116.50878077561238</v>
      </c>
      <c r="JP153" s="721">
        <v>115.12688977952583</v>
      </c>
      <c r="JQ153" s="721">
        <v>113.70730457494773</v>
      </c>
      <c r="JR153" s="721">
        <v>113.89613300408681</v>
      </c>
      <c r="JS153" s="721">
        <v>114.53570310198522</v>
      </c>
      <c r="JT153" s="721">
        <v>115.35701055546325</v>
      </c>
      <c r="JU153" s="721">
        <v>116.80565561377662</v>
      </c>
      <c r="JV153" s="721">
        <v>118.03255081362364</v>
      </c>
      <c r="JW153" s="721">
        <v>116.99556691059966</v>
      </c>
      <c r="JX153" s="721">
        <v>115.84769320168074</v>
      </c>
      <c r="JY153" s="721">
        <v>116.32555075214434</v>
      </c>
      <c r="JZ153" s="721">
        <v>116.51866148464541</v>
      </c>
      <c r="KA153" s="721">
        <v>115.81580110704473</v>
      </c>
      <c r="KB153" s="721">
        <v>115.21639119318034</v>
      </c>
      <c r="KC153" s="721">
        <v>114.99840678345187</v>
      </c>
      <c r="KD153" s="721">
        <v>115.04904029586201</v>
      </c>
      <c r="KE153" s="721">
        <v>115.39529488517167</v>
      </c>
      <c r="KF153" s="721">
        <v>116.64430610095613</v>
      </c>
      <c r="KG153" s="721">
        <v>117.02357212210363</v>
      </c>
      <c r="KH153" s="721">
        <v>118.04976185319411</v>
      </c>
      <c r="KI153" s="721">
        <v>118.01998023341578</v>
      </c>
      <c r="KJ153" s="721">
        <v>118.02092727704414</v>
      </c>
      <c r="KK153" s="721">
        <v>119.03083196435715</v>
      </c>
      <c r="KL153" s="721">
        <v>120.10172591494705</v>
      </c>
      <c r="KM153" s="721">
        <v>120.85492913375558</v>
      </c>
      <c r="KN153" s="721">
        <v>123.14467836451058</v>
      </c>
      <c r="KO153" s="721">
        <v>122.73944906657341</v>
      </c>
      <c r="KP153" s="721">
        <v>123.47559392937367</v>
      </c>
      <c r="KQ153" s="721">
        <v>125.41312223813601</v>
      </c>
      <c r="KR153" s="721">
        <v>126.60617104762157</v>
      </c>
      <c r="KS153" s="721">
        <v>126.38712625719947</v>
      </c>
      <c r="KT153" s="721">
        <v>128.91791088457572</v>
      </c>
      <c r="KU153" s="721">
        <v>128.67633644014916</v>
      </c>
      <c r="KV153" s="721">
        <v>128.92022721288492</v>
      </c>
      <c r="KW153" s="721">
        <v>129.5116665108248</v>
      </c>
      <c r="KX153" s="721">
        <v>130.77539860273006</v>
      </c>
      <c r="KY153" s="721">
        <v>129.60471782556252</v>
      </c>
      <c r="KZ153" s="721">
        <v>128.32876620165277</v>
      </c>
      <c r="LA153" s="721">
        <v>127.33368740439296</v>
      </c>
      <c r="LB153" s="721">
        <v>126.9114495393203</v>
      </c>
      <c r="LC153" s="721">
        <v>127.37657361777117</v>
      </c>
      <c r="LD153" s="721">
        <v>129.1500881701206</v>
      </c>
      <c r="LE153" s="721">
        <v>129.35799642733139</v>
      </c>
      <c r="LF153" s="721">
        <v>128.74000532922452</v>
      </c>
      <c r="LG153" s="721">
        <v>128.47629596400816</v>
      </c>
      <c r="LH153" s="721">
        <v>128.43822880932805</v>
      </c>
      <c r="LI153" s="721">
        <v>128.76422672993615</v>
      </c>
      <c r="LJ153" s="721">
        <v>129.54091667025742</v>
      </c>
      <c r="LK153" s="721">
        <v>130.37250659461583</v>
      </c>
      <c r="LL153" s="721">
        <v>129.66065655278896</v>
      </c>
      <c r="LM153" s="721">
        <v>129.70577052726151</v>
      </c>
      <c r="LN153" s="721">
        <v>132.40200478575608</v>
      </c>
      <c r="LO153" s="721">
        <v>134.75045451891938</v>
      </c>
      <c r="LP153" s="721">
        <v>138.8780404558313</v>
      </c>
      <c r="LQ153" s="721">
        <v>142.19999999999999</v>
      </c>
      <c r="LR153" s="721">
        <v>144.92668200943464</v>
      </c>
      <c r="LS153" s="721">
        <v>146.03060083734485</v>
      </c>
      <c r="LT153" s="721">
        <v>148.44115495064383</v>
      </c>
      <c r="LU153" s="721">
        <v>149.20044870698158</v>
      </c>
      <c r="LV153" s="721">
        <v>152.40450200016446</v>
      </c>
      <c r="LW153" s="721">
        <v>156.53323739274313</v>
      </c>
      <c r="LX153" s="721">
        <v>157.80845344566993</v>
      </c>
      <c r="LY153" s="721">
        <v>157.76337574878099</v>
      </c>
      <c r="LZ153" s="721">
        <v>159.79331272398019</v>
      </c>
      <c r="MA153" s="721">
        <v>162.72619193822396</v>
      </c>
      <c r="MB153" s="721">
        <v>165.6494613795941</v>
      </c>
      <c r="MC153" s="721">
        <v>167.51534269045081</v>
      </c>
      <c r="MD153" s="721"/>
      <c r="ME153" s="721"/>
      <c r="MF153" s="721"/>
      <c r="MG153" s="721"/>
      <c r="MH153" s="721"/>
      <c r="MI153" s="721"/>
      <c r="MJ153" s="721"/>
      <c r="MK153" s="721"/>
      <c r="ML153" s="721"/>
      <c r="MM153" s="721"/>
      <c r="MN153" s="721"/>
      <c r="MO153" s="721"/>
      <c r="MP153" s="721"/>
      <c r="MQ153" s="721"/>
      <c r="MR153" s="721"/>
      <c r="MS153" s="721"/>
      <c r="MT153" s="721"/>
      <c r="MU153" s="721"/>
      <c r="MV153" s="721"/>
      <c r="MW153" s="721"/>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137.15037228388826</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c r="ME154" s="439"/>
      <c r="MF154" s="439"/>
      <c r="MG154" s="439"/>
      <c r="MH154" s="439"/>
      <c r="MI154" s="439"/>
      <c r="MJ154" s="439"/>
      <c r="MK154" s="439"/>
      <c r="ML154" s="439"/>
      <c r="MM154" s="439"/>
      <c r="MN154" s="439"/>
      <c r="MO154" s="439"/>
      <c r="MP154" s="439"/>
      <c r="MQ154" s="439"/>
      <c r="MR154" s="439"/>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164.2</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c r="ME155" s="440"/>
      <c r="MF155" s="440"/>
      <c r="MG155" s="440"/>
      <c r="MH155" s="440"/>
      <c r="MI155" s="440"/>
      <c r="MJ155" s="440"/>
      <c r="MK155" s="440"/>
      <c r="ML155" s="440"/>
      <c r="MM155" s="440"/>
      <c r="MN155" s="440"/>
      <c r="MO155" s="440"/>
      <c r="MP155" s="440"/>
      <c r="MQ155" s="440"/>
      <c r="MR155" s="440"/>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168.27777777777777</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c r="ME156" s="440"/>
      <c r="MF156" s="440"/>
      <c r="MG156" s="440"/>
      <c r="MH156" s="440"/>
      <c r="MI156" s="440"/>
      <c r="MJ156" s="440"/>
      <c r="MK156" s="440"/>
      <c r="ML156" s="440"/>
      <c r="MM156" s="440"/>
      <c r="MN156" s="440"/>
      <c r="MO156" s="440"/>
      <c r="MP156" s="440"/>
      <c r="MQ156" s="440"/>
      <c r="MR156" s="440"/>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155.47774747487176</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c r="ME157" s="440"/>
      <c r="MF157" s="440"/>
      <c r="MG157" s="440"/>
      <c r="MH157" s="440"/>
      <c r="MI157" s="440"/>
      <c r="MJ157" s="440"/>
      <c r="MK157" s="440"/>
      <c r="ML157" s="440"/>
      <c r="MM157" s="440"/>
      <c r="MN157" s="440"/>
      <c r="MO157" s="440"/>
      <c r="MP157" s="440"/>
      <c r="MQ157" s="440"/>
      <c r="MR157" s="440"/>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131.9</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c r="ME158" s="440"/>
      <c r="MF158" s="440"/>
      <c r="MG158" s="440"/>
      <c r="MH158" s="440"/>
      <c r="MI158" s="440"/>
      <c r="MJ158" s="440"/>
      <c r="MK158" s="440"/>
      <c r="ML158" s="440"/>
      <c r="MM158" s="440"/>
      <c r="MN158" s="440"/>
      <c r="MO158" s="440"/>
      <c r="MP158" s="440"/>
      <c r="MQ158" s="440"/>
      <c r="MR158" s="440"/>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c r="ME159" s="440"/>
      <c r="MF159" s="440"/>
      <c r="MG159" s="440"/>
      <c r="MH159" s="440"/>
      <c r="MI159" s="440"/>
      <c r="MJ159" s="440"/>
      <c r="MK159" s="440"/>
      <c r="ML159" s="440"/>
      <c r="MM159" s="440"/>
      <c r="MN159" s="440"/>
      <c r="MO159" s="440"/>
      <c r="MP159" s="440"/>
      <c r="MQ159" s="440"/>
      <c r="MR159" s="440"/>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123.51531346349584</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c r="ME160" s="440"/>
      <c r="MF160" s="440"/>
      <c r="MG160" s="440"/>
      <c r="MH160" s="440"/>
      <c r="MI160" s="440"/>
      <c r="MJ160" s="440"/>
      <c r="MK160" s="440"/>
      <c r="ML160" s="440"/>
      <c r="MM160" s="440"/>
      <c r="MN160" s="440"/>
      <c r="MO160" s="440"/>
      <c r="MP160" s="440"/>
      <c r="MQ160" s="440"/>
      <c r="MR160" s="440"/>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124.6</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c r="ME161" s="440"/>
      <c r="MF161" s="440"/>
      <c r="MG161" s="440"/>
      <c r="MH161" s="440"/>
      <c r="MI161" s="440"/>
      <c r="MJ161" s="440"/>
      <c r="MK161" s="440"/>
      <c r="ML161" s="440"/>
      <c r="MM161" s="440"/>
      <c r="MN161" s="440"/>
      <c r="MO161" s="440"/>
      <c r="MP161" s="440"/>
      <c r="MQ161" s="440"/>
      <c r="MR161" s="440"/>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125.32817914664051</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c r="ME162" s="440"/>
      <c r="MF162" s="440"/>
      <c r="MG162" s="440"/>
      <c r="MH162" s="440"/>
      <c r="MI162" s="440"/>
      <c r="MJ162" s="440"/>
      <c r="MK162" s="440"/>
      <c r="ML162" s="440"/>
      <c r="MM162" s="440"/>
      <c r="MN162" s="440"/>
      <c r="MO162" s="440"/>
      <c r="MP162" s="440"/>
      <c r="MQ162" s="440"/>
      <c r="MR162" s="440"/>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120.6</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c r="ME163" s="440"/>
      <c r="MF163" s="440"/>
      <c r="MG163" s="440"/>
      <c r="MH163" s="440"/>
      <c r="MI163" s="440"/>
      <c r="MJ163" s="440"/>
      <c r="MK163" s="440"/>
      <c r="ML163" s="440"/>
      <c r="MM163" s="440"/>
      <c r="MN163" s="440"/>
      <c r="MO163" s="440"/>
      <c r="MP163" s="440"/>
      <c r="MQ163" s="440"/>
      <c r="MR163" s="440"/>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c r="ME164" s="440"/>
      <c r="MF164" s="440"/>
      <c r="MG164" s="440"/>
      <c r="MH164" s="440"/>
      <c r="MI164" s="440"/>
      <c r="MJ164" s="440"/>
      <c r="MK164" s="440"/>
      <c r="ML164" s="440"/>
      <c r="MM164" s="440"/>
      <c r="MN164" s="440"/>
      <c r="MO164" s="440"/>
      <c r="MP164" s="440"/>
      <c r="MQ164" s="440"/>
      <c r="MR164" s="440"/>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120.6</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c r="ME165" s="440"/>
      <c r="MF165" s="440"/>
      <c r="MG165" s="440"/>
      <c r="MH165" s="440"/>
      <c r="MI165" s="440"/>
      <c r="MJ165" s="440"/>
      <c r="MK165" s="440"/>
      <c r="ML165" s="440"/>
      <c r="MM165" s="440"/>
      <c r="MN165" s="440"/>
      <c r="MO165" s="440"/>
      <c r="MP165" s="440"/>
      <c r="MQ165" s="440"/>
      <c r="MR165" s="440"/>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167.87357736409905</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c r="ME166" s="439"/>
      <c r="MF166" s="439"/>
      <c r="MG166" s="439"/>
      <c r="MH166" s="439"/>
      <c r="MI166" s="439"/>
      <c r="MJ166" s="439"/>
      <c r="MK166" s="439"/>
      <c r="ML166" s="439"/>
      <c r="MM166" s="439"/>
      <c r="MN166" s="439"/>
      <c r="MO166" s="439"/>
      <c r="MP166" s="439"/>
      <c r="MQ166" s="439"/>
      <c r="MR166" s="439"/>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c r="ME167" s="440"/>
      <c r="MF167" s="440"/>
      <c r="MG167" s="440"/>
      <c r="MH167" s="440"/>
      <c r="MI167" s="440"/>
      <c r="MJ167" s="440"/>
      <c r="MK167" s="440"/>
      <c r="ML167" s="440"/>
      <c r="MM167" s="440"/>
      <c r="MN167" s="440"/>
      <c r="MO167" s="440"/>
      <c r="MP167" s="440"/>
      <c r="MQ167" s="440"/>
      <c r="MR167" s="440"/>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c r="ME168" s="440"/>
      <c r="MF168" s="440"/>
      <c r="MG168" s="440"/>
      <c r="MH168" s="440"/>
      <c r="MI168" s="440"/>
      <c r="MJ168" s="440"/>
      <c r="MK168" s="440"/>
      <c r="ML168" s="440"/>
      <c r="MM168" s="440"/>
      <c r="MN168" s="440"/>
      <c r="MO168" s="440"/>
      <c r="MP168" s="440"/>
      <c r="MQ168" s="440"/>
      <c r="MR168" s="440"/>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172.49999999999997</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c r="ME169" s="440"/>
      <c r="MF169" s="440"/>
      <c r="MG169" s="440"/>
      <c r="MH169" s="440"/>
      <c r="MI169" s="440"/>
      <c r="MJ169" s="440"/>
      <c r="MK169" s="440"/>
      <c r="ML169" s="440"/>
      <c r="MM169" s="440"/>
      <c r="MN169" s="440"/>
      <c r="MO169" s="440"/>
      <c r="MP169" s="440"/>
      <c r="MQ169" s="440"/>
      <c r="MR169" s="440"/>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c r="ME170" s="440"/>
      <c r="MF170" s="440"/>
      <c r="MG170" s="440"/>
      <c r="MH170" s="440"/>
      <c r="MI170" s="440"/>
      <c r="MJ170" s="440"/>
      <c r="MK170" s="440"/>
      <c r="ML170" s="440"/>
      <c r="MM170" s="440"/>
      <c r="MN170" s="440"/>
      <c r="MO170" s="440"/>
      <c r="MP170" s="440"/>
      <c r="MQ170" s="440"/>
      <c r="MR170" s="440"/>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c r="ME171" s="440"/>
      <c r="MF171" s="440"/>
      <c r="MG171" s="440"/>
      <c r="MH171" s="440"/>
      <c r="MI171" s="440"/>
      <c r="MJ171" s="440"/>
      <c r="MK171" s="440"/>
      <c r="ML171" s="440"/>
      <c r="MM171" s="440"/>
      <c r="MN171" s="440"/>
      <c r="MO171" s="440"/>
      <c r="MP171" s="440"/>
      <c r="MQ171" s="440"/>
      <c r="MR171" s="440"/>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157.49999999953386</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c r="ME172" s="440"/>
      <c r="MF172" s="440"/>
      <c r="MG172" s="440"/>
      <c r="MH172" s="440"/>
      <c r="MI172" s="440"/>
      <c r="MJ172" s="440"/>
      <c r="MK172" s="440"/>
      <c r="ML172" s="440"/>
      <c r="MM172" s="440"/>
      <c r="MN172" s="440"/>
      <c r="MO172" s="440"/>
      <c r="MP172" s="440"/>
      <c r="MQ172" s="440"/>
      <c r="MR172" s="440"/>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c r="ME173" s="440"/>
      <c r="MF173" s="440"/>
      <c r="MG173" s="440"/>
      <c r="MH173" s="440"/>
      <c r="MI173" s="440"/>
      <c r="MJ173" s="440"/>
      <c r="MK173" s="440"/>
      <c r="ML173" s="440"/>
      <c r="MM173" s="440"/>
      <c r="MN173" s="440"/>
      <c r="MO173" s="440"/>
      <c r="MP173" s="440"/>
      <c r="MQ173" s="440"/>
      <c r="MR173" s="440"/>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c r="ME174" s="440"/>
      <c r="MF174" s="440"/>
      <c r="MG174" s="440"/>
      <c r="MH174" s="440"/>
      <c r="MI174" s="440"/>
      <c r="MJ174" s="440"/>
      <c r="MK174" s="440"/>
      <c r="ML174" s="440"/>
      <c r="MM174" s="440"/>
      <c r="MN174" s="440"/>
      <c r="MO174" s="440"/>
      <c r="MP174" s="440"/>
      <c r="MQ174" s="440"/>
      <c r="MR174" s="440"/>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156.30000000000001</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c r="ME175" s="440"/>
      <c r="MF175" s="440"/>
      <c r="MG175" s="440"/>
      <c r="MH175" s="440"/>
      <c r="MI175" s="440"/>
      <c r="MJ175" s="440"/>
      <c r="MK175" s="440"/>
      <c r="ML175" s="440"/>
      <c r="MM175" s="440"/>
      <c r="MN175" s="440"/>
      <c r="MO175" s="440"/>
      <c r="MP175" s="440"/>
      <c r="MQ175" s="440"/>
      <c r="MR175" s="440"/>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c r="ME176" s="440"/>
      <c r="MF176" s="440"/>
      <c r="MG176" s="440"/>
      <c r="MH176" s="440"/>
      <c r="MI176" s="440"/>
      <c r="MJ176" s="440"/>
      <c r="MK176" s="440"/>
      <c r="ML176" s="440"/>
      <c r="MM176" s="440"/>
      <c r="MN176" s="440"/>
      <c r="MO176" s="440"/>
      <c r="MP176" s="440"/>
      <c r="MQ176" s="440"/>
      <c r="MR176" s="440"/>
      <c r="MS176" s="440"/>
      <c r="MT176" s="440"/>
      <c r="MU176" s="440"/>
      <c r="MV176" s="440"/>
      <c r="MW176" s="440"/>
    </row>
    <row r="177" spans="1:361" ht="15.7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155.86256319581221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c r="ME177" s="440"/>
      <c r="MF177" s="440"/>
      <c r="MG177" s="440"/>
      <c r="MH177" s="440"/>
      <c r="MI177" s="440"/>
      <c r="MJ177" s="440"/>
      <c r="MK177" s="440"/>
      <c r="ML177" s="440"/>
      <c r="MM177" s="440"/>
      <c r="MN177" s="440"/>
      <c r="MO177" s="440"/>
      <c r="MP177" s="440"/>
      <c r="MQ177" s="440"/>
      <c r="MR177" s="440"/>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c r="ME178" s="439"/>
      <c r="MF178" s="439"/>
      <c r="MG178" s="439"/>
      <c r="MH178" s="439"/>
      <c r="MI178" s="439"/>
      <c r="MJ178" s="439"/>
      <c r="MK178" s="439"/>
      <c r="ML178" s="439"/>
      <c r="MM178" s="439"/>
      <c r="MN178" s="439"/>
      <c r="MO178" s="439"/>
      <c r="MP178" s="439"/>
      <c r="MQ178" s="439"/>
      <c r="MR178" s="439"/>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168.27777777777777</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c r="ME179" s="439"/>
      <c r="MF179" s="439"/>
      <c r="MG179" s="439"/>
      <c r="MH179" s="439"/>
      <c r="MI179" s="439"/>
      <c r="MJ179" s="439"/>
      <c r="MK179" s="439"/>
      <c r="ML179" s="439"/>
      <c r="MM179" s="439"/>
      <c r="MN179" s="439"/>
      <c r="MO179" s="439"/>
      <c r="MP179" s="439"/>
      <c r="MQ179" s="439"/>
      <c r="MR179" s="439"/>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c r="ME180" s="439"/>
      <c r="MF180" s="439"/>
      <c r="MG180" s="439"/>
      <c r="MH180" s="439"/>
      <c r="MI180" s="439"/>
      <c r="MJ180" s="439"/>
      <c r="MK180" s="439"/>
      <c r="ML180" s="439"/>
      <c r="MM180" s="439"/>
      <c r="MN180" s="439"/>
      <c r="MO180" s="439"/>
      <c r="MP180" s="439"/>
      <c r="MQ180" s="439"/>
      <c r="MR180" s="439"/>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c r="ME181" s="439"/>
      <c r="MF181" s="439"/>
      <c r="MG181" s="439"/>
      <c r="MH181" s="439"/>
      <c r="MI181" s="439"/>
      <c r="MJ181" s="439"/>
      <c r="MK181" s="439"/>
      <c r="ML181" s="439"/>
      <c r="MM181" s="439"/>
      <c r="MN181" s="439"/>
      <c r="MO181" s="439"/>
      <c r="MP181" s="439"/>
      <c r="MQ181" s="439"/>
      <c r="MR181" s="439"/>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c r="ME182" s="439"/>
      <c r="MF182" s="439"/>
      <c r="MG182" s="439"/>
      <c r="MH182" s="439"/>
      <c r="MI182" s="439"/>
      <c r="MJ182" s="439"/>
      <c r="MK182" s="439"/>
      <c r="ML182" s="439"/>
      <c r="MM182" s="439"/>
      <c r="MN182" s="439"/>
      <c r="MO182" s="439"/>
      <c r="MP182" s="439"/>
      <c r="MQ182" s="439"/>
      <c r="MR182" s="439"/>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c r="ME183" s="439"/>
      <c r="MF183" s="439"/>
      <c r="MG183" s="439"/>
      <c r="MH183" s="439"/>
      <c r="MI183" s="439"/>
      <c r="MJ183" s="439"/>
      <c r="MK183" s="439"/>
      <c r="ML183" s="439"/>
      <c r="MM183" s="439"/>
      <c r="MN183" s="439"/>
      <c r="MO183" s="439"/>
      <c r="MP183" s="439"/>
      <c r="MQ183" s="439"/>
      <c r="MR183" s="439"/>
      <c r="MS183" s="439"/>
      <c r="MT183" s="439"/>
      <c r="MU183" s="439"/>
      <c r="MV183" s="439"/>
      <c r="MW183" s="439"/>
    </row>
    <row r="184" spans="1:361" ht="15.7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137.95227617649169</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c r="ME184" s="441"/>
      <c r="MF184" s="441"/>
      <c r="MG184" s="441"/>
      <c r="MH184" s="441"/>
      <c r="MI184" s="441"/>
      <c r="MJ184" s="441"/>
      <c r="MK184" s="441"/>
      <c r="ML184" s="441"/>
      <c r="MM184" s="441"/>
      <c r="MN184" s="441"/>
      <c r="MO184" s="441"/>
      <c r="MP184" s="441"/>
      <c r="MQ184" s="441"/>
      <c r="MR184" s="441"/>
      <c r="MS184" s="441"/>
      <c r="MT184" s="441"/>
      <c r="MU184" s="441"/>
      <c r="MV184" s="441"/>
      <c r="MW184" s="441"/>
    </row>
    <row r="185" spans="1:361" ht="15.75"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6.5" thickBot="1">
      <c r="A187" s="528" t="s">
        <v>1466</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7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c r="A240" s="461" t="s">
        <v>1465</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64"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1005.9420532414034</v>
      </c>
      <c r="KD244" s="480">
        <v>903.10976807482541</v>
      </c>
      <c r="KE244" s="480">
        <v>919.10433932985393</v>
      </c>
      <c r="KF244" s="480">
        <v>906.07191651088203</v>
      </c>
      <c r="KG244" s="480">
        <v>839.00983463055695</v>
      </c>
      <c r="KH244" s="480">
        <v>771.33674798307766</v>
      </c>
      <c r="KI244" s="480">
        <v>847.65045701272834</v>
      </c>
      <c r="KJ244" s="480">
        <v>803.1595543440983</v>
      </c>
      <c r="KK244" s="480">
        <v>785.01110331233281</v>
      </c>
      <c r="KL244" s="480">
        <v>810.54561297710075</v>
      </c>
      <c r="KM244" s="480">
        <v>853.23108542539046</v>
      </c>
      <c r="KN244" s="480">
        <v>867.87527475747333</v>
      </c>
      <c r="KO244" s="480">
        <v>1084.440825308717</v>
      </c>
      <c r="KP244" s="480">
        <v>1079.54904364612</v>
      </c>
      <c r="KQ244" s="480">
        <v>1098.1208721490511</v>
      </c>
      <c r="KR244" s="480">
        <v>1048.204060429342</v>
      </c>
      <c r="KS244" s="480">
        <v>1110.9229328977694</v>
      </c>
      <c r="KT244" s="480">
        <v>1064.4582163962673</v>
      </c>
      <c r="KU244" s="480">
        <v>1247.4830900639572</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1369.0912463180955</v>
      </c>
      <c r="LG244" s="480">
        <v>1340.3729421346306</v>
      </c>
      <c r="LH244" s="480">
        <v>1319.3015567248517</v>
      </c>
      <c r="LI244" s="480">
        <v>1493.1071373657253</v>
      </c>
      <c r="LJ244" s="480">
        <v>1365.8335836611118</v>
      </c>
      <c r="LK244" s="480">
        <v>1319.2959197266221</v>
      </c>
      <c r="LL244" s="480">
        <v>1365.8995330975667</v>
      </c>
      <c r="LM244" s="480">
        <v>1464.9193758284655</v>
      </c>
      <c r="LN244" s="480">
        <v>1387.3730258864391</v>
      </c>
      <c r="LO244" s="480">
        <v>1409.3580073839503</v>
      </c>
      <c r="LP244" s="480">
        <v>1687.2483807761785</v>
      </c>
      <c r="LQ244" s="480">
        <v>1628.070479297515</v>
      </c>
      <c r="LR244" s="480">
        <v>1718.2582630782088</v>
      </c>
      <c r="LS244" s="480">
        <v>1731.7543327223766</v>
      </c>
      <c r="LT244" s="480">
        <v>1726.3214503248334</v>
      </c>
      <c r="LU244" s="480">
        <v>1560.7842021696463</v>
      </c>
      <c r="LV244" s="480">
        <v>1564.3961548133018</v>
      </c>
      <c r="LW244" s="480">
        <v>1482.0081752806286</v>
      </c>
      <c r="LX244" s="480">
        <v>1388.7285339038019</v>
      </c>
      <c r="LY244" s="480">
        <v>1650.1344574227642</v>
      </c>
      <c r="LZ244" s="480">
        <v>1406.3759122776028</v>
      </c>
      <c r="MA244" s="480">
        <v>1379.208358239822</v>
      </c>
      <c r="MB244" s="480">
        <v>1656.9305659952747</v>
      </c>
      <c r="MC244" s="480"/>
      <c r="MD244" s="480"/>
      <c r="ME244" s="480"/>
      <c r="MF244" s="480"/>
      <c r="MG244" s="480"/>
      <c r="MH244" s="480"/>
      <c r="MI244" s="480"/>
      <c r="MJ244" s="480"/>
      <c r="MK244" s="480"/>
      <c r="ML244" s="480"/>
      <c r="MM244" s="480"/>
      <c r="MN244" s="480"/>
      <c r="MO244" s="480"/>
      <c r="MP244" s="480"/>
      <c r="MQ244" s="480"/>
      <c r="MR244" s="480"/>
      <c r="MS244" s="480"/>
      <c r="MT244" s="480"/>
      <c r="MU244" s="480"/>
      <c r="MV244" s="480"/>
      <c r="MW244" s="480"/>
    </row>
    <row r="245" spans="1:361" ht="15" customHeight="1">
      <c r="A245" s="664"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c r="MD245" s="481"/>
      <c r="ME245" s="481"/>
      <c r="MF245" s="481"/>
      <c r="MG245" s="481"/>
      <c r="MH245" s="481"/>
      <c r="MI245" s="481"/>
      <c r="MJ245" s="481"/>
      <c r="MK245" s="481"/>
      <c r="ML245" s="481"/>
      <c r="MM245" s="481"/>
      <c r="MN245" s="481"/>
      <c r="MO245" s="481"/>
      <c r="MP245" s="481"/>
      <c r="MQ245" s="481"/>
      <c r="MR245" s="481"/>
      <c r="MS245" s="481"/>
      <c r="MT245" s="481"/>
      <c r="MU245" s="481"/>
      <c r="MV245" s="481"/>
      <c r="MW245" s="481"/>
    </row>
    <row r="246" spans="1:361">
      <c r="A246" s="664"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c r="MD246" s="481"/>
      <c r="ME246" s="481"/>
      <c r="MF246" s="481"/>
      <c r="MG246" s="481"/>
      <c r="MH246" s="481"/>
      <c r="MI246" s="481"/>
      <c r="MJ246" s="481"/>
      <c r="MK246" s="481"/>
      <c r="ML246" s="481"/>
      <c r="MM246" s="481"/>
      <c r="MN246" s="481"/>
      <c r="MO246" s="481"/>
      <c r="MP246" s="481"/>
      <c r="MQ246" s="481"/>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c r="MD247" s="480"/>
      <c r="ME247" s="480"/>
      <c r="MF247" s="480"/>
      <c r="MG247" s="480"/>
      <c r="MH247" s="480"/>
      <c r="MI247" s="480"/>
      <c r="MJ247" s="480"/>
      <c r="MK247" s="480"/>
      <c r="ML247" s="480"/>
      <c r="MM247" s="480"/>
      <c r="MN247" s="480"/>
      <c r="MO247" s="480"/>
      <c r="MP247" s="480"/>
      <c r="MQ247" s="480"/>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c r="MD248" s="481"/>
      <c r="ME248" s="481"/>
      <c r="MF248" s="481"/>
      <c r="MG248" s="481"/>
      <c r="MH248" s="481"/>
      <c r="MI248" s="481"/>
      <c r="MJ248" s="481"/>
      <c r="MK248" s="481"/>
      <c r="ML248" s="481"/>
      <c r="MM248" s="481"/>
      <c r="MN248" s="481"/>
      <c r="MO248" s="481"/>
      <c r="MP248" s="481"/>
      <c r="MQ248" s="481"/>
      <c r="MR248" s="481"/>
      <c r="MS248" s="481"/>
      <c r="MT248" s="481"/>
      <c r="MU248" s="481"/>
      <c r="MV248" s="481"/>
      <c r="MW248" s="481"/>
    </row>
    <row r="249" spans="1:361" ht="15.75">
      <c r="A249" s="665"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c r="MD249" s="481"/>
      <c r="ME249" s="481"/>
      <c r="MF249" s="481"/>
      <c r="MG249" s="481"/>
      <c r="MH249" s="481"/>
      <c r="MI249" s="481"/>
      <c r="MJ249" s="481"/>
      <c r="MK249" s="481"/>
      <c r="ML249" s="481"/>
      <c r="MM249" s="481"/>
      <c r="MN249" s="481"/>
      <c r="MO249" s="481"/>
      <c r="MP249" s="481"/>
      <c r="MQ249" s="481"/>
      <c r="MR249" s="481"/>
      <c r="MS249" s="481"/>
      <c r="MT249" s="481"/>
      <c r="MU249" s="481"/>
      <c r="MV249" s="481"/>
      <c r="MW249" s="481"/>
    </row>
    <row r="250" spans="1:361" ht="15.75">
      <c r="A250" s="665"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c r="MD250" s="481"/>
      <c r="ME250" s="481"/>
      <c r="MF250" s="481"/>
      <c r="MG250" s="481"/>
      <c r="MH250" s="481"/>
      <c r="MI250" s="481"/>
      <c r="MJ250" s="481"/>
      <c r="MK250" s="481"/>
      <c r="ML250" s="481"/>
      <c r="MM250" s="481"/>
      <c r="MN250" s="481"/>
      <c r="MO250" s="481"/>
      <c r="MP250" s="481"/>
      <c r="MQ250" s="481"/>
      <c r="MR250" s="481"/>
      <c r="MS250" s="481"/>
      <c r="MT250" s="481"/>
      <c r="MU250" s="481"/>
      <c r="MV250" s="481"/>
      <c r="MW250" s="481"/>
    </row>
    <row r="251" spans="1:361" ht="15.75">
      <c r="A251" s="665"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c r="MD251" s="481"/>
      <c r="ME251" s="481"/>
      <c r="MF251" s="481"/>
      <c r="MG251" s="481"/>
      <c r="MH251" s="481"/>
      <c r="MI251" s="481"/>
      <c r="MJ251" s="481"/>
      <c r="MK251" s="481"/>
      <c r="ML251" s="481"/>
      <c r="MM251" s="481"/>
      <c r="MN251" s="481"/>
      <c r="MO251" s="481"/>
      <c r="MP251" s="481"/>
      <c r="MQ251" s="481"/>
      <c r="MR251" s="481"/>
      <c r="MS251" s="481"/>
      <c r="MT251" s="481"/>
      <c r="MU251" s="481"/>
      <c r="MV251" s="481"/>
      <c r="MW251" s="481"/>
    </row>
    <row r="252" spans="1:361" ht="15.75">
      <c r="A252" s="665"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c r="MD252" s="481"/>
      <c r="ME252" s="481"/>
      <c r="MF252" s="481"/>
      <c r="MG252" s="481"/>
      <c r="MH252" s="481"/>
      <c r="MI252" s="481"/>
      <c r="MJ252" s="481"/>
      <c r="MK252" s="481"/>
      <c r="ML252" s="481"/>
      <c r="MM252" s="481"/>
      <c r="MN252" s="481"/>
      <c r="MO252" s="481"/>
      <c r="MP252" s="481"/>
      <c r="MQ252" s="481"/>
      <c r="MR252" s="481"/>
      <c r="MS252" s="481"/>
      <c r="MT252" s="481"/>
      <c r="MU252" s="481"/>
      <c r="MV252" s="481"/>
      <c r="MW252" s="481"/>
    </row>
    <row r="253" spans="1:361">
      <c r="A253" s="666"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c r="MD253" s="529"/>
      <c r="ME253" s="529"/>
      <c r="MF253" s="529"/>
      <c r="MG253" s="529"/>
      <c r="MH253" s="529"/>
      <c r="MI253" s="529"/>
      <c r="MJ253" s="529"/>
      <c r="MK253" s="529"/>
      <c r="ML253" s="529"/>
      <c r="MM253" s="529"/>
      <c r="MN253" s="529"/>
      <c r="MO253" s="529"/>
      <c r="MP253" s="529"/>
      <c r="MQ253" s="529"/>
      <c r="MR253" s="529"/>
      <c r="MS253" s="529"/>
      <c r="MT253" s="529"/>
      <c r="MU253" s="529"/>
      <c r="MV253" s="529"/>
      <c r="MW253" s="529"/>
    </row>
    <row r="254" spans="1:361">
      <c r="A254" s="666"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c r="MD254" s="481"/>
      <c r="ME254" s="481"/>
      <c r="MF254" s="481"/>
      <c r="MG254" s="481"/>
      <c r="MH254" s="481"/>
      <c r="MI254" s="481"/>
      <c r="MJ254" s="481"/>
      <c r="MK254" s="481"/>
      <c r="ML254" s="481"/>
      <c r="MM254" s="481"/>
      <c r="MN254" s="481"/>
      <c r="MO254" s="481"/>
      <c r="MP254" s="481"/>
      <c r="MQ254" s="481"/>
      <c r="MR254" s="481"/>
      <c r="MS254" s="481"/>
      <c r="MT254" s="481"/>
      <c r="MU254" s="481"/>
      <c r="MV254" s="481"/>
      <c r="MW254" s="481"/>
    </row>
    <row r="255" spans="1:361">
      <c r="A255" s="666"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c r="MD255" s="481"/>
      <c r="ME255" s="481"/>
      <c r="MF255" s="481"/>
      <c r="MG255" s="481"/>
      <c r="MH255" s="481"/>
      <c r="MI255" s="481"/>
      <c r="MJ255" s="481"/>
      <c r="MK255" s="481"/>
      <c r="ML255" s="481"/>
      <c r="MM255" s="481"/>
      <c r="MN255" s="481"/>
      <c r="MO255" s="481"/>
      <c r="MP255" s="481"/>
      <c r="MQ255" s="481"/>
      <c r="MR255" s="481"/>
      <c r="MS255" s="481"/>
      <c r="MT255" s="481"/>
      <c r="MU255" s="481"/>
      <c r="MV255" s="481"/>
      <c r="MW255" s="481"/>
    </row>
    <row r="256" spans="1:361">
      <c r="A256" s="666"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c r="MD256" s="481"/>
      <c r="ME256" s="481"/>
      <c r="MF256" s="481"/>
      <c r="MG256" s="481"/>
      <c r="MH256" s="481"/>
      <c r="MI256" s="481"/>
      <c r="MJ256" s="481"/>
      <c r="MK256" s="481"/>
      <c r="ML256" s="481"/>
      <c r="MM256" s="481"/>
      <c r="MN256" s="481"/>
      <c r="MO256" s="481"/>
      <c r="MP256" s="481"/>
      <c r="MQ256" s="481"/>
      <c r="MR256" s="481"/>
      <c r="MS256" s="481"/>
      <c r="MT256" s="481"/>
      <c r="MU256" s="481"/>
      <c r="MV256" s="481"/>
      <c r="MW256" s="481"/>
    </row>
    <row r="257" spans="1:361">
      <c r="A257" s="666"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c r="MD257" s="529"/>
      <c r="ME257" s="529"/>
      <c r="MF257" s="529"/>
      <c r="MG257" s="529"/>
      <c r="MH257" s="529"/>
      <c r="MI257" s="529"/>
      <c r="MJ257" s="529"/>
      <c r="MK257" s="529"/>
      <c r="ML257" s="529"/>
      <c r="MM257" s="529"/>
      <c r="MN257" s="529"/>
      <c r="MO257" s="529"/>
      <c r="MP257" s="529"/>
      <c r="MQ257" s="529"/>
      <c r="MR257" s="529"/>
      <c r="MS257" s="529"/>
      <c r="MT257" s="529"/>
      <c r="MU257" s="529"/>
      <c r="MV257" s="529"/>
      <c r="MW257" s="529"/>
    </row>
    <row r="258" spans="1:361">
      <c r="A258" s="666"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c r="MD258" s="481"/>
      <c r="ME258" s="481"/>
      <c r="MF258" s="481"/>
      <c r="MG258" s="481"/>
      <c r="MH258" s="481"/>
      <c r="MI258" s="481"/>
      <c r="MJ258" s="481"/>
      <c r="MK258" s="481"/>
      <c r="ML258" s="481"/>
      <c r="MM258" s="481"/>
      <c r="MN258" s="481"/>
      <c r="MO258" s="481"/>
      <c r="MP258" s="481"/>
      <c r="MQ258" s="481"/>
      <c r="MR258" s="481"/>
      <c r="MS258" s="481"/>
      <c r="MT258" s="481"/>
      <c r="MU258" s="481"/>
      <c r="MV258" s="481"/>
      <c r="MW258" s="481"/>
    </row>
    <row r="259" spans="1:361">
      <c r="A259" s="667" t="s">
        <v>1332</v>
      </c>
      <c r="B259" s="481">
        <v>3.0700000000003058E-2</v>
      </c>
      <c r="C259" s="481">
        <v>2.250000000003638E-3</v>
      </c>
      <c r="D259" s="481">
        <v>-9.2999999999960892E-3</v>
      </c>
      <c r="E259" s="481">
        <v>1.799999999995805E-3</v>
      </c>
      <c r="F259" s="481">
        <v>4.199999999997317E-3</v>
      </c>
      <c r="G259" s="481">
        <v>2.6999999999901547E-3</v>
      </c>
      <c r="H259" s="481">
        <v>3.1000000000034333E-3</v>
      </c>
      <c r="I259" s="481">
        <v>3.6999999999878241E-3</v>
      </c>
      <c r="J259" s="481">
        <v>5.2999999999983061E-3</v>
      </c>
      <c r="K259" s="481">
        <v>0.18270000000001119</v>
      </c>
      <c r="L259" s="481">
        <v>7.0000000000192131E-4</v>
      </c>
      <c r="M259" s="481">
        <v>3.5300000000013654E-2</v>
      </c>
      <c r="N259" s="481">
        <v>6.4100000000003376E-2</v>
      </c>
      <c r="O259" s="481">
        <v>5.0100000000000477E-2</v>
      </c>
      <c r="P259" s="481">
        <v>0.16279999999998296</v>
      </c>
      <c r="Q259" s="481">
        <v>1.7999999999886995E-3</v>
      </c>
      <c r="R259" s="481">
        <v>4.4000000000039563E-3</v>
      </c>
      <c r="S259" s="481">
        <v>-0.19709999999999184</v>
      </c>
      <c r="T259" s="481">
        <v>4.199999999997317E-3</v>
      </c>
      <c r="U259" s="481">
        <v>5.0000000001659828E-4</v>
      </c>
      <c r="V259" s="481">
        <v>5.0199999999989586E-2</v>
      </c>
      <c r="W259" s="481">
        <v>-7.0000000000121076E-3</v>
      </c>
      <c r="X259" s="481">
        <v>3.1000000000034333E-3</v>
      </c>
      <c r="Y259" s="481">
        <v>-8.8000000000079126E-3</v>
      </c>
      <c r="Z259" s="481">
        <v>2.9999999999574811E-4</v>
      </c>
      <c r="AA259" s="481">
        <v>0.65296999999999628</v>
      </c>
      <c r="AB259" s="481">
        <v>-0.62789999999999679</v>
      </c>
      <c r="AC259" s="481">
        <v>-0.1160899999999998</v>
      </c>
      <c r="AD259" s="481">
        <v>-9.8599999999990473E-2</v>
      </c>
      <c r="AE259" s="481">
        <v>-8.8000000000008072E-2</v>
      </c>
      <c r="AF259" s="481">
        <v>0.136099999999999</v>
      </c>
      <c r="AG259" s="481">
        <v>3.6900000000002819E-2</v>
      </c>
      <c r="AH259" s="481">
        <v>1.4000000000010004E-2</v>
      </c>
      <c r="AI259" s="481">
        <v>-0.10030000000000427</v>
      </c>
      <c r="AJ259" s="481">
        <v>-4.7700000000006071E-2</v>
      </c>
      <c r="AK259" s="481">
        <v>-5.0000000000238742E-3</v>
      </c>
      <c r="AL259" s="481">
        <v>-0.17502999999999247</v>
      </c>
      <c r="AM259" s="481">
        <v>-0.11524000000000001</v>
      </c>
      <c r="AN259" s="481">
        <v>-1.0876599999999854</v>
      </c>
      <c r="AO259" s="481">
        <v>-0.67768999999999835</v>
      </c>
      <c r="AP259" s="481">
        <v>4.6260000000017953E-2</v>
      </c>
      <c r="AQ259" s="481">
        <v>-1.7874800000000022</v>
      </c>
      <c r="AR259" s="481">
        <v>1.1426300000000111</v>
      </c>
      <c r="AS259" s="481">
        <v>0.43379999999999086</v>
      </c>
      <c r="AT259" s="481">
        <v>0.40976999999999464</v>
      </c>
      <c r="AU259" s="481">
        <v>0.57184999999998354</v>
      </c>
      <c r="AV259" s="481">
        <v>0.47516000000000247</v>
      </c>
      <c r="AW259" s="481">
        <v>2.6200000000073942E-3</v>
      </c>
      <c r="AX259" s="481">
        <v>6.7740999999983842E-2</v>
      </c>
      <c r="AY259" s="481">
        <v>-0.57896500000001083</v>
      </c>
      <c r="AZ259" s="481">
        <v>-8.5306000000002769E-2</v>
      </c>
      <c r="BA259" s="481">
        <v>0.91481199999999774</v>
      </c>
      <c r="BB259" s="481">
        <v>0.40347399999998856</v>
      </c>
      <c r="BC259" s="481">
        <v>0.4522049999999922</v>
      </c>
      <c r="BD259" s="481">
        <v>0.39202199999999721</v>
      </c>
      <c r="BE259" s="481">
        <v>9.6429999999969596E-3</v>
      </c>
      <c r="BF259" s="481">
        <v>5.4824999999979696E-2</v>
      </c>
      <c r="BG259" s="481">
        <v>7.1347000000002936E-2</v>
      </c>
      <c r="BH259" s="481">
        <v>4.5530000000297832E-3</v>
      </c>
      <c r="BI259" s="481">
        <v>0.4813800000000299</v>
      </c>
      <c r="BJ259" s="481">
        <v>0.8939200000000227</v>
      </c>
      <c r="BK259" s="481">
        <v>1.5263199999999983</v>
      </c>
      <c r="BL259" s="481">
        <v>1.0176310000000228</v>
      </c>
      <c r="BM259" s="481">
        <v>1.2411999999999921</v>
      </c>
      <c r="BN259" s="481">
        <v>0.86105999999998062</v>
      </c>
      <c r="BO259" s="481">
        <v>0.77330600000000516</v>
      </c>
      <c r="BP259" s="481">
        <v>0.40709999999998558</v>
      </c>
      <c r="BQ259" s="481">
        <v>0.54010000000000957</v>
      </c>
      <c r="BR259" s="481">
        <v>0.33911000000000513</v>
      </c>
      <c r="BS259" s="481">
        <v>-0.84082000000002211</v>
      </c>
      <c r="BT259" s="481">
        <v>0.68967999999999563</v>
      </c>
      <c r="BU259" s="481">
        <v>1.0614649999999841</v>
      </c>
      <c r="BV259" s="481">
        <v>-0.3386690000000101</v>
      </c>
      <c r="BW259" s="481">
        <v>1.3999399999999582</v>
      </c>
      <c r="BX259" s="481">
        <v>2.7999999986150215E-5</v>
      </c>
      <c r="BY259" s="481">
        <v>7.899999999949614E-5</v>
      </c>
      <c r="BZ259" s="481">
        <v>-2.8000000014571924E-5</v>
      </c>
      <c r="CA259" s="481">
        <v>0.19662000000002422</v>
      </c>
      <c r="CB259" s="481">
        <v>2.8799999999762349E-3</v>
      </c>
      <c r="CC259" s="481">
        <v>2.6877300000000162</v>
      </c>
      <c r="CD259" s="481">
        <v>2.4025749999999846</v>
      </c>
      <c r="CE259" s="481">
        <v>-2.6281490000000218</v>
      </c>
      <c r="CF259" s="481">
        <v>-0.64979999999999905</v>
      </c>
      <c r="CG259" s="481">
        <v>-0.20047999999997046</v>
      </c>
      <c r="CH259" s="481">
        <v>0.80548000000003128</v>
      </c>
      <c r="CI259" s="481">
        <v>0.79931999999996606</v>
      </c>
      <c r="CJ259" s="481">
        <v>-0.19658000000001152</v>
      </c>
      <c r="CK259" s="481">
        <v>-0.20289999999999964</v>
      </c>
      <c r="CL259" s="481">
        <v>4.7000000003549758E-4</v>
      </c>
      <c r="CM259" s="481">
        <v>1.3999999995917278E-4</v>
      </c>
      <c r="CN259" s="481">
        <v>4.5269999999987931E-2</v>
      </c>
      <c r="CO259" s="481">
        <v>9.0000000000145519E-5</v>
      </c>
      <c r="CP259" s="481">
        <v>1.5999999996552106E-4</v>
      </c>
      <c r="CQ259" s="481">
        <v>6.4800000000104774E-3</v>
      </c>
      <c r="CR259" s="481">
        <v>-4.0999999998803105E-4</v>
      </c>
      <c r="CS259" s="481">
        <v>4.9999999998817657E-4</v>
      </c>
      <c r="CT259" s="481">
        <v>0.42277000000001408</v>
      </c>
      <c r="CU259" s="481">
        <v>0.42236999999997238</v>
      </c>
      <c r="CV259" s="481">
        <v>0.44617999999999824</v>
      </c>
      <c r="CW259" s="481">
        <v>0.7066000000000372</v>
      </c>
      <c r="CX259" s="481">
        <v>0.70721000000000345</v>
      </c>
      <c r="CY259" s="481">
        <v>0.70709999999999695</v>
      </c>
      <c r="CZ259" s="481">
        <v>2.4467899999999645</v>
      </c>
      <c r="DA259" s="481">
        <v>2.4573200000000384</v>
      </c>
      <c r="DB259" s="481">
        <v>2.4071299999999667</v>
      </c>
      <c r="DC259" s="481">
        <v>3.7650799999999833</v>
      </c>
      <c r="DD259" s="481">
        <v>3.3181800000000408</v>
      </c>
      <c r="DE259" s="481">
        <v>3.0452100000000257</v>
      </c>
      <c r="DF259" s="481">
        <v>-0.1774918467999953</v>
      </c>
      <c r="DG259" s="481">
        <v>-0.17092284299997118</v>
      </c>
      <c r="DH259" s="481">
        <v>0.1708001119999949</v>
      </c>
      <c r="DI259" s="481">
        <v>-1.7190880000157449E-3</v>
      </c>
      <c r="DJ259" s="481">
        <v>-0.92329647299996509</v>
      </c>
      <c r="DK259" s="481">
        <v>-0.40191194300001598</v>
      </c>
      <c r="DL259" s="481">
        <v>-1.8879682170000365</v>
      </c>
      <c r="DM259" s="481">
        <v>-0.35860560700004385</v>
      </c>
      <c r="DN259" s="481">
        <v>-0.29794244600003594</v>
      </c>
      <c r="DO259" s="481">
        <v>-6.2385340999981054E-2</v>
      </c>
      <c r="DP259" s="481">
        <v>-0.19216112399999474</v>
      </c>
      <c r="DQ259" s="481">
        <v>-2.25619999999995</v>
      </c>
      <c r="DR259" s="481">
        <v>1.1019999999945185E-2</v>
      </c>
      <c r="DS259" s="481">
        <v>3.350000000003206E-2</v>
      </c>
      <c r="DT259" s="481">
        <v>-4.500000000007276E-3</v>
      </c>
      <c r="DU259" s="481">
        <v>-6.0000000047466528E-5</v>
      </c>
      <c r="DV259" s="481">
        <v>4.0300000000286218E-3</v>
      </c>
      <c r="DW259" s="481">
        <v>-7.4000000000751243E-4</v>
      </c>
      <c r="DX259" s="481">
        <v>6.1000000002309207E-4</v>
      </c>
      <c r="DY259" s="481">
        <v>9.9999999747524271E-6</v>
      </c>
      <c r="DZ259" s="481">
        <v>-9.9999999747524271E-6</v>
      </c>
      <c r="EA259" s="481">
        <v>-1.0000000031595846E-5</v>
      </c>
      <c r="EB259" s="481">
        <v>-1.9999999949504854E-5</v>
      </c>
      <c r="EC259" s="481">
        <v>6.5000000003578862E-4</v>
      </c>
      <c r="ED259" s="481">
        <v>-9.9999999747524271E-6</v>
      </c>
      <c r="EE259" s="481">
        <v>9.9999999463307176E-6</v>
      </c>
      <c r="EF259" s="481">
        <v>-0.32981000000003746</v>
      </c>
      <c r="EG259" s="481">
        <v>0</v>
      </c>
      <c r="EH259" s="481">
        <v>0</v>
      </c>
      <c r="EI259" s="481">
        <v>8.0000000025393092E-5</v>
      </c>
      <c r="EJ259" s="481">
        <v>5.009999999970205E-3</v>
      </c>
      <c r="EK259" s="481">
        <v>1.0000000031595846E-5</v>
      </c>
      <c r="EL259" s="481">
        <v>-9.9999999179090082E-6</v>
      </c>
      <c r="EM259" s="481">
        <v>1.0000000088439265E-5</v>
      </c>
      <c r="EN259" s="481">
        <v>-3.1999999998788553E-4</v>
      </c>
      <c r="EO259" s="481">
        <v>9.9999999747524271E-6</v>
      </c>
      <c r="EP259" s="481">
        <v>-4.3000000005122274E-4</v>
      </c>
      <c r="EQ259" s="481">
        <v>-2.0000000006348273E-5</v>
      </c>
      <c r="ER259" s="481">
        <v>0</v>
      </c>
      <c r="ES259" s="481">
        <v>-5.0000000044292392E-5</v>
      </c>
      <c r="ET259" s="481">
        <v>9.9999999179090082E-6</v>
      </c>
      <c r="EU259" s="481">
        <v>-1.0000000088439265E-5</v>
      </c>
      <c r="EV259" s="481">
        <v>-2.0000000006348273E-5</v>
      </c>
      <c r="EW259" s="481">
        <v>2.0000000063191692E-5</v>
      </c>
      <c r="EX259" s="481">
        <v>2.0000000063191692E-5</v>
      </c>
      <c r="EY259" s="481">
        <v>0</v>
      </c>
      <c r="EZ259" s="481">
        <v>-8.0000000082236511E-5</v>
      </c>
      <c r="FA259" s="481">
        <v>-1.8699999999398642E-3</v>
      </c>
      <c r="FB259" s="481">
        <v>1.0086399999999571</v>
      </c>
      <c r="FC259" s="481">
        <v>1.0020200000000727</v>
      </c>
      <c r="FD259" s="481">
        <v>-4.8999999995658072E-4</v>
      </c>
      <c r="FE259" s="481">
        <v>0.99644000000000688</v>
      </c>
      <c r="FF259" s="481">
        <v>0.99733000000003358</v>
      </c>
      <c r="FG259" s="481">
        <v>-4.899999998997373E-4</v>
      </c>
      <c r="FH259" s="481">
        <v>1.077880000000107</v>
      </c>
      <c r="FI259" s="481">
        <v>1.0450800000000413</v>
      </c>
      <c r="FJ259" s="481">
        <v>-2.4740000000008422E-2</v>
      </c>
      <c r="FK259" s="481">
        <v>1.0370000000000346</v>
      </c>
      <c r="FL259" s="481">
        <v>1.015260000000012</v>
      </c>
      <c r="FM259" s="481">
        <v>9.1200000000526416E-3</v>
      </c>
      <c r="FN259" s="481">
        <v>-5.3300000000717773E-3</v>
      </c>
      <c r="FO259" s="481">
        <v>1.5449999999646025E-3</v>
      </c>
      <c r="FP259" s="481">
        <v>1.1000000000649379E-4</v>
      </c>
      <c r="FQ259" s="481">
        <v>6.1149999999940974E-2</v>
      </c>
      <c r="FR259" s="481">
        <v>5.1010000000076161E-2</v>
      </c>
      <c r="FS259" s="481">
        <v>2.6800000000548607E-3</v>
      </c>
      <c r="FT259" s="481">
        <v>2.955999999994674E-2</v>
      </c>
      <c r="FU259" s="481">
        <v>-2.3289999999917654E-2</v>
      </c>
      <c r="FV259" s="481">
        <v>1.8670000000042819E-2</v>
      </c>
      <c r="FW259" s="481">
        <v>3.0000000037944119E-5</v>
      </c>
      <c r="FX259" s="481">
        <v>1.0400000000117871E-2</v>
      </c>
      <c r="FY259" s="481">
        <v>-2.1070173860000523</v>
      </c>
      <c r="FZ259" s="481">
        <v>-8.0350000000066757E-2</v>
      </c>
      <c r="GA259" s="481">
        <v>-3.5372569983394442E-2</v>
      </c>
      <c r="GB259" s="481">
        <v>-3.8359448374762906E-2</v>
      </c>
      <c r="GC259" s="481">
        <v>-1.8076785760285929E-3</v>
      </c>
      <c r="GD259" s="481">
        <v>-3.8169999999922766E-2</v>
      </c>
      <c r="GE259" s="481">
        <v>5.1499999999577994E-3</v>
      </c>
      <c r="GF259" s="481">
        <v>5.7699999999840657E-3</v>
      </c>
      <c r="GG259" s="481">
        <v>-0.15606948039987856</v>
      </c>
      <c r="GH259" s="481">
        <v>-0.16562000000010357</v>
      </c>
      <c r="GI259" s="481">
        <v>-5.452000000013868E-2</v>
      </c>
      <c r="GJ259" s="481">
        <v>-7.9233313200006705E-2</v>
      </c>
      <c r="GK259" s="481">
        <v>-7.5649999999995998E-2</v>
      </c>
      <c r="GL259" s="481">
        <v>-7.5349999999957618E-2</v>
      </c>
      <c r="GM259" s="481">
        <v>-7.5340000000096552E-2</v>
      </c>
      <c r="GN259" s="481">
        <v>-7.5369999999907122E-2</v>
      </c>
      <c r="GO259" s="481">
        <v>-0.10241172557891787</v>
      </c>
      <c r="GP259" s="481">
        <v>-6.7099999999982174E-3</v>
      </c>
      <c r="GQ259" s="481">
        <v>-2.9895510000073955E-2</v>
      </c>
      <c r="GR259" s="481">
        <v>0.10008627999991404</v>
      </c>
      <c r="GS259" s="481">
        <v>3.6860000000046966E-2</v>
      </c>
      <c r="GT259" s="481">
        <v>-3.7670000000048276E-2</v>
      </c>
      <c r="GU259" s="481">
        <v>4.0720000000078471E-2</v>
      </c>
      <c r="GV259" s="481">
        <v>0</v>
      </c>
      <c r="GW259" s="481">
        <v>-2.2737367544323206E-13</v>
      </c>
      <c r="GX259" s="481">
        <v>0</v>
      </c>
      <c r="GY259" s="481">
        <v>0</v>
      </c>
      <c r="GZ259" s="481">
        <v>0</v>
      </c>
      <c r="HA259" s="481">
        <v>0</v>
      </c>
      <c r="HB259" s="481">
        <v>0</v>
      </c>
      <c r="HC259" s="481">
        <v>0</v>
      </c>
      <c r="HD259" s="481">
        <v>0</v>
      </c>
      <c r="HE259" s="481">
        <v>0</v>
      </c>
      <c r="HF259" s="481">
        <v>0</v>
      </c>
      <c r="HG259" s="481">
        <v>0</v>
      </c>
      <c r="HH259" s="481">
        <v>0</v>
      </c>
      <c r="HI259" s="481">
        <v>0</v>
      </c>
      <c r="HJ259" s="481">
        <v>0</v>
      </c>
      <c r="HK259" s="481">
        <v>0</v>
      </c>
      <c r="HL259" s="481">
        <v>0</v>
      </c>
      <c r="HM259" s="481">
        <v>0</v>
      </c>
      <c r="HN259" s="481">
        <v>0</v>
      </c>
      <c r="HO259" s="481">
        <v>0</v>
      </c>
      <c r="HP259" s="481">
        <v>0</v>
      </c>
      <c r="HQ259" s="481">
        <v>0</v>
      </c>
      <c r="HR259" s="481">
        <v>0</v>
      </c>
      <c r="HS259" s="481">
        <v>0</v>
      </c>
      <c r="HT259" s="481">
        <v>0</v>
      </c>
      <c r="HU259" s="481">
        <v>3.4043551602962907E-2</v>
      </c>
      <c r="HV259" s="481">
        <v>0</v>
      </c>
      <c r="HW259" s="481">
        <v>0</v>
      </c>
      <c r="HX259" s="481">
        <v>0</v>
      </c>
      <c r="HY259" s="481">
        <v>0</v>
      </c>
      <c r="HZ259" s="481">
        <v>0</v>
      </c>
      <c r="IA259" s="481">
        <v>0</v>
      </c>
      <c r="IB259" s="481">
        <v>0</v>
      </c>
      <c r="IC259" s="481">
        <v>0</v>
      </c>
      <c r="ID259" s="481">
        <v>0</v>
      </c>
      <c r="IE259" s="481">
        <v>0</v>
      </c>
      <c r="IF259" s="481">
        <v>0</v>
      </c>
      <c r="IG259" s="481">
        <v>0</v>
      </c>
      <c r="IH259" s="481">
        <v>0</v>
      </c>
      <c r="II259" s="481">
        <v>0</v>
      </c>
      <c r="IJ259" s="481">
        <v>0</v>
      </c>
      <c r="IK259" s="481">
        <v>0</v>
      </c>
      <c r="IL259" s="481">
        <v>0</v>
      </c>
      <c r="IM259" s="481">
        <v>0</v>
      </c>
      <c r="IN259" s="481">
        <v>0</v>
      </c>
      <c r="IO259" s="481">
        <v>0</v>
      </c>
      <c r="IP259" s="481">
        <v>0</v>
      </c>
      <c r="IQ259" s="481">
        <v>0</v>
      </c>
      <c r="IR259" s="481">
        <v>0</v>
      </c>
      <c r="IS259" s="481">
        <v>0</v>
      </c>
      <c r="IT259" s="481">
        <v>0</v>
      </c>
      <c r="IU259" s="481">
        <v>0</v>
      </c>
      <c r="IV259" s="481">
        <v>0</v>
      </c>
      <c r="IW259" s="481">
        <v>0</v>
      </c>
      <c r="IX259" s="481">
        <v>0</v>
      </c>
      <c r="IY259" s="481">
        <v>0</v>
      </c>
      <c r="IZ259" s="481">
        <v>0</v>
      </c>
      <c r="JA259" s="481">
        <v>0</v>
      </c>
      <c r="JB259" s="481">
        <v>0</v>
      </c>
      <c r="JC259" s="481">
        <v>0</v>
      </c>
      <c r="JD259" s="481">
        <v>0</v>
      </c>
      <c r="JE259" s="481">
        <v>0</v>
      </c>
      <c r="JF259" s="481">
        <v>0</v>
      </c>
      <c r="JG259" s="481">
        <v>0</v>
      </c>
      <c r="JH259" s="481">
        <v>0</v>
      </c>
      <c r="JI259" s="481">
        <v>0</v>
      </c>
      <c r="JJ259" s="481">
        <v>0</v>
      </c>
      <c r="JK259" s="481">
        <v>0</v>
      </c>
      <c r="JL259" s="481">
        <v>0</v>
      </c>
      <c r="JM259" s="481">
        <v>0</v>
      </c>
      <c r="JN259" s="481">
        <v>0</v>
      </c>
      <c r="JO259" s="481">
        <v>0</v>
      </c>
      <c r="JP259" s="481">
        <v>0</v>
      </c>
      <c r="JQ259" s="481">
        <v>0</v>
      </c>
      <c r="JR259" s="481">
        <v>0</v>
      </c>
      <c r="JS259" s="481">
        <v>0</v>
      </c>
      <c r="JT259" s="481">
        <v>0</v>
      </c>
      <c r="JU259" s="481">
        <v>0</v>
      </c>
      <c r="JV259" s="481">
        <v>0</v>
      </c>
      <c r="JW259" s="481">
        <v>0</v>
      </c>
      <c r="JX259" s="481">
        <v>0</v>
      </c>
      <c r="JY259" s="481">
        <v>0</v>
      </c>
      <c r="JZ259" s="481">
        <v>0</v>
      </c>
      <c r="KA259" s="481">
        <v>0</v>
      </c>
      <c r="KB259" s="481">
        <v>0</v>
      </c>
      <c r="KC259" s="481">
        <v>0</v>
      </c>
      <c r="KD259" s="481">
        <v>0</v>
      </c>
      <c r="KE259" s="481">
        <v>0</v>
      </c>
      <c r="KF259" s="481">
        <v>0</v>
      </c>
      <c r="KG259" s="481">
        <v>0</v>
      </c>
      <c r="KH259" s="481">
        <v>0</v>
      </c>
      <c r="KI259" s="481">
        <v>0</v>
      </c>
      <c r="KJ259" s="481">
        <v>0</v>
      </c>
      <c r="KK259" s="481">
        <v>0</v>
      </c>
      <c r="KL259" s="481">
        <v>0</v>
      </c>
      <c r="KM259" s="481">
        <v>0</v>
      </c>
      <c r="KN259" s="481">
        <v>0</v>
      </c>
      <c r="KO259" s="481">
        <v>0</v>
      </c>
      <c r="KP259" s="481">
        <v>0</v>
      </c>
      <c r="KQ259" s="481">
        <v>0</v>
      </c>
      <c r="KR259" s="481">
        <v>0</v>
      </c>
      <c r="KS259" s="481">
        <v>0</v>
      </c>
      <c r="KT259" s="481">
        <v>0</v>
      </c>
      <c r="KU259" s="481">
        <v>0</v>
      </c>
      <c r="KV259" s="481">
        <v>0</v>
      </c>
      <c r="KW259" s="481">
        <v>0</v>
      </c>
      <c r="KX259" s="481">
        <v>0</v>
      </c>
      <c r="KY259" s="481">
        <v>0</v>
      </c>
      <c r="KZ259" s="481">
        <v>0</v>
      </c>
      <c r="LA259" s="481">
        <v>0</v>
      </c>
      <c r="LB259" s="481">
        <v>0</v>
      </c>
      <c r="LC259" s="481">
        <v>0</v>
      </c>
      <c r="LD259" s="481">
        <v>0</v>
      </c>
      <c r="LE259" s="481">
        <v>0</v>
      </c>
      <c r="LF259" s="481">
        <v>0</v>
      </c>
      <c r="LG259" s="481">
        <v>0</v>
      </c>
      <c r="LH259" s="481">
        <v>0</v>
      </c>
      <c r="LI259" s="481">
        <v>0</v>
      </c>
      <c r="LJ259" s="481">
        <v>0</v>
      </c>
      <c r="LK259" s="481">
        <v>0</v>
      </c>
      <c r="LL259" s="481">
        <v>0</v>
      </c>
      <c r="LM259" s="481">
        <v>0</v>
      </c>
      <c r="LN259" s="481">
        <v>0</v>
      </c>
      <c r="LO259" s="481">
        <v>0</v>
      </c>
      <c r="LP259" s="481">
        <v>0</v>
      </c>
      <c r="LQ259" s="481">
        <v>0</v>
      </c>
      <c r="LR259" s="481">
        <v>0</v>
      </c>
      <c r="LS259" s="481">
        <v>0</v>
      </c>
      <c r="LT259" s="481">
        <v>0</v>
      </c>
      <c r="LU259" s="481">
        <v>0</v>
      </c>
      <c r="LV259" s="481">
        <v>0</v>
      </c>
      <c r="LW259" s="481">
        <v>0</v>
      </c>
      <c r="LX259" s="481">
        <v>0</v>
      </c>
      <c r="LY259" s="481">
        <v>0</v>
      </c>
      <c r="LZ259" s="481">
        <v>0</v>
      </c>
      <c r="MA259" s="481">
        <v>0</v>
      </c>
      <c r="MB259" s="481">
        <v>0</v>
      </c>
      <c r="MC259" s="481"/>
      <c r="MD259" s="481"/>
      <c r="ME259" s="481"/>
      <c r="MF259" s="481"/>
      <c r="MG259" s="481"/>
      <c r="MH259" s="481"/>
      <c r="MI259" s="481"/>
      <c r="MJ259" s="481"/>
      <c r="MK259" s="481"/>
      <c r="ML259" s="481"/>
      <c r="MM259" s="481"/>
      <c r="MN259" s="481"/>
      <c r="MO259" s="481"/>
      <c r="MP259" s="481"/>
      <c r="MQ259" s="481"/>
      <c r="MR259" s="481"/>
      <c r="MS259" s="481"/>
      <c r="MT259" s="481"/>
      <c r="MU259" s="481"/>
      <c r="MV259" s="481"/>
      <c r="MW259" s="48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c r="MD260" s="480"/>
      <c r="ME260" s="480"/>
      <c r="MF260" s="480"/>
      <c r="MG260" s="480"/>
      <c r="MH260" s="480"/>
      <c r="MI260" s="480"/>
      <c r="MJ260" s="480"/>
      <c r="MK260" s="480"/>
      <c r="ML260" s="480"/>
      <c r="MM260" s="480"/>
      <c r="MN260" s="480"/>
      <c r="MO260" s="480"/>
      <c r="MP260" s="480"/>
      <c r="MQ260" s="480"/>
      <c r="MR260" s="480"/>
      <c r="MS260" s="480"/>
      <c r="MT260" s="480"/>
      <c r="MU260" s="480"/>
      <c r="MV260" s="480"/>
      <c r="MW260" s="480"/>
    </row>
    <row r="261" spans="1:361" s="216" customFormat="1">
      <c r="A261" s="664"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c r="MD261" s="480"/>
      <c r="ME261" s="480"/>
      <c r="MF261" s="480"/>
      <c r="MG261" s="480"/>
      <c r="MH261" s="480"/>
      <c r="MI261" s="480"/>
      <c r="MJ261" s="480"/>
      <c r="MK261" s="480"/>
      <c r="ML261" s="480"/>
      <c r="MM261" s="480"/>
      <c r="MN261" s="480"/>
      <c r="MO261" s="480"/>
      <c r="MP261" s="480"/>
      <c r="MQ261" s="480"/>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c r="MD262" s="480"/>
      <c r="ME262" s="480"/>
      <c r="MF262" s="480"/>
      <c r="MG262" s="480"/>
      <c r="MH262" s="480"/>
      <c r="MI262" s="480"/>
      <c r="MJ262" s="480"/>
      <c r="MK262" s="480"/>
      <c r="ML262" s="480"/>
      <c r="MM262" s="480"/>
      <c r="MN262" s="480"/>
      <c r="MO262" s="480"/>
      <c r="MP262" s="480"/>
      <c r="MQ262" s="480"/>
      <c r="MR262" s="480"/>
      <c r="MS262" s="480"/>
      <c r="MT262" s="480"/>
      <c r="MU262" s="480"/>
      <c r="MV262" s="480"/>
      <c r="MW262" s="480"/>
    </row>
    <row r="263" spans="1:361" ht="15.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c r="MD263" s="481"/>
      <c r="ME263" s="481"/>
      <c r="MF263" s="481"/>
      <c r="MG263" s="481"/>
      <c r="MH263" s="481"/>
      <c r="MI263" s="481"/>
      <c r="MJ263" s="481"/>
      <c r="MK263" s="481"/>
      <c r="ML263" s="481"/>
      <c r="MM263" s="481"/>
      <c r="MN263" s="481"/>
      <c r="MO263" s="481"/>
      <c r="MP263" s="481"/>
      <c r="MQ263" s="481"/>
      <c r="MR263" s="481"/>
      <c r="MS263" s="481"/>
      <c r="MT263" s="481"/>
      <c r="MU263" s="481"/>
      <c r="MV263" s="481"/>
      <c r="MW263" s="481"/>
    </row>
    <row r="264" spans="1:361" ht="15.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c r="MD264" s="481"/>
      <c r="ME264" s="481"/>
      <c r="MF264" s="481"/>
      <c r="MG264" s="481"/>
      <c r="MH264" s="481"/>
      <c r="MI264" s="481"/>
      <c r="MJ264" s="481"/>
      <c r="MK264" s="481"/>
      <c r="ML264" s="481"/>
      <c r="MM264" s="481"/>
      <c r="MN264" s="481"/>
      <c r="MO264" s="481"/>
      <c r="MP264" s="481"/>
      <c r="MQ264" s="481"/>
      <c r="MR264" s="481"/>
      <c r="MS264" s="481"/>
      <c r="MT264" s="481"/>
      <c r="MU264" s="481"/>
      <c r="MV264" s="481"/>
      <c r="MW264" s="481"/>
    </row>
    <row r="265" spans="1:361" ht="15.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c r="MD265" s="481"/>
      <c r="ME265" s="481"/>
      <c r="MF265" s="481"/>
      <c r="MG265" s="481"/>
      <c r="MH265" s="481"/>
      <c r="MI265" s="481"/>
      <c r="MJ265" s="481"/>
      <c r="MK265" s="481"/>
      <c r="ML265" s="481"/>
      <c r="MM265" s="481"/>
      <c r="MN265" s="481"/>
      <c r="MO265" s="481"/>
      <c r="MP265" s="481"/>
      <c r="MQ265" s="481"/>
      <c r="MR265" s="481"/>
      <c r="MS265" s="481"/>
      <c r="MT265" s="481"/>
      <c r="MU265" s="481"/>
      <c r="MV265" s="481"/>
      <c r="MW265" s="481"/>
    </row>
    <row r="266" spans="1:361" ht="15.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c r="MD266" s="481"/>
      <c r="ME266" s="481"/>
      <c r="MF266" s="481"/>
      <c r="MG266" s="481"/>
      <c r="MH266" s="481"/>
      <c r="MI266" s="481"/>
      <c r="MJ266" s="481"/>
      <c r="MK266" s="481"/>
      <c r="ML266" s="481"/>
      <c r="MM266" s="481"/>
      <c r="MN266" s="481"/>
      <c r="MO266" s="481"/>
      <c r="MP266" s="481"/>
      <c r="MQ266" s="481"/>
      <c r="MR266" s="481"/>
      <c r="MS266" s="481"/>
      <c r="MT266" s="481"/>
      <c r="MU266" s="481"/>
      <c r="MV266" s="481"/>
      <c r="MW266" s="481"/>
    </row>
    <row r="267" spans="1:361" ht="15.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c r="MD267" s="481"/>
      <c r="ME267" s="481"/>
      <c r="MF267" s="481"/>
      <c r="MG267" s="481"/>
      <c r="MH267" s="481"/>
      <c r="MI267" s="481"/>
      <c r="MJ267" s="481"/>
      <c r="MK267" s="481"/>
      <c r="ML267" s="481"/>
      <c r="MM267" s="481"/>
      <c r="MN267" s="481"/>
      <c r="MO267" s="481"/>
      <c r="MP267" s="481"/>
      <c r="MQ267" s="481"/>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c r="MD268" s="480"/>
      <c r="ME268" s="480"/>
      <c r="MF268" s="480"/>
      <c r="MG268" s="480"/>
      <c r="MH268" s="480"/>
      <c r="MI268" s="480"/>
      <c r="MJ268" s="480"/>
      <c r="MK268" s="480"/>
      <c r="ML268" s="480"/>
      <c r="MM268" s="480"/>
      <c r="MN268" s="480"/>
      <c r="MO268" s="480"/>
      <c r="MP268" s="480"/>
      <c r="MQ268" s="480"/>
      <c r="MR268" s="480"/>
      <c r="MS268" s="480"/>
      <c r="MT268" s="480"/>
      <c r="MU268" s="480"/>
      <c r="MV268" s="480"/>
      <c r="MW268" s="480"/>
    </row>
    <row r="269" spans="1:361">
      <c r="A269" s="476" t="s">
        <v>593</v>
      </c>
      <c r="B269" s="480">
        <v>201.39</v>
      </c>
      <c r="C269" s="480">
        <v>201.39</v>
      </c>
      <c r="D269" s="480">
        <v>386.58</v>
      </c>
      <c r="E269" s="480">
        <v>398.6</v>
      </c>
      <c r="F269" s="480">
        <v>434.57</v>
      </c>
      <c r="G269" s="480">
        <v>457.19</v>
      </c>
      <c r="H269" s="480">
        <v>498.17</v>
      </c>
      <c r="I269" s="480">
        <v>459.95</v>
      </c>
      <c r="J269" s="480">
        <v>463.58</v>
      </c>
      <c r="K269" s="480">
        <v>467.46</v>
      </c>
      <c r="L269" s="480">
        <v>451.52</v>
      </c>
      <c r="M269" s="480">
        <v>442.76</v>
      </c>
      <c r="N269" s="480">
        <v>443.19</v>
      </c>
      <c r="O269" s="480">
        <v>449.07</v>
      </c>
      <c r="P269" s="480">
        <v>445.2</v>
      </c>
      <c r="Q269" s="480">
        <v>441.28</v>
      </c>
      <c r="R269" s="480">
        <v>445.98</v>
      </c>
      <c r="S269" s="480">
        <v>445.37</v>
      </c>
      <c r="T269" s="480">
        <v>449.91</v>
      </c>
      <c r="U269" s="480">
        <v>444.34</v>
      </c>
      <c r="V269" s="480">
        <v>444.42</v>
      </c>
      <c r="W269" s="480">
        <v>446.69</v>
      </c>
      <c r="X269" s="480">
        <v>448.2</v>
      </c>
      <c r="Y269" s="480">
        <v>434.53</v>
      </c>
      <c r="Z269" s="480">
        <v>420.67</v>
      </c>
      <c r="AA269" s="480">
        <v>417.98</v>
      </c>
      <c r="AB269" s="480">
        <v>422.89</v>
      </c>
      <c r="AC269" s="480">
        <v>413.96</v>
      </c>
      <c r="AD269" s="480">
        <v>414.54</v>
      </c>
      <c r="AE269" s="480">
        <v>416.68</v>
      </c>
      <c r="AF269" s="480">
        <v>502.77</v>
      </c>
      <c r="AG269" s="480">
        <v>406.39</v>
      </c>
      <c r="AH269" s="480">
        <v>412.84</v>
      </c>
      <c r="AI269" s="480">
        <v>421.6</v>
      </c>
      <c r="AJ269" s="480">
        <v>412.76</v>
      </c>
      <c r="AK269" s="480">
        <v>411.31</v>
      </c>
      <c r="AL269" s="480">
        <v>412.37</v>
      </c>
      <c r="AM269" s="480">
        <v>415.96</v>
      </c>
      <c r="AN269" s="480">
        <v>412.4</v>
      </c>
      <c r="AO269" s="480">
        <v>416.01</v>
      </c>
      <c r="AP269" s="480">
        <v>409.29</v>
      </c>
      <c r="AQ269" s="480">
        <v>416.27</v>
      </c>
      <c r="AR269" s="480">
        <v>415.51</v>
      </c>
      <c r="AS269" s="480">
        <v>422.95</v>
      </c>
      <c r="AT269" s="480">
        <v>436.77</v>
      </c>
      <c r="AU269" s="480">
        <v>452.09</v>
      </c>
      <c r="AV269" s="480">
        <v>448.4</v>
      </c>
      <c r="AW269" s="480">
        <v>464.9</v>
      </c>
      <c r="AX269" s="480">
        <v>471.67</v>
      </c>
      <c r="AY269" s="480">
        <v>461.58</v>
      </c>
      <c r="AZ269" s="480">
        <v>454.55</v>
      </c>
      <c r="BA269" s="480">
        <v>455.4</v>
      </c>
      <c r="BB269" s="480">
        <v>455.62</v>
      </c>
      <c r="BC269" s="480">
        <v>451.66</v>
      </c>
      <c r="BD269" s="480">
        <v>452.41</v>
      </c>
      <c r="BE269" s="480">
        <v>456.77</v>
      </c>
      <c r="BF269" s="480">
        <v>471.81</v>
      </c>
      <c r="BG269" s="480">
        <v>465.74</v>
      </c>
      <c r="BH269" s="480">
        <v>469.1</v>
      </c>
      <c r="BI269" s="480">
        <v>479.24090000000001</v>
      </c>
      <c r="BJ269" s="480">
        <v>488.13</v>
      </c>
      <c r="BK269" s="480">
        <v>486.7</v>
      </c>
      <c r="BL269" s="480">
        <v>492.17910000000001</v>
      </c>
      <c r="BM269" s="480">
        <v>493.11</v>
      </c>
      <c r="BN269" s="480">
        <v>500.97</v>
      </c>
      <c r="BO269" s="480">
        <v>519.26850000000002</v>
      </c>
      <c r="BP269" s="480">
        <v>519.27</v>
      </c>
      <c r="BQ269" s="480">
        <v>520.21</v>
      </c>
      <c r="BR269" s="480">
        <v>535.23</v>
      </c>
      <c r="BS269" s="480">
        <v>535.23</v>
      </c>
      <c r="BT269" s="480">
        <v>538.64</v>
      </c>
      <c r="BU269" s="480">
        <v>560.66499999999996</v>
      </c>
      <c r="BV269" s="480">
        <v>559.17960000000005</v>
      </c>
      <c r="BW269" s="480">
        <v>559.78629999999998</v>
      </c>
      <c r="BX269" s="480">
        <v>549.42150000000004</v>
      </c>
      <c r="BY269" s="480">
        <v>557.17740000000003</v>
      </c>
      <c r="BZ269" s="480">
        <v>552.56970000000001</v>
      </c>
      <c r="CA269" s="480">
        <v>551.94939999999997</v>
      </c>
      <c r="CB269" s="480">
        <v>555.90049999999997</v>
      </c>
      <c r="CC269" s="480">
        <v>567.57500000000005</v>
      </c>
      <c r="CD269" s="480">
        <v>579.35680000000002</v>
      </c>
      <c r="CE269" s="480">
        <v>578.03650000000005</v>
      </c>
      <c r="CF269" s="480">
        <v>579.27859999999998</v>
      </c>
      <c r="CG269" s="480">
        <v>572.83839999999998</v>
      </c>
      <c r="CH269" s="480">
        <v>568.7663</v>
      </c>
      <c r="CI269" s="480">
        <v>571.15949999999998</v>
      </c>
      <c r="CJ269" s="480">
        <v>573.30820000000006</v>
      </c>
      <c r="CK269" s="480">
        <v>587.18619999999999</v>
      </c>
      <c r="CL269" s="480">
        <v>600.47479999999996</v>
      </c>
      <c r="CM269" s="480">
        <v>617.74760000000003</v>
      </c>
      <c r="CN269" s="480">
        <v>625.76980000000003</v>
      </c>
      <c r="CO269" s="480">
        <v>640.37570000000005</v>
      </c>
      <c r="CP269" s="480">
        <v>639.35619999999994</v>
      </c>
      <c r="CQ269" s="480">
        <v>645.15909999999997</v>
      </c>
      <c r="CR269" s="480">
        <v>662.29660000000001</v>
      </c>
      <c r="CS269" s="480">
        <v>688.69929999999999</v>
      </c>
      <c r="CT269" s="480">
        <v>700.02480000000003</v>
      </c>
      <c r="CU269" s="480">
        <v>698.65970000000004</v>
      </c>
      <c r="CV269" s="480">
        <v>697.05740000000003</v>
      </c>
      <c r="CW269" s="480">
        <v>712.08540000000005</v>
      </c>
      <c r="CX269" s="480">
        <v>739.58389999999997</v>
      </c>
      <c r="CY269" s="480">
        <v>743.351</v>
      </c>
      <c r="CZ269" s="480">
        <v>752.10649999999998</v>
      </c>
      <c r="DA269" s="480">
        <v>752.65089999999998</v>
      </c>
      <c r="DB269" s="480">
        <v>781.51459999999997</v>
      </c>
      <c r="DC269" s="480">
        <v>799.72360000000003</v>
      </c>
      <c r="DD269" s="480">
        <v>812.37139999999999</v>
      </c>
      <c r="DE269" s="480">
        <v>849.06550000000004</v>
      </c>
      <c r="DF269" s="480">
        <v>855.68320000000006</v>
      </c>
      <c r="DG269" s="480">
        <v>860.96870000000001</v>
      </c>
      <c r="DH269" s="480">
        <v>850.67219999999998</v>
      </c>
      <c r="DI269" s="480">
        <v>832.37369999999999</v>
      </c>
      <c r="DJ269" s="480">
        <v>838.60230000000001</v>
      </c>
      <c r="DK269" s="480">
        <v>850.28920000000005</v>
      </c>
      <c r="DL269" s="480">
        <v>841.87070000000006</v>
      </c>
      <c r="DM269" s="480">
        <v>842.10730000000001</v>
      </c>
      <c r="DN269" s="480">
        <v>842.46799999999996</v>
      </c>
      <c r="DO269" s="480">
        <v>853.1087</v>
      </c>
      <c r="DP269" s="480">
        <v>873.49379999999996</v>
      </c>
      <c r="DQ269" s="480">
        <v>878.34960000000001</v>
      </c>
      <c r="DR269" s="480">
        <v>859.29690000000005</v>
      </c>
      <c r="DS269" s="480">
        <v>860.93520000000001</v>
      </c>
      <c r="DT269" s="480">
        <v>846.03620000000001</v>
      </c>
      <c r="DU269" s="480">
        <v>847.28409999999997</v>
      </c>
      <c r="DV269" s="480">
        <v>828.01620000000003</v>
      </c>
      <c r="DW269" s="480">
        <v>813.83870000000002</v>
      </c>
      <c r="DX269" s="480">
        <v>803.34569999999997</v>
      </c>
      <c r="DY269" s="480">
        <v>812.45140000000004</v>
      </c>
      <c r="DZ269" s="480">
        <v>804.5575</v>
      </c>
      <c r="EA269" s="480">
        <v>803.40940000000001</v>
      </c>
      <c r="EB269" s="480">
        <v>788.30219999999997</v>
      </c>
      <c r="EC269" s="480">
        <v>791.37480000000005</v>
      </c>
      <c r="ED269" s="480">
        <v>800.82100000000003</v>
      </c>
      <c r="EE269" s="480">
        <v>794.28989999999999</v>
      </c>
      <c r="EF269" s="480">
        <v>797.07320000000004</v>
      </c>
      <c r="EG269" s="480">
        <v>809.86220000000003</v>
      </c>
      <c r="EH269" s="480">
        <v>822.46690000000001</v>
      </c>
      <c r="EI269" s="480">
        <v>811.67370000000005</v>
      </c>
      <c r="EJ269" s="480">
        <v>818.57719999999995</v>
      </c>
      <c r="EK269" s="480">
        <v>819.83759999999995</v>
      </c>
      <c r="EL269" s="480">
        <v>813.59429999999998</v>
      </c>
      <c r="EM269" s="480">
        <v>816.21806500000002</v>
      </c>
      <c r="EN269" s="480">
        <v>829.30719999999997</v>
      </c>
      <c r="EO269" s="480">
        <v>824.71007199999997</v>
      </c>
      <c r="EP269" s="480">
        <v>819.50630000000001</v>
      </c>
      <c r="EQ269" s="480">
        <v>824.56773299999998</v>
      </c>
      <c r="ER269" s="480">
        <v>826.94320000000005</v>
      </c>
      <c r="ES269" s="480">
        <v>833.20519999999999</v>
      </c>
      <c r="ET269" s="480">
        <v>827.07619999999997</v>
      </c>
      <c r="EU269" s="480">
        <v>829.65620000000001</v>
      </c>
      <c r="EV269" s="480">
        <v>841.55589999999995</v>
      </c>
      <c r="EW269" s="480">
        <v>838.59889999999996</v>
      </c>
      <c r="EX269" s="480">
        <v>849.83950000000004</v>
      </c>
      <c r="EY269" s="480">
        <v>856.37189999999998</v>
      </c>
      <c r="EZ269" s="480">
        <v>866.86800000000005</v>
      </c>
      <c r="FA269" s="480">
        <v>859.04079999999999</v>
      </c>
      <c r="FB269" s="480">
        <v>864.14269999999999</v>
      </c>
      <c r="FC269" s="480">
        <v>872.16240000000005</v>
      </c>
      <c r="FD269" s="480">
        <v>895.57820000000004</v>
      </c>
      <c r="FE269" s="480">
        <v>883.64400000000001</v>
      </c>
      <c r="FF269" s="480">
        <v>881.2577</v>
      </c>
      <c r="FG269" s="480">
        <v>886.0326</v>
      </c>
      <c r="FH269" s="480">
        <v>884.22749999999996</v>
      </c>
      <c r="FI269" s="480">
        <v>862.65660000000003</v>
      </c>
      <c r="FJ269" s="480">
        <v>857.83979999999997</v>
      </c>
      <c r="FK269" s="480">
        <v>830.17769999999996</v>
      </c>
      <c r="FL269" s="480">
        <v>827.05679999999995</v>
      </c>
      <c r="FM269" s="480">
        <v>865.06769999999995</v>
      </c>
      <c r="FN269" s="480">
        <v>851.73230000000001</v>
      </c>
      <c r="FO269" s="480">
        <v>835.5779</v>
      </c>
      <c r="FP269" s="480">
        <v>848.04020000000003</v>
      </c>
      <c r="FQ269" s="480">
        <v>851.1653</v>
      </c>
      <c r="FR269" s="480">
        <v>870.60209999999995</v>
      </c>
      <c r="FS269" s="480">
        <v>881.59119999999996</v>
      </c>
      <c r="FT269" s="480">
        <v>882.6671</v>
      </c>
      <c r="FU269" s="480">
        <v>888.47500000000002</v>
      </c>
      <c r="FV269" s="480">
        <v>897.10619999999994</v>
      </c>
      <c r="FW269" s="480">
        <v>902.56500000000005</v>
      </c>
      <c r="FX269" s="480">
        <v>915.74</v>
      </c>
      <c r="FY269" s="480">
        <v>892.26549999999997</v>
      </c>
      <c r="FZ269" s="480">
        <v>891.88440000000003</v>
      </c>
      <c r="GA269" s="480">
        <v>875.3931</v>
      </c>
      <c r="GB269" s="480">
        <v>871.55820000000006</v>
      </c>
      <c r="GC269" s="480">
        <v>869.38400000000001</v>
      </c>
      <c r="GD269" s="480">
        <v>586.24599999999998</v>
      </c>
      <c r="GE269" s="480">
        <v>868.67129999999997</v>
      </c>
      <c r="GF269" s="480">
        <v>895.99990000000003</v>
      </c>
      <c r="GG269" s="480">
        <v>895.99990000000003</v>
      </c>
      <c r="GH269" s="480">
        <v>915.76670000000001</v>
      </c>
      <c r="GI269" s="480">
        <v>928.10109999999997</v>
      </c>
      <c r="GJ269" s="480">
        <v>908.12570000000005</v>
      </c>
      <c r="GK269" s="480">
        <v>911.40239999999994</v>
      </c>
      <c r="GL269" s="480">
        <v>936.30529999999999</v>
      </c>
      <c r="GM269" s="480">
        <v>938.01649999999995</v>
      </c>
      <c r="GN269" s="480">
        <v>938.01649999999995</v>
      </c>
      <c r="GO269" s="480">
        <v>971.84349999999995</v>
      </c>
      <c r="GP269" s="480">
        <v>951.43380000000002</v>
      </c>
      <c r="GQ269" s="480">
        <v>960.87210000000005</v>
      </c>
      <c r="GR269" s="480">
        <v>960.08119999999997</v>
      </c>
      <c r="GS269" s="480">
        <v>966.02859999999998</v>
      </c>
      <c r="GT269" s="480">
        <v>942.76070000000004</v>
      </c>
      <c r="GU269" s="480">
        <v>959.75490000000002</v>
      </c>
      <c r="GV269" s="480">
        <v>938.78679999999997</v>
      </c>
      <c r="GW269" s="480">
        <v>927.25969999999995</v>
      </c>
      <c r="GX269" s="480">
        <v>938.86869999999999</v>
      </c>
      <c r="GY269" s="480">
        <v>941.80430000000001</v>
      </c>
      <c r="GZ269" s="480">
        <v>936.72410000000002</v>
      </c>
      <c r="HA269" s="480">
        <v>941.82809999999995</v>
      </c>
      <c r="HB269" s="480">
        <v>923.00660000000005</v>
      </c>
      <c r="HC269" s="480">
        <v>926.98360000000002</v>
      </c>
      <c r="HD269" s="480">
        <v>926.96220000000005</v>
      </c>
      <c r="HE269" s="480">
        <v>936.08720000000005</v>
      </c>
      <c r="HF269" s="480">
        <v>960.82719999999995</v>
      </c>
      <c r="HG269" s="480">
        <v>965.53060000000005</v>
      </c>
      <c r="HH269" s="480">
        <v>965.50300000000004</v>
      </c>
      <c r="HI269" s="480">
        <v>965.50300000000004</v>
      </c>
      <c r="HJ269" s="480">
        <v>968.21699999999998</v>
      </c>
      <c r="HK269" s="480">
        <v>955.47450000000003</v>
      </c>
      <c r="HL269" s="480">
        <v>945.49279999999999</v>
      </c>
      <c r="HM269" s="480">
        <v>956.30079999999998</v>
      </c>
      <c r="HN269" s="480">
        <v>950.39760000000001</v>
      </c>
      <c r="HO269" s="480">
        <v>958.46839999999997</v>
      </c>
      <c r="HP269" s="480">
        <v>973.21460000000002</v>
      </c>
      <c r="HQ269" s="480">
        <v>976.71979999999996</v>
      </c>
      <c r="HR269" s="480">
        <v>996.89959999999996</v>
      </c>
      <c r="HS269" s="480">
        <v>1011.385126</v>
      </c>
      <c r="HT269" s="480">
        <v>1010.503559</v>
      </c>
      <c r="HU269" s="480">
        <v>1018.457888</v>
      </c>
      <c r="HV269" s="480">
        <v>1020.386223</v>
      </c>
      <c r="HW269" s="480">
        <v>1028.5550000000001</v>
      </c>
      <c r="HX269" s="480">
        <v>1033.74955</v>
      </c>
      <c r="HY269" s="480">
        <v>1052.683421</v>
      </c>
      <c r="HZ269" s="480">
        <v>1052.683421</v>
      </c>
      <c r="IA269" s="480">
        <v>1049.8599999999999</v>
      </c>
      <c r="IB269" s="480">
        <v>1047.998261</v>
      </c>
      <c r="IC269" s="480">
        <v>1039.1347290000001</v>
      </c>
      <c r="ID269" s="480">
        <v>1021.662479</v>
      </c>
      <c r="IE269" s="480">
        <v>1021.180071</v>
      </c>
      <c r="IF269" s="480">
        <v>1011.602556</v>
      </c>
      <c r="IG269" s="480">
        <v>1004.085904</v>
      </c>
      <c r="IH269" s="480">
        <v>986.68192799999997</v>
      </c>
      <c r="II269" s="480">
        <v>990.51084800000001</v>
      </c>
      <c r="IJ269" s="480">
        <v>977.99705700000004</v>
      </c>
      <c r="IK269" s="480">
        <v>997.06459700000005</v>
      </c>
      <c r="IL269" s="480">
        <v>992.46498250000002</v>
      </c>
      <c r="IM269" s="480">
        <v>1012.508647</v>
      </c>
      <c r="IN269" s="480">
        <v>1008.453575</v>
      </c>
      <c r="IO269" s="480">
        <v>1022.115041</v>
      </c>
      <c r="IP269" s="480">
        <v>1026.6848680000001</v>
      </c>
      <c r="IQ269" s="480">
        <v>1026.6338049999999</v>
      </c>
      <c r="IR269" s="480">
        <v>1018.564663</v>
      </c>
      <c r="IS269" s="480">
        <v>1036.9822099999999</v>
      </c>
      <c r="IT269" s="480">
        <v>1042.864444</v>
      </c>
      <c r="IU269" s="480">
        <v>1054.581923</v>
      </c>
      <c r="IV269" s="480">
        <v>1080.21009</v>
      </c>
      <c r="IW269" s="480">
        <v>1096.381746</v>
      </c>
      <c r="IX269" s="480">
        <v>1091.1099999999999</v>
      </c>
      <c r="IY269" s="480">
        <v>1093.5555469999999</v>
      </c>
      <c r="IZ269" s="480">
        <v>1104.26</v>
      </c>
      <c r="JA269" s="480">
        <v>1126.05</v>
      </c>
      <c r="JB269" s="480">
        <v>1132.8</v>
      </c>
      <c r="JC269" s="480">
        <v>1126.8064240000001</v>
      </c>
      <c r="JD269" s="480">
        <v>1106.3918610000001</v>
      </c>
      <c r="JE269" s="480">
        <v>1101.2</v>
      </c>
      <c r="JF269" s="480">
        <v>1115.07</v>
      </c>
      <c r="JG269" s="480">
        <v>1114.57</v>
      </c>
      <c r="JH269" s="480">
        <v>1120.6600000000001</v>
      </c>
      <c r="JI269" s="480">
        <v>1132.1099999999999</v>
      </c>
      <c r="JJ269" s="480">
        <v>1143.0899999999999</v>
      </c>
      <c r="JK269" s="480">
        <v>1154.5304570000001</v>
      </c>
      <c r="JL269" s="480">
        <v>1169.45</v>
      </c>
      <c r="JM269" s="480">
        <v>1183.93</v>
      </c>
      <c r="JN269" s="480">
        <v>1182.6099999999999</v>
      </c>
      <c r="JO269" s="480">
        <v>1179.52</v>
      </c>
      <c r="JP269" s="480">
        <v>1194.3671440000001</v>
      </c>
      <c r="JQ269" s="480">
        <v>1200.488083</v>
      </c>
      <c r="JR269" s="480">
        <v>1233.370253</v>
      </c>
      <c r="JS269" s="480">
        <v>1233.6402430000001</v>
      </c>
      <c r="JT269" s="480">
        <v>1242.84076</v>
      </c>
      <c r="JU269" s="480">
        <v>1229.2921200000001</v>
      </c>
      <c r="JV269" s="480">
        <v>1215.7683010000001</v>
      </c>
      <c r="JW269" s="480">
        <v>1207.900764</v>
      </c>
      <c r="JX269" s="480">
        <v>1210.559906</v>
      </c>
      <c r="JY269" s="480">
        <v>1214.3194880000001</v>
      </c>
      <c r="JZ269" s="480">
        <v>1218.735831</v>
      </c>
      <c r="KA269" s="480">
        <v>1207.147727</v>
      </c>
      <c r="KB269" s="480">
        <v>1207.147727</v>
      </c>
      <c r="KC269" s="480">
        <v>1222.6447049999999</v>
      </c>
      <c r="KD269" s="480">
        <v>1233.0295679999999</v>
      </c>
      <c r="KE269" s="480">
        <v>1237.9002089999999</v>
      </c>
      <c r="KF269" s="480">
        <v>1233.813995</v>
      </c>
      <c r="KG269" s="480">
        <v>1232.6488999999999</v>
      </c>
      <c r="KH269" s="480">
        <v>1231.898833</v>
      </c>
      <c r="KI269" s="480">
        <v>1248.7226740000001</v>
      </c>
      <c r="KJ269" s="480">
        <v>1241.0225809999999</v>
      </c>
      <c r="KK269" s="480">
        <v>1240.9000000000001</v>
      </c>
      <c r="KL269" s="480">
        <v>1241.1770509999999</v>
      </c>
      <c r="KM269" s="480">
        <v>1258.316341</v>
      </c>
      <c r="KN269" s="480">
        <v>1260.8452070000001</v>
      </c>
      <c r="KO269" s="480">
        <v>1276.754909</v>
      </c>
      <c r="KP269" s="480">
        <v>1274.6199999999999</v>
      </c>
      <c r="KQ269" s="480">
        <v>1272.689065</v>
      </c>
      <c r="KR269" s="480">
        <v>1275.5674730000001</v>
      </c>
      <c r="KS269" s="480">
        <v>1270.7856710000001</v>
      </c>
      <c r="KT269" s="480">
        <v>1274.82142</v>
      </c>
      <c r="KU269" s="480">
        <v>1290.7113400000001</v>
      </c>
      <c r="KV269" s="480">
        <v>1327.5658020000001</v>
      </c>
      <c r="KW269" s="480">
        <v>1347.338996</v>
      </c>
      <c r="KX269" s="480">
        <v>1346.498513</v>
      </c>
      <c r="KY269" s="480">
        <v>1360.112883</v>
      </c>
      <c r="KZ269" s="480">
        <v>1384.108481</v>
      </c>
      <c r="LA269" s="480">
        <v>1400.6275929999999</v>
      </c>
      <c r="LB269" s="480">
        <v>1403.4148640000001</v>
      </c>
      <c r="LC269" s="480">
        <v>1413.325202</v>
      </c>
      <c r="LD269" s="480">
        <v>1387.535161</v>
      </c>
      <c r="LE269" s="480">
        <v>1412.0543230000001</v>
      </c>
      <c r="LF269" s="480">
        <v>1420.756819</v>
      </c>
      <c r="LG269" s="480">
        <v>1408.4413320000001</v>
      </c>
      <c r="LH269" s="480">
        <v>1413.2315229999999</v>
      </c>
      <c r="LI269" s="480">
        <v>1412.9555350000001</v>
      </c>
      <c r="LJ269" s="480">
        <v>1410.049669</v>
      </c>
      <c r="LK269" s="480">
        <v>1417.051332</v>
      </c>
      <c r="LL269" s="480">
        <v>1407.049084</v>
      </c>
      <c r="LM269" s="480">
        <v>1413.0509520000001</v>
      </c>
      <c r="LN269" s="480">
        <v>1409.4573190000001</v>
      </c>
      <c r="LO269" s="480">
        <v>1415.8391449999999</v>
      </c>
      <c r="LP269" s="480">
        <v>1409.012592</v>
      </c>
      <c r="LQ269" s="480">
        <v>1366.78007</v>
      </c>
      <c r="LR269" s="480">
        <v>1379.0574140000001</v>
      </c>
      <c r="LS269" s="480">
        <v>1365.512109</v>
      </c>
      <c r="LT269" s="480">
        <v>1354.8739439999999</v>
      </c>
      <c r="LU269" s="480">
        <v>1349.6409309999999</v>
      </c>
      <c r="LV269" s="480">
        <v>1329.3761139999999</v>
      </c>
      <c r="LW269" s="480">
        <v>1348.1916759999999</v>
      </c>
      <c r="LX269" s="480">
        <v>1389.9930139999999</v>
      </c>
      <c r="LY269" s="480">
        <v>1424.9511689999999</v>
      </c>
      <c r="LZ269" s="480">
        <v>1464.915319</v>
      </c>
      <c r="MA269" s="480">
        <v>1447.0726110000001</v>
      </c>
      <c r="MB269" s="480">
        <v>1485.1418779999999</v>
      </c>
      <c r="MC269" s="480"/>
      <c r="MD269" s="480"/>
      <c r="ME269" s="480"/>
      <c r="MF269" s="480"/>
      <c r="MG269" s="480"/>
      <c r="MH269" s="480"/>
      <c r="MI269" s="480"/>
      <c r="MJ269" s="480"/>
      <c r="MK269" s="480"/>
      <c r="ML269" s="480"/>
      <c r="MM269" s="480"/>
      <c r="MN269" s="480"/>
      <c r="MO269" s="480"/>
      <c r="MP269" s="480"/>
      <c r="MQ269" s="480"/>
      <c r="MR269" s="480"/>
      <c r="MS269" s="480"/>
      <c r="MT269" s="480"/>
      <c r="MU269" s="480"/>
      <c r="MV269" s="480"/>
      <c r="MW269" s="480"/>
    </row>
    <row r="270" spans="1:361">
      <c r="A270" s="784" t="s">
        <v>1496</v>
      </c>
      <c r="B270" s="480"/>
      <c r="C270" s="480"/>
      <c r="D270" s="480"/>
      <c r="E270" s="480"/>
      <c r="F270" s="480"/>
      <c r="G270" s="480"/>
      <c r="H270" s="480"/>
      <c r="I270" s="480"/>
      <c r="J270" s="480"/>
      <c r="K270" s="480"/>
      <c r="L270" s="480"/>
      <c r="M270" s="480"/>
      <c r="N270" s="480"/>
      <c r="O270" s="480"/>
      <c r="P270" s="480"/>
      <c r="Q270" s="480"/>
      <c r="R270" s="480"/>
      <c r="S270" s="480"/>
      <c r="T270" s="480"/>
      <c r="U270" s="480"/>
      <c r="V270" s="480"/>
      <c r="W270" s="480"/>
      <c r="X270" s="480"/>
      <c r="Y270" s="480"/>
      <c r="Z270" s="480"/>
      <c r="AA270" s="480"/>
      <c r="AB270" s="480"/>
      <c r="AC270" s="480"/>
      <c r="AD270" s="480"/>
      <c r="AE270" s="480"/>
      <c r="AF270" s="480"/>
      <c r="AG270" s="480"/>
      <c r="AH270" s="480"/>
      <c r="AI270" s="480"/>
      <c r="AJ270" s="480"/>
      <c r="AK270" s="480"/>
      <c r="AL270" s="480"/>
      <c r="AM270" s="480"/>
      <c r="AN270" s="480"/>
      <c r="AO270" s="480"/>
      <c r="AP270" s="480"/>
      <c r="AQ270" s="480"/>
      <c r="AR270" s="480"/>
      <c r="AS270" s="480"/>
      <c r="AT270" s="480"/>
      <c r="AU270" s="480"/>
      <c r="AV270" s="480"/>
      <c r="AW270" s="480"/>
      <c r="AX270" s="480"/>
      <c r="AY270" s="480"/>
      <c r="AZ270" s="480"/>
      <c r="BA270" s="480"/>
      <c r="BB270" s="480"/>
      <c r="BC270" s="480"/>
      <c r="BD270" s="480"/>
      <c r="BE270" s="480"/>
      <c r="BF270" s="480"/>
      <c r="BG270" s="480"/>
      <c r="BH270" s="480"/>
      <c r="BI270" s="480"/>
      <c r="BJ270" s="480"/>
      <c r="BK270" s="480"/>
      <c r="BL270" s="480"/>
      <c r="BM270" s="480"/>
      <c r="BN270" s="480"/>
      <c r="BO270" s="480"/>
      <c r="BP270" s="480"/>
      <c r="BQ270" s="480"/>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c r="EA270" s="480"/>
      <c r="EB270" s="480"/>
      <c r="EC270" s="480"/>
      <c r="ED270" s="480"/>
      <c r="EE270" s="480"/>
      <c r="EF270" s="480"/>
      <c r="EG270" s="480"/>
      <c r="EH270" s="480"/>
      <c r="EI270" s="480"/>
      <c r="EJ270" s="480"/>
      <c r="EK270" s="480"/>
      <c r="EL270" s="480"/>
      <c r="EM270" s="480"/>
      <c r="EN270" s="480"/>
      <c r="EO270" s="480"/>
      <c r="EP270" s="480"/>
      <c r="EQ270" s="480"/>
      <c r="ER270" s="480"/>
      <c r="ES270" s="480"/>
      <c r="ET270" s="480"/>
      <c r="EU270" s="480"/>
      <c r="EV270" s="480"/>
      <c r="EW270" s="480"/>
      <c r="EX270" s="480"/>
      <c r="EY270" s="480"/>
      <c r="EZ270" s="480"/>
      <c r="FA270" s="480"/>
      <c r="FB270" s="480"/>
      <c r="FC270" s="480"/>
      <c r="FD270" s="480"/>
      <c r="FE270" s="480"/>
      <c r="FF270" s="480"/>
      <c r="FG270" s="480"/>
      <c r="FH270" s="480"/>
      <c r="FI270" s="480"/>
      <c r="FJ270" s="480"/>
      <c r="FK270" s="480"/>
      <c r="FL270" s="480"/>
      <c r="FM270" s="480"/>
      <c r="FN270" s="480"/>
      <c r="FO270" s="480"/>
      <c r="FP270" s="480"/>
      <c r="FQ270" s="480"/>
      <c r="FR270" s="480"/>
      <c r="FS270" s="480"/>
      <c r="FT270" s="480"/>
      <c r="FU270" s="480"/>
      <c r="FV270" s="480"/>
      <c r="FW270" s="480"/>
      <c r="FX270" s="480"/>
      <c r="FY270" s="480"/>
      <c r="FZ270" s="480"/>
      <c r="GA270" s="480"/>
      <c r="GB270" s="480"/>
      <c r="GC270" s="480"/>
      <c r="GD270" s="480"/>
      <c r="GE270" s="480"/>
      <c r="GF270" s="480"/>
      <c r="GG270" s="480"/>
      <c r="GH270" s="480"/>
      <c r="GI270" s="480"/>
      <c r="GJ270" s="480"/>
      <c r="GK270" s="480"/>
      <c r="GL270" s="480"/>
      <c r="GM270" s="480"/>
      <c r="GN270" s="480"/>
      <c r="GO270" s="480"/>
      <c r="GP270" s="480"/>
      <c r="GQ270" s="480"/>
      <c r="GR270" s="480"/>
      <c r="GS270" s="480"/>
      <c r="GT270" s="480"/>
      <c r="GU270" s="480"/>
      <c r="GV270" s="480"/>
      <c r="GW270" s="480"/>
      <c r="GX270" s="480"/>
      <c r="GY270" s="480"/>
      <c r="GZ270" s="480"/>
      <c r="HA270" s="480"/>
      <c r="HB270" s="480"/>
      <c r="HC270" s="480"/>
      <c r="HD270" s="480"/>
      <c r="HE270" s="480"/>
      <c r="HF270" s="480"/>
      <c r="HG270" s="480"/>
      <c r="HH270" s="480"/>
      <c r="HI270" s="480"/>
      <c r="HJ270" s="480"/>
      <c r="HK270" s="480"/>
      <c r="HL270" s="480"/>
      <c r="HM270" s="480"/>
      <c r="HN270" s="480"/>
      <c r="HO270" s="480"/>
      <c r="HP270" s="480"/>
      <c r="HQ270" s="480"/>
      <c r="HR270" s="480"/>
      <c r="HS270" s="480"/>
      <c r="HT270" s="480"/>
      <c r="HU270" s="480"/>
      <c r="HV270" s="480"/>
      <c r="HW270" s="480"/>
      <c r="HX270" s="480"/>
      <c r="HY270" s="480"/>
      <c r="HZ270" s="480"/>
      <c r="IA270" s="480"/>
      <c r="IB270" s="480"/>
      <c r="IC270" s="480"/>
      <c r="ID270" s="480"/>
      <c r="IE270" s="480"/>
      <c r="IF270" s="480"/>
      <c r="IG270" s="480"/>
      <c r="IH270" s="480"/>
      <c r="II270" s="480"/>
      <c r="IJ270" s="480"/>
      <c r="IK270" s="480"/>
      <c r="IL270" s="480"/>
      <c r="IM270" s="480"/>
      <c r="IN270" s="480"/>
      <c r="IO270" s="480"/>
      <c r="IP270" s="480"/>
      <c r="IQ270" s="480"/>
      <c r="IR270" s="480"/>
      <c r="IS270" s="480"/>
      <c r="IT270" s="480"/>
      <c r="IU270" s="480"/>
      <c r="IV270" s="480"/>
      <c r="IW270" s="480"/>
      <c r="IX270" s="480"/>
      <c r="IY270" s="480"/>
      <c r="IZ270" s="480"/>
      <c r="JA270" s="480"/>
      <c r="JB270" s="480"/>
      <c r="JC270" s="480"/>
      <c r="JD270" s="480"/>
      <c r="JE270" s="480"/>
      <c r="JF270" s="480"/>
      <c r="JG270" s="480"/>
      <c r="JH270" s="480"/>
      <c r="JI270" s="480"/>
      <c r="JJ270" s="480"/>
      <c r="JK270" s="480"/>
      <c r="JL270" s="480"/>
      <c r="JM270" s="480"/>
      <c r="JN270" s="480"/>
      <c r="JO270" s="480"/>
      <c r="JP270" s="480"/>
      <c r="JQ270" s="480"/>
      <c r="JR270" s="480"/>
      <c r="JS270" s="480"/>
      <c r="JT270" s="480"/>
      <c r="JU270" s="480"/>
      <c r="JV270" s="480"/>
      <c r="JW270" s="480"/>
      <c r="JX270" s="480"/>
      <c r="JY270" s="480"/>
      <c r="JZ270" s="480"/>
      <c r="KA270" s="480"/>
      <c r="KB270" s="480"/>
      <c r="KC270" s="480"/>
      <c r="KD270" s="480"/>
      <c r="KE270" s="480"/>
      <c r="KF270" s="480"/>
      <c r="KG270" s="480"/>
      <c r="KH270" s="480"/>
      <c r="KI270" s="480"/>
      <c r="KJ270" s="480"/>
      <c r="KK270" s="480"/>
      <c r="KL270" s="480"/>
      <c r="KM270" s="480"/>
      <c r="KN270" s="480"/>
      <c r="KO270" s="480"/>
      <c r="KP270" s="480"/>
      <c r="KQ270" s="480"/>
      <c r="KR270" s="480"/>
      <c r="KS270" s="480"/>
      <c r="KT270" s="480"/>
      <c r="KU270" s="480"/>
      <c r="KV270" s="480"/>
      <c r="KW270" s="480"/>
      <c r="KX270" s="480"/>
      <c r="KY270" s="480"/>
      <c r="KZ270" s="480"/>
      <c r="LA270" s="480"/>
      <c r="LB270" s="480"/>
      <c r="LC270" s="480"/>
      <c r="LD270" s="480"/>
      <c r="LE270" s="480"/>
      <c r="LF270" s="480"/>
      <c r="LG270" s="480"/>
      <c r="LH270" s="480"/>
      <c r="LI270" s="480"/>
      <c r="LJ270" s="480"/>
      <c r="LK270" s="480"/>
      <c r="LL270" s="480"/>
      <c r="LM270" s="480"/>
      <c r="LN270" s="480"/>
      <c r="LO270" s="480"/>
      <c r="LP270" s="480"/>
      <c r="LQ270" s="480"/>
      <c r="LR270" s="480"/>
      <c r="LS270" s="480"/>
      <c r="LT270" s="480"/>
      <c r="LU270" s="480"/>
      <c r="LV270" s="480"/>
      <c r="LW270" s="480"/>
      <c r="LX270" s="480"/>
      <c r="LY270" s="480"/>
      <c r="LZ270" s="480"/>
      <c r="MA270" s="480"/>
      <c r="MB270" s="480"/>
      <c r="MC270" s="480"/>
      <c r="MD270" s="480"/>
      <c r="ME270" s="480"/>
      <c r="MF270" s="480"/>
      <c r="MG270" s="480"/>
      <c r="MH270" s="480"/>
      <c r="MI270" s="480"/>
      <c r="MJ270" s="480"/>
      <c r="MK270" s="480"/>
      <c r="ML270" s="480"/>
      <c r="MM270" s="480"/>
      <c r="MN270" s="480"/>
      <c r="MO270" s="480"/>
      <c r="MP270" s="480"/>
      <c r="MQ270" s="480"/>
      <c r="MR270" s="480"/>
      <c r="MS270" s="480"/>
      <c r="MT270" s="480"/>
      <c r="MU270" s="480"/>
      <c r="MV270" s="480"/>
      <c r="MW270" s="480"/>
    </row>
    <row r="271" spans="1:361">
      <c r="A271" s="782" t="s">
        <v>1497</v>
      </c>
      <c r="B271" s="480"/>
      <c r="C271" s="480"/>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c r="BS271" s="480"/>
      <c r="BT271" s="480"/>
      <c r="BU271" s="480"/>
      <c r="BV271" s="480"/>
      <c r="BW271" s="480"/>
      <c r="BX271" s="480"/>
      <c r="BY271" s="480"/>
      <c r="BZ271" s="480"/>
      <c r="CA271" s="480"/>
      <c r="CB271" s="480"/>
      <c r="CC271" s="480"/>
      <c r="CD271" s="480"/>
      <c r="CE271" s="480"/>
      <c r="CF271" s="480"/>
      <c r="CG271" s="480"/>
      <c r="CH271" s="480"/>
      <c r="CI271" s="480"/>
      <c r="CJ271" s="480"/>
      <c r="CK271" s="480"/>
      <c r="CL271" s="480"/>
      <c r="CM271" s="480"/>
      <c r="CN271" s="480"/>
      <c r="CO271" s="480"/>
      <c r="CP271" s="480"/>
      <c r="CQ271" s="480"/>
      <c r="CR271" s="480"/>
      <c r="CS271" s="480"/>
      <c r="CT271" s="480"/>
      <c r="CU271" s="480"/>
      <c r="CV271" s="480"/>
      <c r="CW271" s="480"/>
      <c r="CX271" s="480"/>
      <c r="CY271" s="480"/>
      <c r="CZ271" s="480"/>
      <c r="DA271" s="480"/>
      <c r="DB271" s="480"/>
      <c r="DC271" s="480"/>
      <c r="DD271" s="480"/>
      <c r="DE271" s="480"/>
      <c r="DF271" s="480"/>
      <c r="DG271" s="480"/>
      <c r="DH271" s="480"/>
      <c r="DI271" s="480"/>
      <c r="DJ271" s="480"/>
      <c r="DK271" s="480"/>
      <c r="DL271" s="480"/>
      <c r="DM271" s="480"/>
      <c r="DN271" s="480"/>
      <c r="DO271" s="480"/>
      <c r="DP271" s="480"/>
      <c r="DQ271" s="480"/>
      <c r="DR271" s="480"/>
      <c r="DS271" s="480"/>
      <c r="DT271" s="480"/>
      <c r="DU271" s="480"/>
      <c r="DV271" s="480"/>
      <c r="DW271" s="480"/>
      <c r="DX271" s="480"/>
      <c r="DY271" s="480"/>
      <c r="DZ271" s="480"/>
      <c r="EA271" s="480"/>
      <c r="EB271" s="480"/>
      <c r="EC271" s="480"/>
      <c r="ED271" s="480"/>
      <c r="EE271" s="480"/>
      <c r="EF271" s="480"/>
      <c r="EG271" s="480"/>
      <c r="EH271" s="480"/>
      <c r="EI271" s="480"/>
      <c r="EJ271" s="480"/>
      <c r="EK271" s="480"/>
      <c r="EL271" s="480"/>
      <c r="EM271" s="480"/>
      <c r="EN271" s="480"/>
      <c r="EO271" s="480"/>
      <c r="EP271" s="480"/>
      <c r="EQ271" s="480"/>
      <c r="ER271" s="480"/>
      <c r="ES271" s="480"/>
      <c r="ET271" s="480"/>
      <c r="EU271" s="480"/>
      <c r="EV271" s="480"/>
      <c r="EW271" s="480"/>
      <c r="EX271" s="480"/>
      <c r="EY271" s="480"/>
      <c r="EZ271" s="480"/>
      <c r="FA271" s="480"/>
      <c r="FB271" s="480"/>
      <c r="FC271" s="480"/>
      <c r="FD271" s="480"/>
      <c r="FE271" s="480"/>
      <c r="FF271" s="480"/>
      <c r="FG271" s="480"/>
      <c r="FH271" s="480"/>
      <c r="FI271" s="480"/>
      <c r="FJ271" s="480"/>
      <c r="FK271" s="480"/>
      <c r="FL271" s="480"/>
      <c r="FM271" s="480"/>
      <c r="FN271" s="480"/>
      <c r="FO271" s="480"/>
      <c r="FP271" s="480"/>
      <c r="FQ271" s="480"/>
      <c r="FR271" s="480"/>
      <c r="FS271" s="480"/>
      <c r="FT271" s="480"/>
      <c r="FU271" s="480"/>
      <c r="FV271" s="480"/>
      <c r="FW271" s="480"/>
      <c r="FX271" s="480"/>
      <c r="FY271" s="480"/>
      <c r="FZ271" s="480"/>
      <c r="GA271" s="480"/>
      <c r="GB271" s="480"/>
      <c r="GC271" s="480"/>
      <c r="GD271" s="480"/>
      <c r="GE271" s="480"/>
      <c r="GF271" s="480"/>
      <c r="GG271" s="480"/>
      <c r="GH271" s="480"/>
      <c r="GI271" s="480"/>
      <c r="GJ271" s="480"/>
      <c r="GK271" s="480"/>
      <c r="GL271" s="480"/>
      <c r="GM271" s="480"/>
      <c r="GN271" s="480"/>
      <c r="GO271" s="480"/>
      <c r="GP271" s="480"/>
      <c r="GQ271" s="480"/>
      <c r="GR271" s="480"/>
      <c r="GS271" s="480"/>
      <c r="GT271" s="480"/>
      <c r="GU271" s="480"/>
      <c r="GV271" s="480">
        <v>151.44263999999998</v>
      </c>
      <c r="GW271" s="480">
        <v>161.56869</v>
      </c>
      <c r="GX271" s="480">
        <v>162.41973000000002</v>
      </c>
      <c r="GY271" s="480">
        <v>162.05571</v>
      </c>
      <c r="GZ271" s="480">
        <v>144.87815000000001</v>
      </c>
      <c r="HA271" s="480">
        <v>171.62628000000001</v>
      </c>
      <c r="HB271" s="480">
        <v>167.87096</v>
      </c>
      <c r="HC271" s="480">
        <v>176.72207</v>
      </c>
      <c r="HD271" s="480">
        <v>179.80957000000001</v>
      </c>
      <c r="HE271" s="480">
        <v>178.57907999999998</v>
      </c>
      <c r="HF271" s="480">
        <v>174.36170000000001</v>
      </c>
      <c r="HG271" s="480">
        <v>177.15947</v>
      </c>
      <c r="HH271" s="480">
        <v>176.40085999999999</v>
      </c>
      <c r="HI271" s="480">
        <v>189.31953000000001</v>
      </c>
      <c r="HJ271" s="480">
        <v>184.30709999999999</v>
      </c>
      <c r="HK271" s="480">
        <v>183.18629999999999</v>
      </c>
      <c r="HL271" s="480">
        <v>192.14788999999999</v>
      </c>
      <c r="HM271" s="480">
        <v>188.40940000000001</v>
      </c>
      <c r="HN271" s="480">
        <v>192.42242000000002</v>
      </c>
      <c r="HO271" s="480">
        <v>202.51035999999999</v>
      </c>
      <c r="HP271" s="480">
        <v>206.45724999999999</v>
      </c>
      <c r="HQ271" s="480">
        <v>206.02037999999999</v>
      </c>
      <c r="HR271" s="480">
        <v>203.78557000000001</v>
      </c>
      <c r="HS271" s="480">
        <v>201.07129999999998</v>
      </c>
      <c r="HT271" s="480">
        <v>203.68333000000001</v>
      </c>
      <c r="HU271" s="480">
        <v>213.22798</v>
      </c>
      <c r="HV271" s="480">
        <v>216.88419000000002</v>
      </c>
      <c r="HW271" s="480">
        <v>214.086521</v>
      </c>
      <c r="HX271" s="480">
        <v>215.97997000000004</v>
      </c>
      <c r="HY271" s="480">
        <v>220.45153999999997</v>
      </c>
      <c r="HZ271" s="480">
        <v>217.83452499999999</v>
      </c>
      <c r="IA271" s="480">
        <v>224.01373000000001</v>
      </c>
      <c r="IB271" s="480">
        <v>235.16242299999999</v>
      </c>
      <c r="IC271" s="480">
        <v>225.13855199999998</v>
      </c>
      <c r="ID271" s="480">
        <v>229.39901399999997</v>
      </c>
      <c r="IE271" s="480">
        <v>237.38096485805312</v>
      </c>
      <c r="IF271" s="480">
        <v>238.1</v>
      </c>
      <c r="IG271" s="480">
        <v>246.88617082716979</v>
      </c>
      <c r="IH271" s="480">
        <v>250.36699999999999</v>
      </c>
      <c r="II271" s="480">
        <v>242.805231041947</v>
      </c>
      <c r="IJ271" s="480">
        <v>247.091632723776</v>
      </c>
      <c r="IK271" s="480">
        <v>257.12054795522101</v>
      </c>
      <c r="IL271" s="480">
        <v>271.07679038161501</v>
      </c>
      <c r="IM271" s="480">
        <v>272.802997</v>
      </c>
      <c r="IN271" s="480">
        <v>282.56909245999998</v>
      </c>
      <c r="IO271" s="480">
        <v>275.10782</v>
      </c>
      <c r="IP271" s="480">
        <v>265.94880999999998</v>
      </c>
      <c r="IQ271" s="480">
        <v>259.42740170675904</v>
      </c>
      <c r="IR271" s="480">
        <v>263.76556837035901</v>
      </c>
      <c r="IS271" s="480">
        <v>286.87830627781699</v>
      </c>
      <c r="IT271" s="480">
        <v>282.85770092275004</v>
      </c>
      <c r="IU271" s="480">
        <v>277.55193323200001</v>
      </c>
      <c r="IV271" s="480">
        <v>276.33008731365601</v>
      </c>
      <c r="IW271" s="480">
        <v>283.20237071262397</v>
      </c>
      <c r="IX271" s="480">
        <v>295.53454877167997</v>
      </c>
      <c r="IY271" s="480">
        <v>316.0317348879708</v>
      </c>
      <c r="IZ271" s="480">
        <v>292.520460618014</v>
      </c>
      <c r="JA271" s="480">
        <v>292.49828754168203</v>
      </c>
      <c r="JB271" s="480">
        <v>277.10012899999998</v>
      </c>
      <c r="JC271" s="480">
        <v>277.76542866408903</v>
      </c>
      <c r="JD271" s="480">
        <v>290.98210797247202</v>
      </c>
      <c r="JE271" s="480">
        <v>302.78849292896871</v>
      </c>
      <c r="JF271" s="480">
        <v>295.306122126182</v>
      </c>
      <c r="JG271" s="480">
        <v>285.09323020861996</v>
      </c>
      <c r="JH271" s="480">
        <v>292.51187445074197</v>
      </c>
      <c r="JI271" s="480">
        <v>295.98636346082003</v>
      </c>
      <c r="JJ271" s="480">
        <v>314.03457371260799</v>
      </c>
      <c r="JK271" s="480">
        <v>307.36060514158999</v>
      </c>
      <c r="JL271" s="480">
        <v>313.76453421437611</v>
      </c>
      <c r="JM271" s="480">
        <v>313.83992172782598</v>
      </c>
      <c r="JN271" s="480">
        <v>302.0235628191092</v>
      </c>
      <c r="JO271" s="480">
        <v>291.667948589535</v>
      </c>
      <c r="JP271" s="480">
        <v>306.52894651507199</v>
      </c>
      <c r="JQ271" s="480">
        <v>329.48774491015149</v>
      </c>
      <c r="JR271" s="480">
        <v>337.84073954762704</v>
      </c>
      <c r="JS271" s="480">
        <v>326.08892625500005</v>
      </c>
      <c r="JT271" s="480">
        <v>334.30812576911001</v>
      </c>
      <c r="JU271" s="480">
        <v>341.34615858612551</v>
      </c>
      <c r="JV271" s="480">
        <v>345.7284122041242</v>
      </c>
      <c r="JW271" s="480">
        <v>372.48431061718293</v>
      </c>
      <c r="JX271" s="480">
        <v>346.00049516397803</v>
      </c>
      <c r="JY271" s="480">
        <v>347.30939706512436</v>
      </c>
      <c r="JZ271" s="480">
        <v>342.02966080019974</v>
      </c>
      <c r="KA271" s="480">
        <v>339.31610554452334</v>
      </c>
      <c r="KB271" s="480">
        <v>356.55755658761564</v>
      </c>
      <c r="KC271" s="480">
        <v>386.40097681153793</v>
      </c>
      <c r="KD271" s="480">
        <v>364.92602801242225</v>
      </c>
      <c r="KE271" s="480">
        <v>361.24522146641897</v>
      </c>
      <c r="KF271" s="480">
        <v>387.7161490143281</v>
      </c>
      <c r="KG271" s="480">
        <v>378.38640611407169</v>
      </c>
      <c r="KH271" s="480">
        <v>378.79772212737095</v>
      </c>
      <c r="KI271" s="480">
        <v>429.47033986303995</v>
      </c>
      <c r="KJ271" s="480">
        <v>407.5836427203925</v>
      </c>
      <c r="KK271" s="480">
        <v>399.83896960649059</v>
      </c>
      <c r="KL271" s="480">
        <v>389.23935195280455</v>
      </c>
      <c r="KM271" s="480">
        <v>416.20004182809231</v>
      </c>
      <c r="KN271" s="480">
        <v>410.76997239619686</v>
      </c>
      <c r="KO271" s="480">
        <v>448.03497574423704</v>
      </c>
      <c r="KP271" s="480">
        <v>430.32504851209325</v>
      </c>
      <c r="KQ271" s="480">
        <v>461.11767383077841</v>
      </c>
      <c r="KR271" s="480">
        <v>444.16778610115659</v>
      </c>
      <c r="KS271" s="480">
        <v>440.00169751285802</v>
      </c>
      <c r="KT271" s="480">
        <v>493.14322751320651</v>
      </c>
      <c r="KU271" s="480">
        <v>492.24360505840957</v>
      </c>
      <c r="KV271" s="480">
        <v>518.22543214140467</v>
      </c>
      <c r="KW271" s="480">
        <v>511.06668063620401</v>
      </c>
      <c r="KX271" s="480">
        <v>498.5896765833981</v>
      </c>
      <c r="KY271" s="480">
        <v>495.32543488725366</v>
      </c>
      <c r="KZ271" s="480">
        <v>523.03086872213373</v>
      </c>
      <c r="LA271" s="480">
        <v>545.32772352088693</v>
      </c>
      <c r="LB271" s="480">
        <v>520.83829304750702</v>
      </c>
      <c r="LC271" s="480">
        <v>539.9863742469405</v>
      </c>
      <c r="LD271" s="480">
        <v>552.25935145932942</v>
      </c>
      <c r="LE271" s="480">
        <v>526.79681987401216</v>
      </c>
      <c r="LF271" s="480">
        <v>560.81826212917736</v>
      </c>
      <c r="LG271" s="480">
        <v>526.09897525084023</v>
      </c>
      <c r="LH271" s="480">
        <v>571.66242979604579</v>
      </c>
      <c r="LI271" s="480">
        <v>620.21847839779957</v>
      </c>
      <c r="LJ271" s="480">
        <v>618.6489115599145</v>
      </c>
      <c r="LK271" s="480">
        <v>598.86060165779054</v>
      </c>
      <c r="LL271" s="480">
        <v>611.15276642489448</v>
      </c>
      <c r="LM271" s="480">
        <v>712.79592904576089</v>
      </c>
      <c r="LN271" s="480">
        <v>626.03886935263154</v>
      </c>
      <c r="LO271" s="480">
        <v>634.5612423893549</v>
      </c>
      <c r="LP271" s="480">
        <v>660.42028995913893</v>
      </c>
      <c r="LQ271" s="480">
        <v>664.91396336945991</v>
      </c>
      <c r="LR271" s="480">
        <v>669.70133296524114</v>
      </c>
      <c r="LS271" s="480">
        <v>681.64094406096649</v>
      </c>
      <c r="LT271" s="480">
        <v>688.19300046432443</v>
      </c>
      <c r="LU271" s="480">
        <v>635.66381469796852</v>
      </c>
      <c r="LV271" s="480">
        <v>612.46068218985488</v>
      </c>
      <c r="LW271" s="480">
        <v>642.65798005547401</v>
      </c>
      <c r="LX271" s="480">
        <v>619.44993973371857</v>
      </c>
      <c r="LY271" s="480">
        <v>919.84324322891405</v>
      </c>
      <c r="LZ271" s="480">
        <v>704.91336016859464</v>
      </c>
      <c r="MA271" s="480">
        <v>723.87339124960965</v>
      </c>
      <c r="MB271" s="480">
        <v>763.66449325813005</v>
      </c>
      <c r="MC271" s="480"/>
      <c r="MD271" s="480"/>
      <c r="ME271" s="480"/>
      <c r="MF271" s="480"/>
      <c r="MG271" s="480"/>
      <c r="MH271" s="480"/>
      <c r="MI271" s="480"/>
      <c r="MJ271" s="480"/>
      <c r="MK271" s="480"/>
      <c r="ML271" s="480"/>
      <c r="MM271" s="480"/>
      <c r="MN271" s="480"/>
      <c r="MO271" s="480"/>
      <c r="MP271" s="480"/>
      <c r="MQ271" s="480"/>
      <c r="MR271" s="480"/>
      <c r="MS271" s="480"/>
      <c r="MT271" s="480"/>
      <c r="MU271" s="480"/>
      <c r="MV271" s="480"/>
      <c r="MW271" s="480"/>
    </row>
    <row r="272" spans="1:361">
      <c r="A272" s="782" t="s">
        <v>568</v>
      </c>
      <c r="B272" s="480"/>
      <c r="C272" s="480"/>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c r="BS272" s="480"/>
      <c r="BT272" s="480"/>
      <c r="BU272" s="480"/>
      <c r="BV272" s="480"/>
      <c r="BW272" s="480"/>
      <c r="BX272" s="480"/>
      <c r="BY272" s="480"/>
      <c r="BZ272" s="480"/>
      <c r="CA272" s="480"/>
      <c r="CB272" s="480"/>
      <c r="CC272" s="480"/>
      <c r="CD272" s="480"/>
      <c r="CE272" s="480"/>
      <c r="CF272" s="480"/>
      <c r="CG272" s="480"/>
      <c r="CH272" s="480"/>
      <c r="CI272" s="480"/>
      <c r="CJ272" s="480"/>
      <c r="CK272" s="480"/>
      <c r="CL272" s="480"/>
      <c r="CM272" s="480"/>
      <c r="CN272" s="480"/>
      <c r="CO272" s="480"/>
      <c r="CP272" s="480"/>
      <c r="CQ272" s="480"/>
      <c r="CR272" s="480"/>
      <c r="CS272" s="480"/>
      <c r="CT272" s="480"/>
      <c r="CU272" s="480"/>
      <c r="CV272" s="480"/>
      <c r="CW272" s="480"/>
      <c r="CX272" s="480"/>
      <c r="CY272" s="480"/>
      <c r="CZ272" s="480"/>
      <c r="DA272" s="480"/>
      <c r="DB272" s="480"/>
      <c r="DC272" s="480"/>
      <c r="DD272" s="480"/>
      <c r="DE272" s="480"/>
      <c r="DF272" s="480"/>
      <c r="DG272" s="480"/>
      <c r="DH272" s="480"/>
      <c r="DI272" s="480"/>
      <c r="DJ272" s="480"/>
      <c r="DK272" s="480"/>
      <c r="DL272" s="480"/>
      <c r="DM272" s="480"/>
      <c r="DN272" s="480"/>
      <c r="DO272" s="480"/>
      <c r="DP272" s="480"/>
      <c r="DQ272" s="480"/>
      <c r="DR272" s="480"/>
      <c r="DS272" s="480"/>
      <c r="DT272" s="480"/>
      <c r="DU272" s="480"/>
      <c r="DV272" s="480"/>
      <c r="DW272" s="480"/>
      <c r="DX272" s="480"/>
      <c r="DY272" s="480"/>
      <c r="DZ272" s="480"/>
      <c r="EA272" s="480"/>
      <c r="EB272" s="480"/>
      <c r="EC272" s="480"/>
      <c r="ED272" s="480"/>
      <c r="EE272" s="480"/>
      <c r="EF272" s="480"/>
      <c r="EG272" s="480"/>
      <c r="EH272" s="480"/>
      <c r="EI272" s="480"/>
      <c r="EJ272" s="480"/>
      <c r="EK272" s="480"/>
      <c r="EL272" s="480"/>
      <c r="EM272" s="480"/>
      <c r="EN272" s="480"/>
      <c r="EO272" s="480"/>
      <c r="EP272" s="480"/>
      <c r="EQ272" s="480"/>
      <c r="ER272" s="480"/>
      <c r="ES272" s="480"/>
      <c r="ET272" s="480"/>
      <c r="EU272" s="480"/>
      <c r="EV272" s="480"/>
      <c r="EW272" s="480"/>
      <c r="EX272" s="480"/>
      <c r="EY272" s="480"/>
      <c r="EZ272" s="480"/>
      <c r="FA272" s="480"/>
      <c r="FB272" s="480"/>
      <c r="FC272" s="480"/>
      <c r="FD272" s="480"/>
      <c r="FE272" s="480"/>
      <c r="FF272" s="480"/>
      <c r="FG272" s="480"/>
      <c r="FH272" s="480"/>
      <c r="FI272" s="480"/>
      <c r="FJ272" s="480"/>
      <c r="FK272" s="480"/>
      <c r="FL272" s="480"/>
      <c r="FM272" s="480"/>
      <c r="FN272" s="480"/>
      <c r="FO272" s="480"/>
      <c r="FP272" s="480"/>
      <c r="FQ272" s="480"/>
      <c r="FR272" s="480"/>
      <c r="FS272" s="480"/>
      <c r="FT272" s="480"/>
      <c r="FU272" s="480"/>
      <c r="FV272" s="480"/>
      <c r="FW272" s="480"/>
      <c r="FX272" s="480"/>
      <c r="FY272" s="480"/>
      <c r="FZ272" s="480"/>
      <c r="GA272" s="480"/>
      <c r="GB272" s="480"/>
      <c r="GC272" s="480"/>
      <c r="GD272" s="480"/>
      <c r="GE272" s="480"/>
      <c r="GF272" s="480"/>
      <c r="GG272" s="480"/>
      <c r="GH272" s="480"/>
      <c r="GI272" s="480"/>
      <c r="GJ272" s="480"/>
      <c r="GK272" s="480"/>
      <c r="GL272" s="480"/>
      <c r="GM272" s="480"/>
      <c r="GN272" s="480"/>
      <c r="GO272" s="480"/>
      <c r="GP272" s="480"/>
      <c r="GQ272" s="480"/>
      <c r="GR272" s="480"/>
      <c r="GS272" s="480"/>
      <c r="GT272" s="480"/>
      <c r="GU272" s="480"/>
      <c r="GV272" s="480">
        <v>451.14675100736002</v>
      </c>
      <c r="GW272" s="480">
        <v>563.83227688943998</v>
      </c>
      <c r="GX272" s="480">
        <v>525.28547415983996</v>
      </c>
      <c r="GY272" s="480">
        <v>506.77425192336</v>
      </c>
      <c r="GZ272" s="480">
        <v>469.92109853232</v>
      </c>
      <c r="HA272" s="480">
        <v>438.43704955312</v>
      </c>
      <c r="HB272" s="480">
        <v>390.16171297632002</v>
      </c>
      <c r="HC272" s="480">
        <v>451.83462564671999</v>
      </c>
      <c r="HD272" s="480">
        <v>398.09067651743999</v>
      </c>
      <c r="HE272" s="480">
        <v>375.44576271744</v>
      </c>
      <c r="HF272" s="480">
        <v>372.20165294544</v>
      </c>
      <c r="HG272" s="480">
        <v>393.63866398111998</v>
      </c>
      <c r="HH272" s="480">
        <v>398.4088362256</v>
      </c>
      <c r="HI272" s="480">
        <v>457.05233336799995</v>
      </c>
      <c r="HJ272" s="480">
        <v>386.3874455184</v>
      </c>
      <c r="HK272" s="480">
        <v>357.85828328239995</v>
      </c>
      <c r="HL272" s="480">
        <v>366.67206609855998</v>
      </c>
      <c r="HM272" s="480">
        <v>373.85807326016004</v>
      </c>
      <c r="HN272" s="480">
        <v>546.65393625952004</v>
      </c>
      <c r="HO272" s="480">
        <v>575.65038754367993</v>
      </c>
      <c r="HP272" s="480">
        <v>580.87457301791994</v>
      </c>
      <c r="HQ272" s="480">
        <v>578.85966796896003</v>
      </c>
      <c r="HR272" s="480">
        <v>599.18473212992001</v>
      </c>
      <c r="HS272" s="480">
        <v>607.3944861982751</v>
      </c>
      <c r="HT272" s="480">
        <v>600.55322493883682</v>
      </c>
      <c r="HU272" s="480">
        <v>634.3434295115776</v>
      </c>
      <c r="HV272" s="480">
        <v>596.7872937503696</v>
      </c>
      <c r="HW272" s="480">
        <v>565.32046133599999</v>
      </c>
      <c r="HX272" s="480">
        <v>549.25349640615991</v>
      </c>
      <c r="HY272" s="480">
        <v>547.04605345686002</v>
      </c>
      <c r="HZ272" s="480">
        <v>571.17054932366011</v>
      </c>
      <c r="IA272" s="480">
        <v>559.68447047861002</v>
      </c>
      <c r="IB272" s="480">
        <v>543.4754336011157</v>
      </c>
      <c r="IC272" s="480">
        <v>532.32504169635001</v>
      </c>
      <c r="ID272" s="480">
        <v>518.44912719474996</v>
      </c>
      <c r="IE272" s="480">
        <v>476.74144748176002</v>
      </c>
      <c r="IF272" s="480">
        <v>481.66980865506963</v>
      </c>
      <c r="IG272" s="480">
        <v>585.73875101624003</v>
      </c>
      <c r="IH272" s="480">
        <v>568.33915492497999</v>
      </c>
      <c r="II272" s="480">
        <v>541.63590639561005</v>
      </c>
      <c r="IJ272" s="480">
        <v>575.57055904248</v>
      </c>
      <c r="IK272" s="480">
        <v>558.87421403193002</v>
      </c>
      <c r="IL272" s="480">
        <v>535.87597352466003</v>
      </c>
      <c r="IM272" s="480">
        <v>534.52624512037994</v>
      </c>
      <c r="IN272" s="480">
        <v>499.98564060318995</v>
      </c>
      <c r="IO272" s="480">
        <v>455.56120501840996</v>
      </c>
      <c r="IP272" s="480">
        <v>490.29694441107</v>
      </c>
      <c r="IQ272" s="480">
        <v>463.33175386167005</v>
      </c>
      <c r="IR272" s="480">
        <v>491.56950650916798</v>
      </c>
      <c r="IS272" s="480">
        <v>608.58122545947913</v>
      </c>
      <c r="IT272" s="480">
        <v>547.89547175320877</v>
      </c>
      <c r="IU272" s="480">
        <v>543.8890944559796</v>
      </c>
      <c r="IV272" s="480">
        <v>542.05967289098817</v>
      </c>
      <c r="IW272" s="480">
        <v>553.01670779155916</v>
      </c>
      <c r="IX272" s="480">
        <v>540.86318975995994</v>
      </c>
      <c r="IY272" s="480">
        <v>568.1441154910641</v>
      </c>
      <c r="IZ272" s="480">
        <v>561.79586749645989</v>
      </c>
      <c r="JA272" s="480">
        <v>527.34613441063993</v>
      </c>
      <c r="JB272" s="480">
        <v>535.49927875648996</v>
      </c>
      <c r="JC272" s="480">
        <v>554.08807080107522</v>
      </c>
      <c r="JD272" s="480">
        <v>552.64898520550685</v>
      </c>
      <c r="JE272" s="480">
        <v>647.14362877969984</v>
      </c>
      <c r="JF272" s="480">
        <v>654.87079349156579</v>
      </c>
      <c r="JG272" s="480">
        <v>593.33104292941334</v>
      </c>
      <c r="JH272" s="480">
        <v>594.2970853096665</v>
      </c>
      <c r="JI272" s="480">
        <v>578.39091396952381</v>
      </c>
      <c r="JJ272" s="480">
        <v>570.86742462543816</v>
      </c>
      <c r="JK272" s="480">
        <v>603.88784540829977</v>
      </c>
      <c r="JL272" s="480">
        <v>603.35760883995408</v>
      </c>
      <c r="JM272" s="480">
        <v>580.79572441212383</v>
      </c>
      <c r="JN272" s="480">
        <v>576.71203224833334</v>
      </c>
      <c r="JO272" s="480">
        <v>611.69443836233324</v>
      </c>
      <c r="JP272" s="480">
        <v>604.15343802142866</v>
      </c>
      <c r="JQ272" s="480">
        <v>738.49852655890822</v>
      </c>
      <c r="JR272" s="480">
        <v>667.49241043541087</v>
      </c>
      <c r="JS272" s="480">
        <v>680.68646855137786</v>
      </c>
      <c r="JT272" s="480">
        <v>679.40489390844709</v>
      </c>
      <c r="JU272" s="480">
        <v>657.17684692350736</v>
      </c>
      <c r="JV272" s="480">
        <v>637.63808940225454</v>
      </c>
      <c r="JW272" s="480">
        <v>662.59324551947304</v>
      </c>
      <c r="JX272" s="480">
        <v>619.12113398285078</v>
      </c>
      <c r="JY272" s="480">
        <v>666.93015586074785</v>
      </c>
      <c r="JZ272" s="480">
        <v>664.95685724238001</v>
      </c>
      <c r="KA272" s="480">
        <v>617.16276872801905</v>
      </c>
      <c r="KB272" s="480">
        <v>591.52979589437723</v>
      </c>
      <c r="KC272" s="480">
        <v>839.09668268076871</v>
      </c>
      <c r="KD272" s="480">
        <v>791.36442310933319</v>
      </c>
      <c r="KE272" s="480">
        <v>785.55162057811674</v>
      </c>
      <c r="KF272" s="480">
        <v>778.35711436842382</v>
      </c>
      <c r="KG272" s="480">
        <v>732.4615567550386</v>
      </c>
      <c r="KH272" s="480">
        <v>708.45520383342546</v>
      </c>
      <c r="KI272" s="480">
        <v>767.02503290821437</v>
      </c>
      <c r="KJ272" s="480">
        <v>701.01554866714889</v>
      </c>
      <c r="KK272" s="480">
        <v>702.57679739387709</v>
      </c>
      <c r="KL272" s="480">
        <v>713.44160098456746</v>
      </c>
      <c r="KM272" s="480">
        <v>777.41949427126258</v>
      </c>
      <c r="KN272" s="480">
        <v>787.11604440711699</v>
      </c>
      <c r="KO272" s="480">
        <v>963.14947054675736</v>
      </c>
      <c r="KP272" s="480">
        <v>955.60976121111241</v>
      </c>
      <c r="KQ272" s="480">
        <v>949.80523336961573</v>
      </c>
      <c r="KR272" s="480">
        <v>923.04198511904337</v>
      </c>
      <c r="KS272" s="480">
        <v>1005.9994042536875</v>
      </c>
      <c r="KT272" s="480">
        <v>1014.9586721121289</v>
      </c>
      <c r="KU272" s="480">
        <v>1198.7095631433497</v>
      </c>
      <c r="KV272" s="480">
        <v>1285.9428980546145</v>
      </c>
      <c r="KW272" s="480">
        <v>1251.4067463921774</v>
      </c>
      <c r="KX272" s="480">
        <v>1335.9639306179517</v>
      </c>
      <c r="KY272" s="480">
        <v>1297.4398347613158</v>
      </c>
      <c r="KZ272" s="480">
        <v>1236.0445331570013</v>
      </c>
      <c r="LA272" s="480">
        <v>1371.8241390081278</v>
      </c>
      <c r="LB272" s="480">
        <v>1282.051625060581</v>
      </c>
      <c r="LC272" s="480">
        <v>1214.4387437449252</v>
      </c>
      <c r="LD272" s="480">
        <v>1279.6856947495451</v>
      </c>
      <c r="LE272" s="480">
        <v>1280.4875633827057</v>
      </c>
      <c r="LF272" s="480">
        <v>1235.6367408172273</v>
      </c>
      <c r="LG272" s="480">
        <v>1233.1435080074966</v>
      </c>
      <c r="LH272" s="480">
        <v>1218.7556502597238</v>
      </c>
      <c r="LI272" s="480">
        <v>1428.8162578482604</v>
      </c>
      <c r="LJ272" s="480">
        <v>1293.2539208364328</v>
      </c>
      <c r="LK272" s="480">
        <v>1267.5681446011199</v>
      </c>
      <c r="LL272" s="480">
        <v>1315.2255846066666</v>
      </c>
      <c r="LM272" s="480">
        <v>1417.612893804333</v>
      </c>
      <c r="LN272" s="480">
        <v>1238.2481431553333</v>
      </c>
      <c r="LO272" s="480">
        <v>1208.1557880016667</v>
      </c>
      <c r="LP272" s="480">
        <v>1392.0010429456665</v>
      </c>
      <c r="LQ272" s="480">
        <v>1428.3756119256668</v>
      </c>
      <c r="LR272" s="480">
        <v>1542.333870608667</v>
      </c>
      <c r="LS272" s="480">
        <v>1591.2722319219997</v>
      </c>
      <c r="LT272" s="480">
        <v>1601.0812184750002</v>
      </c>
      <c r="LU272" s="480">
        <v>1395.8133293596668</v>
      </c>
      <c r="LV272" s="480">
        <v>1364.5340429766668</v>
      </c>
      <c r="LW272" s="480">
        <v>1288.5491176036667</v>
      </c>
      <c r="LX272" s="480">
        <v>1216.5320110186669</v>
      </c>
      <c r="LY272" s="480">
        <v>1569.2891218043333</v>
      </c>
      <c r="LZ272" s="480">
        <v>1179.7845330203336</v>
      </c>
      <c r="MA272" s="480">
        <v>1192.7286141486668</v>
      </c>
      <c r="MB272" s="480">
        <v>1486.3307048763334</v>
      </c>
      <c r="MC272" s="480"/>
      <c r="MD272" s="480"/>
      <c r="ME272" s="480"/>
      <c r="MF272" s="480"/>
      <c r="MG272" s="480"/>
      <c r="MH272" s="480"/>
      <c r="MI272" s="480"/>
      <c r="MJ272" s="480"/>
      <c r="MK272" s="480"/>
      <c r="ML272" s="480"/>
      <c r="MM272" s="480"/>
      <c r="MN272" s="480"/>
      <c r="MO272" s="480"/>
      <c r="MP272" s="480"/>
      <c r="MQ272" s="480"/>
      <c r="MR272" s="480"/>
      <c r="MS272" s="480"/>
      <c r="MT272" s="480"/>
      <c r="MU272" s="480"/>
      <c r="MV272" s="480"/>
      <c r="MW272" s="480"/>
    </row>
    <row r="273" spans="1:361">
      <c r="A273" s="783" t="s">
        <v>1498</v>
      </c>
      <c r="B273" s="482"/>
      <c r="C273" s="482"/>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c r="BS273" s="482"/>
      <c r="BT273" s="482"/>
      <c r="BU273" s="482"/>
      <c r="BV273" s="482"/>
      <c r="BW273" s="482"/>
      <c r="BX273" s="482"/>
      <c r="BY273" s="482"/>
      <c r="BZ273" s="482"/>
      <c r="CA273" s="482"/>
      <c r="CB273" s="482"/>
      <c r="CC273" s="482"/>
      <c r="CD273" s="482"/>
      <c r="CE273" s="482"/>
      <c r="CF273" s="482"/>
      <c r="CG273" s="482"/>
      <c r="CH273" s="482"/>
      <c r="CI273" s="482"/>
      <c r="CJ273" s="482"/>
      <c r="CK273" s="482"/>
      <c r="CL273" s="482"/>
      <c r="CM273" s="482"/>
      <c r="CN273" s="482"/>
      <c r="CO273" s="482"/>
      <c r="CP273" s="482"/>
      <c r="CQ273" s="482"/>
      <c r="CR273" s="482"/>
      <c r="CS273" s="482"/>
      <c r="CT273" s="482"/>
      <c r="CU273" s="482"/>
      <c r="CV273" s="482"/>
      <c r="CW273" s="482"/>
      <c r="CX273" s="482"/>
      <c r="CY273" s="482"/>
      <c r="CZ273" s="482"/>
      <c r="DA273" s="482"/>
      <c r="DB273" s="482"/>
      <c r="DC273" s="482"/>
      <c r="DD273" s="482"/>
      <c r="DE273" s="482"/>
      <c r="DF273" s="482"/>
      <c r="DG273" s="482"/>
      <c r="DH273" s="482"/>
      <c r="DI273" s="482"/>
      <c r="DJ273" s="482"/>
      <c r="DK273" s="482"/>
      <c r="DL273" s="482"/>
      <c r="DM273" s="482"/>
      <c r="DN273" s="482"/>
      <c r="DO273" s="482"/>
      <c r="DP273" s="482"/>
      <c r="DQ273" s="482"/>
      <c r="DR273" s="482"/>
      <c r="DS273" s="482"/>
      <c r="DT273" s="482"/>
      <c r="DU273" s="482"/>
      <c r="DV273" s="482"/>
      <c r="DW273" s="482"/>
      <c r="DX273" s="482"/>
      <c r="DY273" s="482"/>
      <c r="DZ273" s="482"/>
      <c r="EA273" s="482"/>
      <c r="EB273" s="482"/>
      <c r="EC273" s="482"/>
      <c r="ED273" s="482"/>
      <c r="EE273" s="482"/>
      <c r="EF273" s="482"/>
      <c r="EG273" s="482"/>
      <c r="EH273" s="482"/>
      <c r="EI273" s="482"/>
      <c r="EJ273" s="482"/>
      <c r="EK273" s="482"/>
      <c r="EL273" s="482"/>
      <c r="EM273" s="482"/>
      <c r="EN273" s="482"/>
      <c r="EO273" s="482"/>
      <c r="EP273" s="482"/>
      <c r="EQ273" s="482"/>
      <c r="ER273" s="482"/>
      <c r="ES273" s="482"/>
      <c r="ET273" s="482"/>
      <c r="EU273" s="482"/>
      <c r="EV273" s="482"/>
      <c r="EW273" s="482"/>
      <c r="EX273" s="482"/>
      <c r="EY273" s="482"/>
      <c r="EZ273" s="482"/>
      <c r="FA273" s="482"/>
      <c r="FB273" s="482"/>
      <c r="FC273" s="482"/>
      <c r="FD273" s="482"/>
      <c r="FE273" s="482"/>
      <c r="FF273" s="482"/>
      <c r="FG273" s="482"/>
      <c r="FH273" s="482"/>
      <c r="FI273" s="482"/>
      <c r="FJ273" s="482"/>
      <c r="FK273" s="482"/>
      <c r="FL273" s="482"/>
      <c r="FM273" s="482"/>
      <c r="FN273" s="482"/>
      <c r="FO273" s="482"/>
      <c r="FP273" s="482"/>
      <c r="FQ273" s="482"/>
      <c r="FR273" s="482"/>
      <c r="FS273" s="482"/>
      <c r="FT273" s="482"/>
      <c r="FU273" s="482"/>
      <c r="FV273" s="482"/>
      <c r="FW273" s="482"/>
      <c r="FX273" s="482"/>
      <c r="FY273" s="482"/>
      <c r="FZ273" s="482"/>
      <c r="GA273" s="482"/>
      <c r="GB273" s="482"/>
      <c r="GC273" s="482"/>
      <c r="GD273" s="482"/>
      <c r="GE273" s="482"/>
      <c r="GF273" s="482"/>
      <c r="GG273" s="482"/>
      <c r="GH273" s="482"/>
      <c r="GI273" s="482"/>
      <c r="GJ273" s="482"/>
      <c r="GK273" s="482"/>
      <c r="GL273" s="482"/>
      <c r="GM273" s="482"/>
      <c r="GN273" s="482"/>
      <c r="GO273" s="482"/>
      <c r="GP273" s="482"/>
      <c r="GQ273" s="482"/>
      <c r="GR273" s="482"/>
      <c r="GS273" s="482"/>
      <c r="GT273" s="482"/>
      <c r="GU273" s="482"/>
      <c r="GV273" s="482">
        <v>-182.73086000000004</v>
      </c>
      <c r="GW273" s="482">
        <v>-261.63292999999999</v>
      </c>
      <c r="GX273" s="482">
        <v>-237.78379000000001</v>
      </c>
      <c r="GY273" s="482">
        <v>-187.50675999999999</v>
      </c>
      <c r="GZ273" s="482">
        <v>-150.86178000000001</v>
      </c>
      <c r="HA273" s="482">
        <v>-122.27566999999999</v>
      </c>
      <c r="HB273" s="482">
        <v>-70.632909999999995</v>
      </c>
      <c r="HC273" s="482">
        <v>-115.28959</v>
      </c>
      <c r="HD273" s="482">
        <v>-134.19905</v>
      </c>
      <c r="HE273" s="482">
        <v>-115.34336000000002</v>
      </c>
      <c r="HF273" s="482">
        <v>-132.36201</v>
      </c>
      <c r="HG273" s="482">
        <v>-146.91213999999997</v>
      </c>
      <c r="HH273" s="482">
        <v>-139.89963</v>
      </c>
      <c r="HI273" s="482">
        <v>-165.37295999999998</v>
      </c>
      <c r="HJ273" s="482">
        <v>-142.74851000000001</v>
      </c>
      <c r="HK273" s="482">
        <v>-108.58510999999999</v>
      </c>
      <c r="HL273" s="482">
        <v>-118.84940999999999</v>
      </c>
      <c r="HM273" s="482">
        <v>-121.42143999999999</v>
      </c>
      <c r="HN273" s="482">
        <v>-260.84959468</v>
      </c>
      <c r="HO273" s="482">
        <v>-234.60590100000002</v>
      </c>
      <c r="HP273" s="482">
        <v>-278.09161000000006</v>
      </c>
      <c r="HQ273" s="482">
        <v>-263.60619999999994</v>
      </c>
      <c r="HR273" s="482">
        <v>-279.15318000000002</v>
      </c>
      <c r="HS273" s="482">
        <v>-297.20621</v>
      </c>
      <c r="HT273" s="482">
        <v>-287.58815000000004</v>
      </c>
      <c r="HU273" s="482">
        <v>-303.60348999999997</v>
      </c>
      <c r="HV273" s="482">
        <v>-272.09118999999998</v>
      </c>
      <c r="HW273" s="482">
        <v>-242.59095000000005</v>
      </c>
      <c r="HX273" s="482">
        <v>-213.89856</v>
      </c>
      <c r="HY273" s="482">
        <v>-209.63755</v>
      </c>
      <c r="HZ273" s="482">
        <v>-213.36566999999994</v>
      </c>
      <c r="IA273" s="482">
        <v>-146.78897069210001</v>
      </c>
      <c r="IB273" s="482">
        <v>-110.26220000000001</v>
      </c>
      <c r="IC273" s="482">
        <v>-114.15020000000001</v>
      </c>
      <c r="ID273" s="482">
        <v>-81.860199999999992</v>
      </c>
      <c r="IE273" s="482">
        <v>-58.350585999999993</v>
      </c>
      <c r="IF273" s="482">
        <v>-81.298199999999994</v>
      </c>
      <c r="IG273" s="482">
        <v>-166.8620237481</v>
      </c>
      <c r="IH273" s="482">
        <v>-159.63885026610001</v>
      </c>
      <c r="II273" s="482">
        <v>-181.39485026610001</v>
      </c>
      <c r="IJ273" s="482">
        <v>-145.36392299999997</v>
      </c>
      <c r="IK273" s="482">
        <v>-136.14587993589001</v>
      </c>
      <c r="IL273" s="482">
        <v>-128.5160606208</v>
      </c>
      <c r="IM273" s="482">
        <v>-96.543470197150015</v>
      </c>
      <c r="IN273" s="482">
        <v>-100.58982010125</v>
      </c>
      <c r="IO273" s="482">
        <v>-90.77748501840999</v>
      </c>
      <c r="IP273" s="482">
        <v>-123.78787827983999</v>
      </c>
      <c r="IQ273" s="482">
        <v>-92.556046168489985</v>
      </c>
      <c r="IR273" s="482">
        <v>-111.40878229638001</v>
      </c>
      <c r="IS273" s="482">
        <v>-190.68424096699999</v>
      </c>
      <c r="IT273" s="482">
        <v>-146.45641120781997</v>
      </c>
      <c r="IU273" s="482">
        <v>-152.47066473597002</v>
      </c>
      <c r="IV273" s="482">
        <v>-162.06308878021997</v>
      </c>
      <c r="IW273" s="482">
        <v>-179.67940623145998</v>
      </c>
      <c r="IX273" s="482">
        <v>-164.36732514398</v>
      </c>
      <c r="IY273" s="482">
        <v>-122.65774068432998</v>
      </c>
      <c r="IZ273" s="482">
        <v>-142.76451914446</v>
      </c>
      <c r="JA273" s="482">
        <v>-128.86360545064002</v>
      </c>
      <c r="JB273" s="482">
        <v>-160.23771219648998</v>
      </c>
      <c r="JC273" s="482">
        <v>-151.55394095478999</v>
      </c>
      <c r="JD273" s="482">
        <v>-142.26675015275998</v>
      </c>
      <c r="JE273" s="482">
        <v>-200.4232085397</v>
      </c>
      <c r="JF273" s="482">
        <v>-205.23566022466667</v>
      </c>
      <c r="JG273" s="482">
        <v>-150.48122596833332</v>
      </c>
      <c r="JH273" s="482">
        <v>-161.7432436776667</v>
      </c>
      <c r="JI273" s="482">
        <v>-158.38982467433334</v>
      </c>
      <c r="JJ273" s="482">
        <v>-120.86788785466668</v>
      </c>
      <c r="JK273" s="482">
        <v>-97.046949600333335</v>
      </c>
      <c r="JL273" s="482">
        <v>-129.10557596833331</v>
      </c>
      <c r="JM273" s="482">
        <v>-111.00605108033334</v>
      </c>
      <c r="JN273" s="482">
        <v>-130.45379197633335</v>
      </c>
      <c r="JO273" s="482">
        <v>-140.95744245833333</v>
      </c>
      <c r="JP273" s="482">
        <v>-120.90249511299996</v>
      </c>
      <c r="JQ273" s="482">
        <v>-228.0197467006667</v>
      </c>
      <c r="JR273" s="482">
        <v>-130.54347098198545</v>
      </c>
      <c r="JS273" s="482">
        <v>-113.14527438050894</v>
      </c>
      <c r="JT273" s="482">
        <v>-102.23058280511017</v>
      </c>
      <c r="JU273" s="482">
        <v>-103.01622376492574</v>
      </c>
      <c r="JV273" s="482">
        <v>-61.746957541585346</v>
      </c>
      <c r="JW273" s="482">
        <v>-59.070551432820139</v>
      </c>
      <c r="JX273" s="482">
        <v>-64.172734734317714</v>
      </c>
      <c r="JY273" s="482">
        <v>-101.52728278924005</v>
      </c>
      <c r="JZ273" s="482">
        <v>-97.621408466805576</v>
      </c>
      <c r="KA273" s="482">
        <v>-59.815006619303233</v>
      </c>
      <c r="KB273" s="482">
        <v>-41.182035574318434</v>
      </c>
      <c r="KC273" s="482">
        <v>-230.03276887666669</v>
      </c>
      <c r="KD273" s="482">
        <v>-189.23606310933334</v>
      </c>
      <c r="KE273" s="482">
        <v>-179.22330057811672</v>
      </c>
      <c r="KF273" s="482">
        <v>-143.24097430942396</v>
      </c>
      <c r="KG273" s="482">
        <v>-137.42811387803872</v>
      </c>
      <c r="KH273" s="482">
        <v>-108.62500073842531</v>
      </c>
      <c r="KI273" s="482">
        <v>-139.4557464302145</v>
      </c>
      <c r="KJ273" s="482">
        <v>-110.60929495914891</v>
      </c>
      <c r="KK273" s="482">
        <v>-122.37483909387704</v>
      </c>
      <c r="KL273" s="482">
        <v>-140.47506416456767</v>
      </c>
      <c r="KM273" s="482">
        <v>-183.80660927126249</v>
      </c>
      <c r="KN273" s="482">
        <v>-181.72970213711667</v>
      </c>
      <c r="KO273" s="482">
        <v>-316.84530313675771</v>
      </c>
      <c r="KP273" s="482">
        <v>-323.07637820120215</v>
      </c>
      <c r="KQ273" s="482">
        <v>-289.82594732953567</v>
      </c>
      <c r="KR273" s="482">
        <v>-278.30104506939659</v>
      </c>
      <c r="KS273" s="482">
        <v>-354.73958093397732</v>
      </c>
      <c r="KT273" s="482">
        <v>-291.17986614071231</v>
      </c>
      <c r="KU273" s="482">
        <v>-438.52819375332331</v>
      </c>
      <c r="KV273" s="482">
        <v>-542.83079503746455</v>
      </c>
      <c r="KW273" s="482">
        <v>-528.10228164064415</v>
      </c>
      <c r="KX273" s="482">
        <v>-639.10030974481515</v>
      </c>
      <c r="KY273" s="482">
        <v>-629.57629746731607</v>
      </c>
      <c r="KZ273" s="482">
        <v>-552.72426315700113</v>
      </c>
      <c r="LA273" s="482">
        <v>-691.10694900812712</v>
      </c>
      <c r="LB273" s="482">
        <v>-667.03370506058116</v>
      </c>
      <c r="LC273" s="482">
        <v>-578.24977374492482</v>
      </c>
      <c r="LD273" s="482">
        <v>-603.56110474954551</v>
      </c>
      <c r="LE273" s="482">
        <v>-650.53690338270565</v>
      </c>
      <c r="LF273" s="482">
        <v>-553.17148081722735</v>
      </c>
      <c r="LG273" s="482">
        <v>-477.29167800749673</v>
      </c>
      <c r="LH273" s="482">
        <v>-539.20497025972372</v>
      </c>
      <c r="LI273" s="482">
        <v>-637.27173784826027</v>
      </c>
      <c r="LJ273" s="482">
        <v>-524.64546083643279</v>
      </c>
      <c r="LK273" s="482">
        <v>-509.0129646011203</v>
      </c>
      <c r="LL273" s="480">
        <v>-520.2455262466666</v>
      </c>
      <c r="LM273" s="480">
        <v>-543.45603380433317</v>
      </c>
      <c r="LN273" s="480">
        <v>-439.37181315533326</v>
      </c>
      <c r="LO273" s="480">
        <v>-403.17573800166679</v>
      </c>
      <c r="LP273" s="480">
        <v>-557.15136294566662</v>
      </c>
      <c r="LQ273" s="480">
        <v>-622.80650192566679</v>
      </c>
      <c r="LR273" s="480">
        <v>-679.63292060866672</v>
      </c>
      <c r="LS273" s="480">
        <v>-613.1936320399999</v>
      </c>
      <c r="LT273" s="480">
        <v>-589.517033309</v>
      </c>
      <c r="LU273" s="480">
        <v>-439.83660813766664</v>
      </c>
      <c r="LV273" s="480">
        <v>-396.45231297666669</v>
      </c>
      <c r="LW273" s="480">
        <v>-356.94945760366659</v>
      </c>
      <c r="LX273" s="480">
        <v>-293.71388101866665</v>
      </c>
      <c r="LY273" s="480">
        <v>-453.60467180433318</v>
      </c>
      <c r="LZ273" s="480">
        <v>-285.75668302033336</v>
      </c>
      <c r="MA273" s="480">
        <v>-255.97268731066663</v>
      </c>
      <c r="MB273" s="480">
        <v>-455.14308011933338</v>
      </c>
      <c r="MC273" s="480"/>
      <c r="MD273" s="480"/>
      <c r="ME273" s="480"/>
      <c r="MF273" s="480"/>
      <c r="MG273" s="480"/>
      <c r="MH273" s="480"/>
      <c r="MI273" s="480"/>
      <c r="MJ273" s="480"/>
      <c r="MK273" s="480"/>
      <c r="ML273" s="480"/>
      <c r="MM273" s="480"/>
      <c r="MN273" s="480"/>
      <c r="MO273" s="480"/>
      <c r="MP273" s="480"/>
      <c r="MQ273" s="480"/>
      <c r="MR273" s="480"/>
      <c r="MS273" s="480"/>
      <c r="MT273" s="480"/>
      <c r="MU273" s="480"/>
      <c r="MV273" s="480"/>
      <c r="MW273" s="480"/>
    </row>
    <row r="274" spans="1:361">
      <c r="A274" s="444" t="s">
        <v>1467</v>
      </c>
    </row>
    <row r="275" spans="1:361">
      <c r="A275" s="444"/>
    </row>
    <row r="276" spans="1:361">
      <c r="A276" s="555" t="s">
        <v>1005</v>
      </c>
    </row>
    <row r="277" spans="1:361">
      <c r="A277" s="444" t="s">
        <v>1003</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1004</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75">
      <c r="A280" s="791" t="s">
        <v>1507</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75">
      <c r="A281" s="668" t="s">
        <v>1469</v>
      </c>
      <c r="B281" s="695">
        <v>34700</v>
      </c>
      <c r="C281" s="695">
        <v>34731</v>
      </c>
      <c r="D281" s="695">
        <v>34759</v>
      </c>
      <c r="E281" s="695">
        <v>34790</v>
      </c>
      <c r="F281" s="695">
        <v>34820</v>
      </c>
      <c r="G281" s="695">
        <v>34851</v>
      </c>
      <c r="H281" s="695">
        <v>34881</v>
      </c>
      <c r="I281" s="695">
        <v>34912</v>
      </c>
      <c r="J281" s="695">
        <v>34943</v>
      </c>
      <c r="K281" s="695">
        <v>34973</v>
      </c>
      <c r="L281" s="695">
        <v>35004</v>
      </c>
      <c r="M281" s="695">
        <v>35034</v>
      </c>
      <c r="N281" s="695">
        <v>35065</v>
      </c>
      <c r="O281" s="695">
        <v>35096</v>
      </c>
      <c r="P281" s="695">
        <v>35125</v>
      </c>
      <c r="Q281" s="695">
        <v>35156</v>
      </c>
      <c r="R281" s="695">
        <v>35186</v>
      </c>
      <c r="S281" s="695">
        <v>35217</v>
      </c>
      <c r="T281" s="695">
        <v>35247</v>
      </c>
      <c r="U281" s="695">
        <v>35278</v>
      </c>
      <c r="V281" s="695">
        <v>35309</v>
      </c>
      <c r="W281" s="695">
        <v>35339</v>
      </c>
      <c r="X281" s="695">
        <v>35370</v>
      </c>
      <c r="Y281" s="695">
        <v>35400</v>
      </c>
      <c r="Z281" s="695">
        <v>35431</v>
      </c>
      <c r="AA281" s="695">
        <v>35462</v>
      </c>
      <c r="AB281" s="695">
        <v>35490</v>
      </c>
      <c r="AC281" s="695">
        <v>35521</v>
      </c>
      <c r="AD281" s="695">
        <v>35551</v>
      </c>
      <c r="AE281" s="695">
        <v>35582</v>
      </c>
      <c r="AF281" s="695">
        <v>35612</v>
      </c>
      <c r="AG281" s="695">
        <v>35643</v>
      </c>
      <c r="AH281" s="695">
        <v>35674</v>
      </c>
      <c r="AI281" s="695">
        <v>35704</v>
      </c>
      <c r="AJ281" s="695">
        <v>35735</v>
      </c>
      <c r="AK281" s="695">
        <v>35765</v>
      </c>
      <c r="AL281" s="695">
        <v>35796</v>
      </c>
      <c r="AM281" s="695">
        <v>35827</v>
      </c>
      <c r="AN281" s="695">
        <v>35855</v>
      </c>
      <c r="AO281" s="695">
        <v>35886</v>
      </c>
      <c r="AP281" s="695">
        <v>35916</v>
      </c>
      <c r="AQ281" s="695">
        <v>35947</v>
      </c>
      <c r="AR281" s="695">
        <v>35977</v>
      </c>
      <c r="AS281" s="695">
        <v>36008</v>
      </c>
      <c r="AT281" s="695">
        <v>36039</v>
      </c>
      <c r="AU281" s="695">
        <v>36069</v>
      </c>
      <c r="AV281" s="695">
        <v>36100</v>
      </c>
      <c r="AW281" s="695">
        <v>36130</v>
      </c>
      <c r="AX281" s="695">
        <v>36161</v>
      </c>
      <c r="AY281" s="695">
        <v>36192</v>
      </c>
      <c r="AZ281" s="695">
        <v>36220</v>
      </c>
      <c r="BA281" s="695">
        <v>36251</v>
      </c>
      <c r="BB281" s="695">
        <v>36281</v>
      </c>
      <c r="BC281" s="695">
        <v>36312</v>
      </c>
      <c r="BD281" s="695">
        <v>36342</v>
      </c>
      <c r="BE281" s="695">
        <v>36373</v>
      </c>
      <c r="BF281" s="695">
        <v>36404</v>
      </c>
      <c r="BG281" s="695">
        <v>36434</v>
      </c>
      <c r="BH281" s="695">
        <v>36465</v>
      </c>
      <c r="BI281" s="695">
        <v>36495</v>
      </c>
      <c r="BJ281" s="695">
        <v>36526</v>
      </c>
      <c r="BK281" s="695">
        <v>36557</v>
      </c>
      <c r="BL281" s="695">
        <v>36586</v>
      </c>
      <c r="BM281" s="695">
        <v>36617</v>
      </c>
      <c r="BN281" s="695">
        <v>36647</v>
      </c>
      <c r="BO281" s="695">
        <v>36678</v>
      </c>
      <c r="BP281" s="695">
        <v>36708</v>
      </c>
      <c r="BQ281" s="695">
        <v>36739</v>
      </c>
      <c r="BR281" s="695">
        <v>36770</v>
      </c>
      <c r="BS281" s="695">
        <v>36800</v>
      </c>
      <c r="BT281" s="695">
        <v>36831</v>
      </c>
      <c r="BU281" s="695">
        <v>36861</v>
      </c>
      <c r="BV281" s="695">
        <v>36892</v>
      </c>
      <c r="BW281" s="695">
        <v>36923</v>
      </c>
      <c r="BX281" s="695">
        <v>36951</v>
      </c>
      <c r="BY281" s="695">
        <v>36982</v>
      </c>
      <c r="BZ281" s="695">
        <v>37012</v>
      </c>
      <c r="CA281" s="695">
        <v>37043</v>
      </c>
      <c r="CB281" s="695">
        <v>37073</v>
      </c>
      <c r="CC281" s="695">
        <v>37104</v>
      </c>
      <c r="CD281" s="695">
        <v>37135</v>
      </c>
      <c r="CE281" s="695">
        <v>37165</v>
      </c>
      <c r="CF281" s="695">
        <v>37196</v>
      </c>
      <c r="CG281" s="695">
        <v>37226</v>
      </c>
      <c r="CH281" s="695">
        <v>37257</v>
      </c>
      <c r="CI281" s="695">
        <v>37288</v>
      </c>
      <c r="CJ281" s="695">
        <v>37316</v>
      </c>
      <c r="CK281" s="695">
        <v>37347</v>
      </c>
      <c r="CL281" s="695">
        <v>37377</v>
      </c>
      <c r="CM281" s="695">
        <v>37408</v>
      </c>
      <c r="CN281" s="695">
        <v>37438</v>
      </c>
      <c r="CO281" s="695">
        <v>37469</v>
      </c>
      <c r="CP281" s="695">
        <v>37500</v>
      </c>
      <c r="CQ281" s="695">
        <v>37530</v>
      </c>
      <c r="CR281" s="695">
        <v>37561</v>
      </c>
      <c r="CS281" s="695">
        <v>37591</v>
      </c>
      <c r="CT281" s="695">
        <v>37622</v>
      </c>
      <c r="CU281" s="695">
        <v>37653</v>
      </c>
      <c r="CV281" s="695">
        <v>37681</v>
      </c>
      <c r="CW281" s="695">
        <v>37712</v>
      </c>
      <c r="CX281" s="695">
        <v>37742</v>
      </c>
      <c r="CY281" s="695">
        <v>37773</v>
      </c>
      <c r="CZ281" s="695">
        <v>37803</v>
      </c>
      <c r="DA281" s="695">
        <v>37834</v>
      </c>
      <c r="DB281" s="695">
        <v>37865</v>
      </c>
      <c r="DC281" s="695">
        <v>37895</v>
      </c>
      <c r="DD281" s="695">
        <v>37926</v>
      </c>
      <c r="DE281" s="695">
        <v>37956</v>
      </c>
      <c r="DF281" s="695">
        <v>37987</v>
      </c>
      <c r="DG281" s="695">
        <v>38018</v>
      </c>
      <c r="DH281" s="695">
        <v>38047</v>
      </c>
      <c r="DI281" s="695">
        <v>38078</v>
      </c>
      <c r="DJ281" s="695">
        <v>38108</v>
      </c>
      <c r="DK281" s="695">
        <v>38139</v>
      </c>
      <c r="DL281" s="695">
        <v>38169</v>
      </c>
      <c r="DM281" s="695">
        <v>38200</v>
      </c>
      <c r="DN281" s="695">
        <v>38231</v>
      </c>
      <c r="DO281" s="695">
        <v>38261</v>
      </c>
      <c r="DP281" s="695">
        <v>38292</v>
      </c>
      <c r="DQ281" s="695">
        <v>38322</v>
      </c>
      <c r="DR281" s="695">
        <v>38353</v>
      </c>
      <c r="DS281" s="695">
        <v>38384</v>
      </c>
      <c r="DT281" s="695">
        <v>38412</v>
      </c>
      <c r="DU281" s="695">
        <v>38443</v>
      </c>
      <c r="DV281" s="695">
        <v>38473</v>
      </c>
      <c r="DW281" s="695">
        <v>38504</v>
      </c>
      <c r="DX281" s="695">
        <v>38534</v>
      </c>
      <c r="DY281" s="695">
        <v>38565</v>
      </c>
      <c r="DZ281" s="695">
        <v>38596</v>
      </c>
      <c r="EA281" s="695">
        <v>38626</v>
      </c>
      <c r="EB281" s="695">
        <v>38657</v>
      </c>
      <c r="EC281" s="695">
        <v>38687</v>
      </c>
      <c r="ED281" s="695">
        <v>38718</v>
      </c>
      <c r="EE281" s="695">
        <v>38749</v>
      </c>
      <c r="EF281" s="695">
        <v>38777</v>
      </c>
      <c r="EG281" s="695">
        <v>38808</v>
      </c>
      <c r="EH281" s="695">
        <v>38838</v>
      </c>
      <c r="EI281" s="695">
        <v>38869</v>
      </c>
      <c r="EJ281" s="695">
        <v>38899</v>
      </c>
      <c r="EK281" s="695">
        <v>38930</v>
      </c>
      <c r="EL281" s="695">
        <v>38961</v>
      </c>
      <c r="EM281" s="695">
        <v>38991</v>
      </c>
      <c r="EN281" s="695">
        <v>39022</v>
      </c>
      <c r="EO281" s="695">
        <v>39052</v>
      </c>
      <c r="EP281" s="695">
        <v>39083</v>
      </c>
      <c r="EQ281" s="695">
        <v>39114</v>
      </c>
      <c r="ER281" s="695">
        <v>39142</v>
      </c>
      <c r="ES281" s="695">
        <v>39173</v>
      </c>
      <c r="ET281" s="695">
        <v>39203</v>
      </c>
      <c r="EU281" s="695">
        <v>39234</v>
      </c>
      <c r="EV281" s="695">
        <v>39264</v>
      </c>
      <c r="EW281" s="695">
        <v>39295</v>
      </c>
      <c r="EX281" s="695">
        <v>39326</v>
      </c>
      <c r="EY281" s="695">
        <v>39356</v>
      </c>
      <c r="EZ281" s="695">
        <v>39387</v>
      </c>
      <c r="FA281" s="695">
        <v>39417</v>
      </c>
      <c r="FB281" s="695">
        <v>39448</v>
      </c>
      <c r="FC281" s="695">
        <v>39479</v>
      </c>
      <c r="FD281" s="695">
        <v>39508</v>
      </c>
      <c r="FE281" s="695">
        <v>39539</v>
      </c>
      <c r="FF281" s="695">
        <v>39569</v>
      </c>
      <c r="FG281" s="695">
        <v>39600</v>
      </c>
      <c r="FH281" s="695">
        <v>39630</v>
      </c>
      <c r="FI281" s="695">
        <v>39661</v>
      </c>
      <c r="FJ281" s="695">
        <v>39692</v>
      </c>
      <c r="FK281" s="695">
        <v>39722</v>
      </c>
      <c r="FL281" s="695">
        <v>39753</v>
      </c>
      <c r="FM281" s="695">
        <v>39783</v>
      </c>
      <c r="FN281" s="695">
        <v>39814</v>
      </c>
      <c r="FO281" s="695">
        <v>39845</v>
      </c>
      <c r="FP281" s="695">
        <v>39873</v>
      </c>
      <c r="FQ281" s="695">
        <v>39904</v>
      </c>
      <c r="FR281" s="695">
        <v>39934</v>
      </c>
      <c r="FS281" s="695">
        <v>39965</v>
      </c>
      <c r="FT281" s="695">
        <v>39995</v>
      </c>
      <c r="FU281" s="695">
        <v>40026</v>
      </c>
      <c r="FV281" s="695">
        <v>40057</v>
      </c>
      <c r="FW281" s="695">
        <v>40087</v>
      </c>
      <c r="FX281" s="695">
        <v>40118</v>
      </c>
      <c r="FY281" s="695">
        <v>40148</v>
      </c>
      <c r="FZ281" s="695">
        <v>40179</v>
      </c>
      <c r="GA281" s="695">
        <v>40210</v>
      </c>
      <c r="GB281" s="695">
        <v>40238</v>
      </c>
      <c r="GC281" s="695">
        <v>40269</v>
      </c>
      <c r="GD281" s="695">
        <v>40299</v>
      </c>
      <c r="GE281" s="695">
        <v>40330</v>
      </c>
      <c r="GF281" s="695">
        <v>40360</v>
      </c>
      <c r="GG281" s="695">
        <v>40391</v>
      </c>
      <c r="GH281" s="695">
        <v>40422</v>
      </c>
      <c r="GI281" s="695">
        <v>40452</v>
      </c>
      <c r="GJ281" s="695">
        <v>40483</v>
      </c>
      <c r="GK281" s="695">
        <v>40513</v>
      </c>
      <c r="GL281" s="695">
        <v>40544</v>
      </c>
      <c r="GM281" s="695">
        <v>40575</v>
      </c>
      <c r="GN281" s="695">
        <v>40603</v>
      </c>
      <c r="GO281" s="695">
        <v>40634</v>
      </c>
      <c r="GP281" s="695">
        <v>40664</v>
      </c>
      <c r="GQ281" s="695">
        <v>40695</v>
      </c>
      <c r="GR281" s="695">
        <v>40725</v>
      </c>
      <c r="GS281" s="695">
        <v>40756</v>
      </c>
      <c r="GT281" s="695">
        <v>40787</v>
      </c>
      <c r="GU281" s="695">
        <v>40817</v>
      </c>
      <c r="GV281" s="695">
        <v>40848</v>
      </c>
      <c r="GW281" s="695">
        <v>40878</v>
      </c>
      <c r="GX281" s="695">
        <v>40909</v>
      </c>
      <c r="GY281" s="695">
        <v>40940</v>
      </c>
      <c r="GZ281" s="695">
        <v>40969</v>
      </c>
      <c r="HA281" s="695">
        <v>41000</v>
      </c>
      <c r="HB281" s="695">
        <v>41030</v>
      </c>
      <c r="HC281" s="695">
        <v>41061</v>
      </c>
      <c r="HD281" s="695">
        <v>41091</v>
      </c>
      <c r="HE281" s="695">
        <v>41122</v>
      </c>
      <c r="HF281" s="695">
        <v>41153</v>
      </c>
      <c r="HG281" s="695">
        <v>41183</v>
      </c>
      <c r="HH281" s="695">
        <v>41214</v>
      </c>
      <c r="HI281" s="695">
        <v>41244</v>
      </c>
      <c r="HJ281" s="695">
        <v>41275</v>
      </c>
      <c r="HK281" s="695">
        <v>41306</v>
      </c>
      <c r="HL281" s="695">
        <v>41334</v>
      </c>
      <c r="HM281" s="695">
        <v>41365</v>
      </c>
      <c r="HN281" s="695">
        <v>41395</v>
      </c>
      <c r="HO281" s="695">
        <v>41426</v>
      </c>
      <c r="HP281" s="695">
        <v>41456</v>
      </c>
      <c r="HQ281" s="695">
        <v>41487</v>
      </c>
      <c r="HR281" s="695">
        <v>41518</v>
      </c>
      <c r="HS281" s="695">
        <v>41548</v>
      </c>
      <c r="HT281" s="695">
        <v>41579</v>
      </c>
      <c r="HU281" s="695">
        <v>41609</v>
      </c>
      <c r="HV281" s="695">
        <v>41640</v>
      </c>
      <c r="HW281" s="695">
        <v>41671</v>
      </c>
      <c r="HX281" s="695">
        <v>41699</v>
      </c>
      <c r="HY281" s="695">
        <v>41730</v>
      </c>
      <c r="HZ281" s="695">
        <v>41760</v>
      </c>
      <c r="IA281" s="695">
        <v>41791</v>
      </c>
      <c r="IB281" s="695">
        <v>41821</v>
      </c>
      <c r="IC281" s="695">
        <v>41852</v>
      </c>
      <c r="ID281" s="695">
        <v>41883</v>
      </c>
      <c r="IE281" s="695">
        <v>41913</v>
      </c>
      <c r="IF281" s="695">
        <v>41944</v>
      </c>
      <c r="IG281" s="695">
        <v>41974</v>
      </c>
      <c r="IH281" s="695">
        <v>42005</v>
      </c>
      <c r="II281" s="695">
        <v>42036</v>
      </c>
      <c r="IJ281" s="695">
        <v>42064</v>
      </c>
      <c r="IK281" s="695">
        <v>42095</v>
      </c>
      <c r="IL281" s="695">
        <v>42125</v>
      </c>
      <c r="IM281" s="696">
        <v>42156</v>
      </c>
      <c r="IN281" s="695">
        <v>42186</v>
      </c>
      <c r="IO281" s="695">
        <v>42217</v>
      </c>
      <c r="IP281" s="695">
        <v>42248</v>
      </c>
      <c r="IQ281" s="695">
        <v>42278</v>
      </c>
      <c r="IR281" s="695">
        <v>42309</v>
      </c>
      <c r="IS281" s="695">
        <v>42339</v>
      </c>
      <c r="IT281" s="695">
        <v>42370</v>
      </c>
      <c r="IU281" s="695">
        <v>42401</v>
      </c>
      <c r="IV281" s="695">
        <v>42430</v>
      </c>
      <c r="IW281" s="695">
        <v>42461</v>
      </c>
      <c r="IX281" s="695">
        <v>42491</v>
      </c>
      <c r="IY281" s="697">
        <v>42522</v>
      </c>
      <c r="IZ281" s="695">
        <v>42552</v>
      </c>
      <c r="JA281" s="695">
        <v>42583</v>
      </c>
      <c r="JB281" s="695">
        <v>42615</v>
      </c>
      <c r="JC281" s="695">
        <v>42646</v>
      </c>
      <c r="JD281" s="695">
        <v>42678</v>
      </c>
      <c r="JE281" s="695">
        <v>42709</v>
      </c>
      <c r="JF281" s="695">
        <v>42736</v>
      </c>
      <c r="JG281" s="695">
        <v>42767</v>
      </c>
      <c r="JH281" s="695">
        <v>42795</v>
      </c>
      <c r="JI281" s="695">
        <v>42826</v>
      </c>
      <c r="JJ281" s="695">
        <v>42856</v>
      </c>
      <c r="JK281" s="697">
        <v>42887</v>
      </c>
      <c r="JL281" s="695">
        <v>42917</v>
      </c>
      <c r="JM281" s="695">
        <v>42948</v>
      </c>
      <c r="JN281" s="695">
        <v>42979</v>
      </c>
      <c r="JO281" s="695">
        <v>43009</v>
      </c>
      <c r="JP281" s="695">
        <v>43040</v>
      </c>
      <c r="JQ281" s="695">
        <v>43070</v>
      </c>
      <c r="JR281" s="695">
        <v>43101</v>
      </c>
      <c r="JS281" s="695">
        <v>43132</v>
      </c>
      <c r="JT281" s="695">
        <v>43160</v>
      </c>
      <c r="JU281" s="695">
        <v>43191</v>
      </c>
      <c r="JV281" s="695">
        <v>43221</v>
      </c>
      <c r="JW281" s="697">
        <v>43252</v>
      </c>
      <c r="JX281" s="695">
        <v>43282</v>
      </c>
      <c r="JY281" s="695">
        <v>43313</v>
      </c>
      <c r="JZ281" s="695">
        <v>43344</v>
      </c>
      <c r="KA281" s="695">
        <v>43374</v>
      </c>
      <c r="KB281" s="695">
        <v>43405</v>
      </c>
      <c r="KC281" s="695">
        <v>43435</v>
      </c>
      <c r="KD281" s="695">
        <v>43466</v>
      </c>
      <c r="KE281" s="695">
        <v>43497</v>
      </c>
      <c r="KF281" s="695">
        <v>43525</v>
      </c>
      <c r="KG281" s="695">
        <v>43556</v>
      </c>
      <c r="KH281" s="695">
        <v>43586</v>
      </c>
      <c r="KI281" s="696">
        <v>43617</v>
      </c>
      <c r="KJ281" s="695">
        <v>43647</v>
      </c>
      <c r="KK281" s="695">
        <v>43678</v>
      </c>
      <c r="KL281" s="695">
        <v>43709</v>
      </c>
      <c r="KM281" s="695">
        <v>43739</v>
      </c>
      <c r="KN281" s="695">
        <v>43770</v>
      </c>
      <c r="KO281" s="695">
        <v>43800</v>
      </c>
      <c r="KP281" s="695">
        <v>43831</v>
      </c>
      <c r="KQ281" s="695">
        <v>43862</v>
      </c>
      <c r="KR281" s="695">
        <v>43891</v>
      </c>
      <c r="KS281" s="695">
        <v>43922</v>
      </c>
      <c r="KT281" s="695">
        <v>43952</v>
      </c>
      <c r="KU281" s="695">
        <v>43983</v>
      </c>
      <c r="KV281" s="695">
        <v>44013</v>
      </c>
      <c r="KW281" s="695">
        <v>44044</v>
      </c>
      <c r="KX281" s="695">
        <v>44075</v>
      </c>
      <c r="KY281" s="695">
        <v>44105</v>
      </c>
      <c r="KZ281" s="695">
        <v>44136</v>
      </c>
      <c r="LA281" s="695">
        <v>44166</v>
      </c>
      <c r="LB281" s="695">
        <v>44197</v>
      </c>
      <c r="LC281" s="695">
        <v>44228</v>
      </c>
      <c r="LD281" s="695">
        <v>44256</v>
      </c>
      <c r="LE281" s="695">
        <v>44287</v>
      </c>
      <c r="LF281" s="695">
        <v>44317</v>
      </c>
      <c r="LG281" s="695">
        <v>44348</v>
      </c>
      <c r="LH281" s="695">
        <v>44378</v>
      </c>
      <c r="LI281" s="695">
        <v>44409</v>
      </c>
      <c r="LJ281" s="695">
        <v>44440</v>
      </c>
      <c r="LK281" s="695">
        <v>44470</v>
      </c>
      <c r="LL281" s="695">
        <v>44501</v>
      </c>
      <c r="LM281" s="695">
        <v>44531</v>
      </c>
      <c r="LN281" s="695">
        <v>44562</v>
      </c>
      <c r="LO281" s="695">
        <v>44593</v>
      </c>
      <c r="LP281" s="695">
        <v>44621</v>
      </c>
      <c r="LQ281" s="695">
        <v>44652</v>
      </c>
      <c r="LR281" s="695">
        <v>44682</v>
      </c>
      <c r="LS281" s="695">
        <v>44713</v>
      </c>
      <c r="LT281" s="695">
        <v>44743</v>
      </c>
      <c r="LU281" s="695">
        <v>44774</v>
      </c>
      <c r="LV281" s="695">
        <v>44805</v>
      </c>
      <c r="LW281" s="695">
        <v>44835</v>
      </c>
      <c r="LX281" s="695">
        <v>44866</v>
      </c>
      <c r="LY281" s="695">
        <v>44896</v>
      </c>
      <c r="LZ281" s="695">
        <v>44927</v>
      </c>
      <c r="MA281" s="695">
        <v>44958</v>
      </c>
      <c r="MB281" s="695">
        <v>44986</v>
      </c>
      <c r="MC281" s="695">
        <v>45017</v>
      </c>
      <c r="MD281" s="695">
        <v>45047</v>
      </c>
      <c r="ME281" s="695">
        <v>45078</v>
      </c>
      <c r="MF281" s="695">
        <v>45108</v>
      </c>
      <c r="MG281" s="695">
        <v>45139</v>
      </c>
      <c r="MH281" s="695">
        <v>45170</v>
      </c>
      <c r="MI281" s="695">
        <v>45200</v>
      </c>
      <c r="MJ281" s="695">
        <v>45231</v>
      </c>
      <c r="MK281" s="695">
        <v>45261</v>
      </c>
      <c r="ML281" s="695">
        <v>45292</v>
      </c>
      <c r="MM281" s="695">
        <v>45323</v>
      </c>
      <c r="MN281" s="695">
        <v>45352</v>
      </c>
      <c r="MO281" s="695">
        <v>45383</v>
      </c>
      <c r="MP281" s="695">
        <v>45413</v>
      </c>
      <c r="MQ281" s="695">
        <v>45444</v>
      </c>
      <c r="MR281" s="695">
        <v>45474</v>
      </c>
      <c r="MS281" s="695">
        <v>45505</v>
      </c>
      <c r="MT281" s="695">
        <v>45536</v>
      </c>
      <c r="MU281" s="695">
        <v>45566</v>
      </c>
      <c r="MV281" s="695">
        <v>45597</v>
      </c>
      <c r="MW281" s="695">
        <v>45627</v>
      </c>
    </row>
    <row r="282" spans="1:361" ht="15.75">
      <c r="A282" s="687" t="s">
        <v>37</v>
      </c>
      <c r="B282" s="698"/>
      <c r="C282" s="698"/>
      <c r="D282" s="698"/>
      <c r="E282" s="698"/>
      <c r="F282" s="698"/>
      <c r="G282" s="698"/>
      <c r="H282" s="698"/>
      <c r="I282" s="698"/>
      <c r="J282" s="698"/>
      <c r="K282" s="698"/>
      <c r="L282" s="698"/>
      <c r="M282" s="698"/>
      <c r="N282" s="698"/>
      <c r="O282" s="698"/>
      <c r="P282" s="698"/>
      <c r="Q282" s="698"/>
      <c r="R282" s="698"/>
      <c r="S282" s="698"/>
      <c r="T282" s="698"/>
      <c r="U282" s="698"/>
      <c r="V282" s="698"/>
      <c r="W282" s="698"/>
      <c r="X282" s="698"/>
      <c r="Y282" s="698"/>
      <c r="Z282" s="698"/>
      <c r="AA282" s="698"/>
      <c r="AB282" s="698"/>
      <c r="AC282" s="698"/>
      <c r="AD282" s="698"/>
      <c r="AE282" s="698"/>
      <c r="AF282" s="698"/>
      <c r="AG282" s="698"/>
      <c r="AH282" s="698"/>
      <c r="AI282" s="698"/>
      <c r="AJ282" s="698"/>
      <c r="AK282" s="698"/>
      <c r="AL282" s="698"/>
      <c r="AM282" s="698"/>
      <c r="AN282" s="698"/>
      <c r="AO282" s="698"/>
      <c r="AP282" s="698"/>
      <c r="AQ282" s="698"/>
      <c r="AR282" s="698"/>
      <c r="AS282" s="698"/>
      <c r="AT282" s="698"/>
      <c r="AU282" s="698"/>
      <c r="AV282" s="698"/>
      <c r="AW282" s="698"/>
      <c r="AX282" s="698">
        <v>5.4981812499999991</v>
      </c>
      <c r="AY282" s="698">
        <v>5.4981812499999991</v>
      </c>
      <c r="AZ282" s="698">
        <v>5.4981812499999991</v>
      </c>
      <c r="BA282" s="698">
        <v>5.4981812499999991</v>
      </c>
      <c r="BB282" s="698">
        <v>5.4981812499999991</v>
      </c>
      <c r="BC282" s="698">
        <v>5.4981812499999991</v>
      </c>
      <c r="BD282" s="698">
        <v>5.4981812499999991</v>
      </c>
      <c r="BE282" s="698">
        <v>5.4981812499999991</v>
      </c>
      <c r="BF282" s="698">
        <v>5.4981812499999991</v>
      </c>
      <c r="BG282" s="698">
        <v>5.4981812499999991</v>
      </c>
      <c r="BH282" s="698">
        <v>5.4981812499999991</v>
      </c>
      <c r="BI282" s="698">
        <v>5.4981812499999991</v>
      </c>
      <c r="BJ282" s="698">
        <v>5.9715979166666671</v>
      </c>
      <c r="BK282" s="698">
        <v>5.9715979166666671</v>
      </c>
      <c r="BL282" s="698">
        <v>5.9715979166666671</v>
      </c>
      <c r="BM282" s="698">
        <v>5.9715979166666671</v>
      </c>
      <c r="BN282" s="698">
        <v>5.9715979166666671</v>
      </c>
      <c r="BO282" s="698">
        <v>5.9715979166666671</v>
      </c>
      <c r="BP282" s="698">
        <v>5.9715979166666671</v>
      </c>
      <c r="BQ282" s="698">
        <v>5.9715979166666671</v>
      </c>
      <c r="BR282" s="698">
        <v>5.9715979166666671</v>
      </c>
      <c r="BS282" s="698">
        <v>5.9715979166666671</v>
      </c>
      <c r="BT282" s="698">
        <v>5.9715979166666671</v>
      </c>
      <c r="BU282" s="698">
        <v>5.9715979166666671</v>
      </c>
      <c r="BV282" s="698">
        <v>7.073154166666666</v>
      </c>
      <c r="BW282" s="698">
        <v>7.073154166666666</v>
      </c>
      <c r="BX282" s="698">
        <v>7.073154166666666</v>
      </c>
      <c r="BY282" s="698">
        <v>7.073154166666666</v>
      </c>
      <c r="BZ282" s="698">
        <v>7.073154166666666</v>
      </c>
      <c r="CA282" s="698">
        <v>7.073154166666666</v>
      </c>
      <c r="CB282" s="698">
        <v>7.073154166666666</v>
      </c>
      <c r="CC282" s="698">
        <v>7.073154166666666</v>
      </c>
      <c r="CD282" s="698">
        <v>7.073154166666666</v>
      </c>
      <c r="CE282" s="698">
        <v>7.073154166666666</v>
      </c>
      <c r="CF282" s="698">
        <v>7.073154166666666</v>
      </c>
      <c r="CG282" s="698">
        <v>7.073154166666666</v>
      </c>
      <c r="CH282" s="698">
        <v>8.5026270833333335</v>
      </c>
      <c r="CI282" s="698">
        <v>8.5026270833333335</v>
      </c>
      <c r="CJ282" s="698">
        <v>8.5026270833333335</v>
      </c>
      <c r="CK282" s="698">
        <v>8.5026270833333335</v>
      </c>
      <c r="CL282" s="698">
        <v>8.5026270833333335</v>
      </c>
      <c r="CM282" s="698">
        <v>8.5026270833333335</v>
      </c>
      <c r="CN282" s="698">
        <v>8.5026270833333335</v>
      </c>
      <c r="CO282" s="698">
        <v>8.5026270833333335</v>
      </c>
      <c r="CP282" s="698">
        <v>8.5026270833333335</v>
      </c>
      <c r="CQ282" s="698">
        <v>8.5026270833333335</v>
      </c>
      <c r="CR282" s="698">
        <v>8.5026270833333335</v>
      </c>
      <c r="CS282" s="698">
        <v>8.5026270833333335</v>
      </c>
      <c r="CT282" s="698">
        <v>10.210802083333334</v>
      </c>
      <c r="CU282" s="698">
        <v>10.210802083333334</v>
      </c>
      <c r="CV282" s="698">
        <v>10.210802083333334</v>
      </c>
      <c r="CW282" s="698">
        <v>10.210802083333334</v>
      </c>
      <c r="CX282" s="698">
        <v>10.210802083333334</v>
      </c>
      <c r="CY282" s="698">
        <v>10.210802083333334</v>
      </c>
      <c r="CZ282" s="698">
        <v>10.210802083333334</v>
      </c>
      <c r="DA282" s="698">
        <v>10.210802083333334</v>
      </c>
      <c r="DB282" s="698">
        <v>10.210802083333334</v>
      </c>
      <c r="DC282" s="698">
        <v>10.210802083333334</v>
      </c>
      <c r="DD282" s="698">
        <v>10.210802083333334</v>
      </c>
      <c r="DE282" s="698">
        <v>10.210802083333334</v>
      </c>
      <c r="DF282" s="698">
        <v>12.374160913208334</v>
      </c>
      <c r="DG282" s="698">
        <v>12.374160913208334</v>
      </c>
      <c r="DH282" s="698">
        <v>12.374160913208334</v>
      </c>
      <c r="DI282" s="698">
        <v>12.374160913208334</v>
      </c>
      <c r="DJ282" s="698">
        <v>12.374160913208334</v>
      </c>
      <c r="DK282" s="698">
        <v>12.374160913208334</v>
      </c>
      <c r="DL282" s="698">
        <v>12.374160913208334</v>
      </c>
      <c r="DM282" s="698">
        <v>12.374160913208334</v>
      </c>
      <c r="DN282" s="698">
        <v>12.374160913208334</v>
      </c>
      <c r="DO282" s="698">
        <v>12.374160913208334</v>
      </c>
      <c r="DP282" s="698">
        <v>12.374160913208334</v>
      </c>
      <c r="DQ282" s="698">
        <v>12.374160913208334</v>
      </c>
      <c r="DR282" s="698">
        <v>14.852882243083334</v>
      </c>
      <c r="DS282" s="698">
        <v>14.852882243083334</v>
      </c>
      <c r="DT282" s="698">
        <v>14.852882243083334</v>
      </c>
      <c r="DU282" s="698">
        <v>14.852882243083334</v>
      </c>
      <c r="DV282" s="698">
        <v>14.852882243083334</v>
      </c>
      <c r="DW282" s="698">
        <v>14.852882243083334</v>
      </c>
      <c r="DX282" s="698">
        <v>14.852882243083334</v>
      </c>
      <c r="DY282" s="698">
        <v>14.852882243083334</v>
      </c>
      <c r="DZ282" s="698">
        <v>14.852882243083334</v>
      </c>
      <c r="EA282" s="698">
        <v>14.852882243083334</v>
      </c>
      <c r="EB282" s="698">
        <v>14.852882243083334</v>
      </c>
      <c r="EC282" s="698">
        <v>14.852882243083334</v>
      </c>
      <c r="ED282" s="698">
        <v>17.783110913208333</v>
      </c>
      <c r="EE282" s="698">
        <v>17.783110913208333</v>
      </c>
      <c r="EF282" s="698">
        <v>17.783110913208333</v>
      </c>
      <c r="EG282" s="698">
        <v>17.783110913208333</v>
      </c>
      <c r="EH282" s="698">
        <v>17.783110913208333</v>
      </c>
      <c r="EI282" s="698">
        <v>17.783110913208333</v>
      </c>
      <c r="EJ282" s="698">
        <v>17.783110913208333</v>
      </c>
      <c r="EK282" s="698">
        <v>17.783110913208333</v>
      </c>
      <c r="EL282" s="698">
        <v>17.783110913208333</v>
      </c>
      <c r="EM282" s="698">
        <v>17.783110913208333</v>
      </c>
      <c r="EN282" s="698">
        <v>17.783110913208333</v>
      </c>
      <c r="EO282" s="698">
        <v>17.783110913208333</v>
      </c>
      <c r="EP282" s="698">
        <v>16.5383</v>
      </c>
      <c r="EQ282" s="698">
        <v>15.875399999999999</v>
      </c>
      <c r="ER282" s="698">
        <v>24.213000000000001</v>
      </c>
      <c r="ES282" s="698">
        <v>20.4634</v>
      </c>
      <c r="ET282" s="698">
        <v>20.900200000000002</v>
      </c>
      <c r="EU282" s="698">
        <v>26.330902116000001</v>
      </c>
      <c r="EV282" s="698">
        <v>18.669034962999998</v>
      </c>
      <c r="EW282" s="698">
        <v>20.163478661999999</v>
      </c>
      <c r="EX282" s="698">
        <v>23.201122285</v>
      </c>
      <c r="EY282" s="698">
        <v>19.877401225</v>
      </c>
      <c r="EZ282" s="698">
        <v>21.377868437</v>
      </c>
      <c r="FA282" s="698">
        <v>25.326898893999999</v>
      </c>
      <c r="FB282" s="698">
        <v>22.179866305999997</v>
      </c>
      <c r="FC282" s="698">
        <v>21.164371927000001</v>
      </c>
      <c r="FD282" s="698">
        <v>27.234012576000001</v>
      </c>
      <c r="FE282" s="698">
        <v>25.754677922000003</v>
      </c>
      <c r="FF282" s="698">
        <v>24.531161763</v>
      </c>
      <c r="FG282" s="698">
        <v>40.780660499</v>
      </c>
      <c r="FH282" s="698">
        <v>25.122907194</v>
      </c>
      <c r="FI282" s="698">
        <v>26.188947629999998</v>
      </c>
      <c r="FJ282" s="698">
        <v>36.555613293</v>
      </c>
      <c r="FK282" s="698">
        <v>30.925497113999999</v>
      </c>
      <c r="FL282" s="698">
        <v>27.185696262999997</v>
      </c>
      <c r="FM282" s="698">
        <v>73.355484633000003</v>
      </c>
      <c r="FN282" s="698">
        <v>29.319654589999999</v>
      </c>
      <c r="FO282" s="698">
        <v>29.951000631000003</v>
      </c>
      <c r="FP282" s="698">
        <v>34.806349091999998</v>
      </c>
      <c r="FQ282" s="698">
        <v>29.167745937999999</v>
      </c>
      <c r="FR282" s="698">
        <v>29.712147304000002</v>
      </c>
      <c r="FS282" s="698">
        <v>40.743024720999991</v>
      </c>
      <c r="FT282" s="698">
        <v>27.257941557999995</v>
      </c>
      <c r="FU282" s="698">
        <v>27.793590137000002</v>
      </c>
      <c r="FV282" s="698">
        <v>34.524928839000005</v>
      </c>
      <c r="FW282" s="698">
        <v>27.274276262000001</v>
      </c>
      <c r="FX282" s="698">
        <v>30.466199999999997</v>
      </c>
      <c r="FY282" s="698">
        <v>38.3446</v>
      </c>
      <c r="FZ282" s="698">
        <v>29.764936359</v>
      </c>
      <c r="GA282" s="698">
        <v>28.208919395999999</v>
      </c>
      <c r="GB282" s="698">
        <v>46.601846963</v>
      </c>
      <c r="GC282" s="698">
        <v>30.875261329000001</v>
      </c>
      <c r="GD282" s="698">
        <v>31.183278000000001</v>
      </c>
      <c r="GE282" s="698">
        <v>37.676075787000002</v>
      </c>
      <c r="GF282" s="698">
        <v>31.866403909999999</v>
      </c>
      <c r="GG282" s="698">
        <v>36.252635124999998</v>
      </c>
      <c r="GH282" s="698">
        <v>40.302209705000003</v>
      </c>
      <c r="GI282" s="698">
        <v>34.389034735999999</v>
      </c>
      <c r="GJ282" s="698">
        <v>37.329067059000003</v>
      </c>
      <c r="GK282" s="698">
        <v>46.461917195000005</v>
      </c>
      <c r="GL282" s="698">
        <v>40.372282581</v>
      </c>
      <c r="GM282" s="698">
        <v>32.462750329000002</v>
      </c>
      <c r="GN282" s="698">
        <v>51.692223890000001</v>
      </c>
      <c r="GO282" s="698">
        <v>37.733015287000001</v>
      </c>
      <c r="GP282" s="698">
        <v>42.271061997000004</v>
      </c>
      <c r="GQ282" s="698">
        <v>52.966000926999996</v>
      </c>
      <c r="GR282" s="698">
        <v>36.168595312799994</v>
      </c>
      <c r="GS282" s="698">
        <v>43.234283078200001</v>
      </c>
      <c r="GT282" s="698">
        <v>65.594706880900006</v>
      </c>
      <c r="GU282" s="698">
        <v>41.211862676999999</v>
      </c>
      <c r="GV282" s="698">
        <v>43.569539720999998</v>
      </c>
      <c r="GW282" s="698">
        <v>54.424474300999997</v>
      </c>
      <c r="GX282" s="698">
        <v>44.105241053999997</v>
      </c>
      <c r="GY282" s="698">
        <v>44.312992412999996</v>
      </c>
      <c r="GZ282" s="698">
        <v>60.043170514999993</v>
      </c>
      <c r="HA282" s="698">
        <v>44.577221414999997</v>
      </c>
      <c r="HB282" s="698">
        <v>56.649560364000003</v>
      </c>
      <c r="HC282" s="698">
        <v>57.936586860999995</v>
      </c>
      <c r="HD282" s="698">
        <v>50.174999999999997</v>
      </c>
      <c r="HE282" s="698">
        <v>51.167600000000007</v>
      </c>
      <c r="HF282" s="698">
        <v>58.022500000000001</v>
      </c>
      <c r="HG282" s="698">
        <v>67.65402367063237</v>
      </c>
      <c r="HH282" s="698">
        <v>49.19572033965882</v>
      </c>
      <c r="HI282" s="698">
        <v>69.986593628505176</v>
      </c>
      <c r="HJ282" s="698">
        <v>53.009075458916328</v>
      </c>
      <c r="HK282" s="698">
        <v>52.648868041803432</v>
      </c>
      <c r="HL282" s="698">
        <v>88.217625266590289</v>
      </c>
      <c r="HM282" s="698">
        <v>53.706899125880469</v>
      </c>
      <c r="HN282" s="698">
        <v>55.896236535222947</v>
      </c>
      <c r="HO282" s="698">
        <v>85.3276152868808</v>
      </c>
      <c r="HP282" s="698">
        <v>60.830473264697275</v>
      </c>
      <c r="HQ282" s="698">
        <v>61.031943501572783</v>
      </c>
      <c r="HR282" s="698">
        <v>68.846531850293431</v>
      </c>
      <c r="HS282" s="698">
        <v>82.132439465750224</v>
      </c>
      <c r="HT282" s="698">
        <v>58.711358355824714</v>
      </c>
      <c r="HU282" s="698">
        <v>86.316598820932796</v>
      </c>
      <c r="HV282" s="698">
        <v>63.573570289825042</v>
      </c>
      <c r="HW282" s="698">
        <v>63.250821485083073</v>
      </c>
      <c r="HX282" s="698">
        <v>87.988916234456212</v>
      </c>
      <c r="HY282" s="698">
        <v>60.020681533917354</v>
      </c>
      <c r="HZ282" s="698">
        <v>67.4479192841996</v>
      </c>
      <c r="IA282" s="698">
        <v>113.71838556811986</v>
      </c>
      <c r="IB282" s="698">
        <v>62.99602087442333</v>
      </c>
      <c r="IC282" s="698">
        <v>65.33411370871147</v>
      </c>
      <c r="ID282" s="698">
        <v>85.09322572872253</v>
      </c>
      <c r="IE282" s="698">
        <v>73.128496958839094</v>
      </c>
      <c r="IF282" s="698">
        <v>59.68849108714916</v>
      </c>
      <c r="IG282" s="698">
        <v>100.91502671808088</v>
      </c>
      <c r="IH282" s="698">
        <v>77.224288986288784</v>
      </c>
      <c r="II282" s="698">
        <v>67.356111067263086</v>
      </c>
      <c r="IJ282" s="698">
        <v>130.42693883624963</v>
      </c>
      <c r="IK282" s="698">
        <v>74.547620854688546</v>
      </c>
      <c r="IL282" s="698">
        <v>72.176649194101984</v>
      </c>
      <c r="IM282" s="699">
        <v>120.53557247413953</v>
      </c>
      <c r="IN282" s="698">
        <v>69.969657837377568</v>
      </c>
      <c r="IO282" s="698">
        <v>70.520117501935545</v>
      </c>
      <c r="IP282" s="698">
        <v>100.36251626075773</v>
      </c>
      <c r="IQ282" s="698">
        <v>103.73904475448388</v>
      </c>
      <c r="IR282" s="698">
        <v>73.21240330954916</v>
      </c>
      <c r="IS282" s="698">
        <v>123.33693109280016</v>
      </c>
      <c r="IT282" s="698">
        <v>81.877273234539956</v>
      </c>
      <c r="IU282" s="698">
        <v>77.898367868847657</v>
      </c>
      <c r="IV282" s="698">
        <v>153.15534799923705</v>
      </c>
      <c r="IW282" s="698">
        <v>84.043924930191565</v>
      </c>
      <c r="IX282" s="698">
        <v>84.109653331394</v>
      </c>
      <c r="IY282" s="700">
        <v>145.68495997744139</v>
      </c>
      <c r="IZ282" s="698">
        <v>73.140603806900003</v>
      </c>
      <c r="JA282" s="698">
        <v>86.861250846389311</v>
      </c>
      <c r="JB282" s="698">
        <v>130.47794778686352</v>
      </c>
      <c r="JC282" s="698">
        <v>83.652961651550584</v>
      </c>
      <c r="JD282" s="698">
        <v>81.852966924754</v>
      </c>
      <c r="JE282" s="698">
        <v>143.06961867779248</v>
      </c>
      <c r="JF282" s="698">
        <v>92.046680937100007</v>
      </c>
      <c r="JG282" s="698">
        <v>84.347827259100001</v>
      </c>
      <c r="JH282" s="698">
        <v>166.17585228051001</v>
      </c>
      <c r="JI282" s="698">
        <v>84.479418736573706</v>
      </c>
      <c r="JJ282" s="698">
        <v>93.639730609131149</v>
      </c>
      <c r="JK282" s="700">
        <v>165.83498602877279</v>
      </c>
      <c r="JL282" s="698">
        <v>84.42665940725</v>
      </c>
      <c r="JM282" s="698">
        <v>91.595317038540003</v>
      </c>
      <c r="JN282" s="698">
        <v>132.59308562506999</v>
      </c>
      <c r="JO282" s="698">
        <v>118.61365179852001</v>
      </c>
      <c r="JP282" s="698">
        <v>95.329697156160023</v>
      </c>
      <c r="JQ282" s="698">
        <v>168.12899740813</v>
      </c>
      <c r="JR282" s="698">
        <v>110.41909254415485</v>
      </c>
      <c r="JS282" s="698">
        <v>92.10074432580592</v>
      </c>
      <c r="JT282" s="698">
        <v>156.74271473613521</v>
      </c>
      <c r="JU282" s="698">
        <v>139.61645574662168</v>
      </c>
      <c r="JV282" s="698">
        <v>108.02250834709999</v>
      </c>
      <c r="JW282" s="700">
        <v>163.91483178884849</v>
      </c>
      <c r="JX282" s="698">
        <v>96.461733106839986</v>
      </c>
      <c r="JY282" s="698">
        <v>143.99252942015139</v>
      </c>
      <c r="JZ282" s="698">
        <v>162.91456711812162</v>
      </c>
      <c r="KA282" s="698">
        <v>120.15569216778867</v>
      </c>
      <c r="KB282" s="698">
        <v>108.79119388814573</v>
      </c>
      <c r="KC282" s="698">
        <v>173.55865562299408</v>
      </c>
      <c r="KD282" s="698">
        <v>127.65571758657266</v>
      </c>
      <c r="KE282" s="698">
        <v>111.89629203954993</v>
      </c>
      <c r="KF282" s="698">
        <v>172.35880719432004</v>
      </c>
      <c r="KG282" s="698">
        <v>144.52483863533132</v>
      </c>
      <c r="KH282" s="698">
        <v>121.20207718578003</v>
      </c>
      <c r="KI282" s="809">
        <v>186.6909368123282</v>
      </c>
      <c r="KJ282" s="701">
        <v>114.83453981326105</v>
      </c>
      <c r="KK282" s="701">
        <v>135.89083276388661</v>
      </c>
      <c r="KL282" s="701">
        <v>181.00530881649536</v>
      </c>
      <c r="KM282" s="701">
        <v>150.22595077333781</v>
      </c>
      <c r="KN282" s="701">
        <v>118.49983769200622</v>
      </c>
      <c r="KO282" s="701">
        <v>206.81511039105527</v>
      </c>
      <c r="KP282" s="701">
        <v>143.91481310327757</v>
      </c>
      <c r="KQ282" s="701">
        <v>125.7204539593159</v>
      </c>
      <c r="KR282" s="701">
        <v>136.3822235616409</v>
      </c>
      <c r="KS282" s="701">
        <v>130.33241711857522</v>
      </c>
      <c r="KT282" s="701">
        <v>130.52670572151669</v>
      </c>
      <c r="KU282" s="701">
        <v>181.25506548105636</v>
      </c>
      <c r="KV282" s="701">
        <v>108.04401170772846</v>
      </c>
      <c r="KW282" s="701">
        <v>115.5122616840826</v>
      </c>
      <c r="KX282" s="701">
        <v>242.00106507163224</v>
      </c>
      <c r="KY282" s="701">
        <v>146.49019885863285</v>
      </c>
      <c r="KZ282" s="701">
        <v>130.34010788875798</v>
      </c>
      <c r="LA282" s="701">
        <v>229.21175132026082</v>
      </c>
      <c r="LB282" s="701">
        <v>128.38441582674608</v>
      </c>
      <c r="LC282" s="701">
        <v>131.15449564820028</v>
      </c>
      <c r="LD282" s="701">
        <v>186.39580454656883</v>
      </c>
      <c r="LE282" s="701">
        <v>209.20803858733967</v>
      </c>
      <c r="LF282" s="701">
        <v>138.95483420876826</v>
      </c>
      <c r="LG282" s="701">
        <v>241.40604393828752</v>
      </c>
      <c r="LH282" s="701">
        <v>118.51334477202276</v>
      </c>
      <c r="LI282" s="701">
        <v>131.83633357350092</v>
      </c>
      <c r="LJ282" s="701">
        <v>233.43396563045468</v>
      </c>
      <c r="LK282" s="701">
        <v>156.87826750939308</v>
      </c>
      <c r="LL282" s="701">
        <v>193.74626873995763</v>
      </c>
      <c r="LM282" s="701">
        <v>216.75496338215197</v>
      </c>
      <c r="LN282" s="701">
        <v>172.64182064039827</v>
      </c>
      <c r="LO282" s="701">
        <v>180.93304580934625</v>
      </c>
      <c r="LP282" s="701">
        <v>255.44985347992309</v>
      </c>
      <c r="LQ282" s="701">
        <v>171.96504826792489</v>
      </c>
      <c r="LR282" s="701">
        <v>155.91083399701131</v>
      </c>
      <c r="LS282" s="701">
        <v>289.93490010773718</v>
      </c>
      <c r="LT282" s="701">
        <v>158.11669830590614</v>
      </c>
      <c r="LU282" s="701">
        <v>182.39330462601961</v>
      </c>
      <c r="LV282" s="701">
        <v>273.57218287295558</v>
      </c>
      <c r="LW282" s="701">
        <v>161.08109977645879</v>
      </c>
      <c r="LX282" s="701">
        <v>184.32930651698069</v>
      </c>
      <c r="LY282" s="701">
        <v>295.09844236436123</v>
      </c>
      <c r="LZ282" s="701"/>
      <c r="MA282" s="701"/>
      <c r="MB282" s="701"/>
      <c r="MC282" s="701"/>
      <c r="MD282" s="701"/>
      <c r="ME282" s="701"/>
      <c r="MF282" s="701"/>
      <c r="MG282" s="701"/>
      <c r="MH282" s="701"/>
      <c r="MI282" s="701"/>
      <c r="MJ282" s="701"/>
      <c r="MK282" s="701"/>
      <c r="ML282" s="701"/>
      <c r="MM282" s="701"/>
      <c r="MN282" s="701"/>
      <c r="MO282" s="701"/>
      <c r="MP282" s="701"/>
      <c r="MQ282" s="701"/>
      <c r="MR282" s="701"/>
      <c r="MS282" s="701"/>
      <c r="MT282" s="701"/>
      <c r="MU282" s="701"/>
      <c r="MV282" s="701"/>
      <c r="MW282" s="701"/>
    </row>
    <row r="283" spans="1:361" ht="15.75">
      <c r="A283" s="688" t="s">
        <v>17</v>
      </c>
      <c r="B283" s="698"/>
      <c r="C283" s="698"/>
      <c r="D283" s="698"/>
      <c r="E283" s="698"/>
      <c r="F283" s="698"/>
      <c r="G283" s="698"/>
      <c r="H283" s="698"/>
      <c r="I283" s="698"/>
      <c r="J283" s="698"/>
      <c r="K283" s="698"/>
      <c r="L283" s="698"/>
      <c r="M283" s="698"/>
      <c r="N283" s="698"/>
      <c r="O283" s="698"/>
      <c r="P283" s="698"/>
      <c r="Q283" s="698"/>
      <c r="R283" s="698"/>
      <c r="S283" s="698"/>
      <c r="T283" s="698"/>
      <c r="U283" s="698"/>
      <c r="V283" s="698"/>
      <c r="W283" s="698"/>
      <c r="X283" s="698"/>
      <c r="Y283" s="698"/>
      <c r="Z283" s="698"/>
      <c r="AA283" s="698"/>
      <c r="AB283" s="698"/>
      <c r="AC283" s="698"/>
      <c r="AD283" s="698"/>
      <c r="AE283" s="698"/>
      <c r="AF283" s="698"/>
      <c r="AG283" s="698"/>
      <c r="AH283" s="698"/>
      <c r="AI283" s="698"/>
      <c r="AJ283" s="698"/>
      <c r="AK283" s="698"/>
      <c r="AL283" s="698"/>
      <c r="AM283" s="698"/>
      <c r="AN283" s="698"/>
      <c r="AO283" s="698"/>
      <c r="AP283" s="698"/>
      <c r="AQ283" s="698"/>
      <c r="AR283" s="698"/>
      <c r="AS283" s="698"/>
      <c r="AT283" s="698"/>
      <c r="AU283" s="698"/>
      <c r="AV283" s="698"/>
      <c r="AW283" s="698"/>
      <c r="AX283" s="698">
        <v>5.2070437500000004</v>
      </c>
      <c r="AY283" s="698">
        <v>5.2070437500000004</v>
      </c>
      <c r="AZ283" s="698">
        <v>5.2070437500000004</v>
      </c>
      <c r="BA283" s="698">
        <v>5.2070437500000004</v>
      </c>
      <c r="BB283" s="698">
        <v>5.2070437500000004</v>
      </c>
      <c r="BC283" s="698">
        <v>5.2070437500000004</v>
      </c>
      <c r="BD283" s="698">
        <v>5.2070437500000004</v>
      </c>
      <c r="BE283" s="698">
        <v>5.2070437500000004</v>
      </c>
      <c r="BF283" s="698">
        <v>5.2070437500000004</v>
      </c>
      <c r="BG283" s="698">
        <v>5.2070437500000004</v>
      </c>
      <c r="BH283" s="698">
        <v>5.2070437500000004</v>
      </c>
      <c r="BI283" s="698">
        <v>5.2070437500000004</v>
      </c>
      <c r="BJ283" s="698">
        <v>5.6227812500000001</v>
      </c>
      <c r="BK283" s="698">
        <v>5.6227812500000001</v>
      </c>
      <c r="BL283" s="698">
        <v>5.6227812500000001</v>
      </c>
      <c r="BM283" s="698">
        <v>5.6227812500000001</v>
      </c>
      <c r="BN283" s="698">
        <v>5.6227812500000001</v>
      </c>
      <c r="BO283" s="698">
        <v>5.6227812500000001</v>
      </c>
      <c r="BP283" s="698">
        <v>5.6227812500000001</v>
      </c>
      <c r="BQ283" s="698">
        <v>5.6227812500000001</v>
      </c>
      <c r="BR283" s="698">
        <v>5.6227812500000001</v>
      </c>
      <c r="BS283" s="698">
        <v>5.6227812500000001</v>
      </c>
      <c r="BT283" s="698">
        <v>5.6227812500000001</v>
      </c>
      <c r="BU283" s="698">
        <v>5.6227812500000001</v>
      </c>
      <c r="BV283" s="698">
        <v>6.5907499999999999</v>
      </c>
      <c r="BW283" s="698">
        <v>6.5907499999999999</v>
      </c>
      <c r="BX283" s="698">
        <v>6.5907499999999999</v>
      </c>
      <c r="BY283" s="698">
        <v>6.5907499999999999</v>
      </c>
      <c r="BZ283" s="698">
        <v>6.5907499999999999</v>
      </c>
      <c r="CA283" s="698">
        <v>6.5907499999999999</v>
      </c>
      <c r="CB283" s="698">
        <v>6.5907499999999999</v>
      </c>
      <c r="CC283" s="698">
        <v>6.5907499999999999</v>
      </c>
      <c r="CD283" s="698">
        <v>6.5907499999999999</v>
      </c>
      <c r="CE283" s="698">
        <v>6.5907499999999999</v>
      </c>
      <c r="CF283" s="698">
        <v>6.5907499999999999</v>
      </c>
      <c r="CG283" s="698">
        <v>6.5907499999999999</v>
      </c>
      <c r="CH283" s="698">
        <v>7.9281999999999995</v>
      </c>
      <c r="CI283" s="698">
        <v>7.9281999999999995</v>
      </c>
      <c r="CJ283" s="698">
        <v>7.9281999999999995</v>
      </c>
      <c r="CK283" s="698">
        <v>7.9281999999999995</v>
      </c>
      <c r="CL283" s="698">
        <v>7.9281999999999995</v>
      </c>
      <c r="CM283" s="698">
        <v>7.9281999999999995</v>
      </c>
      <c r="CN283" s="698">
        <v>7.9281999999999995</v>
      </c>
      <c r="CO283" s="698">
        <v>7.9281999999999995</v>
      </c>
      <c r="CP283" s="698">
        <v>7.9281999999999995</v>
      </c>
      <c r="CQ283" s="698">
        <v>7.9281999999999995</v>
      </c>
      <c r="CR283" s="698">
        <v>7.9281999999999995</v>
      </c>
      <c r="CS283" s="698">
        <v>7.9281999999999995</v>
      </c>
      <c r="CT283" s="698">
        <v>9.4946479166666649</v>
      </c>
      <c r="CU283" s="698">
        <v>9.4946479166666649</v>
      </c>
      <c r="CV283" s="698">
        <v>9.4946479166666649</v>
      </c>
      <c r="CW283" s="698">
        <v>9.4946479166666649</v>
      </c>
      <c r="CX283" s="698">
        <v>9.4946479166666649</v>
      </c>
      <c r="CY283" s="698">
        <v>9.4946479166666649</v>
      </c>
      <c r="CZ283" s="698">
        <v>9.4946479166666649</v>
      </c>
      <c r="DA283" s="698">
        <v>9.4946479166666649</v>
      </c>
      <c r="DB283" s="698">
        <v>9.4946479166666649</v>
      </c>
      <c r="DC283" s="698">
        <v>9.4946479166666649</v>
      </c>
      <c r="DD283" s="698">
        <v>9.4946479166666649</v>
      </c>
      <c r="DE283" s="698">
        <v>9.4946479166666649</v>
      </c>
      <c r="DF283" s="698">
        <v>11.325199435270832</v>
      </c>
      <c r="DG283" s="698">
        <v>11.325199435270832</v>
      </c>
      <c r="DH283" s="698">
        <v>11.325199435270832</v>
      </c>
      <c r="DI283" s="698">
        <v>11.325199435270832</v>
      </c>
      <c r="DJ283" s="698">
        <v>11.325199435270832</v>
      </c>
      <c r="DK283" s="698">
        <v>11.325199435270832</v>
      </c>
      <c r="DL283" s="698">
        <v>11.325199435270832</v>
      </c>
      <c r="DM283" s="698">
        <v>11.325199435270832</v>
      </c>
      <c r="DN283" s="698">
        <v>11.325199435270832</v>
      </c>
      <c r="DO283" s="698">
        <v>11.325199435270832</v>
      </c>
      <c r="DP283" s="698">
        <v>11.325199435270832</v>
      </c>
      <c r="DQ283" s="698">
        <v>11.325199435270832</v>
      </c>
      <c r="DR283" s="698">
        <v>13.546878037208335</v>
      </c>
      <c r="DS283" s="698">
        <v>13.546878037208335</v>
      </c>
      <c r="DT283" s="698">
        <v>13.546878037208335</v>
      </c>
      <c r="DU283" s="698">
        <v>13.546878037208335</v>
      </c>
      <c r="DV283" s="698">
        <v>13.546878037208335</v>
      </c>
      <c r="DW283" s="698">
        <v>13.546878037208335</v>
      </c>
      <c r="DX283" s="698">
        <v>13.546878037208335</v>
      </c>
      <c r="DY283" s="698">
        <v>13.546878037208335</v>
      </c>
      <c r="DZ283" s="698">
        <v>13.546878037208335</v>
      </c>
      <c r="EA283" s="698">
        <v>13.546878037208335</v>
      </c>
      <c r="EB283" s="698">
        <v>13.546878037208335</v>
      </c>
      <c r="EC283" s="698">
        <v>13.546878037208335</v>
      </c>
      <c r="ED283" s="698">
        <v>16.453374435270831</v>
      </c>
      <c r="EE283" s="698">
        <v>16.453374435270831</v>
      </c>
      <c r="EF283" s="698">
        <v>16.453374435270831</v>
      </c>
      <c r="EG283" s="698">
        <v>16.453374435270831</v>
      </c>
      <c r="EH283" s="698">
        <v>16.453374435270831</v>
      </c>
      <c r="EI283" s="698">
        <v>16.453374435270831</v>
      </c>
      <c r="EJ283" s="698">
        <v>16.453374435270831</v>
      </c>
      <c r="EK283" s="698">
        <v>16.453374435270831</v>
      </c>
      <c r="EL283" s="698">
        <v>16.453374435270831</v>
      </c>
      <c r="EM283" s="698">
        <v>16.453374435270831</v>
      </c>
      <c r="EN283" s="698">
        <v>16.453374435270831</v>
      </c>
      <c r="EO283" s="698">
        <v>16.453374435270831</v>
      </c>
      <c r="EP283" s="698">
        <v>15.9003</v>
      </c>
      <c r="EQ283" s="698">
        <v>15.1754</v>
      </c>
      <c r="ER283" s="698">
        <v>22.451000000000001</v>
      </c>
      <c r="ES283" s="698">
        <v>19.007999999999999</v>
      </c>
      <c r="ET283" s="698">
        <v>18.420400000000001</v>
      </c>
      <c r="EU283" s="698">
        <v>25.304200000000002</v>
      </c>
      <c r="EV283" s="698">
        <v>17.343899999999998</v>
      </c>
      <c r="EW283" s="698">
        <v>18.981099999999998</v>
      </c>
      <c r="EX283" s="698">
        <v>22.213000000000001</v>
      </c>
      <c r="EY283" s="698">
        <v>18.811399999999999</v>
      </c>
      <c r="EZ283" s="698">
        <v>20.230499999999999</v>
      </c>
      <c r="FA283" s="698">
        <v>23.9694</v>
      </c>
      <c r="FB283" s="698">
        <v>21.110899999999997</v>
      </c>
      <c r="FC283" s="698">
        <v>20.690200000000001</v>
      </c>
      <c r="FD283" s="698">
        <v>26.64</v>
      </c>
      <c r="FE283" s="698">
        <v>23.484750000000002</v>
      </c>
      <c r="FF283" s="698">
        <v>23.641500000000001</v>
      </c>
      <c r="FG283" s="698">
        <v>35.311700000000002</v>
      </c>
      <c r="FH283" s="698">
        <v>24.373000000000001</v>
      </c>
      <c r="FI283" s="698">
        <v>24.683499999999999</v>
      </c>
      <c r="FJ283" s="698">
        <v>35.0578</v>
      </c>
      <c r="FK283" s="698">
        <v>29.308399999999999</v>
      </c>
      <c r="FL283" s="698">
        <v>25.883399999999998</v>
      </c>
      <c r="FM283" s="698">
        <v>38.509300000000003</v>
      </c>
      <c r="FN283" s="698">
        <v>28.049999999999997</v>
      </c>
      <c r="FO283" s="698">
        <v>28.991200000000003</v>
      </c>
      <c r="FP283" s="698">
        <v>34.087299999999999</v>
      </c>
      <c r="FQ283" s="698">
        <v>27.322800000000001</v>
      </c>
      <c r="FR283" s="698">
        <v>27.106300000000001</v>
      </c>
      <c r="FS283" s="698">
        <v>37.998499999999993</v>
      </c>
      <c r="FT283" s="698">
        <v>26.509099999999997</v>
      </c>
      <c r="FU283" s="698">
        <v>27.122990000000001</v>
      </c>
      <c r="FV283" s="698">
        <v>32.590400000000002</v>
      </c>
      <c r="FW283" s="698">
        <v>26.6496</v>
      </c>
      <c r="FX283" s="698">
        <v>29.381499999999996</v>
      </c>
      <c r="FY283" s="698">
        <v>37.007300000000001</v>
      </c>
      <c r="FZ283" s="698">
        <v>29.107900000000001</v>
      </c>
      <c r="GA283" s="698">
        <v>27.5167</v>
      </c>
      <c r="GB283" s="698">
        <v>44.653700000000001</v>
      </c>
      <c r="GC283" s="698">
        <v>29.591200000000001</v>
      </c>
      <c r="GD283" s="698">
        <v>28.273</v>
      </c>
      <c r="GE283" s="698">
        <v>36.551200000000001</v>
      </c>
      <c r="GF283" s="698">
        <v>31.125599999999999</v>
      </c>
      <c r="GG283" s="698">
        <v>33.959099999999999</v>
      </c>
      <c r="GH283" s="698">
        <v>38.682940000000002</v>
      </c>
      <c r="GI283" s="698">
        <v>32.815300000000001</v>
      </c>
      <c r="GJ283" s="698">
        <v>35.209800000000001</v>
      </c>
      <c r="GK283" s="698">
        <v>45.302300000000002</v>
      </c>
      <c r="GL283" s="698">
        <v>38.839300000000001</v>
      </c>
      <c r="GM283" s="698">
        <v>31.636660000000003</v>
      </c>
      <c r="GN283" s="698">
        <v>49.993160000000003</v>
      </c>
      <c r="GO283" s="698">
        <v>36.662460000000003</v>
      </c>
      <c r="GP283" s="698">
        <v>40.415650000000007</v>
      </c>
      <c r="GQ283" s="698">
        <v>48.833599999999997</v>
      </c>
      <c r="GR283" s="698">
        <v>35.186429093799994</v>
      </c>
      <c r="GS283" s="698">
        <v>41.686628809200002</v>
      </c>
      <c r="GT283" s="698">
        <v>46.983398117900009</v>
      </c>
      <c r="GU283" s="698">
        <v>39.902200000000001</v>
      </c>
      <c r="GV283" s="698">
        <v>42.28022</v>
      </c>
      <c r="GW283" s="698">
        <v>52.609954999999999</v>
      </c>
      <c r="GX283" s="698">
        <v>43.249299999999998</v>
      </c>
      <c r="GY283" s="698">
        <v>43.165999999999997</v>
      </c>
      <c r="GZ283" s="698">
        <v>58.716899999999995</v>
      </c>
      <c r="HA283" s="698">
        <v>43.5837</v>
      </c>
      <c r="HB283" s="698">
        <v>53.3812</v>
      </c>
      <c r="HC283" s="698">
        <v>56.333399999999997</v>
      </c>
      <c r="HD283" s="698">
        <v>45.601099999999995</v>
      </c>
      <c r="HE283" s="698">
        <v>49.536300000000004</v>
      </c>
      <c r="HF283" s="698">
        <v>55.069699999999997</v>
      </c>
      <c r="HG283" s="698">
        <v>50.460338782147375</v>
      </c>
      <c r="HH283" s="698">
        <v>47.73854370565882</v>
      </c>
      <c r="HI283" s="698">
        <v>55.734871901255175</v>
      </c>
      <c r="HJ283" s="698">
        <v>50.75937849946633</v>
      </c>
      <c r="HK283" s="698">
        <v>50.630494762198431</v>
      </c>
      <c r="HL283" s="698">
        <v>70.645197296430297</v>
      </c>
      <c r="HM283" s="698">
        <v>50.480923714506467</v>
      </c>
      <c r="HN283" s="698">
        <v>51.997049962222945</v>
      </c>
      <c r="HO283" s="698">
        <v>72.8713855213188</v>
      </c>
      <c r="HP283" s="698">
        <v>50.358473264697274</v>
      </c>
      <c r="HQ283" s="698">
        <v>56.400872537300785</v>
      </c>
      <c r="HR283" s="698">
        <v>67.762531850293428</v>
      </c>
      <c r="HS283" s="698">
        <v>56.569088801345231</v>
      </c>
      <c r="HT283" s="698">
        <v>56.830358355824714</v>
      </c>
      <c r="HU283" s="698">
        <v>71.728807105693789</v>
      </c>
      <c r="HV283" s="698">
        <v>62.628570289825042</v>
      </c>
      <c r="HW283" s="698">
        <v>58.387859632163071</v>
      </c>
      <c r="HX283" s="698">
        <v>67.667474816064214</v>
      </c>
      <c r="HY283" s="698">
        <v>58.232361492253354</v>
      </c>
      <c r="HZ283" s="698">
        <v>64.576853616357624</v>
      </c>
      <c r="IA283" s="698">
        <v>92.282024141505644</v>
      </c>
      <c r="IB283" s="698">
        <v>62.205020874423333</v>
      </c>
      <c r="IC283" s="698">
        <v>61.577752156755217</v>
      </c>
      <c r="ID283" s="698">
        <v>81.209225728722529</v>
      </c>
      <c r="IE283" s="698">
        <v>60.439698774882224</v>
      </c>
      <c r="IF283" s="698">
        <v>58.213373962794371</v>
      </c>
      <c r="IG283" s="698">
        <v>82.503151977615133</v>
      </c>
      <c r="IH283" s="698">
        <v>65.856604348482591</v>
      </c>
      <c r="II283" s="698">
        <v>58.716004557468082</v>
      </c>
      <c r="IJ283" s="698">
        <v>87.614972142911796</v>
      </c>
      <c r="IK283" s="698">
        <v>72.883829422090102</v>
      </c>
      <c r="IL283" s="698">
        <v>68.82082806760269</v>
      </c>
      <c r="IM283" s="699">
        <v>98.309068731851184</v>
      </c>
      <c r="IN283" s="698">
        <v>66.733951547846715</v>
      </c>
      <c r="IO283" s="698">
        <v>68.245586880935548</v>
      </c>
      <c r="IP283" s="698">
        <v>86.824346869568402</v>
      </c>
      <c r="IQ283" s="698">
        <v>77.768789279906329</v>
      </c>
      <c r="IR283" s="698">
        <v>70.290688721549159</v>
      </c>
      <c r="IS283" s="698">
        <v>94.437271875493849</v>
      </c>
      <c r="IT283" s="698">
        <v>76.99888641831906</v>
      </c>
      <c r="IU283" s="698">
        <v>72.781232871814325</v>
      </c>
      <c r="IV283" s="698">
        <v>113.69690742097913</v>
      </c>
      <c r="IW283" s="698">
        <v>78.44569215335008</v>
      </c>
      <c r="IX283" s="698">
        <v>78.436310386163555</v>
      </c>
      <c r="IY283" s="700">
        <v>115.65428540618294</v>
      </c>
      <c r="IZ283" s="698">
        <v>70.001377174548537</v>
      </c>
      <c r="JA283" s="698">
        <v>82.550819978066912</v>
      </c>
      <c r="JB283" s="698">
        <v>96.339551639584585</v>
      </c>
      <c r="JC283" s="698">
        <v>75.236561436798738</v>
      </c>
      <c r="JD283" s="698">
        <v>77.488918952174245</v>
      </c>
      <c r="JE283" s="698">
        <v>106.98901336147306</v>
      </c>
      <c r="JF283" s="698">
        <v>87.321007018100005</v>
      </c>
      <c r="JG283" s="698">
        <v>80.3658217081</v>
      </c>
      <c r="JH283" s="698">
        <v>130.80228913051002</v>
      </c>
      <c r="JI283" s="698">
        <v>79.869756277899995</v>
      </c>
      <c r="JJ283" s="698">
        <v>89.324089658700018</v>
      </c>
      <c r="JK283" s="700">
        <v>127.8539387389</v>
      </c>
      <c r="JL283" s="698">
        <v>80.651868990290183</v>
      </c>
      <c r="JM283" s="698">
        <v>87.744692091378823</v>
      </c>
      <c r="JN283" s="698">
        <v>108.64829614084678</v>
      </c>
      <c r="JO283" s="698">
        <v>93.959872045710185</v>
      </c>
      <c r="JP283" s="698">
        <v>90.263999976638843</v>
      </c>
      <c r="JQ283" s="698">
        <v>123.14485494378681</v>
      </c>
      <c r="JR283" s="698">
        <v>103.31933546870459</v>
      </c>
      <c r="JS283" s="698">
        <v>87.46300630727464</v>
      </c>
      <c r="JT283" s="698">
        <v>137.8075590158904</v>
      </c>
      <c r="JU283" s="698">
        <v>107.06704100578096</v>
      </c>
      <c r="JV283" s="698">
        <v>94.590637116626951</v>
      </c>
      <c r="JW283" s="700">
        <v>138.22246798691367</v>
      </c>
      <c r="JX283" s="698">
        <v>90.501668647839992</v>
      </c>
      <c r="JY283" s="698">
        <v>104.63578741077001</v>
      </c>
      <c r="JZ283" s="698">
        <v>117.59219140776001</v>
      </c>
      <c r="KA283" s="698">
        <v>103.03049675657665</v>
      </c>
      <c r="KB283" s="698">
        <v>100.61915029283668</v>
      </c>
      <c r="KC283" s="698">
        <v>139.80340133454672</v>
      </c>
      <c r="KD283" s="698">
        <v>118.55254429557266</v>
      </c>
      <c r="KE283" s="698">
        <v>107.28935970444994</v>
      </c>
      <c r="KF283" s="698">
        <v>129.97993856532003</v>
      </c>
      <c r="KG283" s="698">
        <v>129.57661591749442</v>
      </c>
      <c r="KH283" s="698">
        <v>115.44832913078002</v>
      </c>
      <c r="KI283" s="699">
        <v>161.76129901532821</v>
      </c>
      <c r="KJ283" s="702">
        <v>105.65950605125064</v>
      </c>
      <c r="KK283" s="702">
        <v>114.2113842418846</v>
      </c>
      <c r="KL283" s="702">
        <v>132.89683536742749</v>
      </c>
      <c r="KM283" s="702">
        <v>108.92264112604063</v>
      </c>
      <c r="KN283" s="702">
        <v>106.68326342096984</v>
      </c>
      <c r="KO283" s="702">
        <v>165.17336859615594</v>
      </c>
      <c r="KP283" s="702">
        <v>129.17978821231756</v>
      </c>
      <c r="KQ283" s="702">
        <v>116.33520310306274</v>
      </c>
      <c r="KR283" s="702">
        <v>123.84354192911091</v>
      </c>
      <c r="KS283" s="702">
        <v>111.61971296276113</v>
      </c>
      <c r="KT283" s="702">
        <v>92.550406284305652</v>
      </c>
      <c r="KU283" s="702">
        <v>168.5330629930489</v>
      </c>
      <c r="KV283" s="702">
        <v>99.945885748172259</v>
      </c>
      <c r="KW283" s="702">
        <v>106.90137584125107</v>
      </c>
      <c r="KX283" s="702">
        <v>155.09121168506633</v>
      </c>
      <c r="KY283" s="702">
        <v>118.94741214038808</v>
      </c>
      <c r="KZ283" s="702">
        <v>119.17105225139113</v>
      </c>
      <c r="LA283" s="702">
        <v>161.98099204682552</v>
      </c>
      <c r="LB283" s="702">
        <v>118.21035142438593</v>
      </c>
      <c r="LC283" s="702">
        <v>121.65400060516743</v>
      </c>
      <c r="LD283" s="702">
        <v>169.64471663081804</v>
      </c>
      <c r="LE283" s="702">
        <v>131.6406722489491</v>
      </c>
      <c r="LF283" s="702">
        <v>129.16985994808741</v>
      </c>
      <c r="LG283" s="702">
        <v>189.33175192633266</v>
      </c>
      <c r="LH283" s="702">
        <v>110.1156569781196</v>
      </c>
      <c r="LI283" s="702">
        <v>123.39516343103196</v>
      </c>
      <c r="LJ283" s="702">
        <v>167.87899487170446</v>
      </c>
      <c r="LK283" s="702">
        <v>129.13909366182429</v>
      </c>
      <c r="LL283" s="702">
        <v>135.90353463757307</v>
      </c>
      <c r="LM283" s="702">
        <v>186.33327966820102</v>
      </c>
      <c r="LN283" s="702">
        <v>146.46208294654627</v>
      </c>
      <c r="LO283" s="702">
        <v>134.54808684712521</v>
      </c>
      <c r="LP283" s="702">
        <v>232.31337755216748</v>
      </c>
      <c r="LQ283" s="702">
        <v>142.49260437009488</v>
      </c>
      <c r="LR283" s="702">
        <v>145.4445077296626</v>
      </c>
      <c r="LS283" s="702">
        <v>222.74720845481093</v>
      </c>
      <c r="LT283" s="702">
        <v>146.61613447965843</v>
      </c>
      <c r="LU283" s="702">
        <v>169.97488772743284</v>
      </c>
      <c r="LV283" s="702">
        <v>213.14057569532125</v>
      </c>
      <c r="LW283" s="702">
        <v>143.84337165931902</v>
      </c>
      <c r="LX283" s="702">
        <v>167.71406607910939</v>
      </c>
      <c r="LY283" s="702">
        <v>228.13683805593081</v>
      </c>
      <c r="LZ283" s="702"/>
      <c r="MA283" s="702"/>
      <c r="MB283" s="702"/>
      <c r="MC283" s="702"/>
      <c r="MD283" s="702"/>
      <c r="ME283" s="702"/>
      <c r="MF283" s="702"/>
      <c r="MG283" s="702"/>
      <c r="MH283" s="702"/>
      <c r="MI283" s="702"/>
      <c r="MJ283" s="702"/>
      <c r="MK283" s="702"/>
      <c r="ML283" s="702"/>
      <c r="MM283" s="702"/>
      <c r="MN283" s="702"/>
      <c r="MO283" s="702"/>
      <c r="MP283" s="702"/>
      <c r="MQ283" s="702"/>
      <c r="MR283" s="702"/>
      <c r="MS283" s="702"/>
      <c r="MT283" s="702"/>
      <c r="MU283" s="702"/>
      <c r="MV283" s="702"/>
      <c r="MW283" s="702"/>
    </row>
    <row r="284" spans="1:361" ht="15.75">
      <c r="A284" s="689" t="s">
        <v>764</v>
      </c>
      <c r="B284" s="698"/>
      <c r="C284" s="698"/>
      <c r="D284" s="698"/>
      <c r="E284" s="698"/>
      <c r="F284" s="698"/>
      <c r="G284" s="698"/>
      <c r="H284" s="698"/>
      <c r="I284" s="698"/>
      <c r="J284" s="698"/>
      <c r="K284" s="698"/>
      <c r="L284" s="698"/>
      <c r="M284" s="698"/>
      <c r="N284" s="698"/>
      <c r="O284" s="698"/>
      <c r="P284" s="698"/>
      <c r="Q284" s="698"/>
      <c r="R284" s="698"/>
      <c r="S284" s="698"/>
      <c r="T284" s="698"/>
      <c r="U284" s="698"/>
      <c r="V284" s="698"/>
      <c r="W284" s="698"/>
      <c r="X284" s="698"/>
      <c r="Y284" s="698"/>
      <c r="Z284" s="698"/>
      <c r="AA284" s="698"/>
      <c r="AB284" s="698"/>
      <c r="AC284" s="698"/>
      <c r="AD284" s="698"/>
      <c r="AE284" s="698"/>
      <c r="AF284" s="698"/>
      <c r="AG284" s="698"/>
      <c r="AH284" s="698"/>
      <c r="AI284" s="698"/>
      <c r="AJ284" s="698"/>
      <c r="AK284" s="698"/>
      <c r="AL284" s="698"/>
      <c r="AM284" s="698"/>
      <c r="AN284" s="698"/>
      <c r="AO284" s="698"/>
      <c r="AP284" s="698"/>
      <c r="AQ284" s="698"/>
      <c r="AR284" s="698"/>
      <c r="AS284" s="698"/>
      <c r="AT284" s="698"/>
      <c r="AU284" s="698"/>
      <c r="AV284" s="698"/>
      <c r="AW284" s="698"/>
      <c r="AX284" s="698">
        <v>1.4400624999999998</v>
      </c>
      <c r="AY284" s="698">
        <v>1.4400624999999998</v>
      </c>
      <c r="AZ284" s="698">
        <v>1.4400624999999998</v>
      </c>
      <c r="BA284" s="698">
        <v>1.4400624999999998</v>
      </c>
      <c r="BB284" s="698">
        <v>1.4400624999999998</v>
      </c>
      <c r="BC284" s="698">
        <v>1.4400624999999998</v>
      </c>
      <c r="BD284" s="698">
        <v>1.4400624999999998</v>
      </c>
      <c r="BE284" s="698">
        <v>1.4400624999999998</v>
      </c>
      <c r="BF284" s="698">
        <v>1.4400624999999998</v>
      </c>
      <c r="BG284" s="698">
        <v>1.4400624999999998</v>
      </c>
      <c r="BH284" s="698">
        <v>1.4400624999999998</v>
      </c>
      <c r="BI284" s="698">
        <v>1.4400624999999998</v>
      </c>
      <c r="BJ284" s="698">
        <v>1.5932562499999998</v>
      </c>
      <c r="BK284" s="698">
        <v>1.5932562499999998</v>
      </c>
      <c r="BL284" s="698">
        <v>1.5932562499999998</v>
      </c>
      <c r="BM284" s="698">
        <v>1.5932562499999998</v>
      </c>
      <c r="BN284" s="698">
        <v>1.5932562499999998</v>
      </c>
      <c r="BO284" s="698">
        <v>1.5932562499999998</v>
      </c>
      <c r="BP284" s="698">
        <v>1.5932562499999998</v>
      </c>
      <c r="BQ284" s="698">
        <v>1.5932562499999998</v>
      </c>
      <c r="BR284" s="698">
        <v>1.5932562499999998</v>
      </c>
      <c r="BS284" s="698">
        <v>1.5932562499999998</v>
      </c>
      <c r="BT284" s="698">
        <v>1.5932562499999998</v>
      </c>
      <c r="BU284" s="698">
        <v>1.5932562499999998</v>
      </c>
      <c r="BV284" s="698">
        <v>1.9845625</v>
      </c>
      <c r="BW284" s="698">
        <v>1.9845625</v>
      </c>
      <c r="BX284" s="698">
        <v>1.9845625</v>
      </c>
      <c r="BY284" s="698">
        <v>1.9845625</v>
      </c>
      <c r="BZ284" s="698">
        <v>1.9845625</v>
      </c>
      <c r="CA284" s="698">
        <v>1.9845625</v>
      </c>
      <c r="CB284" s="698">
        <v>1.9845625</v>
      </c>
      <c r="CC284" s="698">
        <v>1.9845625</v>
      </c>
      <c r="CD284" s="698">
        <v>1.9845625</v>
      </c>
      <c r="CE284" s="698">
        <v>1.9845625</v>
      </c>
      <c r="CF284" s="698">
        <v>1.9845625</v>
      </c>
      <c r="CG284" s="698">
        <v>1.9845625</v>
      </c>
      <c r="CH284" s="698">
        <v>2.4445687500000002</v>
      </c>
      <c r="CI284" s="698">
        <v>2.4445687500000002</v>
      </c>
      <c r="CJ284" s="698">
        <v>2.4445687500000002</v>
      </c>
      <c r="CK284" s="698">
        <v>2.4445687500000002</v>
      </c>
      <c r="CL284" s="698">
        <v>2.4445687500000002</v>
      </c>
      <c r="CM284" s="698">
        <v>2.4445687500000002</v>
      </c>
      <c r="CN284" s="698">
        <v>2.4445687500000002</v>
      </c>
      <c r="CO284" s="698">
        <v>2.4445687500000002</v>
      </c>
      <c r="CP284" s="698">
        <v>2.4445687500000002</v>
      </c>
      <c r="CQ284" s="698">
        <v>2.4445687500000002</v>
      </c>
      <c r="CR284" s="698">
        <v>2.4445687500000002</v>
      </c>
      <c r="CS284" s="698">
        <v>2.4445687500000002</v>
      </c>
      <c r="CT284" s="698">
        <v>2.8287604166666664</v>
      </c>
      <c r="CU284" s="698">
        <v>2.8287604166666664</v>
      </c>
      <c r="CV284" s="698">
        <v>2.8287604166666664</v>
      </c>
      <c r="CW284" s="698">
        <v>2.8287604166666664</v>
      </c>
      <c r="CX284" s="698">
        <v>2.8287604166666664</v>
      </c>
      <c r="CY284" s="698">
        <v>2.8287604166666664</v>
      </c>
      <c r="CZ284" s="698">
        <v>2.8287604166666664</v>
      </c>
      <c r="DA284" s="698">
        <v>2.8287604166666664</v>
      </c>
      <c r="DB284" s="698">
        <v>2.8287604166666664</v>
      </c>
      <c r="DC284" s="698">
        <v>2.8287604166666664</v>
      </c>
      <c r="DD284" s="698">
        <v>2.8287604166666664</v>
      </c>
      <c r="DE284" s="698">
        <v>2.8287604166666664</v>
      </c>
      <c r="DF284" s="698">
        <v>3.3166839755624999</v>
      </c>
      <c r="DG284" s="698">
        <v>3.3166839755624999</v>
      </c>
      <c r="DH284" s="698">
        <v>3.3166839755624999</v>
      </c>
      <c r="DI284" s="698">
        <v>3.3166839755624999</v>
      </c>
      <c r="DJ284" s="698">
        <v>3.3166839755624999</v>
      </c>
      <c r="DK284" s="698">
        <v>3.3166839755624999</v>
      </c>
      <c r="DL284" s="698">
        <v>3.3166839755624999</v>
      </c>
      <c r="DM284" s="698">
        <v>3.3166839755624999</v>
      </c>
      <c r="DN284" s="698">
        <v>3.3166839755624999</v>
      </c>
      <c r="DO284" s="698">
        <v>3.3166839755624999</v>
      </c>
      <c r="DP284" s="698">
        <v>3.3166839755624999</v>
      </c>
      <c r="DQ284" s="698">
        <v>3.3166839755624999</v>
      </c>
      <c r="DR284" s="698">
        <v>4.1865325344583333</v>
      </c>
      <c r="DS284" s="698">
        <v>4.1865325344583333</v>
      </c>
      <c r="DT284" s="698">
        <v>4.1865325344583333</v>
      </c>
      <c r="DU284" s="698">
        <v>4.1865325344583333</v>
      </c>
      <c r="DV284" s="698">
        <v>4.1865325344583333</v>
      </c>
      <c r="DW284" s="698">
        <v>4.1865325344583333</v>
      </c>
      <c r="DX284" s="698">
        <v>4.1865325344583333</v>
      </c>
      <c r="DY284" s="698">
        <v>4.1865325344583333</v>
      </c>
      <c r="DZ284" s="698">
        <v>4.1865325344583333</v>
      </c>
      <c r="EA284" s="698">
        <v>4.1865325344583333</v>
      </c>
      <c r="EB284" s="698">
        <v>4.1865325344583333</v>
      </c>
      <c r="EC284" s="698">
        <v>4.1865325344583333</v>
      </c>
      <c r="ED284" s="698">
        <v>5.4334548088958341</v>
      </c>
      <c r="EE284" s="698">
        <v>5.4334548088958341</v>
      </c>
      <c r="EF284" s="698">
        <v>5.4334548088958341</v>
      </c>
      <c r="EG284" s="698">
        <v>5.4334548088958341</v>
      </c>
      <c r="EH284" s="698">
        <v>5.4334548088958341</v>
      </c>
      <c r="EI284" s="698">
        <v>5.4334548088958341</v>
      </c>
      <c r="EJ284" s="698">
        <v>5.4334548088958341</v>
      </c>
      <c r="EK284" s="698">
        <v>5.4334548088958341</v>
      </c>
      <c r="EL284" s="698">
        <v>5.4334548088958341</v>
      </c>
      <c r="EM284" s="698">
        <v>5.4334548088958341</v>
      </c>
      <c r="EN284" s="698">
        <v>5.4334548088958341</v>
      </c>
      <c r="EO284" s="698">
        <v>5.4334548088958341</v>
      </c>
      <c r="EP284" s="698">
        <v>4.2294</v>
      </c>
      <c r="EQ284" s="698">
        <v>4.8996000000000004</v>
      </c>
      <c r="ER284" s="698">
        <v>9.74</v>
      </c>
      <c r="ES284" s="698">
        <v>6.2172999999999998</v>
      </c>
      <c r="ET284" s="698">
        <v>6.1355000000000004</v>
      </c>
      <c r="EU284" s="698">
        <v>12.2303</v>
      </c>
      <c r="EV284" s="698">
        <v>5.4071999999999996</v>
      </c>
      <c r="EW284" s="698">
        <v>5.3875000000000002</v>
      </c>
      <c r="EX284" s="698">
        <v>9.8819999999999997</v>
      </c>
      <c r="EY284" s="698">
        <v>6.0981000000000005</v>
      </c>
      <c r="EZ284" s="698">
        <v>5.7516000000000007</v>
      </c>
      <c r="FA284" s="698">
        <v>9.8281999999999989</v>
      </c>
      <c r="FB284" s="698">
        <v>6.77</v>
      </c>
      <c r="FC284" s="698">
        <v>6.431</v>
      </c>
      <c r="FD284" s="698">
        <v>11.5298</v>
      </c>
      <c r="FE284" s="698">
        <v>9.7888500000000001</v>
      </c>
      <c r="FF284" s="698">
        <v>7.5178000000000003</v>
      </c>
      <c r="FG284" s="698">
        <v>18.883900000000001</v>
      </c>
      <c r="FH284" s="698">
        <v>7.5696000000000003</v>
      </c>
      <c r="FI284" s="698">
        <v>7.1867999999999999</v>
      </c>
      <c r="FJ284" s="698">
        <v>15.0951</v>
      </c>
      <c r="FK284" s="698">
        <v>9.2165999999999997</v>
      </c>
      <c r="FL284" s="698">
        <v>6.8547000000000002</v>
      </c>
      <c r="FM284" s="698">
        <v>16.229099999999999</v>
      </c>
      <c r="FN284" s="698">
        <v>8.3041</v>
      </c>
      <c r="FO284" s="698">
        <v>8.0401000000000007</v>
      </c>
      <c r="FP284" s="698">
        <v>15.087200000000001</v>
      </c>
      <c r="FQ284" s="698">
        <v>8.5241000000000007</v>
      </c>
      <c r="FR284" s="698">
        <v>9.5237999999999996</v>
      </c>
      <c r="FS284" s="698">
        <v>18.486799999999999</v>
      </c>
      <c r="FT284" s="698">
        <v>8.4802</v>
      </c>
      <c r="FU284" s="698">
        <v>8.6162900000000011</v>
      </c>
      <c r="FV284" s="698">
        <v>15.2136</v>
      </c>
      <c r="FW284" s="698">
        <v>8.3623999999999992</v>
      </c>
      <c r="FX284" s="698">
        <v>9.8104999999999993</v>
      </c>
      <c r="FY284" s="698">
        <v>18.0078</v>
      </c>
      <c r="FZ284" s="698">
        <v>9.7523999999999997</v>
      </c>
      <c r="GA284" s="698">
        <v>9.7409999999999997</v>
      </c>
      <c r="GB284" s="698">
        <v>23.587599999999998</v>
      </c>
      <c r="GC284" s="698">
        <v>10.6571</v>
      </c>
      <c r="GD284" s="698">
        <v>10.450200000000001</v>
      </c>
      <c r="GE284" s="698">
        <v>16.0748</v>
      </c>
      <c r="GF284" s="698">
        <v>10.8079</v>
      </c>
      <c r="GG284" s="698">
        <v>12.0541</v>
      </c>
      <c r="GH284" s="698">
        <v>16.495439999999999</v>
      </c>
      <c r="GI284" s="698">
        <v>11.353399999999999</v>
      </c>
      <c r="GJ284" s="698">
        <v>11.4215</v>
      </c>
      <c r="GK284" s="698">
        <v>19.632000000000001</v>
      </c>
      <c r="GL284" s="698">
        <v>12.880600000000001</v>
      </c>
      <c r="GM284" s="698">
        <v>10.114100000000001</v>
      </c>
      <c r="GN284" s="698">
        <v>25.939799999999998</v>
      </c>
      <c r="GO284" s="698">
        <v>13.154260000000001</v>
      </c>
      <c r="GP284" s="698">
        <v>15.050450000000001</v>
      </c>
      <c r="GQ284" s="698">
        <v>21.799799999999998</v>
      </c>
      <c r="GR284" s="698">
        <v>11.609183778999999</v>
      </c>
      <c r="GS284" s="698">
        <v>13.511276782000003</v>
      </c>
      <c r="GT284" s="698">
        <v>20.077570490000003</v>
      </c>
      <c r="GU284" s="698">
        <v>15.582799999999999</v>
      </c>
      <c r="GV284" s="698">
        <v>15.340540000000001</v>
      </c>
      <c r="GW284" s="698">
        <v>23.56427</v>
      </c>
      <c r="GX284" s="698">
        <v>15.8581</v>
      </c>
      <c r="GY284" s="698">
        <v>15.1586</v>
      </c>
      <c r="GZ284" s="698">
        <v>30.055299999999999</v>
      </c>
      <c r="HA284" s="698">
        <v>17.537200000000002</v>
      </c>
      <c r="HB284" s="698">
        <v>24.180400000000002</v>
      </c>
      <c r="HC284" s="698">
        <v>25.996700000000001</v>
      </c>
      <c r="HD284" s="698">
        <v>14.869200000000001</v>
      </c>
      <c r="HE284" s="698">
        <v>17.380200000000002</v>
      </c>
      <c r="HF284" s="698">
        <v>23.817799999999998</v>
      </c>
      <c r="HG284" s="698">
        <v>20.085137107999998</v>
      </c>
      <c r="HH284" s="698">
        <v>19.032810089000002</v>
      </c>
      <c r="HI284" s="698">
        <v>25.844017297000001</v>
      </c>
      <c r="HJ284" s="698">
        <v>18.816471498000002</v>
      </c>
      <c r="HK284" s="698">
        <v>22.563897915999998</v>
      </c>
      <c r="HL284" s="698">
        <v>40.967232714000005</v>
      </c>
      <c r="HM284" s="698">
        <v>21.093378254000001</v>
      </c>
      <c r="HN284" s="698">
        <v>21.295209594000003</v>
      </c>
      <c r="HO284" s="698">
        <v>36.377935814000004</v>
      </c>
      <c r="HP284" s="698">
        <v>19.243223158000003</v>
      </c>
      <c r="HQ284" s="698">
        <v>21.131821452999997</v>
      </c>
      <c r="HR284" s="698">
        <v>30.692373311000001</v>
      </c>
      <c r="HS284" s="698">
        <v>21.529209563000002</v>
      </c>
      <c r="HT284" s="698">
        <v>20.612307720999997</v>
      </c>
      <c r="HU284" s="698">
        <v>36.108084553999994</v>
      </c>
      <c r="HV284" s="698">
        <v>22.963157741</v>
      </c>
      <c r="HW284" s="698">
        <v>22.570024158000003</v>
      </c>
      <c r="HX284" s="698">
        <v>30.981665009</v>
      </c>
      <c r="HY284" s="698">
        <v>22.71248851</v>
      </c>
      <c r="HZ284" s="698">
        <v>22.337369929999998</v>
      </c>
      <c r="IA284" s="698">
        <v>40.750513335999997</v>
      </c>
      <c r="IB284" s="698">
        <v>23.704446707999999</v>
      </c>
      <c r="IC284" s="698">
        <v>22.889832446</v>
      </c>
      <c r="ID284" s="698">
        <v>35.721352616000004</v>
      </c>
      <c r="IE284" s="698">
        <v>23.028986442000001</v>
      </c>
      <c r="IF284" s="698">
        <v>20.431042698000002</v>
      </c>
      <c r="IG284" s="698">
        <v>40.577117606999998</v>
      </c>
      <c r="IH284" s="698">
        <v>26.016992691999999</v>
      </c>
      <c r="II284" s="698">
        <v>21.560036044</v>
      </c>
      <c r="IJ284" s="698">
        <v>47.081547169000004</v>
      </c>
      <c r="IK284" s="698">
        <v>31.579407516</v>
      </c>
      <c r="IL284" s="698">
        <v>26.762229838000003</v>
      </c>
      <c r="IM284" s="699">
        <v>43.318694478999994</v>
      </c>
      <c r="IN284" s="698">
        <v>25.271828125440468</v>
      </c>
      <c r="IO284" s="698">
        <v>23.721978949147022</v>
      </c>
      <c r="IP284" s="698">
        <v>36.863292639738098</v>
      </c>
      <c r="IQ284" s="698">
        <v>28.363050243635684</v>
      </c>
      <c r="IR284" s="698">
        <v>24.900331481291762</v>
      </c>
      <c r="IS284" s="698">
        <v>38.609710525357727</v>
      </c>
      <c r="IT284" s="698">
        <v>29.966839983691674</v>
      </c>
      <c r="IU284" s="698">
        <v>26.983938657461596</v>
      </c>
      <c r="IV284" s="698">
        <v>62.540453699076309</v>
      </c>
      <c r="IW284" s="698">
        <v>29.754172011383083</v>
      </c>
      <c r="IX284" s="698">
        <v>29.443865395332711</v>
      </c>
      <c r="IY284" s="700">
        <v>49.739442979696335</v>
      </c>
      <c r="IZ284" s="698">
        <v>23.913280308648531</v>
      </c>
      <c r="JA284" s="698">
        <v>32.404885582766894</v>
      </c>
      <c r="JB284" s="698">
        <v>42.25815268258458</v>
      </c>
      <c r="JC284" s="698">
        <v>29.557968987098729</v>
      </c>
      <c r="JD284" s="698">
        <v>28.769558111274247</v>
      </c>
      <c r="JE284" s="698">
        <v>50.827558140653061</v>
      </c>
      <c r="JF284" s="698">
        <v>34.254071183999997</v>
      </c>
      <c r="JG284" s="698">
        <v>29.742180941000001</v>
      </c>
      <c r="JH284" s="698">
        <v>73.297094385510007</v>
      </c>
      <c r="JI284" s="698">
        <v>30.260020454999996</v>
      </c>
      <c r="JJ284" s="698">
        <v>34.802364183000002</v>
      </c>
      <c r="JK284" s="700">
        <v>58.296360038000003</v>
      </c>
      <c r="JL284" s="698">
        <v>28.710028807590181</v>
      </c>
      <c r="JM284" s="698">
        <v>34.816374093478835</v>
      </c>
      <c r="JN284" s="698">
        <v>46.624297544656798</v>
      </c>
      <c r="JO284" s="698">
        <v>36.344994823510177</v>
      </c>
      <c r="JP284" s="698">
        <v>34.72785934047883</v>
      </c>
      <c r="JQ284" s="698">
        <v>55.515725913656809</v>
      </c>
      <c r="JR284" s="698">
        <v>43.895696367254587</v>
      </c>
      <c r="JS284" s="698">
        <v>32.119409716304652</v>
      </c>
      <c r="JT284" s="698">
        <v>75.969855363630415</v>
      </c>
      <c r="JU284" s="698">
        <v>49.582225284816928</v>
      </c>
      <c r="JV284" s="698">
        <v>35.121721916539627</v>
      </c>
      <c r="JW284" s="700">
        <v>65.26671222178615</v>
      </c>
      <c r="JX284" s="698">
        <v>33.385846521520001</v>
      </c>
      <c r="JY284" s="698">
        <v>39.191629906970007</v>
      </c>
      <c r="JZ284" s="698">
        <v>53.6930349298</v>
      </c>
      <c r="KA284" s="698">
        <v>44.207083992279998</v>
      </c>
      <c r="KB284" s="698">
        <v>37.827719683780003</v>
      </c>
      <c r="KC284" s="698">
        <v>65.417052105490043</v>
      </c>
      <c r="KD284" s="698">
        <v>51.40271640221988</v>
      </c>
      <c r="KE284" s="698">
        <v>40.540910135739999</v>
      </c>
      <c r="KF284" s="698">
        <v>65.299393199640008</v>
      </c>
      <c r="KG284" s="698">
        <v>60.447716026999998</v>
      </c>
      <c r="KH284" s="698">
        <v>46.362133108500011</v>
      </c>
      <c r="KI284" s="699">
        <v>79.308169455000041</v>
      </c>
      <c r="KJ284" s="703">
        <v>40.998102563960643</v>
      </c>
      <c r="KK284" s="703">
        <v>40.359256791960632</v>
      </c>
      <c r="KL284" s="703">
        <v>62.714618937960644</v>
      </c>
      <c r="KM284" s="703">
        <v>40.322914575960638</v>
      </c>
      <c r="KN284" s="703">
        <v>35.474248270960636</v>
      </c>
      <c r="KO284" s="703">
        <v>74.629290928196767</v>
      </c>
      <c r="KP284" s="703">
        <v>52.874494495057547</v>
      </c>
      <c r="KQ284" s="703">
        <v>48.043972393756093</v>
      </c>
      <c r="KR284" s="703">
        <v>52.8834113321209</v>
      </c>
      <c r="KS284" s="703">
        <v>67.083237399265229</v>
      </c>
      <c r="KT284" s="703">
        <v>44.103048887982951</v>
      </c>
      <c r="KU284" s="703">
        <v>86.63182540869299</v>
      </c>
      <c r="KV284" s="703">
        <v>36.480909883157153</v>
      </c>
      <c r="KW284" s="703">
        <v>36.197943323535597</v>
      </c>
      <c r="KX284" s="703">
        <v>72.634704752297253</v>
      </c>
      <c r="KY284" s="703">
        <v>43.473459922232095</v>
      </c>
      <c r="KZ284" s="703">
        <v>46.615781270947025</v>
      </c>
      <c r="LA284" s="703">
        <v>81.259749145776112</v>
      </c>
      <c r="LB284" s="703">
        <v>50.313151113014023</v>
      </c>
      <c r="LC284" s="703">
        <v>53.861909335116664</v>
      </c>
      <c r="LD284" s="703">
        <v>94.205909172069781</v>
      </c>
      <c r="LE284" s="703">
        <v>56.567175716620831</v>
      </c>
      <c r="LF284" s="703">
        <v>53.276918327628884</v>
      </c>
      <c r="LG284" s="703">
        <v>97.108670627380519</v>
      </c>
      <c r="LH284" s="703">
        <v>43.178445719553409</v>
      </c>
      <c r="LI284" s="703">
        <v>52.308287017607505</v>
      </c>
      <c r="LJ284" s="703">
        <v>86.106966377884135</v>
      </c>
      <c r="LK284" s="703">
        <v>51.203371626966955</v>
      </c>
      <c r="LL284" s="703">
        <v>53.96826325923351</v>
      </c>
      <c r="LM284" s="703">
        <v>93.928533551958907</v>
      </c>
      <c r="LN284" s="703">
        <v>62.966492565953338</v>
      </c>
      <c r="LO284" s="703">
        <v>57.649637922096062</v>
      </c>
      <c r="LP284" s="703">
        <v>137.66919661280301</v>
      </c>
      <c r="LQ284" s="703">
        <v>56.108142905701492</v>
      </c>
      <c r="LR284" s="703">
        <v>59.900862311816624</v>
      </c>
      <c r="LS284" s="703">
        <v>115.67576002130728</v>
      </c>
      <c r="LT284" s="703">
        <v>54.528398331777481</v>
      </c>
      <c r="LU284" s="703">
        <v>59.74476531520785</v>
      </c>
      <c r="LV284" s="703">
        <v>107.61597977290994</v>
      </c>
      <c r="LW284" s="703">
        <v>51.250976421052606</v>
      </c>
      <c r="LX284" s="703">
        <v>70.338782112207184</v>
      </c>
      <c r="LY284" s="703">
        <v>120.07227717293802</v>
      </c>
      <c r="LZ284" s="703"/>
      <c r="MA284" s="703"/>
      <c r="MB284" s="703"/>
      <c r="MC284" s="703"/>
      <c r="MD284" s="703"/>
      <c r="ME284" s="703"/>
      <c r="MF284" s="703"/>
      <c r="MG284" s="703"/>
      <c r="MH284" s="703"/>
      <c r="MI284" s="703"/>
      <c r="MJ284" s="703"/>
      <c r="MK284" s="703"/>
      <c r="ML284" s="703"/>
      <c r="MM284" s="703"/>
      <c r="MN284" s="703"/>
      <c r="MO284" s="703"/>
      <c r="MP284" s="703"/>
      <c r="MQ284" s="703"/>
      <c r="MR284" s="703"/>
      <c r="MS284" s="703"/>
      <c r="MT284" s="703"/>
      <c r="MU284" s="703"/>
      <c r="MV284" s="703"/>
      <c r="MW284" s="703"/>
    </row>
    <row r="285" spans="1:361" ht="15.75">
      <c r="A285" s="689" t="s">
        <v>765</v>
      </c>
      <c r="B285" s="698"/>
      <c r="C285" s="698"/>
      <c r="D285" s="698"/>
      <c r="E285" s="698"/>
      <c r="F285" s="698"/>
      <c r="G285" s="698"/>
      <c r="H285" s="698"/>
      <c r="I285" s="698"/>
      <c r="J285" s="698"/>
      <c r="K285" s="698"/>
      <c r="L285" s="698"/>
      <c r="M285" s="698"/>
      <c r="N285" s="698"/>
      <c r="O285" s="698"/>
      <c r="P285" s="698"/>
      <c r="Q285" s="698"/>
      <c r="R285" s="698"/>
      <c r="S285" s="698"/>
      <c r="T285" s="698"/>
      <c r="U285" s="698"/>
      <c r="V285" s="698"/>
      <c r="W285" s="698"/>
      <c r="X285" s="698"/>
      <c r="Y285" s="698"/>
      <c r="Z285" s="698"/>
      <c r="AA285" s="698"/>
      <c r="AB285" s="698"/>
      <c r="AC285" s="698"/>
      <c r="AD285" s="698"/>
      <c r="AE285" s="698"/>
      <c r="AF285" s="698"/>
      <c r="AG285" s="698"/>
      <c r="AH285" s="698"/>
      <c r="AI285" s="698"/>
      <c r="AJ285" s="698"/>
      <c r="AK285" s="698"/>
      <c r="AL285" s="698"/>
      <c r="AM285" s="698"/>
      <c r="AN285" s="698"/>
      <c r="AO285" s="698"/>
      <c r="AP285" s="698"/>
      <c r="AQ285" s="698"/>
      <c r="AR285" s="698"/>
      <c r="AS285" s="698"/>
      <c r="AT285" s="698"/>
      <c r="AU285" s="698"/>
      <c r="AV285" s="698"/>
      <c r="AW285" s="698"/>
      <c r="AX285" s="698">
        <v>2.7262062500000002</v>
      </c>
      <c r="AY285" s="698">
        <v>2.7262062500000002</v>
      </c>
      <c r="AZ285" s="698">
        <v>2.7262062500000002</v>
      </c>
      <c r="BA285" s="698">
        <v>2.7262062500000002</v>
      </c>
      <c r="BB285" s="698">
        <v>2.7262062500000002</v>
      </c>
      <c r="BC285" s="698">
        <v>2.7262062500000002</v>
      </c>
      <c r="BD285" s="698">
        <v>2.7262062500000002</v>
      </c>
      <c r="BE285" s="698">
        <v>2.7262062500000002</v>
      </c>
      <c r="BF285" s="698">
        <v>2.7262062500000002</v>
      </c>
      <c r="BG285" s="698">
        <v>2.7262062500000002</v>
      </c>
      <c r="BH285" s="698">
        <v>2.7262062500000002</v>
      </c>
      <c r="BI285" s="698">
        <v>2.7262062500000002</v>
      </c>
      <c r="BJ285" s="698">
        <v>3.0198354166666665</v>
      </c>
      <c r="BK285" s="698">
        <v>3.0198354166666665</v>
      </c>
      <c r="BL285" s="698">
        <v>3.0198354166666665</v>
      </c>
      <c r="BM285" s="698">
        <v>3.0198354166666665</v>
      </c>
      <c r="BN285" s="698">
        <v>3.0198354166666665</v>
      </c>
      <c r="BO285" s="698">
        <v>3.0198354166666665</v>
      </c>
      <c r="BP285" s="698">
        <v>3.0198354166666665</v>
      </c>
      <c r="BQ285" s="698">
        <v>3.0198354166666665</v>
      </c>
      <c r="BR285" s="698">
        <v>3.0198354166666665</v>
      </c>
      <c r="BS285" s="698">
        <v>3.0198354166666665</v>
      </c>
      <c r="BT285" s="698">
        <v>3.0198354166666665</v>
      </c>
      <c r="BU285" s="698">
        <v>3.0198354166666665</v>
      </c>
      <c r="BV285" s="698">
        <v>3.4344458333333332</v>
      </c>
      <c r="BW285" s="698">
        <v>3.4344458333333332</v>
      </c>
      <c r="BX285" s="698">
        <v>3.4344458333333332</v>
      </c>
      <c r="BY285" s="698">
        <v>3.4344458333333332</v>
      </c>
      <c r="BZ285" s="698">
        <v>3.4344458333333332</v>
      </c>
      <c r="CA285" s="698">
        <v>3.4344458333333332</v>
      </c>
      <c r="CB285" s="698">
        <v>3.4344458333333332</v>
      </c>
      <c r="CC285" s="698">
        <v>3.4344458333333332</v>
      </c>
      <c r="CD285" s="698">
        <v>3.4344458333333332</v>
      </c>
      <c r="CE285" s="698">
        <v>3.4344458333333332</v>
      </c>
      <c r="CF285" s="698">
        <v>3.4344458333333332</v>
      </c>
      <c r="CG285" s="698">
        <v>3.4344458333333332</v>
      </c>
      <c r="CH285" s="698">
        <v>4.035835416666667</v>
      </c>
      <c r="CI285" s="698">
        <v>4.035835416666667</v>
      </c>
      <c r="CJ285" s="698">
        <v>4.035835416666667</v>
      </c>
      <c r="CK285" s="698">
        <v>4.035835416666667</v>
      </c>
      <c r="CL285" s="698">
        <v>4.035835416666667</v>
      </c>
      <c r="CM285" s="698">
        <v>4.035835416666667</v>
      </c>
      <c r="CN285" s="698">
        <v>4.035835416666667</v>
      </c>
      <c r="CO285" s="698">
        <v>4.035835416666667</v>
      </c>
      <c r="CP285" s="698">
        <v>4.035835416666667</v>
      </c>
      <c r="CQ285" s="698">
        <v>4.035835416666667</v>
      </c>
      <c r="CR285" s="698">
        <v>4.035835416666667</v>
      </c>
      <c r="CS285" s="698">
        <v>4.035835416666667</v>
      </c>
      <c r="CT285" s="698">
        <v>4.8483208333333332</v>
      </c>
      <c r="CU285" s="698">
        <v>4.8483208333333332</v>
      </c>
      <c r="CV285" s="698">
        <v>4.8483208333333332</v>
      </c>
      <c r="CW285" s="698">
        <v>4.8483208333333332</v>
      </c>
      <c r="CX285" s="698">
        <v>4.8483208333333332</v>
      </c>
      <c r="CY285" s="698">
        <v>4.8483208333333332</v>
      </c>
      <c r="CZ285" s="698">
        <v>4.8483208333333332</v>
      </c>
      <c r="DA285" s="698">
        <v>4.8483208333333332</v>
      </c>
      <c r="DB285" s="698">
        <v>4.8483208333333332</v>
      </c>
      <c r="DC285" s="698">
        <v>4.8483208333333332</v>
      </c>
      <c r="DD285" s="698">
        <v>4.8483208333333332</v>
      </c>
      <c r="DE285" s="698">
        <v>4.8483208333333332</v>
      </c>
      <c r="DF285" s="698">
        <v>5.8487079450833335</v>
      </c>
      <c r="DG285" s="698">
        <v>5.8487079450833335</v>
      </c>
      <c r="DH285" s="698">
        <v>5.8487079450833335</v>
      </c>
      <c r="DI285" s="698">
        <v>5.8487079450833335</v>
      </c>
      <c r="DJ285" s="698">
        <v>5.8487079450833335</v>
      </c>
      <c r="DK285" s="698">
        <v>5.8487079450833335</v>
      </c>
      <c r="DL285" s="698">
        <v>5.8487079450833335</v>
      </c>
      <c r="DM285" s="698">
        <v>5.8487079450833335</v>
      </c>
      <c r="DN285" s="698">
        <v>5.8487079450833335</v>
      </c>
      <c r="DO285" s="698">
        <v>5.8487079450833335</v>
      </c>
      <c r="DP285" s="698">
        <v>5.8487079450833335</v>
      </c>
      <c r="DQ285" s="698">
        <v>5.8487079450833335</v>
      </c>
      <c r="DR285" s="698">
        <v>6.9066554734999999</v>
      </c>
      <c r="DS285" s="698">
        <v>6.9066554734999999</v>
      </c>
      <c r="DT285" s="698">
        <v>6.9066554734999999</v>
      </c>
      <c r="DU285" s="698">
        <v>6.9066554734999999</v>
      </c>
      <c r="DV285" s="698">
        <v>6.9066554734999999</v>
      </c>
      <c r="DW285" s="698">
        <v>6.9066554734999999</v>
      </c>
      <c r="DX285" s="698">
        <v>6.9066554734999999</v>
      </c>
      <c r="DY285" s="698">
        <v>6.9066554734999999</v>
      </c>
      <c r="DZ285" s="698">
        <v>6.9066554734999999</v>
      </c>
      <c r="EA285" s="698">
        <v>6.9066554734999999</v>
      </c>
      <c r="EB285" s="698">
        <v>6.9066554734999999</v>
      </c>
      <c r="EC285" s="698">
        <v>6.9066554734999999</v>
      </c>
      <c r="ED285" s="698">
        <v>8.2923537784166665</v>
      </c>
      <c r="EE285" s="698">
        <v>8.2923537784166665</v>
      </c>
      <c r="EF285" s="698">
        <v>8.2923537784166665</v>
      </c>
      <c r="EG285" s="698">
        <v>8.2923537784166665</v>
      </c>
      <c r="EH285" s="698">
        <v>8.2923537784166665</v>
      </c>
      <c r="EI285" s="698">
        <v>8.2923537784166665</v>
      </c>
      <c r="EJ285" s="698">
        <v>8.2923537784166665</v>
      </c>
      <c r="EK285" s="698">
        <v>8.2923537784166665</v>
      </c>
      <c r="EL285" s="698">
        <v>8.2923537784166665</v>
      </c>
      <c r="EM285" s="698">
        <v>8.2923537784166665</v>
      </c>
      <c r="EN285" s="698">
        <v>8.2923537784166665</v>
      </c>
      <c r="EO285" s="698">
        <v>8.2923537784166665</v>
      </c>
      <c r="EP285" s="698">
        <v>9.4116</v>
      </c>
      <c r="EQ285" s="698">
        <v>8.2608999999999995</v>
      </c>
      <c r="ER285" s="698">
        <v>10.0154</v>
      </c>
      <c r="ES285" s="698">
        <v>9.7668999999999997</v>
      </c>
      <c r="ET285" s="698">
        <v>9.5553999999999988</v>
      </c>
      <c r="EU285" s="698">
        <v>10.387</v>
      </c>
      <c r="EV285" s="698">
        <v>9.6048999999999989</v>
      </c>
      <c r="EW285" s="698">
        <v>10.3903</v>
      </c>
      <c r="EX285" s="698">
        <v>9.9152000000000005</v>
      </c>
      <c r="EY285" s="698">
        <v>10.2142</v>
      </c>
      <c r="EZ285" s="698">
        <v>11.895299999999999</v>
      </c>
      <c r="FA285" s="698">
        <v>11.5648</v>
      </c>
      <c r="FB285" s="698">
        <v>11.690299999999999</v>
      </c>
      <c r="FC285" s="698">
        <v>11.6149</v>
      </c>
      <c r="FD285" s="698">
        <v>11.647500000000001</v>
      </c>
      <c r="FE285" s="698">
        <v>10.822700000000001</v>
      </c>
      <c r="FF285" s="698">
        <v>12.672799999999999</v>
      </c>
      <c r="FG285" s="698">
        <v>12.947899999999999</v>
      </c>
      <c r="FH285" s="698">
        <v>13.3018</v>
      </c>
      <c r="FI285" s="698">
        <v>13.8018</v>
      </c>
      <c r="FJ285" s="698">
        <v>15.9435</v>
      </c>
      <c r="FK285" s="698">
        <v>15.8424</v>
      </c>
      <c r="FL285" s="698">
        <v>14.826799999999999</v>
      </c>
      <c r="FM285" s="698">
        <v>16.5852</v>
      </c>
      <c r="FN285" s="698">
        <v>15.978399999999999</v>
      </c>
      <c r="FO285" s="698">
        <v>16.263300000000001</v>
      </c>
      <c r="FP285" s="698">
        <v>13.9215</v>
      </c>
      <c r="FQ285" s="698">
        <v>14.3789</v>
      </c>
      <c r="FR285" s="698">
        <v>13.683200000000001</v>
      </c>
      <c r="FS285" s="698">
        <v>14.745899999999999</v>
      </c>
      <c r="FT285" s="698">
        <v>15.043299999999999</v>
      </c>
      <c r="FU285" s="698">
        <v>15.857299999999999</v>
      </c>
      <c r="FV285" s="698">
        <v>15.3857</v>
      </c>
      <c r="FW285" s="698">
        <v>15.346200000000001</v>
      </c>
      <c r="FX285" s="698">
        <v>16.407499999999999</v>
      </c>
      <c r="FY285" s="698">
        <v>16.686499999999999</v>
      </c>
      <c r="FZ285" s="698">
        <v>16.5548</v>
      </c>
      <c r="GA285" s="698">
        <v>15.553700000000001</v>
      </c>
      <c r="GB285" s="698">
        <v>17.471700000000002</v>
      </c>
      <c r="GC285" s="698">
        <v>16.3583</v>
      </c>
      <c r="GD285" s="698">
        <v>15.6881</v>
      </c>
      <c r="GE285" s="698">
        <v>17.7105</v>
      </c>
      <c r="GF285" s="698">
        <v>17.6343</v>
      </c>
      <c r="GG285" s="698">
        <v>19.058599999999998</v>
      </c>
      <c r="GH285" s="698">
        <v>18.961500000000001</v>
      </c>
      <c r="GI285" s="698">
        <v>19.161000000000001</v>
      </c>
      <c r="GJ285" s="698">
        <v>20.3108</v>
      </c>
      <c r="GK285" s="698">
        <v>22.339200000000002</v>
      </c>
      <c r="GL285" s="698">
        <v>21.822200000000002</v>
      </c>
      <c r="GM285" s="698">
        <v>19.162560000000003</v>
      </c>
      <c r="GN285" s="698">
        <v>19.557560000000002</v>
      </c>
      <c r="GO285" s="698">
        <v>20.508900000000001</v>
      </c>
      <c r="GP285" s="698">
        <v>22.770299999999999</v>
      </c>
      <c r="GQ285" s="698">
        <v>23.7254</v>
      </c>
      <c r="GR285" s="698">
        <v>20.966528663800002</v>
      </c>
      <c r="GS285" s="698">
        <v>23.6671240272</v>
      </c>
      <c r="GT285" s="698">
        <v>23.953027627900003</v>
      </c>
      <c r="GU285" s="698">
        <v>21.652000000000001</v>
      </c>
      <c r="GV285" s="698">
        <v>23.069839999999999</v>
      </c>
      <c r="GW285" s="698">
        <v>24.892345000000002</v>
      </c>
      <c r="GX285" s="698">
        <v>23.2239</v>
      </c>
      <c r="GY285" s="698">
        <v>24.133299999999998</v>
      </c>
      <c r="GZ285" s="698">
        <v>24.619499999999999</v>
      </c>
      <c r="HA285" s="698">
        <v>21.920300000000001</v>
      </c>
      <c r="HB285" s="698">
        <v>24.101099999999999</v>
      </c>
      <c r="HC285" s="698">
        <v>26.454900000000002</v>
      </c>
      <c r="HD285" s="698">
        <v>25.064599999999999</v>
      </c>
      <c r="HE285" s="698">
        <v>25.4953</v>
      </c>
      <c r="HF285" s="698">
        <v>26.915500000000002</v>
      </c>
      <c r="HG285" s="698">
        <v>26.531306822147378</v>
      </c>
      <c r="HH285" s="698">
        <v>24.98555869265882</v>
      </c>
      <c r="HI285" s="698">
        <v>26.125447644255175</v>
      </c>
      <c r="HJ285" s="698">
        <v>27.888198336466331</v>
      </c>
      <c r="HK285" s="698">
        <v>24.784347504198433</v>
      </c>
      <c r="HL285" s="698">
        <v>26.467188712430286</v>
      </c>
      <c r="HM285" s="698">
        <v>26.181016224506465</v>
      </c>
      <c r="HN285" s="698">
        <v>27.027884673222939</v>
      </c>
      <c r="HO285" s="698">
        <v>32.036213115318802</v>
      </c>
      <c r="HP285" s="698">
        <v>27.175925627697268</v>
      </c>
      <c r="HQ285" s="698">
        <v>31.448783389300786</v>
      </c>
      <c r="HR285" s="698">
        <v>32.695062422293432</v>
      </c>
      <c r="HS285" s="698">
        <v>30.093787589345226</v>
      </c>
      <c r="HT285" s="698">
        <v>31.622931282824723</v>
      </c>
      <c r="HU285" s="698">
        <v>30.767406408693802</v>
      </c>
      <c r="HV285" s="698">
        <v>34.382431935825046</v>
      </c>
      <c r="HW285" s="698">
        <v>31.154646210163069</v>
      </c>
      <c r="HX285" s="698">
        <v>31.832167890064213</v>
      </c>
      <c r="HY285" s="698">
        <v>30.847774212253356</v>
      </c>
      <c r="HZ285" s="698">
        <v>37.059071629357625</v>
      </c>
      <c r="IA285" s="698">
        <v>44.856672864505647</v>
      </c>
      <c r="IB285" s="698">
        <v>34.044234721423337</v>
      </c>
      <c r="IC285" s="698">
        <v>34.29596958275522</v>
      </c>
      <c r="ID285" s="698">
        <v>40.407163301722527</v>
      </c>
      <c r="IE285" s="698">
        <v>32.822443309882217</v>
      </c>
      <c r="IF285" s="698">
        <v>32.604727360794364</v>
      </c>
      <c r="IG285" s="698">
        <v>36.848967973615132</v>
      </c>
      <c r="IH285" s="698">
        <v>34.063865863482597</v>
      </c>
      <c r="II285" s="698">
        <v>31.988126682468085</v>
      </c>
      <c r="IJ285" s="698">
        <v>35.181410989911789</v>
      </c>
      <c r="IK285" s="698">
        <v>35.864216277090101</v>
      </c>
      <c r="IL285" s="698">
        <v>35.710730559602688</v>
      </c>
      <c r="IM285" s="699">
        <v>48.394044200851191</v>
      </c>
      <c r="IN285" s="698">
        <v>36.017546511268577</v>
      </c>
      <c r="IO285" s="698">
        <v>38.71828427882236</v>
      </c>
      <c r="IP285" s="698">
        <v>43.069802325784131</v>
      </c>
      <c r="IQ285" s="698">
        <v>41.524162978379593</v>
      </c>
      <c r="IR285" s="698">
        <v>38.419026093744549</v>
      </c>
      <c r="IS285" s="698">
        <v>47.647654626847959</v>
      </c>
      <c r="IT285" s="698">
        <v>40.436518023905741</v>
      </c>
      <c r="IU285" s="698">
        <v>39.103427348713439</v>
      </c>
      <c r="IV285" s="698">
        <v>44.097411509082349</v>
      </c>
      <c r="IW285" s="698">
        <v>41.603929950538571</v>
      </c>
      <c r="IX285" s="698">
        <v>41.569464513546087</v>
      </c>
      <c r="IY285" s="700">
        <v>58.062729940586692</v>
      </c>
      <c r="IZ285" s="698">
        <v>39.527052364900001</v>
      </c>
      <c r="JA285" s="698">
        <v>42.818899499300009</v>
      </c>
      <c r="JB285" s="698">
        <v>46.790589943999997</v>
      </c>
      <c r="JC285" s="698">
        <v>39.023771138699999</v>
      </c>
      <c r="JD285" s="698">
        <v>41.684953767900005</v>
      </c>
      <c r="JE285" s="698">
        <v>48.221292091819997</v>
      </c>
      <c r="JF285" s="698">
        <v>45.778980718100001</v>
      </c>
      <c r="JG285" s="698">
        <v>43.676228391100004</v>
      </c>
      <c r="JH285" s="698">
        <v>48.967417331000007</v>
      </c>
      <c r="JI285" s="698">
        <v>42.485499302900003</v>
      </c>
      <c r="JJ285" s="698">
        <v>45.112971943700011</v>
      </c>
      <c r="JK285" s="700">
        <v>60.468120292899989</v>
      </c>
      <c r="JL285" s="698">
        <v>44.797875797699994</v>
      </c>
      <c r="JM285" s="698">
        <v>45.5477164399</v>
      </c>
      <c r="JN285" s="698">
        <v>53.77540983518999</v>
      </c>
      <c r="JO285" s="698">
        <v>48.820116958200003</v>
      </c>
      <c r="JP285" s="698">
        <v>47.771835361160008</v>
      </c>
      <c r="JQ285" s="698">
        <v>58.566249298130003</v>
      </c>
      <c r="JR285" s="698">
        <v>50.211513377449997</v>
      </c>
      <c r="JS285" s="698">
        <v>48.096043656969997</v>
      </c>
      <c r="JT285" s="698">
        <v>53.197381827259996</v>
      </c>
      <c r="JU285" s="698">
        <v>50.165768678964042</v>
      </c>
      <c r="JV285" s="698">
        <v>50.777974140087323</v>
      </c>
      <c r="JW285" s="700">
        <v>64.329564190127527</v>
      </c>
      <c r="JX285" s="698">
        <v>49.047515527320002</v>
      </c>
      <c r="JY285" s="698">
        <v>55.9534801808</v>
      </c>
      <c r="JZ285" s="698">
        <v>56.180142703960001</v>
      </c>
      <c r="KA285" s="698">
        <v>50.583445224296661</v>
      </c>
      <c r="KB285" s="698">
        <v>53.589851192056663</v>
      </c>
      <c r="KC285" s="698">
        <v>63.491690591056667</v>
      </c>
      <c r="KD285" s="698">
        <v>57.058484830496539</v>
      </c>
      <c r="KE285" s="698">
        <v>57.352404683147306</v>
      </c>
      <c r="KF285" s="698">
        <v>55.750775766247251</v>
      </c>
      <c r="KG285" s="698">
        <v>58.656694224941994</v>
      </c>
      <c r="KH285" s="698">
        <v>59.182104264638305</v>
      </c>
      <c r="KI285" s="699">
        <v>73.132967703428662</v>
      </c>
      <c r="KJ285" s="703">
        <v>54.263382039290008</v>
      </c>
      <c r="KK285" s="703">
        <v>61.952180569923961</v>
      </c>
      <c r="KL285" s="703">
        <v>61.400699289466829</v>
      </c>
      <c r="KM285" s="703">
        <v>58.598301699079997</v>
      </c>
      <c r="KN285" s="703">
        <v>60.445300122399203</v>
      </c>
      <c r="KO285" s="703">
        <v>78.471032264479192</v>
      </c>
      <c r="KP285" s="703">
        <v>66.07755830056</v>
      </c>
      <c r="KQ285" s="703">
        <v>58.48371647499664</v>
      </c>
      <c r="KR285" s="703">
        <v>60.428050559280003</v>
      </c>
      <c r="KS285" s="703">
        <v>38.734274717475898</v>
      </c>
      <c r="KT285" s="703">
        <v>40.964304717332695</v>
      </c>
      <c r="KU285" s="703">
        <v>72.390007426795904</v>
      </c>
      <c r="KV285" s="703">
        <v>54.168901728150594</v>
      </c>
      <c r="KW285" s="703">
        <v>60.051041430954385</v>
      </c>
      <c r="KX285" s="703">
        <v>71.479806972853822</v>
      </c>
      <c r="KY285" s="703">
        <v>63.371288552983501</v>
      </c>
      <c r="KZ285" s="703">
        <v>61.997095310571702</v>
      </c>
      <c r="LA285" s="703">
        <v>69.343101686268739</v>
      </c>
      <c r="LB285" s="703">
        <v>60.057290794969944</v>
      </c>
      <c r="LC285" s="703">
        <v>58.694828293877428</v>
      </c>
      <c r="LD285" s="703">
        <v>64.712181678315659</v>
      </c>
      <c r="LE285" s="703">
        <v>64.673643356741692</v>
      </c>
      <c r="LF285" s="703">
        <v>66.447717415473193</v>
      </c>
      <c r="LG285" s="703">
        <v>80.95332279998722</v>
      </c>
      <c r="LH285" s="703">
        <v>57.455082833334053</v>
      </c>
      <c r="LI285" s="703">
        <v>61.040984403823927</v>
      </c>
      <c r="LJ285" s="703">
        <v>71.34859550482399</v>
      </c>
      <c r="LK285" s="703">
        <v>67.735260111406518</v>
      </c>
      <c r="LL285" s="703">
        <v>71.406121894751934</v>
      </c>
      <c r="LM285" s="703">
        <v>79.97994653947751</v>
      </c>
      <c r="LN285" s="703">
        <v>74.128009737574985</v>
      </c>
      <c r="LO285" s="703">
        <v>66.461552756245538</v>
      </c>
      <c r="LP285" s="703">
        <v>83.517696730099829</v>
      </c>
      <c r="LQ285" s="703">
        <v>75.203753604971894</v>
      </c>
      <c r="LR285" s="703">
        <v>73.101989073323665</v>
      </c>
      <c r="LS285" s="703">
        <v>91.710698926614242</v>
      </c>
      <c r="LT285" s="703">
        <v>75.701364959940932</v>
      </c>
      <c r="LU285" s="703">
        <v>91.359701017744996</v>
      </c>
      <c r="LV285" s="703">
        <v>89.805089271414843</v>
      </c>
      <c r="LW285" s="703">
        <v>76.680638176496402</v>
      </c>
      <c r="LX285" s="703">
        <v>79.685424752002206</v>
      </c>
      <c r="LY285" s="703">
        <v>90.219064481600782</v>
      </c>
      <c r="LZ285" s="703"/>
      <c r="MA285" s="703"/>
      <c r="MB285" s="703"/>
      <c r="MC285" s="703"/>
      <c r="MD285" s="703"/>
      <c r="ME285" s="703"/>
      <c r="MF285" s="703"/>
      <c r="MG285" s="703"/>
      <c r="MH285" s="703"/>
      <c r="MI285" s="703"/>
      <c r="MJ285" s="703"/>
      <c r="MK285" s="703"/>
      <c r="ML285" s="703"/>
      <c r="MM285" s="703"/>
      <c r="MN285" s="703"/>
      <c r="MO285" s="703"/>
      <c r="MP285" s="703"/>
      <c r="MQ285" s="703"/>
      <c r="MR285" s="703"/>
      <c r="MS285" s="703"/>
      <c r="MT285" s="703"/>
      <c r="MU285" s="703"/>
      <c r="MV285" s="703"/>
      <c r="MW285" s="703"/>
    </row>
    <row r="286" spans="1:361" ht="15.75">
      <c r="A286" s="689" t="s">
        <v>766</v>
      </c>
      <c r="B286" s="698"/>
      <c r="C286" s="698"/>
      <c r="D286" s="698"/>
      <c r="E286" s="698"/>
      <c r="F286" s="698"/>
      <c r="G286" s="698"/>
      <c r="H286" s="698"/>
      <c r="I286" s="698"/>
      <c r="J286" s="698"/>
      <c r="K286" s="698"/>
      <c r="L286" s="698"/>
      <c r="M286" s="698"/>
      <c r="N286" s="698"/>
      <c r="O286" s="698"/>
      <c r="P286" s="698"/>
      <c r="Q286" s="698"/>
      <c r="R286" s="698"/>
      <c r="S286" s="698"/>
      <c r="T286" s="698"/>
      <c r="U286" s="698"/>
      <c r="V286" s="698"/>
      <c r="W286" s="698"/>
      <c r="X286" s="698"/>
      <c r="Y286" s="698"/>
      <c r="Z286" s="698"/>
      <c r="AA286" s="698"/>
      <c r="AB286" s="698"/>
      <c r="AC286" s="698"/>
      <c r="AD286" s="698"/>
      <c r="AE286" s="698"/>
      <c r="AF286" s="698"/>
      <c r="AG286" s="698"/>
      <c r="AH286" s="698"/>
      <c r="AI286" s="698"/>
      <c r="AJ286" s="698"/>
      <c r="AK286" s="698"/>
      <c r="AL286" s="698"/>
      <c r="AM286" s="698"/>
      <c r="AN286" s="698"/>
      <c r="AO286" s="698"/>
      <c r="AP286" s="698"/>
      <c r="AQ286" s="698"/>
      <c r="AR286" s="698"/>
      <c r="AS286" s="698"/>
      <c r="AT286" s="698"/>
      <c r="AU286" s="698"/>
      <c r="AV286" s="698"/>
      <c r="AW286" s="698"/>
      <c r="AX286" s="698">
        <v>1.040775</v>
      </c>
      <c r="AY286" s="698">
        <v>1.040775</v>
      </c>
      <c r="AZ286" s="698">
        <v>1.040775</v>
      </c>
      <c r="BA286" s="698">
        <v>1.040775</v>
      </c>
      <c r="BB286" s="698">
        <v>1.040775</v>
      </c>
      <c r="BC286" s="698">
        <v>1.040775</v>
      </c>
      <c r="BD286" s="698">
        <v>1.040775</v>
      </c>
      <c r="BE286" s="698">
        <v>1.040775</v>
      </c>
      <c r="BF286" s="698">
        <v>1.040775</v>
      </c>
      <c r="BG286" s="698">
        <v>1.040775</v>
      </c>
      <c r="BH286" s="698">
        <v>1.040775</v>
      </c>
      <c r="BI286" s="698">
        <v>1.040775</v>
      </c>
      <c r="BJ286" s="698">
        <v>1.0096895833333333</v>
      </c>
      <c r="BK286" s="698">
        <v>1.0096895833333333</v>
      </c>
      <c r="BL286" s="698">
        <v>1.0096895833333333</v>
      </c>
      <c r="BM286" s="698">
        <v>1.0096895833333333</v>
      </c>
      <c r="BN286" s="698">
        <v>1.0096895833333333</v>
      </c>
      <c r="BO286" s="698">
        <v>1.0096895833333333</v>
      </c>
      <c r="BP286" s="698">
        <v>1.0096895833333333</v>
      </c>
      <c r="BQ286" s="698">
        <v>1.0096895833333333</v>
      </c>
      <c r="BR286" s="698">
        <v>1.0096895833333333</v>
      </c>
      <c r="BS286" s="698">
        <v>1.0096895833333333</v>
      </c>
      <c r="BT286" s="698">
        <v>1.0096895833333333</v>
      </c>
      <c r="BU286" s="698">
        <v>1.0096895833333333</v>
      </c>
      <c r="BV286" s="698">
        <v>1.1717416666666667</v>
      </c>
      <c r="BW286" s="698">
        <v>1.1717416666666667</v>
      </c>
      <c r="BX286" s="698">
        <v>1.1717416666666667</v>
      </c>
      <c r="BY286" s="698">
        <v>1.1717416666666667</v>
      </c>
      <c r="BZ286" s="698">
        <v>1.1717416666666667</v>
      </c>
      <c r="CA286" s="698">
        <v>1.1717416666666667</v>
      </c>
      <c r="CB286" s="698">
        <v>1.1717416666666667</v>
      </c>
      <c r="CC286" s="698">
        <v>1.1717416666666667</v>
      </c>
      <c r="CD286" s="698">
        <v>1.1717416666666667</v>
      </c>
      <c r="CE286" s="698">
        <v>1.1717416666666667</v>
      </c>
      <c r="CF286" s="698">
        <v>1.1717416666666667</v>
      </c>
      <c r="CG286" s="698">
        <v>1.1717416666666667</v>
      </c>
      <c r="CH286" s="698">
        <v>1.4477958333333334</v>
      </c>
      <c r="CI286" s="698">
        <v>1.4477958333333334</v>
      </c>
      <c r="CJ286" s="698">
        <v>1.4477958333333334</v>
      </c>
      <c r="CK286" s="698">
        <v>1.4477958333333334</v>
      </c>
      <c r="CL286" s="698">
        <v>1.4477958333333334</v>
      </c>
      <c r="CM286" s="698">
        <v>1.4477958333333334</v>
      </c>
      <c r="CN286" s="698">
        <v>1.4477958333333334</v>
      </c>
      <c r="CO286" s="698">
        <v>1.4477958333333334</v>
      </c>
      <c r="CP286" s="698">
        <v>1.4477958333333334</v>
      </c>
      <c r="CQ286" s="698">
        <v>1.4477958333333334</v>
      </c>
      <c r="CR286" s="698">
        <v>1.4477958333333334</v>
      </c>
      <c r="CS286" s="698">
        <v>1.4477958333333334</v>
      </c>
      <c r="CT286" s="698">
        <v>1.8175666666666668</v>
      </c>
      <c r="CU286" s="698">
        <v>1.8175666666666668</v>
      </c>
      <c r="CV286" s="698">
        <v>1.8175666666666668</v>
      </c>
      <c r="CW286" s="698">
        <v>1.8175666666666668</v>
      </c>
      <c r="CX286" s="698">
        <v>1.8175666666666668</v>
      </c>
      <c r="CY286" s="698">
        <v>1.8175666666666668</v>
      </c>
      <c r="CZ286" s="698">
        <v>1.8175666666666668</v>
      </c>
      <c r="DA286" s="698">
        <v>1.8175666666666668</v>
      </c>
      <c r="DB286" s="698">
        <v>1.8175666666666668</v>
      </c>
      <c r="DC286" s="698">
        <v>1.8175666666666668</v>
      </c>
      <c r="DD286" s="698">
        <v>1.8175666666666668</v>
      </c>
      <c r="DE286" s="698">
        <v>1.8175666666666668</v>
      </c>
      <c r="DF286" s="698">
        <v>2.1598075146249998</v>
      </c>
      <c r="DG286" s="698">
        <v>2.1598075146249998</v>
      </c>
      <c r="DH286" s="698">
        <v>2.1598075146249998</v>
      </c>
      <c r="DI286" s="698">
        <v>2.1598075146249998</v>
      </c>
      <c r="DJ286" s="698">
        <v>2.1598075146249998</v>
      </c>
      <c r="DK286" s="698">
        <v>2.1598075146249998</v>
      </c>
      <c r="DL286" s="698">
        <v>2.1598075146249998</v>
      </c>
      <c r="DM286" s="698">
        <v>2.1598075146249998</v>
      </c>
      <c r="DN286" s="698">
        <v>2.1598075146249998</v>
      </c>
      <c r="DO286" s="698">
        <v>2.1598075146249998</v>
      </c>
      <c r="DP286" s="698">
        <v>2.1598075146249998</v>
      </c>
      <c r="DQ286" s="698">
        <v>2.1598075146249998</v>
      </c>
      <c r="DR286" s="698">
        <v>2.4536900292499997</v>
      </c>
      <c r="DS286" s="698">
        <v>2.4536900292499997</v>
      </c>
      <c r="DT286" s="698">
        <v>2.4536900292499997</v>
      </c>
      <c r="DU286" s="698">
        <v>2.4536900292499997</v>
      </c>
      <c r="DV286" s="698">
        <v>2.4536900292499997</v>
      </c>
      <c r="DW286" s="698">
        <v>2.4536900292499997</v>
      </c>
      <c r="DX286" s="698">
        <v>2.4536900292499997</v>
      </c>
      <c r="DY286" s="698">
        <v>2.4536900292499997</v>
      </c>
      <c r="DZ286" s="698">
        <v>2.4536900292499997</v>
      </c>
      <c r="EA286" s="698">
        <v>2.4536900292499997</v>
      </c>
      <c r="EB286" s="698">
        <v>2.4536900292499997</v>
      </c>
      <c r="EC286" s="698">
        <v>2.4536900292499997</v>
      </c>
      <c r="ED286" s="698">
        <v>2.7275658479583336</v>
      </c>
      <c r="EE286" s="698">
        <v>2.7275658479583336</v>
      </c>
      <c r="EF286" s="698">
        <v>2.7275658479583336</v>
      </c>
      <c r="EG286" s="698">
        <v>2.7275658479583336</v>
      </c>
      <c r="EH286" s="698">
        <v>2.7275658479583336</v>
      </c>
      <c r="EI286" s="698">
        <v>2.7275658479583336</v>
      </c>
      <c r="EJ286" s="698">
        <v>2.7275658479583336</v>
      </c>
      <c r="EK286" s="698">
        <v>2.7275658479583336</v>
      </c>
      <c r="EL286" s="698">
        <v>2.7275658479583336</v>
      </c>
      <c r="EM286" s="698">
        <v>2.7275658479583336</v>
      </c>
      <c r="EN286" s="698">
        <v>2.7275658479583336</v>
      </c>
      <c r="EO286" s="698">
        <v>2.7275658479583336</v>
      </c>
      <c r="EP286" s="698">
        <v>2.2593000000000001</v>
      </c>
      <c r="EQ286" s="698">
        <v>2.0148999999999999</v>
      </c>
      <c r="ER286" s="698">
        <v>2.6955999999999998</v>
      </c>
      <c r="ES286" s="698">
        <v>3.0237999999999996</v>
      </c>
      <c r="ET286" s="698">
        <v>2.7294999999999998</v>
      </c>
      <c r="EU286" s="698">
        <v>2.6869000000000001</v>
      </c>
      <c r="EV286" s="698">
        <v>2.3318000000000003</v>
      </c>
      <c r="EW286" s="698">
        <v>3.2033</v>
      </c>
      <c r="EX286" s="698">
        <v>2.4158000000000004</v>
      </c>
      <c r="EY286" s="698">
        <v>2.4990999999999999</v>
      </c>
      <c r="EZ286" s="698">
        <v>2.5836000000000001</v>
      </c>
      <c r="FA286" s="698">
        <v>2.5763999999999996</v>
      </c>
      <c r="FB286" s="698">
        <v>2.6505999999999998</v>
      </c>
      <c r="FC286" s="698">
        <v>2.6443000000000003</v>
      </c>
      <c r="FD286" s="698">
        <v>3.4626999999999999</v>
      </c>
      <c r="FE286" s="698">
        <v>2.8732000000000002</v>
      </c>
      <c r="FF286" s="698">
        <v>3.4509000000000003</v>
      </c>
      <c r="FG286" s="698">
        <v>3.4799000000000002</v>
      </c>
      <c r="FH286" s="698">
        <v>3.5015999999999998</v>
      </c>
      <c r="FI286" s="698">
        <v>3.6949000000000001</v>
      </c>
      <c r="FJ286" s="698">
        <v>4.0191999999999997</v>
      </c>
      <c r="FK286" s="698">
        <v>4.2493999999999996</v>
      </c>
      <c r="FL286" s="698">
        <v>4.2018999999999993</v>
      </c>
      <c r="FM286" s="698">
        <v>5.6950000000000003</v>
      </c>
      <c r="FN286" s="698">
        <v>3.7675000000000001</v>
      </c>
      <c r="FO286" s="698">
        <v>4.6877999999999993</v>
      </c>
      <c r="FP286" s="698">
        <v>5.0786000000000007</v>
      </c>
      <c r="FQ286" s="698">
        <v>4.4198000000000004</v>
      </c>
      <c r="FR286" s="698">
        <v>3.8992999999999998</v>
      </c>
      <c r="FS286" s="698">
        <v>4.7658000000000005</v>
      </c>
      <c r="FT286" s="698">
        <v>2.9855999999999998</v>
      </c>
      <c r="FU286" s="698">
        <v>2.6494</v>
      </c>
      <c r="FV286" s="698">
        <v>1.9910999999999999</v>
      </c>
      <c r="FW286" s="698">
        <v>2.9409999999999998</v>
      </c>
      <c r="FX286" s="698">
        <v>3.1635</v>
      </c>
      <c r="FY286" s="698">
        <v>2.3130000000000002</v>
      </c>
      <c r="FZ286" s="698">
        <v>2.8007</v>
      </c>
      <c r="GA286" s="698">
        <v>2.222</v>
      </c>
      <c r="GB286" s="698">
        <v>3.5944000000000003</v>
      </c>
      <c r="GC286" s="698">
        <v>2.5757999999999996</v>
      </c>
      <c r="GD286" s="698">
        <v>2.1346999999999996</v>
      </c>
      <c r="GE286" s="698">
        <v>2.7659000000000002</v>
      </c>
      <c r="GF286" s="698">
        <v>2.6834000000000002</v>
      </c>
      <c r="GG286" s="698">
        <v>2.8464</v>
      </c>
      <c r="GH286" s="698">
        <v>3.226</v>
      </c>
      <c r="GI286" s="698">
        <v>2.3008999999999999</v>
      </c>
      <c r="GJ286" s="698">
        <v>3.4775</v>
      </c>
      <c r="GK286" s="698">
        <v>3.3310999999999997</v>
      </c>
      <c r="GL286" s="698">
        <v>4.1364999999999998</v>
      </c>
      <c r="GM286" s="698">
        <v>2.36</v>
      </c>
      <c r="GN286" s="698">
        <v>4.4958</v>
      </c>
      <c r="GO286" s="698">
        <v>2.9993000000000003</v>
      </c>
      <c r="GP286" s="698">
        <v>2.5949</v>
      </c>
      <c r="GQ286" s="698">
        <v>3.3083999999999998</v>
      </c>
      <c r="GR286" s="698">
        <v>2.6107166510000002</v>
      </c>
      <c r="GS286" s="698">
        <v>4.5082279999999999</v>
      </c>
      <c r="GT286" s="698">
        <v>2.9528000000000003</v>
      </c>
      <c r="GU286" s="698">
        <v>2.6674000000000002</v>
      </c>
      <c r="GV286" s="698">
        <v>3.8698399999999999</v>
      </c>
      <c r="GW286" s="698">
        <v>4.15334</v>
      </c>
      <c r="GX286" s="698">
        <v>4.1672999999999991</v>
      </c>
      <c r="GY286" s="698">
        <v>3.8741000000000003</v>
      </c>
      <c r="GZ286" s="698">
        <v>4.0420999999999996</v>
      </c>
      <c r="HA286" s="698">
        <v>4.1261999999999999</v>
      </c>
      <c r="HB286" s="698">
        <v>5.0997000000000003</v>
      </c>
      <c r="HC286" s="698">
        <v>3.8818000000000001</v>
      </c>
      <c r="HD286" s="698">
        <v>5.6673</v>
      </c>
      <c r="HE286" s="698">
        <v>6.6608000000000001</v>
      </c>
      <c r="HF286" s="698">
        <v>4.3363999999999994</v>
      </c>
      <c r="HG286" s="698">
        <v>3.843894852</v>
      </c>
      <c r="HH286" s="698">
        <v>3.7201749240000002</v>
      </c>
      <c r="HI286" s="698">
        <v>3.76540696</v>
      </c>
      <c r="HJ286" s="698">
        <v>4.0547086649999997</v>
      </c>
      <c r="HK286" s="698">
        <v>3.2822493419999996</v>
      </c>
      <c r="HL286" s="698">
        <v>3.21077587</v>
      </c>
      <c r="HM286" s="698">
        <v>3.2065292360000002</v>
      </c>
      <c r="HN286" s="698">
        <v>3.6739556950000001</v>
      </c>
      <c r="HO286" s="698">
        <v>4.4572365920000001</v>
      </c>
      <c r="HP286" s="698">
        <v>3.9393244790000002</v>
      </c>
      <c r="HQ286" s="698">
        <v>3.8202676950000001</v>
      </c>
      <c r="HR286" s="698">
        <v>4.3750961170000009</v>
      </c>
      <c r="HS286" s="698">
        <v>4.9460916490000004</v>
      </c>
      <c r="HT286" s="698">
        <v>4.5951193520000002</v>
      </c>
      <c r="HU286" s="698">
        <v>4.8533161430000007</v>
      </c>
      <c r="HV286" s="698">
        <v>5.2829806130000003</v>
      </c>
      <c r="HW286" s="698">
        <v>4.6631892639999997</v>
      </c>
      <c r="HX286" s="698">
        <v>4.853641917</v>
      </c>
      <c r="HY286" s="698">
        <v>4.6720987699999998</v>
      </c>
      <c r="HZ286" s="698">
        <v>5.1804120569999998</v>
      </c>
      <c r="IA286" s="698">
        <v>6.6748379409999998</v>
      </c>
      <c r="IB286" s="698">
        <v>4.4563394450000002</v>
      </c>
      <c r="IC286" s="698">
        <v>4.3919501279999995</v>
      </c>
      <c r="ID286" s="698">
        <v>5.0807098110000002</v>
      </c>
      <c r="IE286" s="698">
        <v>4.5882690229999996</v>
      </c>
      <c r="IF286" s="698">
        <v>5.1776039040000006</v>
      </c>
      <c r="IG286" s="698">
        <v>5.0770663970000003</v>
      </c>
      <c r="IH286" s="698">
        <v>5.7757457929999996</v>
      </c>
      <c r="II286" s="698">
        <v>5.1678418309999996</v>
      </c>
      <c r="IJ286" s="698">
        <v>5.3520139840000001</v>
      </c>
      <c r="IK286" s="698">
        <v>5.4402056289999994</v>
      </c>
      <c r="IL286" s="698">
        <v>6.3478676700000003</v>
      </c>
      <c r="IM286" s="699">
        <v>6.5963300519999999</v>
      </c>
      <c r="IN286" s="698">
        <v>5.4445769111376707</v>
      </c>
      <c r="IO286" s="698">
        <v>5.805323652966166</v>
      </c>
      <c r="IP286" s="698">
        <v>6.8912519040461664</v>
      </c>
      <c r="IQ286" s="698">
        <v>7.8815760578910536</v>
      </c>
      <c r="IR286" s="698">
        <v>6.9713311465128545</v>
      </c>
      <c r="IS286" s="698">
        <v>8.1799067232881555</v>
      </c>
      <c r="IT286" s="698">
        <v>6.5955284107216379</v>
      </c>
      <c r="IU286" s="698">
        <v>6.6938668656392997</v>
      </c>
      <c r="IV286" s="698">
        <v>7.0590422128204722</v>
      </c>
      <c r="IW286" s="698">
        <v>7.087590191428438</v>
      </c>
      <c r="IX286" s="698">
        <v>7.4229804772847547</v>
      </c>
      <c r="IY286" s="700">
        <v>7.8521124858999043</v>
      </c>
      <c r="IZ286" s="698">
        <v>6.5610445010000005</v>
      </c>
      <c r="JA286" s="698">
        <v>7.3270348959999998</v>
      </c>
      <c r="JB286" s="698">
        <v>7.2908090130000005</v>
      </c>
      <c r="JC286" s="698">
        <v>6.6548213110000001</v>
      </c>
      <c r="JD286" s="698">
        <v>7.0344070729999997</v>
      </c>
      <c r="JE286" s="698">
        <v>7.9401631290000001</v>
      </c>
      <c r="JF286" s="698">
        <v>7.2879551160000009</v>
      </c>
      <c r="JG286" s="698">
        <v>6.9474123759999991</v>
      </c>
      <c r="JH286" s="698">
        <v>8.5377774140000007</v>
      </c>
      <c r="JI286" s="698">
        <v>7.1242365200000002</v>
      </c>
      <c r="JJ286" s="698">
        <v>9.4087535320000004</v>
      </c>
      <c r="JK286" s="700">
        <v>9.0894584079999987</v>
      </c>
      <c r="JL286" s="698">
        <v>7.1439643850000003</v>
      </c>
      <c r="JM286" s="698">
        <v>7.3806015580000004</v>
      </c>
      <c r="JN286" s="698">
        <v>8.2485887610000006</v>
      </c>
      <c r="JO286" s="698">
        <v>8.7947602640000007</v>
      </c>
      <c r="JP286" s="698">
        <v>7.7643052749999999</v>
      </c>
      <c r="JQ286" s="698">
        <v>9.0628797320000007</v>
      </c>
      <c r="JR286" s="698">
        <v>9.2121257239999998</v>
      </c>
      <c r="JS286" s="698">
        <v>7.2475529339999998</v>
      </c>
      <c r="JT286" s="698">
        <v>8.6403218250000009</v>
      </c>
      <c r="JU286" s="698">
        <v>7.3190470420000002</v>
      </c>
      <c r="JV286" s="698">
        <v>8.6909410600000001</v>
      </c>
      <c r="JW286" s="700">
        <v>8.626191575</v>
      </c>
      <c r="JX286" s="698">
        <v>8.0683065989999996</v>
      </c>
      <c r="JY286" s="698">
        <v>9.4906773229999999</v>
      </c>
      <c r="JZ286" s="698">
        <v>7.7190137739999996</v>
      </c>
      <c r="KA286" s="698">
        <v>8.2399675400000003</v>
      </c>
      <c r="KB286" s="698">
        <v>9.2015794169999996</v>
      </c>
      <c r="KC286" s="698">
        <v>10.894658637999999</v>
      </c>
      <c r="KD286" s="698">
        <v>10.091343062856238</v>
      </c>
      <c r="KE286" s="698">
        <v>9.3960448855626328</v>
      </c>
      <c r="KF286" s="698">
        <v>8.9297695994327615</v>
      </c>
      <c r="KG286" s="698">
        <v>10.472205665552421</v>
      </c>
      <c r="KH286" s="698">
        <v>9.9040917576417105</v>
      </c>
      <c r="KI286" s="699">
        <v>9.3201618568994924</v>
      </c>
      <c r="KJ286" s="703">
        <v>10.398021448</v>
      </c>
      <c r="KK286" s="703">
        <v>11.89994688</v>
      </c>
      <c r="KL286" s="703">
        <v>8.7815171400000001</v>
      </c>
      <c r="KM286" s="703">
        <v>10.001424850999999</v>
      </c>
      <c r="KN286" s="703">
        <v>10.763715027610001</v>
      </c>
      <c r="KO286" s="703">
        <v>12.073045403479998</v>
      </c>
      <c r="KP286" s="703">
        <v>10.227735416700002</v>
      </c>
      <c r="KQ286" s="703">
        <v>9.8075142343100001</v>
      </c>
      <c r="KR286" s="703">
        <v>10.532080037709999</v>
      </c>
      <c r="KS286" s="703">
        <v>5.8022008460200007</v>
      </c>
      <c r="KT286" s="703">
        <v>7.48305267899</v>
      </c>
      <c r="KU286" s="703">
        <v>9.5112301575600018</v>
      </c>
      <c r="KV286" s="703">
        <v>9.296074136864517</v>
      </c>
      <c r="KW286" s="703">
        <v>10.65239108676109</v>
      </c>
      <c r="KX286" s="703">
        <v>10.976699959915249</v>
      </c>
      <c r="KY286" s="703">
        <v>12.10266366517248</v>
      </c>
      <c r="KZ286" s="703">
        <v>10.558175669872419</v>
      </c>
      <c r="LA286" s="703">
        <v>11.37814121478068</v>
      </c>
      <c r="LB286" s="703">
        <v>7.8399095164019643</v>
      </c>
      <c r="LC286" s="703">
        <v>9.0972629761733455</v>
      </c>
      <c r="LD286" s="703">
        <v>10.726625780432572</v>
      </c>
      <c r="LE286" s="703">
        <v>10.399853175586575</v>
      </c>
      <c r="LF286" s="703">
        <v>9.4452242049853279</v>
      </c>
      <c r="LG286" s="703">
        <v>11.269758498964924</v>
      </c>
      <c r="LH286" s="703">
        <v>9.4821284252321298</v>
      </c>
      <c r="LI286" s="703">
        <v>10.045892009600527</v>
      </c>
      <c r="LJ286" s="703">
        <v>10.423432988996325</v>
      </c>
      <c r="LK286" s="703">
        <v>10.200461923450804</v>
      </c>
      <c r="LL286" s="703">
        <v>10.529149483587618</v>
      </c>
      <c r="LM286" s="703">
        <v>12.424799576764602</v>
      </c>
      <c r="LN286" s="703">
        <v>9.3675806430179698</v>
      </c>
      <c r="LO286" s="703">
        <v>10.436896168783601</v>
      </c>
      <c r="LP286" s="703">
        <v>11.12648420926465</v>
      </c>
      <c r="LQ286" s="703">
        <v>11.180707859421489</v>
      </c>
      <c r="LR286" s="703">
        <v>12.441656344522334</v>
      </c>
      <c r="LS286" s="703">
        <v>15.360749506889384</v>
      </c>
      <c r="LT286" s="703">
        <v>16.38637118794</v>
      </c>
      <c r="LU286" s="703">
        <v>18.870421394480001</v>
      </c>
      <c r="LV286" s="703">
        <v>15.719506650996461</v>
      </c>
      <c r="LW286" s="703">
        <v>15.91175706177</v>
      </c>
      <c r="LX286" s="703">
        <v>17.6898592149</v>
      </c>
      <c r="LY286" s="703">
        <v>17.845496401392008</v>
      </c>
      <c r="LZ286" s="703"/>
      <c r="MA286" s="703"/>
      <c r="MB286" s="703"/>
      <c r="MC286" s="703"/>
      <c r="MD286" s="703"/>
      <c r="ME286" s="703"/>
      <c r="MF286" s="703"/>
      <c r="MG286" s="703"/>
      <c r="MH286" s="703"/>
      <c r="MI286" s="703"/>
      <c r="MJ286" s="703"/>
      <c r="MK286" s="703"/>
      <c r="ML286" s="703"/>
      <c r="MM286" s="703"/>
      <c r="MN286" s="703"/>
      <c r="MO286" s="703"/>
      <c r="MP286" s="703"/>
      <c r="MQ286" s="703"/>
      <c r="MR286" s="703"/>
      <c r="MS286" s="703"/>
      <c r="MT286" s="703"/>
      <c r="MU286" s="703"/>
      <c r="MV286" s="703"/>
      <c r="MW286" s="703"/>
    </row>
    <row r="287" spans="1:361" ht="15.75">
      <c r="A287" s="688" t="s">
        <v>38</v>
      </c>
      <c r="B287" s="698"/>
      <c r="C287" s="698"/>
      <c r="D287" s="698"/>
      <c r="E287" s="698"/>
      <c r="F287" s="698"/>
      <c r="G287" s="698"/>
      <c r="H287" s="698"/>
      <c r="I287" s="698"/>
      <c r="J287" s="698"/>
      <c r="K287" s="698"/>
      <c r="L287" s="698"/>
      <c r="M287" s="698"/>
      <c r="N287" s="698"/>
      <c r="O287" s="698"/>
      <c r="P287" s="698"/>
      <c r="Q287" s="698"/>
      <c r="R287" s="698"/>
      <c r="S287" s="698"/>
      <c r="T287" s="698"/>
      <c r="U287" s="698"/>
      <c r="V287" s="698"/>
      <c r="W287" s="698"/>
      <c r="X287" s="698"/>
      <c r="Y287" s="698"/>
      <c r="Z287" s="698"/>
      <c r="AA287" s="698"/>
      <c r="AB287" s="698"/>
      <c r="AC287" s="698"/>
      <c r="AD287" s="698"/>
      <c r="AE287" s="698"/>
      <c r="AF287" s="698"/>
      <c r="AG287" s="698"/>
      <c r="AH287" s="698"/>
      <c r="AI287" s="698"/>
      <c r="AJ287" s="698"/>
      <c r="AK287" s="698"/>
      <c r="AL287" s="698"/>
      <c r="AM287" s="698"/>
      <c r="AN287" s="698"/>
      <c r="AO287" s="698"/>
      <c r="AP287" s="698"/>
      <c r="AQ287" s="698"/>
      <c r="AR287" s="698"/>
      <c r="AS287" s="698"/>
      <c r="AT287" s="698"/>
      <c r="AU287" s="698"/>
      <c r="AV287" s="698"/>
      <c r="AW287" s="698"/>
      <c r="AX287" s="698">
        <v>0.29113750000000005</v>
      </c>
      <c r="AY287" s="698">
        <v>0.29113750000000005</v>
      </c>
      <c r="AZ287" s="698">
        <v>0.29113750000000005</v>
      </c>
      <c r="BA287" s="698">
        <v>0.29113750000000005</v>
      </c>
      <c r="BB287" s="698">
        <v>0.29113750000000005</v>
      </c>
      <c r="BC287" s="698">
        <v>0.29113750000000005</v>
      </c>
      <c r="BD287" s="698">
        <v>0.29113750000000005</v>
      </c>
      <c r="BE287" s="698">
        <v>0.29113750000000005</v>
      </c>
      <c r="BF287" s="698">
        <v>0.29113750000000005</v>
      </c>
      <c r="BG287" s="698">
        <v>0.29113750000000005</v>
      </c>
      <c r="BH287" s="698">
        <v>0.29113750000000005</v>
      </c>
      <c r="BI287" s="698">
        <v>0.29113750000000005</v>
      </c>
      <c r="BJ287" s="698">
        <v>0.34881666666666672</v>
      </c>
      <c r="BK287" s="698">
        <v>0.34881666666666672</v>
      </c>
      <c r="BL287" s="698">
        <v>0.34881666666666672</v>
      </c>
      <c r="BM287" s="698">
        <v>0.34881666666666672</v>
      </c>
      <c r="BN287" s="698">
        <v>0.34881666666666672</v>
      </c>
      <c r="BO287" s="698">
        <v>0.34881666666666672</v>
      </c>
      <c r="BP287" s="698">
        <v>0.34881666666666672</v>
      </c>
      <c r="BQ287" s="698">
        <v>0.34881666666666672</v>
      </c>
      <c r="BR287" s="698">
        <v>0.34881666666666672</v>
      </c>
      <c r="BS287" s="698">
        <v>0.34881666666666672</v>
      </c>
      <c r="BT287" s="698">
        <v>0.34881666666666672</v>
      </c>
      <c r="BU287" s="698">
        <v>0.34881666666666672</v>
      </c>
      <c r="BV287" s="698">
        <v>0.48240416666666669</v>
      </c>
      <c r="BW287" s="698">
        <v>0.48240416666666669</v>
      </c>
      <c r="BX287" s="698">
        <v>0.48240416666666669</v>
      </c>
      <c r="BY287" s="698">
        <v>0.48240416666666669</v>
      </c>
      <c r="BZ287" s="698">
        <v>0.48240416666666669</v>
      </c>
      <c r="CA287" s="698">
        <v>0.48240416666666669</v>
      </c>
      <c r="CB287" s="698">
        <v>0.48240416666666669</v>
      </c>
      <c r="CC287" s="698">
        <v>0.48240416666666669</v>
      </c>
      <c r="CD287" s="698">
        <v>0.48240416666666669</v>
      </c>
      <c r="CE287" s="698">
        <v>0.48240416666666669</v>
      </c>
      <c r="CF287" s="698">
        <v>0.48240416666666669</v>
      </c>
      <c r="CG287" s="698">
        <v>0.48240416666666669</v>
      </c>
      <c r="CH287" s="698">
        <v>0.57442708333333348</v>
      </c>
      <c r="CI287" s="698">
        <v>0.57442708333333348</v>
      </c>
      <c r="CJ287" s="698">
        <v>0.57442708333333348</v>
      </c>
      <c r="CK287" s="698">
        <v>0.57442708333333348</v>
      </c>
      <c r="CL287" s="698">
        <v>0.57442708333333348</v>
      </c>
      <c r="CM287" s="698">
        <v>0.57442708333333348</v>
      </c>
      <c r="CN287" s="698">
        <v>0.57442708333333348</v>
      </c>
      <c r="CO287" s="698">
        <v>0.57442708333333348</v>
      </c>
      <c r="CP287" s="698">
        <v>0.57442708333333348</v>
      </c>
      <c r="CQ287" s="698">
        <v>0.57442708333333348</v>
      </c>
      <c r="CR287" s="698">
        <v>0.57442708333333348</v>
      </c>
      <c r="CS287" s="698">
        <v>0.57442708333333348</v>
      </c>
      <c r="CT287" s="698">
        <v>0.71615416666666665</v>
      </c>
      <c r="CU287" s="698">
        <v>0.71615416666666665</v>
      </c>
      <c r="CV287" s="698">
        <v>0.71615416666666665</v>
      </c>
      <c r="CW287" s="698">
        <v>0.71615416666666665</v>
      </c>
      <c r="CX287" s="698">
        <v>0.71615416666666665</v>
      </c>
      <c r="CY287" s="698">
        <v>0.71615416666666665</v>
      </c>
      <c r="CZ287" s="698">
        <v>0.71615416666666665</v>
      </c>
      <c r="DA287" s="698">
        <v>0.71615416666666665</v>
      </c>
      <c r="DB287" s="698">
        <v>0.71615416666666665</v>
      </c>
      <c r="DC287" s="698">
        <v>0.71615416666666665</v>
      </c>
      <c r="DD287" s="698">
        <v>0.71615416666666665</v>
      </c>
      <c r="DE287" s="698">
        <v>0.71615416666666665</v>
      </c>
      <c r="DF287" s="698">
        <v>1.0489614779374998</v>
      </c>
      <c r="DG287" s="698">
        <v>1.0489614779374998</v>
      </c>
      <c r="DH287" s="698">
        <v>1.0489614779374998</v>
      </c>
      <c r="DI287" s="698">
        <v>1.0489614779374998</v>
      </c>
      <c r="DJ287" s="698">
        <v>1.0489614779374998</v>
      </c>
      <c r="DK287" s="698">
        <v>1.0489614779374998</v>
      </c>
      <c r="DL287" s="698">
        <v>1.0489614779374998</v>
      </c>
      <c r="DM287" s="698">
        <v>1.0489614779374998</v>
      </c>
      <c r="DN287" s="698">
        <v>1.0489614779374998</v>
      </c>
      <c r="DO287" s="698">
        <v>1.0489614779374998</v>
      </c>
      <c r="DP287" s="698">
        <v>1.0489614779374998</v>
      </c>
      <c r="DQ287" s="698">
        <v>1.0489614779374998</v>
      </c>
      <c r="DR287" s="698">
        <v>1.3060042058750001</v>
      </c>
      <c r="DS287" s="698">
        <v>1.3060042058750001</v>
      </c>
      <c r="DT287" s="698">
        <v>1.3060042058750001</v>
      </c>
      <c r="DU287" s="698">
        <v>1.3060042058750001</v>
      </c>
      <c r="DV287" s="698">
        <v>1.3060042058750001</v>
      </c>
      <c r="DW287" s="698">
        <v>1.3060042058750001</v>
      </c>
      <c r="DX287" s="698">
        <v>1.3060042058750001</v>
      </c>
      <c r="DY287" s="698">
        <v>1.3060042058750001</v>
      </c>
      <c r="DZ287" s="698">
        <v>1.3060042058750001</v>
      </c>
      <c r="EA287" s="698">
        <v>1.3060042058750001</v>
      </c>
      <c r="EB287" s="698">
        <v>1.3060042058750001</v>
      </c>
      <c r="EC287" s="698">
        <v>1.3060042058750001</v>
      </c>
      <c r="ED287" s="698">
        <v>1.3297364779375</v>
      </c>
      <c r="EE287" s="698">
        <v>1.3297364779375</v>
      </c>
      <c r="EF287" s="698">
        <v>1.3297364779375</v>
      </c>
      <c r="EG287" s="698">
        <v>1.3297364779375</v>
      </c>
      <c r="EH287" s="698">
        <v>1.3297364779375</v>
      </c>
      <c r="EI287" s="698">
        <v>1.3297364779375</v>
      </c>
      <c r="EJ287" s="698">
        <v>1.3297364779375</v>
      </c>
      <c r="EK287" s="698">
        <v>1.3297364779375</v>
      </c>
      <c r="EL287" s="698">
        <v>1.3297364779375</v>
      </c>
      <c r="EM287" s="698">
        <v>1.3297364779375</v>
      </c>
      <c r="EN287" s="698">
        <v>1.3297364779375</v>
      </c>
      <c r="EO287" s="698">
        <v>1.3297364779375</v>
      </c>
      <c r="EP287" s="698">
        <v>0.63800000000000001</v>
      </c>
      <c r="EQ287" s="698">
        <v>0.7</v>
      </c>
      <c r="ER287" s="698">
        <v>1.762</v>
      </c>
      <c r="ES287" s="698">
        <v>1.4554</v>
      </c>
      <c r="ET287" s="698">
        <v>2.4798</v>
      </c>
      <c r="EU287" s="698">
        <v>1.0267021159999998</v>
      </c>
      <c r="EV287" s="698">
        <v>1.325134963</v>
      </c>
      <c r="EW287" s="698">
        <v>1.1823786620000001</v>
      </c>
      <c r="EX287" s="698">
        <v>0.98812228499999999</v>
      </c>
      <c r="EY287" s="698">
        <v>1.0660012249999999</v>
      </c>
      <c r="EZ287" s="698">
        <v>1.1473684370000001</v>
      </c>
      <c r="FA287" s="698">
        <v>1.3574988940000001</v>
      </c>
      <c r="FB287" s="698">
        <v>1.0689663060000001</v>
      </c>
      <c r="FC287" s="698">
        <v>0.47417192699999999</v>
      </c>
      <c r="FD287" s="698">
        <v>0.59401257600000001</v>
      </c>
      <c r="FE287" s="698">
        <v>2.2699279219999999</v>
      </c>
      <c r="FF287" s="698">
        <v>0.88966176299999999</v>
      </c>
      <c r="FG287" s="698">
        <v>5.4689604989999996</v>
      </c>
      <c r="FH287" s="698">
        <v>0.74990719400000005</v>
      </c>
      <c r="FI287" s="698">
        <v>1.5054476299999999</v>
      </c>
      <c r="FJ287" s="698">
        <v>1.4978132929999999</v>
      </c>
      <c r="FK287" s="698">
        <v>1.6170971139999999</v>
      </c>
      <c r="FL287" s="698">
        <v>1.3022962629999999</v>
      </c>
      <c r="FM287" s="698">
        <v>34.846184633</v>
      </c>
      <c r="FN287" s="698">
        <v>1.26965459</v>
      </c>
      <c r="FO287" s="698">
        <v>0.9598006309999999</v>
      </c>
      <c r="FP287" s="698">
        <v>0.719049092</v>
      </c>
      <c r="FQ287" s="698">
        <v>1.8449459380000002</v>
      </c>
      <c r="FR287" s="698">
        <v>2.6058473040000001</v>
      </c>
      <c r="FS287" s="698">
        <v>2.7445247210000003</v>
      </c>
      <c r="FT287" s="698">
        <v>0.74884155799999996</v>
      </c>
      <c r="FU287" s="698">
        <v>0.67060013699999999</v>
      </c>
      <c r="FV287" s="698">
        <v>1.9345288390000002</v>
      </c>
      <c r="FW287" s="698">
        <v>0.62467626199999993</v>
      </c>
      <c r="FX287" s="698">
        <v>1.0847</v>
      </c>
      <c r="FY287" s="698">
        <v>1.3372999999999999</v>
      </c>
      <c r="FZ287" s="698">
        <v>0.6570363589999999</v>
      </c>
      <c r="GA287" s="698">
        <v>0.69221939599999993</v>
      </c>
      <c r="GB287" s="698">
        <v>1.9481469629999999</v>
      </c>
      <c r="GC287" s="698">
        <v>1.2840613289999998</v>
      </c>
      <c r="GD287" s="698">
        <v>2.9102779999999999</v>
      </c>
      <c r="GE287" s="698">
        <v>1.1248757869999999</v>
      </c>
      <c r="GF287" s="698">
        <v>0.74080391000000001</v>
      </c>
      <c r="GG287" s="698">
        <v>2.293535125</v>
      </c>
      <c r="GH287" s="698">
        <v>1.619269705</v>
      </c>
      <c r="GI287" s="698">
        <v>1.573734736</v>
      </c>
      <c r="GJ287" s="698">
        <v>2.1192670589999998</v>
      </c>
      <c r="GK287" s="698">
        <v>1.159617195</v>
      </c>
      <c r="GL287" s="698">
        <v>1.532982581</v>
      </c>
      <c r="GM287" s="698">
        <v>0.82609032900000001</v>
      </c>
      <c r="GN287" s="698">
        <v>1.6990638899999999</v>
      </c>
      <c r="GO287" s="698">
        <v>1.0705552869999999</v>
      </c>
      <c r="GP287" s="698">
        <v>1.855411997</v>
      </c>
      <c r="GQ287" s="698">
        <v>4.1324009269999999</v>
      </c>
      <c r="GR287" s="698">
        <v>0.98216621900000001</v>
      </c>
      <c r="GS287" s="698">
        <v>1.5476542690000001</v>
      </c>
      <c r="GT287" s="698">
        <v>18.611308763</v>
      </c>
      <c r="GU287" s="698">
        <v>1.3096626769999999</v>
      </c>
      <c r="GV287" s="698">
        <v>1.289319721</v>
      </c>
      <c r="GW287" s="698">
        <v>1.814519301</v>
      </c>
      <c r="GX287" s="698">
        <v>0.85594105399999998</v>
      </c>
      <c r="GY287" s="698">
        <v>1.146992413</v>
      </c>
      <c r="GZ287" s="698">
        <v>1.326270515</v>
      </c>
      <c r="HA287" s="698">
        <v>0.99352141500000002</v>
      </c>
      <c r="HB287" s="698">
        <v>3.2683603640000003</v>
      </c>
      <c r="HC287" s="698">
        <v>1.603186861</v>
      </c>
      <c r="HD287" s="698">
        <v>4.5739000000000001</v>
      </c>
      <c r="HE287" s="698">
        <v>1.6313</v>
      </c>
      <c r="HF287" s="698">
        <v>2.9528000000000003</v>
      </c>
      <c r="HG287" s="698">
        <v>17.193684888484999</v>
      </c>
      <c r="HH287" s="698">
        <v>1.4571766340000001</v>
      </c>
      <c r="HI287" s="698">
        <v>14.251721727249999</v>
      </c>
      <c r="HJ287" s="698">
        <v>2.24969695945</v>
      </c>
      <c r="HK287" s="698">
        <v>2.018373279605</v>
      </c>
      <c r="HL287" s="698">
        <v>17.57242797016</v>
      </c>
      <c r="HM287" s="698">
        <v>3.2259754113740002</v>
      </c>
      <c r="HN287" s="698">
        <v>3.8991865730000002</v>
      </c>
      <c r="HO287" s="698">
        <v>12.456229765562</v>
      </c>
      <c r="HP287" s="698">
        <v>10.472000000000001</v>
      </c>
      <c r="HQ287" s="698">
        <v>4.6310709642720003</v>
      </c>
      <c r="HR287" s="698">
        <v>1.0840000000000001</v>
      </c>
      <c r="HS287" s="698">
        <v>25.563350664405</v>
      </c>
      <c r="HT287" s="698">
        <v>1.881</v>
      </c>
      <c r="HU287" s="698">
        <v>14.587791715239</v>
      </c>
      <c r="HV287" s="698">
        <v>0.94499999999999995</v>
      </c>
      <c r="HW287" s="698">
        <v>4.8629618529199998</v>
      </c>
      <c r="HX287" s="698">
        <v>20.321441418391998</v>
      </c>
      <c r="HY287" s="698">
        <v>1.7883200416640002</v>
      </c>
      <c r="HZ287" s="698">
        <v>2.8710656678419699</v>
      </c>
      <c r="IA287" s="698">
        <v>21.436361426614216</v>
      </c>
      <c r="IB287" s="698">
        <v>0.79100000000000015</v>
      </c>
      <c r="IC287" s="698">
        <v>3.7563615519562497</v>
      </c>
      <c r="ID287" s="698">
        <v>3.8839999999999999</v>
      </c>
      <c r="IE287" s="698">
        <v>12.68879818395687</v>
      </c>
      <c r="IF287" s="698">
        <v>1.4751171243547898</v>
      </c>
      <c r="IG287" s="698">
        <v>18.411874740465748</v>
      </c>
      <c r="IH287" s="698">
        <v>11.367684637806196</v>
      </c>
      <c r="II287" s="698">
        <v>8.6401065097950003</v>
      </c>
      <c r="IJ287" s="698">
        <v>42.811966693337851</v>
      </c>
      <c r="IK287" s="698">
        <v>1.6637914325984489</v>
      </c>
      <c r="IL287" s="698">
        <v>3.3558211264992943</v>
      </c>
      <c r="IM287" s="699">
        <v>22.226503742288347</v>
      </c>
      <c r="IN287" s="698">
        <v>3.2357062895308539</v>
      </c>
      <c r="IO287" s="698">
        <v>2.2745306210000003</v>
      </c>
      <c r="IP287" s="698">
        <v>13.538169391189321</v>
      </c>
      <c r="IQ287" s="698">
        <v>25.970255474577556</v>
      </c>
      <c r="IR287" s="698">
        <v>2.9217145879999999</v>
      </c>
      <c r="IS287" s="698">
        <v>28.899659217306308</v>
      </c>
      <c r="IT287" s="698">
        <v>4.8783868162208952</v>
      </c>
      <c r="IU287" s="698">
        <v>5.1171349970333333</v>
      </c>
      <c r="IV287" s="698">
        <v>39.458440578257921</v>
      </c>
      <c r="IW287" s="698">
        <v>5.5982327768414777</v>
      </c>
      <c r="IX287" s="698">
        <v>5.6733429452304431</v>
      </c>
      <c r="IY287" s="700">
        <v>30.030674571258459</v>
      </c>
      <c r="IZ287" s="698">
        <v>3.139226632351471</v>
      </c>
      <c r="JA287" s="698">
        <v>4.3104308683223937</v>
      </c>
      <c r="JB287" s="698">
        <v>34.138396147278925</v>
      </c>
      <c r="JC287" s="698">
        <v>8.4164002147518424</v>
      </c>
      <c r="JD287" s="698">
        <v>4.3640479725797494</v>
      </c>
      <c r="JE287" s="698">
        <v>36.080605316319414</v>
      </c>
      <c r="JF287" s="698">
        <v>4.7256739190000001</v>
      </c>
      <c r="JG287" s="698">
        <v>3.9820055510000003</v>
      </c>
      <c r="JH287" s="698">
        <v>35.373563149999995</v>
      </c>
      <c r="JI287" s="698">
        <v>4.6096624586737072</v>
      </c>
      <c r="JJ287" s="698">
        <v>4.3156409504311304</v>
      </c>
      <c r="JK287" s="700">
        <v>37.981047289872791</v>
      </c>
      <c r="JL287" s="698">
        <v>3.7747904169598194</v>
      </c>
      <c r="JM287" s="698">
        <v>3.850624947161176</v>
      </c>
      <c r="JN287" s="698">
        <v>23.944789484223197</v>
      </c>
      <c r="JO287" s="698">
        <v>24.653779752809818</v>
      </c>
      <c r="JP287" s="698">
        <v>5.0656971795211758</v>
      </c>
      <c r="JQ287" s="698">
        <v>44.984142464343194</v>
      </c>
      <c r="JR287" s="698">
        <v>7.0997570754502544</v>
      </c>
      <c r="JS287" s="698">
        <v>4.6377380185312855</v>
      </c>
      <c r="JT287" s="698">
        <v>18.935155720244818</v>
      </c>
      <c r="JU287" s="698">
        <v>32.54941474084071</v>
      </c>
      <c r="JV287" s="698">
        <v>13.431871230473039</v>
      </c>
      <c r="JW287" s="700">
        <v>25.692363801934825</v>
      </c>
      <c r="JX287" s="698">
        <v>5.9600644590000007</v>
      </c>
      <c r="JY287" s="698">
        <v>39.356742009381385</v>
      </c>
      <c r="JZ287" s="698">
        <v>45.322375710361626</v>
      </c>
      <c r="KA287" s="698">
        <v>17.125195411212015</v>
      </c>
      <c r="KB287" s="698">
        <v>8.1720435953090487</v>
      </c>
      <c r="KC287" s="698">
        <v>33.755254288447368</v>
      </c>
      <c r="KD287" s="698">
        <v>9.1031732910000009</v>
      </c>
      <c r="KE287" s="698">
        <v>4.6069323351000007</v>
      </c>
      <c r="KF287" s="698">
        <v>42.378868628999996</v>
      </c>
      <c r="KG287" s="698">
        <v>14.948222717836888</v>
      </c>
      <c r="KH287" s="698">
        <v>5.753748055</v>
      </c>
      <c r="KI287" s="699">
        <v>24.929637796999998</v>
      </c>
      <c r="KJ287" s="703">
        <v>9.1750337620104041</v>
      </c>
      <c r="KK287" s="703">
        <v>21.679448522001998</v>
      </c>
      <c r="KL287" s="703">
        <v>48.108473449067887</v>
      </c>
      <c r="KM287" s="703">
        <v>41.303309647297183</v>
      </c>
      <c r="KN287" s="703">
        <v>11.81657427103638</v>
      </c>
      <c r="KO287" s="703">
        <v>41.641741794899325</v>
      </c>
      <c r="KP287" s="703">
        <v>14.735024890960016</v>
      </c>
      <c r="KQ287" s="703">
        <v>9.3852508562531689</v>
      </c>
      <c r="KR287" s="703">
        <v>12.538681632529986</v>
      </c>
      <c r="KS287" s="703">
        <v>18.712704155814109</v>
      </c>
      <c r="KT287" s="703">
        <v>37.976299437211026</v>
      </c>
      <c r="KU287" s="703">
        <v>12.722002488007465</v>
      </c>
      <c r="KV287" s="703">
        <v>8.0981259595561923</v>
      </c>
      <c r="KW287" s="703">
        <v>8.6108858428315358</v>
      </c>
      <c r="KX287" s="703">
        <v>86.909853386565914</v>
      </c>
      <c r="KY287" s="703">
        <v>27.54278671824477</v>
      </c>
      <c r="KZ287" s="703">
        <v>11.169055637366844</v>
      </c>
      <c r="LA287" s="703">
        <v>67.230759273435282</v>
      </c>
      <c r="LB287" s="703">
        <v>10.174064402360132</v>
      </c>
      <c r="LC287" s="703">
        <v>9.5004950430328599</v>
      </c>
      <c r="LD287" s="703">
        <v>16.75108791575078</v>
      </c>
      <c r="LE287" s="703">
        <v>77.567366338390585</v>
      </c>
      <c r="LF287" s="703">
        <v>9.7849742606808618</v>
      </c>
      <c r="LG287" s="703">
        <v>52.07429201195486</v>
      </c>
      <c r="LH287" s="703">
        <v>8.3976877939031542</v>
      </c>
      <c r="LI287" s="703">
        <v>8.441170142468966</v>
      </c>
      <c r="LJ287" s="703">
        <v>65.554970758750216</v>
      </c>
      <c r="LK287" s="703">
        <v>27.739173847568807</v>
      </c>
      <c r="LL287" s="703">
        <v>57.842734102384561</v>
      </c>
      <c r="LM287" s="703">
        <v>30.421683713950962</v>
      </c>
      <c r="LN287" s="703">
        <v>26.179737693851997</v>
      </c>
      <c r="LO287" s="703">
        <v>46.384958962221042</v>
      </c>
      <c r="LP287" s="703">
        <v>23.136475927755605</v>
      </c>
      <c r="LQ287" s="703">
        <v>29.472443897830001</v>
      </c>
      <c r="LR287" s="703">
        <v>10.466326267348695</v>
      </c>
      <c r="LS287" s="703">
        <v>67.187691652926262</v>
      </c>
      <c r="LT287" s="703">
        <v>11.500563826247699</v>
      </c>
      <c r="LU287" s="703">
        <v>12.418416898586763</v>
      </c>
      <c r="LV287" s="703">
        <v>60.431607177634319</v>
      </c>
      <c r="LW287" s="703">
        <v>17.237728117139778</v>
      </c>
      <c r="LX287" s="703">
        <v>16.615240437871293</v>
      </c>
      <c r="LY287" s="703">
        <v>66.961604308430424</v>
      </c>
      <c r="LZ287" s="703"/>
      <c r="MA287" s="703"/>
      <c r="MB287" s="703"/>
      <c r="MC287" s="703"/>
      <c r="MD287" s="703"/>
      <c r="ME287" s="703"/>
      <c r="MF287" s="703"/>
      <c r="MG287" s="703"/>
      <c r="MH287" s="703"/>
      <c r="MI287" s="703"/>
      <c r="MJ287" s="703"/>
      <c r="MK287" s="703"/>
      <c r="ML287" s="703"/>
      <c r="MM287" s="703"/>
      <c r="MN287" s="703"/>
      <c r="MO287" s="703"/>
      <c r="MP287" s="703"/>
      <c r="MQ287" s="703"/>
      <c r="MR287" s="703"/>
      <c r="MS287" s="703"/>
      <c r="MT287" s="703"/>
      <c r="MU287" s="703"/>
      <c r="MV287" s="703"/>
      <c r="MW287" s="703"/>
    </row>
    <row r="288" spans="1:361" ht="15.75">
      <c r="A288" s="690" t="s">
        <v>760</v>
      </c>
      <c r="B288" s="698"/>
      <c r="C288" s="698"/>
      <c r="D288" s="698"/>
      <c r="E288" s="698"/>
      <c r="F288" s="698"/>
      <c r="G288" s="698"/>
      <c r="H288" s="698"/>
      <c r="I288" s="698"/>
      <c r="J288" s="698"/>
      <c r="K288" s="698"/>
      <c r="L288" s="698"/>
      <c r="M288" s="698"/>
      <c r="N288" s="698"/>
      <c r="O288" s="698"/>
      <c r="P288" s="698"/>
      <c r="Q288" s="698"/>
      <c r="R288" s="698"/>
      <c r="S288" s="698"/>
      <c r="T288" s="698"/>
      <c r="U288" s="698"/>
      <c r="V288" s="698"/>
      <c r="W288" s="698"/>
      <c r="X288" s="698"/>
      <c r="Y288" s="698"/>
      <c r="Z288" s="698"/>
      <c r="AA288" s="698"/>
      <c r="AB288" s="698"/>
      <c r="AC288" s="698"/>
      <c r="AD288" s="698"/>
      <c r="AE288" s="698"/>
      <c r="AF288" s="698"/>
      <c r="AG288" s="698"/>
      <c r="AH288" s="698"/>
      <c r="AI288" s="698"/>
      <c r="AJ288" s="698"/>
      <c r="AK288" s="698"/>
      <c r="AL288" s="698"/>
      <c r="AM288" s="698"/>
      <c r="AN288" s="698"/>
      <c r="AO288" s="698"/>
      <c r="AP288" s="698"/>
      <c r="AQ288" s="698"/>
      <c r="AR288" s="698"/>
      <c r="AS288" s="698"/>
      <c r="AT288" s="698"/>
      <c r="AU288" s="698"/>
      <c r="AV288" s="698"/>
      <c r="AW288" s="698"/>
      <c r="AX288" s="698">
        <v>4.9290966875000004</v>
      </c>
      <c r="AY288" s="698">
        <v>4.9290966875000004</v>
      </c>
      <c r="AZ288" s="698">
        <v>4.9290966875000004</v>
      </c>
      <c r="BA288" s="698">
        <v>4.9290966875000004</v>
      </c>
      <c r="BB288" s="698">
        <v>4.9290966875000004</v>
      </c>
      <c r="BC288" s="698">
        <v>4.9290966875000004</v>
      </c>
      <c r="BD288" s="698">
        <v>4.9290966875000004</v>
      </c>
      <c r="BE288" s="698">
        <v>4.9290966875000004</v>
      </c>
      <c r="BF288" s="698">
        <v>4.9290966875000004</v>
      </c>
      <c r="BG288" s="698">
        <v>4.9290966875000004</v>
      </c>
      <c r="BH288" s="698">
        <v>4.9290966875000004</v>
      </c>
      <c r="BI288" s="698">
        <v>4.9290966875000004</v>
      </c>
      <c r="BJ288" s="698">
        <v>5.8550958333333334</v>
      </c>
      <c r="BK288" s="698">
        <v>5.8550958333333334</v>
      </c>
      <c r="BL288" s="698">
        <v>5.8550958333333334</v>
      </c>
      <c r="BM288" s="698">
        <v>5.8550958333333334</v>
      </c>
      <c r="BN288" s="698">
        <v>5.8550958333333334</v>
      </c>
      <c r="BO288" s="698">
        <v>5.8550958333333334</v>
      </c>
      <c r="BP288" s="698">
        <v>5.8550958333333334</v>
      </c>
      <c r="BQ288" s="698">
        <v>5.8550958333333334</v>
      </c>
      <c r="BR288" s="698">
        <v>5.8550958333333334</v>
      </c>
      <c r="BS288" s="698">
        <v>5.8550958333333334</v>
      </c>
      <c r="BT288" s="698">
        <v>5.8550958333333334</v>
      </c>
      <c r="BU288" s="698">
        <v>5.8550958333333334</v>
      </c>
      <c r="BV288" s="698">
        <v>5.7467395833333335</v>
      </c>
      <c r="BW288" s="698">
        <v>5.7467395833333335</v>
      </c>
      <c r="BX288" s="698">
        <v>5.7467395833333335</v>
      </c>
      <c r="BY288" s="698">
        <v>5.7467395833333335</v>
      </c>
      <c r="BZ288" s="698">
        <v>5.7467395833333335</v>
      </c>
      <c r="CA288" s="698">
        <v>5.7467395833333335</v>
      </c>
      <c r="CB288" s="698">
        <v>5.7467395833333335</v>
      </c>
      <c r="CC288" s="698">
        <v>5.7467395833333335</v>
      </c>
      <c r="CD288" s="698">
        <v>5.7467395833333335</v>
      </c>
      <c r="CE288" s="698">
        <v>5.7467395833333335</v>
      </c>
      <c r="CF288" s="698">
        <v>5.7467395833333335</v>
      </c>
      <c r="CG288" s="698">
        <v>5.7467395833333335</v>
      </c>
      <c r="CH288" s="698">
        <v>5.8745145833333332</v>
      </c>
      <c r="CI288" s="698">
        <v>5.8745145833333332</v>
      </c>
      <c r="CJ288" s="698">
        <v>5.8745145833333332</v>
      </c>
      <c r="CK288" s="698">
        <v>5.8745145833333332</v>
      </c>
      <c r="CL288" s="698">
        <v>5.8745145833333332</v>
      </c>
      <c r="CM288" s="698">
        <v>5.8745145833333332</v>
      </c>
      <c r="CN288" s="698">
        <v>5.8745145833333332</v>
      </c>
      <c r="CO288" s="698">
        <v>5.8745145833333332</v>
      </c>
      <c r="CP288" s="698">
        <v>5.8745145833333332</v>
      </c>
      <c r="CQ288" s="698">
        <v>5.8745145833333332</v>
      </c>
      <c r="CR288" s="698">
        <v>5.8745145833333332</v>
      </c>
      <c r="CS288" s="698">
        <v>5.8745145833333332</v>
      </c>
      <c r="CT288" s="698">
        <v>7.3314937499999999</v>
      </c>
      <c r="CU288" s="698">
        <v>7.3314937499999999</v>
      </c>
      <c r="CV288" s="698">
        <v>7.3314937499999999</v>
      </c>
      <c r="CW288" s="698">
        <v>7.3314937499999999</v>
      </c>
      <c r="CX288" s="698">
        <v>7.3314937499999999</v>
      </c>
      <c r="CY288" s="698">
        <v>7.3314937499999999</v>
      </c>
      <c r="CZ288" s="698">
        <v>7.3314937499999999</v>
      </c>
      <c r="DA288" s="698">
        <v>7.3314937499999999</v>
      </c>
      <c r="DB288" s="698">
        <v>7.3314937499999999</v>
      </c>
      <c r="DC288" s="698">
        <v>7.3314937499999999</v>
      </c>
      <c r="DD288" s="698">
        <v>7.3314937499999999</v>
      </c>
      <c r="DE288" s="698">
        <v>7.3314937499999999</v>
      </c>
      <c r="DF288" s="698">
        <v>10.376701839747293</v>
      </c>
      <c r="DG288" s="698">
        <v>10.376701839747293</v>
      </c>
      <c r="DH288" s="698">
        <v>10.376701839747293</v>
      </c>
      <c r="DI288" s="698">
        <v>10.376701839747293</v>
      </c>
      <c r="DJ288" s="698">
        <v>10.376701839747293</v>
      </c>
      <c r="DK288" s="698">
        <v>10.376701839747293</v>
      </c>
      <c r="DL288" s="698">
        <v>10.376701839747293</v>
      </c>
      <c r="DM288" s="698">
        <v>10.376701839747293</v>
      </c>
      <c r="DN288" s="698">
        <v>10.376701839747293</v>
      </c>
      <c r="DO288" s="698">
        <v>10.376701839747293</v>
      </c>
      <c r="DP288" s="698">
        <v>10.376701839747293</v>
      </c>
      <c r="DQ288" s="698">
        <v>10.376701839747293</v>
      </c>
      <c r="DR288" s="698">
        <v>13.056570346161251</v>
      </c>
      <c r="DS288" s="698">
        <v>13.056570346161251</v>
      </c>
      <c r="DT288" s="698">
        <v>13.056570346161251</v>
      </c>
      <c r="DU288" s="698">
        <v>13.056570346161251</v>
      </c>
      <c r="DV288" s="698">
        <v>13.056570346161251</v>
      </c>
      <c r="DW288" s="698">
        <v>13.056570346161251</v>
      </c>
      <c r="DX288" s="698">
        <v>13.056570346161251</v>
      </c>
      <c r="DY288" s="698">
        <v>13.056570346161251</v>
      </c>
      <c r="DZ288" s="698">
        <v>13.056570346161251</v>
      </c>
      <c r="EA288" s="698">
        <v>13.056570346161251</v>
      </c>
      <c r="EB288" s="698">
        <v>13.056570346161251</v>
      </c>
      <c r="EC288" s="698">
        <v>13.056570346161251</v>
      </c>
      <c r="ED288" s="698">
        <v>13.398701839747291</v>
      </c>
      <c r="EE288" s="698">
        <v>13.398701839747291</v>
      </c>
      <c r="EF288" s="698">
        <v>13.398701839747291</v>
      </c>
      <c r="EG288" s="698">
        <v>13.398701839747291</v>
      </c>
      <c r="EH288" s="698">
        <v>13.398701839747291</v>
      </c>
      <c r="EI288" s="698">
        <v>13.398701839747291</v>
      </c>
      <c r="EJ288" s="698">
        <v>13.398701839747291</v>
      </c>
      <c r="EK288" s="698">
        <v>13.398701839747291</v>
      </c>
      <c r="EL288" s="698">
        <v>13.398701839747291</v>
      </c>
      <c r="EM288" s="698">
        <v>13.398701839747291</v>
      </c>
      <c r="EN288" s="698">
        <v>13.398701839747291</v>
      </c>
      <c r="EO288" s="698">
        <v>13.398701839747291</v>
      </c>
      <c r="EP288" s="698">
        <v>1.029621313</v>
      </c>
      <c r="EQ288" s="698">
        <v>2.941942955</v>
      </c>
      <c r="ER288" s="698">
        <v>20.246580340000001</v>
      </c>
      <c r="ES288" s="698">
        <v>3.9784480960000002</v>
      </c>
      <c r="ET288" s="698">
        <v>30.615913346000003</v>
      </c>
      <c r="EU288" s="698">
        <v>70.885551095000011</v>
      </c>
      <c r="EV288" s="698">
        <v>1.117198742</v>
      </c>
      <c r="EW288" s="698">
        <v>8.6625460630000006</v>
      </c>
      <c r="EX288" s="698">
        <v>21.153440543999999</v>
      </c>
      <c r="EY288" s="698">
        <v>10.274025655999999</v>
      </c>
      <c r="EZ288" s="698">
        <v>2.0354303389999999</v>
      </c>
      <c r="FA288" s="698">
        <v>34.352027606</v>
      </c>
      <c r="FB288" s="698">
        <v>7.0713269639999998</v>
      </c>
      <c r="FC288" s="698">
        <v>0</v>
      </c>
      <c r="FD288" s="698">
        <v>61.582229455999993</v>
      </c>
      <c r="FE288" s="698">
        <v>0.24031845799999998</v>
      </c>
      <c r="FF288" s="698">
        <v>36.651045891000003</v>
      </c>
      <c r="FG288" s="698">
        <v>51.632170015</v>
      </c>
      <c r="FH288" s="698">
        <v>1.813009278</v>
      </c>
      <c r="FI288" s="698">
        <v>8.8946221609999991</v>
      </c>
      <c r="FJ288" s="698">
        <v>31.20712941</v>
      </c>
      <c r="FK288" s="698">
        <v>18.851372507000001</v>
      </c>
      <c r="FL288" s="698">
        <v>2.7449506380000002</v>
      </c>
      <c r="FM288" s="698">
        <v>59.087205908999991</v>
      </c>
      <c r="FN288" s="698">
        <v>0</v>
      </c>
      <c r="FO288" s="698">
        <v>7.5460620000000009</v>
      </c>
      <c r="FP288" s="698">
        <v>31.075787542999997</v>
      </c>
      <c r="FQ288" s="698">
        <v>51.132849105999995</v>
      </c>
      <c r="FR288" s="698">
        <v>1.922652555</v>
      </c>
      <c r="FS288" s="698">
        <v>51.792859448000002</v>
      </c>
      <c r="FT288" s="698">
        <v>13.403235237000001</v>
      </c>
      <c r="FU288" s="698">
        <v>3.5717679769999999</v>
      </c>
      <c r="FV288" s="698">
        <v>76.057301081000006</v>
      </c>
      <c r="FW288" s="698">
        <v>53.195301256</v>
      </c>
      <c r="FX288" s="698">
        <v>7.5764551739999995</v>
      </c>
      <c r="FY288" s="698">
        <v>50.122866396999989</v>
      </c>
      <c r="FZ288" s="698">
        <v>21.649201587</v>
      </c>
      <c r="GA288" s="698">
        <v>0</v>
      </c>
      <c r="GB288" s="698">
        <v>35.321344279999998</v>
      </c>
      <c r="GC288" s="698">
        <v>12.581843562</v>
      </c>
      <c r="GD288" s="698">
        <v>9.056692696999999</v>
      </c>
      <c r="GE288" s="698">
        <v>124.565289525</v>
      </c>
      <c r="GF288" s="698">
        <v>6.1597314819999998</v>
      </c>
      <c r="GG288" s="698">
        <v>4.7773699999999995</v>
      </c>
      <c r="GH288" s="698">
        <v>92.922261999999989</v>
      </c>
      <c r="GI288" s="698">
        <v>26.394771204000001</v>
      </c>
      <c r="GJ288" s="698">
        <v>6.9810858910000002</v>
      </c>
      <c r="GK288" s="698">
        <v>104.142312999</v>
      </c>
      <c r="GL288" s="698">
        <v>0.531323502</v>
      </c>
      <c r="GM288" s="698">
        <v>5.2342624570000007</v>
      </c>
      <c r="GN288" s="698">
        <v>26.460102192000001</v>
      </c>
      <c r="GO288" s="698">
        <v>67.936107326759995</v>
      </c>
      <c r="GP288" s="698">
        <v>1.03516734123</v>
      </c>
      <c r="GQ288" s="698">
        <v>37.818550885999997</v>
      </c>
      <c r="GR288" s="698">
        <v>41.011713339000003</v>
      </c>
      <c r="GS288" s="698">
        <v>37.631219074000001</v>
      </c>
      <c r="GT288" s="698">
        <v>58.204305503</v>
      </c>
      <c r="GU288" s="698">
        <v>76.582871436000005</v>
      </c>
      <c r="GV288" s="698">
        <v>4.6969805640000004</v>
      </c>
      <c r="GW288" s="698">
        <v>100.61895018300001</v>
      </c>
      <c r="GX288" s="698">
        <v>2.2913186510000001</v>
      </c>
      <c r="GY288" s="698">
        <v>4.1133515819999991</v>
      </c>
      <c r="GZ288" s="698">
        <v>39.880174020999995</v>
      </c>
      <c r="HA288" s="698">
        <v>0.244489505</v>
      </c>
      <c r="HB288" s="698">
        <v>0.210040425</v>
      </c>
      <c r="HC288" s="698">
        <v>99.473223590625764</v>
      </c>
      <c r="HD288" s="698">
        <v>41.339599451901627</v>
      </c>
      <c r="HE288" s="698">
        <v>14.863909459931111</v>
      </c>
      <c r="HF288" s="698">
        <v>22.945002676272118</v>
      </c>
      <c r="HG288" s="698">
        <v>48.35237651825814</v>
      </c>
      <c r="HH288" s="698">
        <v>41.538890177774903</v>
      </c>
      <c r="HI288" s="698">
        <v>32.074274932185176</v>
      </c>
      <c r="HJ288" s="698">
        <v>5.3243199074185432E-4</v>
      </c>
      <c r="HK288" s="698">
        <v>4.0420954691215796</v>
      </c>
      <c r="HL288" s="698">
        <v>21.91745053152469</v>
      </c>
      <c r="HM288" s="698">
        <v>37.905873518997652</v>
      </c>
      <c r="HN288" s="698">
        <v>50.3250031442698</v>
      </c>
      <c r="HO288" s="698">
        <v>43.125115180714218</v>
      </c>
      <c r="HP288" s="698">
        <v>31.718805555905767</v>
      </c>
      <c r="HQ288" s="698">
        <v>38.907002073399845</v>
      </c>
      <c r="HR288" s="698">
        <v>76.363794870817969</v>
      </c>
      <c r="HS288" s="698">
        <v>48.656347242813837</v>
      </c>
      <c r="HT288" s="698">
        <v>36.239050340761018</v>
      </c>
      <c r="HU288" s="698">
        <v>63.172935479123936</v>
      </c>
      <c r="HV288" s="698">
        <v>22.819864211262146</v>
      </c>
      <c r="HW288" s="698">
        <v>15.431886799263191</v>
      </c>
      <c r="HX288" s="698">
        <v>15.611922068671143</v>
      </c>
      <c r="HY288" s="698">
        <v>60.514631686105645</v>
      </c>
      <c r="HZ288" s="698">
        <v>36.823808733527677</v>
      </c>
      <c r="IA288" s="698">
        <v>31.826695276293563</v>
      </c>
      <c r="IB288" s="698">
        <v>34.448433302576923</v>
      </c>
      <c r="IC288" s="698">
        <v>20.63533699242986</v>
      </c>
      <c r="ID288" s="698">
        <v>32.087946900292721</v>
      </c>
      <c r="IE288" s="698">
        <v>27.612034403931105</v>
      </c>
      <c r="IF288" s="698">
        <v>37.436683176818306</v>
      </c>
      <c r="IG288" s="698">
        <v>88.698945014422492</v>
      </c>
      <c r="IH288" s="698">
        <v>27.162065658790688</v>
      </c>
      <c r="II288" s="698">
        <v>20.746947771968355</v>
      </c>
      <c r="IJ288" s="698">
        <v>35.869115706465713</v>
      </c>
      <c r="IK288" s="698">
        <v>17.985062782443695</v>
      </c>
      <c r="IL288" s="698">
        <v>51.934945825248548</v>
      </c>
      <c r="IM288" s="699">
        <v>21.276310773073181</v>
      </c>
      <c r="IN288" s="698">
        <v>31.893560092813239</v>
      </c>
      <c r="IO288" s="698">
        <v>25.169632982027082</v>
      </c>
      <c r="IP288" s="698">
        <v>37.819658055842872</v>
      </c>
      <c r="IQ288" s="698">
        <v>3.04173503264987</v>
      </c>
      <c r="IR288" s="698">
        <v>62.005850648357672</v>
      </c>
      <c r="IS288" s="698">
        <v>39.696676979289592</v>
      </c>
      <c r="IT288" s="698">
        <v>9.9860504808621329</v>
      </c>
      <c r="IU288" s="698">
        <v>14.546578813522158</v>
      </c>
      <c r="IV288" s="698">
        <v>15.414975497675133</v>
      </c>
      <c r="IW288" s="698">
        <v>65.233465502126222</v>
      </c>
      <c r="IX288" s="698">
        <v>19.536411074481041</v>
      </c>
      <c r="IY288" s="700">
        <v>49.4024151180801</v>
      </c>
      <c r="IZ288" s="698">
        <v>25.855145215194501</v>
      </c>
      <c r="JA288" s="698">
        <v>8.1567739219616744</v>
      </c>
      <c r="JB288" s="698">
        <v>20.22672553938693</v>
      </c>
      <c r="JC288" s="698">
        <v>3.3272886219530426</v>
      </c>
      <c r="JD288" s="698">
        <v>16.246436408114487</v>
      </c>
      <c r="JE288" s="698">
        <v>48.103489986870606</v>
      </c>
      <c r="JF288" s="698">
        <v>31.798469715153331</v>
      </c>
      <c r="JG288" s="698">
        <v>5.8007764595570457E-2</v>
      </c>
      <c r="JH288" s="698">
        <v>10.541360405145587</v>
      </c>
      <c r="JI288" s="698">
        <v>24.35812990611122</v>
      </c>
      <c r="JJ288" s="698">
        <v>4.4983689553372501E-2</v>
      </c>
      <c r="JK288" s="700">
        <v>52.957257360683563</v>
      </c>
      <c r="JL288" s="698">
        <v>34.374027905691761</v>
      </c>
      <c r="JM288" s="698">
        <v>19.935162580397741</v>
      </c>
      <c r="JN288" s="698">
        <v>25.342666027910504</v>
      </c>
      <c r="JO288" s="698">
        <v>23.320952846096386</v>
      </c>
      <c r="JP288" s="698">
        <v>28.187374512950328</v>
      </c>
      <c r="JQ288" s="698">
        <v>63.627387196566247</v>
      </c>
      <c r="JR288" s="698">
        <v>47.164699144030145</v>
      </c>
      <c r="JS288" s="698">
        <v>16.050513299767147</v>
      </c>
      <c r="JT288" s="698">
        <v>37.388787343395528</v>
      </c>
      <c r="JU288" s="698">
        <v>24.48871988855079</v>
      </c>
      <c r="JV288" s="698">
        <v>8.1360103973705851</v>
      </c>
      <c r="JW288" s="700">
        <v>30.89065158657996</v>
      </c>
      <c r="JX288" s="698">
        <v>23.923055191511228</v>
      </c>
      <c r="JY288" s="698">
        <v>33.012554116012367</v>
      </c>
      <c r="JZ288" s="698">
        <v>32.159939741700256</v>
      </c>
      <c r="KA288" s="698">
        <v>25.713574178749187</v>
      </c>
      <c r="KB288" s="698">
        <v>8.589162902411001</v>
      </c>
      <c r="KC288" s="698">
        <v>111.15390138590101</v>
      </c>
      <c r="KD288" s="698">
        <v>25.804821157746737</v>
      </c>
      <c r="KE288" s="698">
        <v>40.261564226468217</v>
      </c>
      <c r="KF288" s="698">
        <v>26.416724477371513</v>
      </c>
      <c r="KG288" s="698">
        <v>31.930541911652508</v>
      </c>
      <c r="KH288" s="698">
        <v>9.2735813359162655</v>
      </c>
      <c r="KI288" s="699">
        <v>26.53420387887488</v>
      </c>
      <c r="KJ288" s="702">
        <v>32.241833855093404</v>
      </c>
      <c r="KK288" s="702">
        <v>19.120340874614172</v>
      </c>
      <c r="KL288" s="702">
        <v>42.084767594036236</v>
      </c>
      <c r="KM288" s="702">
        <v>17.141012261463228</v>
      </c>
      <c r="KN288" s="702">
        <v>28.591621457094867</v>
      </c>
      <c r="KO288" s="702">
        <v>81.29019426761478</v>
      </c>
      <c r="KP288" s="702">
        <v>18.57477772208745</v>
      </c>
      <c r="KQ288" s="702">
        <v>40.829624657206764</v>
      </c>
      <c r="KR288" s="702">
        <v>23.485399915408056</v>
      </c>
      <c r="KS288" s="702">
        <v>43.434433253070914</v>
      </c>
      <c r="KT288" s="702">
        <v>25.711020665681996</v>
      </c>
      <c r="KU288" s="702">
        <v>65.053378120495665</v>
      </c>
      <c r="KV288" s="702">
        <v>18.016468952481294</v>
      </c>
      <c r="KW288" s="702">
        <v>22.038160849417618</v>
      </c>
      <c r="KX288" s="702">
        <v>85.114840036842878</v>
      </c>
      <c r="KY288" s="702">
        <v>55.795753342564119</v>
      </c>
      <c r="KZ288" s="702">
        <v>24.596989962932081</v>
      </c>
      <c r="LA288" s="702">
        <v>52.943284085381222</v>
      </c>
      <c r="LB288" s="702">
        <v>26.0973223375467</v>
      </c>
      <c r="LC288" s="702">
        <v>26.0973223375467</v>
      </c>
      <c r="LD288" s="702">
        <v>101.97518335178538</v>
      </c>
      <c r="LE288" s="702">
        <v>40.092255082663847</v>
      </c>
      <c r="LF288" s="702">
        <v>26.540783368213397</v>
      </c>
      <c r="LG288" s="702">
        <v>81.779804093706915</v>
      </c>
      <c r="LH288" s="702">
        <v>25.536817192198459</v>
      </c>
      <c r="LI288" s="702">
        <v>68.769149023021257</v>
      </c>
      <c r="LJ288" s="702">
        <v>34.1409768277097</v>
      </c>
      <c r="LK288" s="702">
        <v>51.587092125766084</v>
      </c>
      <c r="LL288" s="702">
        <v>54.156510223755291</v>
      </c>
      <c r="LM288" s="702">
        <v>64.522391058925933</v>
      </c>
      <c r="LN288" s="702">
        <v>51.379938509455535</v>
      </c>
      <c r="LO288" s="702">
        <v>32.894609653005027</v>
      </c>
      <c r="LP288" s="702">
        <v>127.61318963777623</v>
      </c>
      <c r="LQ288" s="702">
        <v>64.638842304396093</v>
      </c>
      <c r="LR288" s="702">
        <v>211.40135803759989</v>
      </c>
      <c r="LS288" s="702">
        <v>37.543484832671957</v>
      </c>
      <c r="LT288" s="702">
        <v>62.634090425744596</v>
      </c>
      <c r="LU288" s="702">
        <v>35.006442494441416</v>
      </c>
      <c r="LV288" s="702">
        <v>31.032644157492896</v>
      </c>
      <c r="LW288" s="702">
        <v>52.366578788987177</v>
      </c>
      <c r="LX288" s="702">
        <v>32.981596063912534</v>
      </c>
      <c r="LY288" s="702">
        <v>59.574745204316159</v>
      </c>
      <c r="LZ288" s="702"/>
      <c r="MA288" s="702"/>
      <c r="MB288" s="702"/>
      <c r="MC288" s="702"/>
      <c r="MD288" s="702"/>
      <c r="ME288" s="702"/>
      <c r="MF288" s="702"/>
      <c r="MG288" s="702"/>
      <c r="MH288" s="702"/>
      <c r="MI288" s="702"/>
      <c r="MJ288" s="702"/>
      <c r="MK288" s="702"/>
      <c r="ML288" s="702"/>
      <c r="MM288" s="702"/>
      <c r="MN288" s="702"/>
      <c r="MO288" s="702"/>
      <c r="MP288" s="702"/>
      <c r="MQ288" s="702"/>
      <c r="MR288" s="702"/>
      <c r="MS288" s="702"/>
      <c r="MT288" s="702"/>
      <c r="MU288" s="702"/>
      <c r="MV288" s="702"/>
      <c r="MW288" s="702"/>
    </row>
    <row r="289" spans="1:361" ht="15.75">
      <c r="A289" s="689" t="s">
        <v>762</v>
      </c>
      <c r="B289" s="698"/>
      <c r="C289" s="698"/>
      <c r="D289" s="698"/>
      <c r="E289" s="698"/>
      <c r="F289" s="698"/>
      <c r="G289" s="698"/>
      <c r="H289" s="698"/>
      <c r="I289" s="698"/>
      <c r="J289" s="698"/>
      <c r="K289" s="698"/>
      <c r="L289" s="698"/>
      <c r="M289" s="698"/>
      <c r="N289" s="698"/>
      <c r="O289" s="698"/>
      <c r="P289" s="698"/>
      <c r="Q289" s="698"/>
      <c r="R289" s="698"/>
      <c r="S289" s="698"/>
      <c r="T289" s="698"/>
      <c r="U289" s="698"/>
      <c r="V289" s="698"/>
      <c r="W289" s="698"/>
      <c r="X289" s="698"/>
      <c r="Y289" s="698"/>
      <c r="Z289" s="698"/>
      <c r="AA289" s="698"/>
      <c r="AB289" s="698"/>
      <c r="AC289" s="698"/>
      <c r="AD289" s="698"/>
      <c r="AE289" s="698"/>
      <c r="AF289" s="698"/>
      <c r="AG289" s="698"/>
      <c r="AH289" s="698"/>
      <c r="AI289" s="698"/>
      <c r="AJ289" s="698"/>
      <c r="AK289" s="698"/>
      <c r="AL289" s="698"/>
      <c r="AM289" s="698"/>
      <c r="AN289" s="698"/>
      <c r="AO289" s="698"/>
      <c r="AP289" s="698"/>
      <c r="AQ289" s="698"/>
      <c r="AR289" s="698"/>
      <c r="AS289" s="698"/>
      <c r="AT289" s="698"/>
      <c r="AU289" s="698"/>
      <c r="AV289" s="698"/>
      <c r="AW289" s="698"/>
      <c r="AX289" s="698">
        <v>1.6924862708333333</v>
      </c>
      <c r="AY289" s="698">
        <v>1.6924862708333333</v>
      </c>
      <c r="AZ289" s="698">
        <v>1.6924862708333333</v>
      </c>
      <c r="BA289" s="698">
        <v>1.6924862708333333</v>
      </c>
      <c r="BB289" s="698">
        <v>1.6924862708333333</v>
      </c>
      <c r="BC289" s="698">
        <v>1.6924862708333333</v>
      </c>
      <c r="BD289" s="698">
        <v>1.6924862708333333</v>
      </c>
      <c r="BE289" s="698">
        <v>1.6924862708333333</v>
      </c>
      <c r="BF289" s="698">
        <v>1.6924862708333333</v>
      </c>
      <c r="BG289" s="698">
        <v>1.6924862708333333</v>
      </c>
      <c r="BH289" s="698">
        <v>1.6924862708333333</v>
      </c>
      <c r="BI289" s="698">
        <v>1.6924862708333333</v>
      </c>
      <c r="BJ289" s="698">
        <v>2.6527083333333334</v>
      </c>
      <c r="BK289" s="698">
        <v>2.6527083333333334</v>
      </c>
      <c r="BL289" s="698">
        <v>2.6527083333333334</v>
      </c>
      <c r="BM289" s="698">
        <v>2.6527083333333334</v>
      </c>
      <c r="BN289" s="698">
        <v>2.6527083333333334</v>
      </c>
      <c r="BO289" s="698">
        <v>2.6527083333333334</v>
      </c>
      <c r="BP289" s="698">
        <v>2.6527083333333334</v>
      </c>
      <c r="BQ289" s="698">
        <v>2.6527083333333334</v>
      </c>
      <c r="BR289" s="698">
        <v>2.6527083333333334</v>
      </c>
      <c r="BS289" s="698">
        <v>2.6527083333333334</v>
      </c>
      <c r="BT289" s="698">
        <v>2.6527083333333334</v>
      </c>
      <c r="BU289" s="698">
        <v>2.6527083333333334</v>
      </c>
      <c r="BV289" s="698">
        <v>3.0101291666666667</v>
      </c>
      <c r="BW289" s="698">
        <v>3.0101291666666667</v>
      </c>
      <c r="BX289" s="698">
        <v>3.0101291666666667</v>
      </c>
      <c r="BY289" s="698">
        <v>3.0101291666666667</v>
      </c>
      <c r="BZ289" s="698">
        <v>3.0101291666666667</v>
      </c>
      <c r="CA289" s="698">
        <v>3.0101291666666667</v>
      </c>
      <c r="CB289" s="698">
        <v>3.0101291666666667</v>
      </c>
      <c r="CC289" s="698">
        <v>3.0101291666666667</v>
      </c>
      <c r="CD289" s="698">
        <v>3.0101291666666667</v>
      </c>
      <c r="CE289" s="698">
        <v>3.0101291666666667</v>
      </c>
      <c r="CF289" s="698">
        <v>3.0101291666666667</v>
      </c>
      <c r="CG289" s="698">
        <v>3.0101291666666667</v>
      </c>
      <c r="CH289" s="698">
        <v>3.4422437499999998</v>
      </c>
      <c r="CI289" s="698">
        <v>3.4422437499999998</v>
      </c>
      <c r="CJ289" s="698">
        <v>3.4422437499999998</v>
      </c>
      <c r="CK289" s="698">
        <v>3.4422437499999998</v>
      </c>
      <c r="CL289" s="698">
        <v>3.4422437499999998</v>
      </c>
      <c r="CM289" s="698">
        <v>3.4422437499999998</v>
      </c>
      <c r="CN289" s="698">
        <v>3.4422437499999998</v>
      </c>
      <c r="CO289" s="698">
        <v>3.4422437499999998</v>
      </c>
      <c r="CP289" s="698">
        <v>3.4422437499999998</v>
      </c>
      <c r="CQ289" s="698">
        <v>3.4422437499999998</v>
      </c>
      <c r="CR289" s="698">
        <v>3.4422437499999998</v>
      </c>
      <c r="CS289" s="698">
        <v>3.4422437499999998</v>
      </c>
      <c r="CT289" s="698">
        <v>4.90576875</v>
      </c>
      <c r="CU289" s="698">
        <v>4.90576875</v>
      </c>
      <c r="CV289" s="698">
        <v>4.90576875</v>
      </c>
      <c r="CW289" s="698">
        <v>4.90576875</v>
      </c>
      <c r="CX289" s="698">
        <v>4.90576875</v>
      </c>
      <c r="CY289" s="698">
        <v>4.90576875</v>
      </c>
      <c r="CZ289" s="698">
        <v>4.90576875</v>
      </c>
      <c r="DA289" s="698">
        <v>4.90576875</v>
      </c>
      <c r="DB289" s="698">
        <v>4.90576875</v>
      </c>
      <c r="DC289" s="698">
        <v>4.90576875</v>
      </c>
      <c r="DD289" s="698">
        <v>4.90576875</v>
      </c>
      <c r="DE289" s="698">
        <v>4.90576875</v>
      </c>
      <c r="DF289" s="698">
        <v>7.2368560064139587</v>
      </c>
      <c r="DG289" s="698">
        <v>7.2368560064139587</v>
      </c>
      <c r="DH289" s="698">
        <v>7.2368560064139587</v>
      </c>
      <c r="DI289" s="698">
        <v>7.2368560064139587</v>
      </c>
      <c r="DJ289" s="698">
        <v>7.2368560064139587</v>
      </c>
      <c r="DK289" s="698">
        <v>7.2368560064139587</v>
      </c>
      <c r="DL289" s="698">
        <v>7.2368560064139587</v>
      </c>
      <c r="DM289" s="698">
        <v>7.2368560064139587</v>
      </c>
      <c r="DN289" s="698">
        <v>7.2368560064139587</v>
      </c>
      <c r="DO289" s="698">
        <v>7.2368560064139587</v>
      </c>
      <c r="DP289" s="698">
        <v>7.2368560064139587</v>
      </c>
      <c r="DQ289" s="698">
        <v>7.2368560064139587</v>
      </c>
      <c r="DR289" s="698">
        <v>8.067637012827916</v>
      </c>
      <c r="DS289" s="698">
        <v>8.067637012827916</v>
      </c>
      <c r="DT289" s="698">
        <v>8.067637012827916</v>
      </c>
      <c r="DU289" s="698">
        <v>8.067637012827916</v>
      </c>
      <c r="DV289" s="698">
        <v>8.067637012827916</v>
      </c>
      <c r="DW289" s="698">
        <v>8.067637012827916</v>
      </c>
      <c r="DX289" s="698">
        <v>8.067637012827916</v>
      </c>
      <c r="DY289" s="698">
        <v>8.067637012827916</v>
      </c>
      <c r="DZ289" s="698">
        <v>8.067637012827916</v>
      </c>
      <c r="EA289" s="698">
        <v>8.067637012827916</v>
      </c>
      <c r="EB289" s="698">
        <v>8.067637012827916</v>
      </c>
      <c r="EC289" s="698">
        <v>8.067637012827916</v>
      </c>
      <c r="ED289" s="698">
        <v>8.060326839747292</v>
      </c>
      <c r="EE289" s="698">
        <v>8.060326839747292</v>
      </c>
      <c r="EF289" s="698">
        <v>8.060326839747292</v>
      </c>
      <c r="EG289" s="698">
        <v>8.060326839747292</v>
      </c>
      <c r="EH289" s="698">
        <v>8.060326839747292</v>
      </c>
      <c r="EI289" s="698">
        <v>8.060326839747292</v>
      </c>
      <c r="EJ289" s="698">
        <v>8.060326839747292</v>
      </c>
      <c r="EK289" s="698">
        <v>8.060326839747292</v>
      </c>
      <c r="EL289" s="698">
        <v>8.060326839747292</v>
      </c>
      <c r="EM289" s="698">
        <v>8.060326839747292</v>
      </c>
      <c r="EN289" s="698">
        <v>8.060326839747292</v>
      </c>
      <c r="EO289" s="698">
        <v>8.060326839747292</v>
      </c>
      <c r="EP289" s="698">
        <v>1.029621313</v>
      </c>
      <c r="EQ289" s="698">
        <v>2.941942955</v>
      </c>
      <c r="ER289" s="698">
        <v>1.1505803399999999</v>
      </c>
      <c r="ES289" s="698">
        <v>3.9784480960000002</v>
      </c>
      <c r="ET289" s="698">
        <v>30.615913346000003</v>
      </c>
      <c r="EU289" s="698">
        <v>51.965551095000002</v>
      </c>
      <c r="EV289" s="698">
        <v>1.117198742</v>
      </c>
      <c r="EW289" s="698">
        <v>8.6625460630000006</v>
      </c>
      <c r="EX289" s="698">
        <v>0.825440544</v>
      </c>
      <c r="EY289" s="698">
        <v>10.274025655999999</v>
      </c>
      <c r="EZ289" s="698">
        <v>2.0354303389999999</v>
      </c>
      <c r="FA289" s="698">
        <v>18.696027606000001</v>
      </c>
      <c r="FB289" s="698">
        <v>7.0713269639999998</v>
      </c>
      <c r="FC289" s="698">
        <v>0</v>
      </c>
      <c r="FD289" s="698">
        <v>47.972159455999993</v>
      </c>
      <c r="FE289" s="698">
        <v>0.24031845799999998</v>
      </c>
      <c r="FF289" s="698">
        <v>36.651045891000003</v>
      </c>
      <c r="FG289" s="698">
        <v>30.353750014999999</v>
      </c>
      <c r="FH289" s="698">
        <v>1.813009278</v>
      </c>
      <c r="FI289" s="698">
        <v>8.8946221609999991</v>
      </c>
      <c r="FJ289" s="698">
        <v>10.554829409999998</v>
      </c>
      <c r="FK289" s="698">
        <v>18.851372507000001</v>
      </c>
      <c r="FL289" s="698">
        <v>2.7449506380000002</v>
      </c>
      <c r="FM289" s="698">
        <v>20.533005909</v>
      </c>
      <c r="FN289" s="698">
        <v>0</v>
      </c>
      <c r="FO289" s="698">
        <v>7.5460620000000009</v>
      </c>
      <c r="FP289" s="698">
        <v>3.8527875429999998</v>
      </c>
      <c r="FQ289" s="698">
        <v>51.132849105999995</v>
      </c>
      <c r="FR289" s="698">
        <v>1.922652555</v>
      </c>
      <c r="FS289" s="698">
        <v>37.021962551999998</v>
      </c>
      <c r="FT289" s="698">
        <v>13.403235237000001</v>
      </c>
      <c r="FU289" s="698">
        <v>3.5717679769999999</v>
      </c>
      <c r="FV289" s="698">
        <v>44.113459689999999</v>
      </c>
      <c r="FW289" s="698">
        <v>53.195301256</v>
      </c>
      <c r="FX289" s="698">
        <v>7.5764551739999995</v>
      </c>
      <c r="FY289" s="698">
        <v>10.268108200999999</v>
      </c>
      <c r="FZ289" s="698">
        <v>21.649201587</v>
      </c>
      <c r="GA289" s="698">
        <v>0</v>
      </c>
      <c r="GB289" s="698">
        <v>8.0213442799999992</v>
      </c>
      <c r="GC289" s="698">
        <v>12.581843562</v>
      </c>
      <c r="GD289" s="698">
        <v>9.056692696999999</v>
      </c>
      <c r="GE289" s="698">
        <v>97.265289525</v>
      </c>
      <c r="GF289" s="698">
        <v>6.1597314819999998</v>
      </c>
      <c r="GG289" s="698">
        <v>4.7773699999999995</v>
      </c>
      <c r="GH289" s="698">
        <v>58.822261999999988</v>
      </c>
      <c r="GI289" s="698">
        <v>26.394771204000001</v>
      </c>
      <c r="GJ289" s="698">
        <v>6.9810858910000002</v>
      </c>
      <c r="GK289" s="698">
        <v>24.142312999000001</v>
      </c>
      <c r="GL289" s="698">
        <v>0.531323502</v>
      </c>
      <c r="GM289" s="698">
        <v>5.2342624570000007</v>
      </c>
      <c r="GN289" s="698">
        <v>1.0111021920000001</v>
      </c>
      <c r="GO289" s="698">
        <v>67.936107326759995</v>
      </c>
      <c r="GP289" s="698">
        <v>1.03516734123</v>
      </c>
      <c r="GQ289" s="698">
        <v>13.367550886</v>
      </c>
      <c r="GR289" s="698">
        <v>41.011713339000003</v>
      </c>
      <c r="GS289" s="698">
        <v>37.631219074000001</v>
      </c>
      <c r="GT289" s="698">
        <v>29.764305502999996</v>
      </c>
      <c r="GU289" s="698">
        <v>25.662271436000001</v>
      </c>
      <c r="GV289" s="698">
        <v>4.6969805640000004</v>
      </c>
      <c r="GW289" s="698">
        <v>72.178950183000012</v>
      </c>
      <c r="GX289" s="698">
        <v>2.2913186510000001</v>
      </c>
      <c r="GY289" s="698">
        <v>4.1133515819999991</v>
      </c>
      <c r="GZ289" s="698">
        <v>11.480174020999998</v>
      </c>
      <c r="HA289" s="698">
        <v>0.244489505</v>
      </c>
      <c r="HB289" s="698">
        <v>0.210040425</v>
      </c>
      <c r="HC289" s="698">
        <v>36.401174263000001</v>
      </c>
      <c r="HD289" s="698">
        <v>29.136299999999999</v>
      </c>
      <c r="HE289" s="698">
        <v>5.0500000000000003E-2</v>
      </c>
      <c r="HF289" s="698">
        <v>16.354800000000001</v>
      </c>
      <c r="HG289" s="698">
        <v>40.385982536352834</v>
      </c>
      <c r="HH289" s="698">
        <v>0</v>
      </c>
      <c r="HI289" s="698">
        <v>3.0729541479283036</v>
      </c>
      <c r="HJ289" s="698">
        <v>5.260235500000876E-4</v>
      </c>
      <c r="HK289" s="698">
        <v>9.1826426500000002E-2</v>
      </c>
      <c r="HL289" s="698">
        <v>12.982690138090351</v>
      </c>
      <c r="HM289" s="698">
        <v>31.033814600552404</v>
      </c>
      <c r="HN289" s="698">
        <v>17.757997552074478</v>
      </c>
      <c r="HO289" s="698">
        <v>32.66273206789338</v>
      </c>
      <c r="HP289" s="698">
        <v>11.074034852134075</v>
      </c>
      <c r="HQ289" s="698">
        <v>32.700150377666034</v>
      </c>
      <c r="HR289" s="698">
        <v>42.709039008523469</v>
      </c>
      <c r="HS289" s="698">
        <v>8.4914818258642306</v>
      </c>
      <c r="HT289" s="698">
        <v>2.9367541546255658</v>
      </c>
      <c r="HU289" s="698">
        <v>39.867508568122986</v>
      </c>
      <c r="HV289" s="698">
        <v>0.4505358125808413</v>
      </c>
      <c r="HW289" s="698">
        <v>6.1572929790496084E-2</v>
      </c>
      <c r="HX289" s="698">
        <v>0.3515643368251512</v>
      </c>
      <c r="HY289" s="698">
        <v>5.4330064326454339</v>
      </c>
      <c r="HZ289" s="698">
        <v>20.722085809617504</v>
      </c>
      <c r="IA289" s="698">
        <v>10.027234982980973</v>
      </c>
      <c r="IB289" s="698">
        <v>17.574926579780833</v>
      </c>
      <c r="IC289" s="698">
        <v>6.1004475483840262E-2</v>
      </c>
      <c r="ID289" s="698">
        <v>18.410786140034833</v>
      </c>
      <c r="IE289" s="698">
        <v>4.6459715500613363</v>
      </c>
      <c r="IF289" s="698">
        <v>11.644424817805959</v>
      </c>
      <c r="IG289" s="698">
        <v>63.104221270265896</v>
      </c>
      <c r="IH289" s="698">
        <v>8.3267635304785639</v>
      </c>
      <c r="II289" s="698">
        <v>5.3526167373176385E-2</v>
      </c>
      <c r="IJ289" s="698">
        <v>17.62001316069103</v>
      </c>
      <c r="IK289" s="698">
        <v>5.4375696773941051</v>
      </c>
      <c r="IL289" s="698">
        <v>27.297930233327257</v>
      </c>
      <c r="IM289" s="699">
        <v>0.68299319136206749</v>
      </c>
      <c r="IN289" s="698">
        <v>18.500350525863201</v>
      </c>
      <c r="IO289" s="698">
        <v>6.1547591233999999</v>
      </c>
      <c r="IP289" s="698">
        <v>21.85774148142</v>
      </c>
      <c r="IQ289" s="698">
        <v>0.27488678799999999</v>
      </c>
      <c r="IR289" s="698">
        <v>33.148919335843495</v>
      </c>
      <c r="IS289" s="698">
        <v>22.95045653645364</v>
      </c>
      <c r="IT289" s="698">
        <v>0.45384504142463566</v>
      </c>
      <c r="IU289" s="698">
        <v>3.0471868759055294</v>
      </c>
      <c r="IV289" s="698">
        <v>0.34657287472925635</v>
      </c>
      <c r="IW289" s="698">
        <v>54.368579620764223</v>
      </c>
      <c r="IX289" s="698">
        <v>0.23876751243749914</v>
      </c>
      <c r="IY289" s="700">
        <v>43.464944561485638</v>
      </c>
      <c r="IZ289" s="698">
        <v>21.286172955145268</v>
      </c>
      <c r="JA289" s="698">
        <v>6.15912446300276</v>
      </c>
      <c r="JB289" s="698">
        <v>0.36889618367652649</v>
      </c>
      <c r="JC289" s="698">
        <v>0.3018041686636207</v>
      </c>
      <c r="JD289" s="698">
        <v>16.246436408114487</v>
      </c>
      <c r="JE289" s="698">
        <v>48.103489986870606</v>
      </c>
      <c r="JF289" s="698">
        <v>15.925133723153333</v>
      </c>
      <c r="JG289" s="698">
        <v>5.8007764595570457E-2</v>
      </c>
      <c r="JH289" s="698">
        <v>10.541360405145587</v>
      </c>
      <c r="JI289" s="698">
        <v>12.189416837913845</v>
      </c>
      <c r="JJ289" s="698">
        <v>4.4983689553372501E-2</v>
      </c>
      <c r="JK289" s="700">
        <v>52.957257360683563</v>
      </c>
      <c r="JL289" s="698">
        <v>22.330994918999998</v>
      </c>
      <c r="JM289" s="698">
        <v>8.3537451970000003</v>
      </c>
      <c r="JN289" s="698">
        <v>6.3896163980000003</v>
      </c>
      <c r="JO289" s="698">
        <v>14.108040666624467</v>
      </c>
      <c r="JP289" s="698">
        <v>9.5209014795940092</v>
      </c>
      <c r="JQ289" s="698">
        <v>48.929272409394486</v>
      </c>
      <c r="JR289" s="698">
        <v>39.430327586326584</v>
      </c>
      <c r="JS289" s="698">
        <v>3.5058122900716104</v>
      </c>
      <c r="JT289" s="698">
        <v>15.89035991079462</v>
      </c>
      <c r="JU289" s="698">
        <v>20.966980069027823</v>
      </c>
      <c r="JV289" s="698">
        <v>5.0993692085567657E-2</v>
      </c>
      <c r="JW289" s="700">
        <v>0.7199081113879362</v>
      </c>
      <c r="JX289" s="698">
        <v>8.246678119256373</v>
      </c>
      <c r="JY289" s="698">
        <v>16.731777538332228</v>
      </c>
      <c r="JZ289" s="698">
        <v>0.2027860917652563</v>
      </c>
      <c r="KA289" s="698">
        <v>2.364907381854027E-2</v>
      </c>
      <c r="KB289" s="698">
        <v>2.350520414</v>
      </c>
      <c r="KC289" s="698">
        <v>79.196747735965999</v>
      </c>
      <c r="KD289" s="698">
        <v>14.032465188655175</v>
      </c>
      <c r="KE289" s="698">
        <v>25.71504433300705</v>
      </c>
      <c r="KF289" s="698">
        <v>9.7848614553610838E-2</v>
      </c>
      <c r="KG289" s="698">
        <v>14.885247384866869</v>
      </c>
      <c r="KH289" s="698">
        <v>0</v>
      </c>
      <c r="KI289" s="699">
        <v>0.21532801592438158</v>
      </c>
      <c r="KJ289" s="703">
        <v>18.885914780479233</v>
      </c>
      <c r="KK289" s="703">
        <v>0</v>
      </c>
      <c r="KL289" s="703">
        <v>9.608507644444737</v>
      </c>
      <c r="KM289" s="703">
        <v>0</v>
      </c>
      <c r="KN289" s="703">
        <v>9.2111639751582803</v>
      </c>
      <c r="KO289" s="703">
        <v>52.863934318023269</v>
      </c>
      <c r="KP289" s="703">
        <v>0</v>
      </c>
      <c r="KQ289" s="703">
        <v>17.942072601710958</v>
      </c>
      <c r="KR289" s="703">
        <v>0</v>
      </c>
      <c r="KS289" s="703">
        <v>26.339455367801001</v>
      </c>
      <c r="KT289" s="703">
        <v>0</v>
      </c>
      <c r="KU289" s="703">
        <v>42.879513273999997</v>
      </c>
      <c r="KV289" s="703">
        <v>0</v>
      </c>
      <c r="KW289" s="703">
        <v>0</v>
      </c>
      <c r="KX289" s="703">
        <v>55.78206542418198</v>
      </c>
      <c r="KY289" s="703">
        <v>35.485712861354926</v>
      </c>
      <c r="KZ289" s="703">
        <v>0</v>
      </c>
      <c r="LA289" s="703">
        <v>28.462910114962668</v>
      </c>
      <c r="LB289" s="703">
        <v>0</v>
      </c>
      <c r="LC289" s="703">
        <v>0</v>
      </c>
      <c r="LD289" s="703">
        <v>74.49219628223868</v>
      </c>
      <c r="LE289" s="703">
        <v>15.214705663450417</v>
      </c>
      <c r="LF289" s="703">
        <v>0</v>
      </c>
      <c r="LG289" s="703">
        <v>56.902254674493491</v>
      </c>
      <c r="LH289" s="703">
        <v>1.2382475E-2</v>
      </c>
      <c r="LI289" s="703">
        <v>43.244714305822797</v>
      </c>
      <c r="LJ289" s="703">
        <v>8.6165421105112401</v>
      </c>
      <c r="LK289" s="703">
        <v>17.063186750203002</v>
      </c>
      <c r="LL289" s="703">
        <v>19.632604848192209</v>
      </c>
      <c r="LM289" s="703">
        <v>29.998485683362848</v>
      </c>
      <c r="LN289" s="703">
        <v>18.56186430122964</v>
      </c>
      <c r="LO289" s="703">
        <v>7.6535444779132003E-2</v>
      </c>
      <c r="LP289" s="703">
        <v>94.795115429550336</v>
      </c>
      <c r="LQ289" s="703">
        <v>31.820768096170202</v>
      </c>
      <c r="LR289" s="703">
        <v>178.58328382937401</v>
      </c>
      <c r="LS289" s="703">
        <v>4.7254106244460603</v>
      </c>
      <c r="LT289" s="703">
        <v>31.601446268251703</v>
      </c>
      <c r="LU289" s="703">
        <v>3.9737983369485192</v>
      </c>
      <c r="LV289" s="703">
        <v>0</v>
      </c>
      <c r="LW289" s="703">
        <v>21.33393463149428</v>
      </c>
      <c r="LX289" s="703">
        <v>1.9489519064196359</v>
      </c>
      <c r="LY289" s="703">
        <v>28.542101046823266</v>
      </c>
      <c r="LZ289" s="703"/>
      <c r="MA289" s="703"/>
      <c r="MB289" s="703"/>
      <c r="MC289" s="703"/>
      <c r="MD289" s="703"/>
      <c r="ME289" s="703"/>
      <c r="MF289" s="703"/>
      <c r="MG289" s="703"/>
      <c r="MH289" s="703"/>
      <c r="MI289" s="703"/>
      <c r="MJ289" s="703"/>
      <c r="MK289" s="703"/>
      <c r="ML289" s="703"/>
      <c r="MM289" s="703"/>
      <c r="MN289" s="703"/>
      <c r="MO289" s="703"/>
      <c r="MP289" s="703"/>
      <c r="MQ289" s="703"/>
      <c r="MR289" s="703"/>
      <c r="MS289" s="703"/>
      <c r="MT289" s="703"/>
      <c r="MU289" s="703"/>
      <c r="MV289" s="703"/>
      <c r="MW289" s="703"/>
    </row>
    <row r="290" spans="1:361" ht="15.75">
      <c r="A290" s="689" t="s">
        <v>761</v>
      </c>
      <c r="B290" s="698"/>
      <c r="C290" s="698"/>
      <c r="D290" s="698"/>
      <c r="E290" s="698"/>
      <c r="F290" s="698"/>
      <c r="G290" s="698"/>
      <c r="H290" s="698"/>
      <c r="I290" s="698"/>
      <c r="J290" s="698"/>
      <c r="K290" s="698"/>
      <c r="L290" s="698"/>
      <c r="M290" s="698"/>
      <c r="N290" s="698"/>
      <c r="O290" s="698"/>
      <c r="P290" s="698"/>
      <c r="Q290" s="698"/>
      <c r="R290" s="698"/>
      <c r="S290" s="698"/>
      <c r="T290" s="698"/>
      <c r="U290" s="698"/>
      <c r="V290" s="698"/>
      <c r="W290" s="698"/>
      <c r="X290" s="698"/>
      <c r="Y290" s="698"/>
      <c r="Z290" s="698"/>
      <c r="AA290" s="698"/>
      <c r="AB290" s="698"/>
      <c r="AC290" s="698"/>
      <c r="AD290" s="698"/>
      <c r="AE290" s="698"/>
      <c r="AF290" s="698"/>
      <c r="AG290" s="698"/>
      <c r="AH290" s="698"/>
      <c r="AI290" s="698"/>
      <c r="AJ290" s="698"/>
      <c r="AK290" s="698"/>
      <c r="AL290" s="698"/>
      <c r="AM290" s="698"/>
      <c r="AN290" s="698"/>
      <c r="AO290" s="698"/>
      <c r="AP290" s="698"/>
      <c r="AQ290" s="698"/>
      <c r="AR290" s="698"/>
      <c r="AS290" s="698"/>
      <c r="AT290" s="698"/>
      <c r="AU290" s="698"/>
      <c r="AV290" s="698"/>
      <c r="AW290" s="698"/>
      <c r="AX290" s="698">
        <v>3.2366104166666667</v>
      </c>
      <c r="AY290" s="698">
        <v>3.2366104166666667</v>
      </c>
      <c r="AZ290" s="698">
        <v>3.2366104166666667</v>
      </c>
      <c r="BA290" s="698">
        <v>3.2366104166666667</v>
      </c>
      <c r="BB290" s="698">
        <v>3.2366104166666667</v>
      </c>
      <c r="BC290" s="698">
        <v>3.2366104166666667</v>
      </c>
      <c r="BD290" s="698">
        <v>3.2366104166666667</v>
      </c>
      <c r="BE290" s="698">
        <v>3.2366104166666667</v>
      </c>
      <c r="BF290" s="698">
        <v>3.2366104166666667</v>
      </c>
      <c r="BG290" s="698">
        <v>3.2366104166666667</v>
      </c>
      <c r="BH290" s="698">
        <v>3.2366104166666667</v>
      </c>
      <c r="BI290" s="698">
        <v>3.2366104166666667</v>
      </c>
      <c r="BJ290" s="698">
        <v>3.2023875000000004</v>
      </c>
      <c r="BK290" s="698">
        <v>3.2023875000000004</v>
      </c>
      <c r="BL290" s="698">
        <v>3.2023875000000004</v>
      </c>
      <c r="BM290" s="698">
        <v>3.2023875000000004</v>
      </c>
      <c r="BN290" s="698">
        <v>3.2023875000000004</v>
      </c>
      <c r="BO290" s="698">
        <v>3.2023875000000004</v>
      </c>
      <c r="BP290" s="698">
        <v>3.2023875000000004</v>
      </c>
      <c r="BQ290" s="698">
        <v>3.2023875000000004</v>
      </c>
      <c r="BR290" s="698">
        <v>3.2023875000000004</v>
      </c>
      <c r="BS290" s="698">
        <v>3.2023875000000004</v>
      </c>
      <c r="BT290" s="698">
        <v>3.2023875000000004</v>
      </c>
      <c r="BU290" s="698">
        <v>3.2023875000000004</v>
      </c>
      <c r="BV290" s="698">
        <v>2.7366104166666667</v>
      </c>
      <c r="BW290" s="698">
        <v>2.7366104166666667</v>
      </c>
      <c r="BX290" s="698">
        <v>2.7366104166666667</v>
      </c>
      <c r="BY290" s="698">
        <v>2.7366104166666667</v>
      </c>
      <c r="BZ290" s="698">
        <v>2.7366104166666667</v>
      </c>
      <c r="CA290" s="698">
        <v>2.7366104166666667</v>
      </c>
      <c r="CB290" s="698">
        <v>2.7366104166666667</v>
      </c>
      <c r="CC290" s="698">
        <v>2.7366104166666667</v>
      </c>
      <c r="CD290" s="698">
        <v>2.7366104166666667</v>
      </c>
      <c r="CE290" s="698">
        <v>2.7366104166666667</v>
      </c>
      <c r="CF290" s="698">
        <v>2.7366104166666667</v>
      </c>
      <c r="CG290" s="698">
        <v>2.7366104166666667</v>
      </c>
      <c r="CH290" s="698">
        <v>2.4322708333333334</v>
      </c>
      <c r="CI290" s="698">
        <v>2.4322708333333334</v>
      </c>
      <c r="CJ290" s="698">
        <v>2.4322708333333334</v>
      </c>
      <c r="CK290" s="698">
        <v>2.4322708333333334</v>
      </c>
      <c r="CL290" s="698">
        <v>2.4322708333333334</v>
      </c>
      <c r="CM290" s="698">
        <v>2.4322708333333334</v>
      </c>
      <c r="CN290" s="698">
        <v>2.4322708333333334</v>
      </c>
      <c r="CO290" s="698">
        <v>2.4322708333333334</v>
      </c>
      <c r="CP290" s="698">
        <v>2.4322708333333334</v>
      </c>
      <c r="CQ290" s="698">
        <v>2.4322708333333334</v>
      </c>
      <c r="CR290" s="698">
        <v>2.4322708333333334</v>
      </c>
      <c r="CS290" s="698">
        <v>2.4322708333333334</v>
      </c>
      <c r="CT290" s="698">
        <v>2.4257249999999999</v>
      </c>
      <c r="CU290" s="698">
        <v>2.4257249999999999</v>
      </c>
      <c r="CV290" s="698">
        <v>2.4257249999999999</v>
      </c>
      <c r="CW290" s="698">
        <v>2.4257249999999999</v>
      </c>
      <c r="CX290" s="698">
        <v>2.4257249999999999</v>
      </c>
      <c r="CY290" s="698">
        <v>2.4257249999999999</v>
      </c>
      <c r="CZ290" s="698">
        <v>2.4257249999999999</v>
      </c>
      <c r="DA290" s="698">
        <v>2.4257249999999999</v>
      </c>
      <c r="DB290" s="698">
        <v>2.4257249999999999</v>
      </c>
      <c r="DC290" s="698">
        <v>2.4257249999999999</v>
      </c>
      <c r="DD290" s="698">
        <v>2.4257249999999999</v>
      </c>
      <c r="DE290" s="698">
        <v>2.4257249999999999</v>
      </c>
      <c r="DF290" s="698">
        <v>3.1398458333333337</v>
      </c>
      <c r="DG290" s="698">
        <v>3.1398458333333337</v>
      </c>
      <c r="DH290" s="698">
        <v>3.1398458333333337</v>
      </c>
      <c r="DI290" s="698">
        <v>3.1398458333333337</v>
      </c>
      <c r="DJ290" s="698">
        <v>3.1398458333333337</v>
      </c>
      <c r="DK290" s="698">
        <v>3.1398458333333337</v>
      </c>
      <c r="DL290" s="698">
        <v>3.1398458333333337</v>
      </c>
      <c r="DM290" s="698">
        <v>3.1398458333333337</v>
      </c>
      <c r="DN290" s="698">
        <v>3.1398458333333337</v>
      </c>
      <c r="DO290" s="698">
        <v>3.1398458333333337</v>
      </c>
      <c r="DP290" s="698">
        <v>3.1398458333333337</v>
      </c>
      <c r="DQ290" s="698">
        <v>3.1398458333333337</v>
      </c>
      <c r="DR290" s="698">
        <v>4.9889333333333337</v>
      </c>
      <c r="DS290" s="698">
        <v>4.9889333333333337</v>
      </c>
      <c r="DT290" s="698">
        <v>4.9889333333333337</v>
      </c>
      <c r="DU290" s="698">
        <v>4.9889333333333337</v>
      </c>
      <c r="DV290" s="698">
        <v>4.9889333333333337</v>
      </c>
      <c r="DW290" s="698">
        <v>4.9889333333333337</v>
      </c>
      <c r="DX290" s="698">
        <v>4.9889333333333337</v>
      </c>
      <c r="DY290" s="698">
        <v>4.9889333333333337</v>
      </c>
      <c r="DZ290" s="698">
        <v>4.9889333333333337</v>
      </c>
      <c r="EA290" s="698">
        <v>4.9889333333333337</v>
      </c>
      <c r="EB290" s="698">
        <v>4.9889333333333337</v>
      </c>
      <c r="EC290" s="698">
        <v>4.9889333333333337</v>
      </c>
      <c r="ED290" s="698">
        <v>5.3383750000000001</v>
      </c>
      <c r="EE290" s="698">
        <v>5.3383750000000001</v>
      </c>
      <c r="EF290" s="698">
        <v>5.3383750000000001</v>
      </c>
      <c r="EG290" s="698">
        <v>5.3383750000000001</v>
      </c>
      <c r="EH290" s="698">
        <v>5.3383750000000001</v>
      </c>
      <c r="EI290" s="698">
        <v>5.3383750000000001</v>
      </c>
      <c r="EJ290" s="698">
        <v>5.3383750000000001</v>
      </c>
      <c r="EK290" s="698">
        <v>5.3383750000000001</v>
      </c>
      <c r="EL290" s="698">
        <v>5.3383750000000001</v>
      </c>
      <c r="EM290" s="698">
        <v>5.3383750000000001</v>
      </c>
      <c r="EN290" s="698">
        <v>5.3383750000000001</v>
      </c>
      <c r="EO290" s="698">
        <v>5.3383750000000001</v>
      </c>
      <c r="EP290" s="698">
        <v>0</v>
      </c>
      <c r="EQ290" s="698">
        <v>0</v>
      </c>
      <c r="ER290" s="698">
        <v>19.096</v>
      </c>
      <c r="ES290" s="698">
        <v>0</v>
      </c>
      <c r="ET290" s="698">
        <v>0</v>
      </c>
      <c r="EU290" s="698">
        <v>18.920000000000002</v>
      </c>
      <c r="EV290" s="698">
        <v>0</v>
      </c>
      <c r="EW290" s="698">
        <v>0</v>
      </c>
      <c r="EX290" s="698">
        <v>20.327999999999999</v>
      </c>
      <c r="EY290" s="698">
        <v>0</v>
      </c>
      <c r="EZ290" s="698">
        <v>0</v>
      </c>
      <c r="FA290" s="698">
        <v>15.656000000000001</v>
      </c>
      <c r="FB290" s="698">
        <v>0</v>
      </c>
      <c r="FC290" s="698">
        <v>0</v>
      </c>
      <c r="FD290" s="698">
        <v>13.61007</v>
      </c>
      <c r="FE290" s="698">
        <v>0</v>
      </c>
      <c r="FF290" s="698">
        <v>0</v>
      </c>
      <c r="FG290" s="698">
        <v>21.278419999999997</v>
      </c>
      <c r="FH290" s="698">
        <v>0</v>
      </c>
      <c r="FI290" s="698">
        <v>0</v>
      </c>
      <c r="FJ290" s="698">
        <v>20.6523</v>
      </c>
      <c r="FK290" s="698">
        <v>0</v>
      </c>
      <c r="FL290" s="698">
        <v>0</v>
      </c>
      <c r="FM290" s="698">
        <v>38.554199999999994</v>
      </c>
      <c r="FN290" s="698">
        <v>0</v>
      </c>
      <c r="FO290" s="698">
        <v>0</v>
      </c>
      <c r="FP290" s="698">
        <v>27.222999999999999</v>
      </c>
      <c r="FQ290" s="698">
        <v>0</v>
      </c>
      <c r="FR290" s="698">
        <v>0</v>
      </c>
      <c r="FS290" s="698">
        <v>14.770896896000002</v>
      </c>
      <c r="FT290" s="698">
        <v>0</v>
      </c>
      <c r="FU290" s="698">
        <v>0</v>
      </c>
      <c r="FV290" s="698">
        <v>31.943841391000003</v>
      </c>
      <c r="FW290" s="698">
        <v>0</v>
      </c>
      <c r="FX290" s="698">
        <v>0</v>
      </c>
      <c r="FY290" s="698">
        <v>39.854758195999992</v>
      </c>
      <c r="FZ290" s="698">
        <v>0</v>
      </c>
      <c r="GA290" s="698">
        <v>0</v>
      </c>
      <c r="GB290" s="698">
        <v>27.3</v>
      </c>
      <c r="GC290" s="698">
        <v>0</v>
      </c>
      <c r="GD290" s="698">
        <v>0</v>
      </c>
      <c r="GE290" s="698">
        <v>27.3</v>
      </c>
      <c r="GF290" s="698">
        <v>0</v>
      </c>
      <c r="GG290" s="698">
        <v>0</v>
      </c>
      <c r="GH290" s="698">
        <v>34.1</v>
      </c>
      <c r="GI290" s="698">
        <v>0</v>
      </c>
      <c r="GJ290" s="698">
        <v>0</v>
      </c>
      <c r="GK290" s="698">
        <v>80</v>
      </c>
      <c r="GL290" s="698">
        <v>0</v>
      </c>
      <c r="GM290" s="698">
        <v>0</v>
      </c>
      <c r="GN290" s="698">
        <v>25.449000000000002</v>
      </c>
      <c r="GO290" s="698">
        <v>0</v>
      </c>
      <c r="GP290" s="698">
        <v>0</v>
      </c>
      <c r="GQ290" s="698">
        <v>24.451000000000001</v>
      </c>
      <c r="GR290" s="698">
        <v>0</v>
      </c>
      <c r="GS290" s="698">
        <v>0</v>
      </c>
      <c r="GT290" s="698">
        <v>28.44</v>
      </c>
      <c r="GU290" s="698">
        <v>50.9206</v>
      </c>
      <c r="GV290" s="698">
        <v>0</v>
      </c>
      <c r="GW290" s="698">
        <v>28.44</v>
      </c>
      <c r="GX290" s="698">
        <v>0</v>
      </c>
      <c r="GY290" s="698">
        <v>0</v>
      </c>
      <c r="GZ290" s="698">
        <v>28.4</v>
      </c>
      <c r="HA290" s="698">
        <v>0</v>
      </c>
      <c r="HB290" s="698">
        <v>0</v>
      </c>
      <c r="HC290" s="698">
        <v>63.072049327625756</v>
      </c>
      <c r="HD290" s="698">
        <v>12.203299451901628</v>
      </c>
      <c r="HE290" s="698">
        <v>14.813409459931112</v>
      </c>
      <c r="HF290" s="698">
        <v>6.5902026762721153</v>
      </c>
      <c r="HG290" s="698">
        <v>7.9663939819053082</v>
      </c>
      <c r="HH290" s="698">
        <v>41.538890177774903</v>
      </c>
      <c r="HI290" s="698">
        <v>29.001320784256873</v>
      </c>
      <c r="HJ290" s="698">
        <v>6.4084407417666696E-6</v>
      </c>
      <c r="HK290" s="698">
        <v>3.9502690426215792</v>
      </c>
      <c r="HL290" s="698">
        <v>8.9347603934343383</v>
      </c>
      <c r="HM290" s="698">
        <v>6.8720589184452443</v>
      </c>
      <c r="HN290" s="698">
        <v>32.567005592195322</v>
      </c>
      <c r="HO290" s="698">
        <v>10.462383112820836</v>
      </c>
      <c r="HP290" s="698">
        <v>20.644770703771695</v>
      </c>
      <c r="HQ290" s="698">
        <v>6.2068516957338105</v>
      </c>
      <c r="HR290" s="698">
        <v>33.654755862294493</v>
      </c>
      <c r="HS290" s="698">
        <v>40.164865416949603</v>
      </c>
      <c r="HT290" s="698">
        <v>33.30229618613545</v>
      </c>
      <c r="HU290" s="698">
        <v>23.305426911000946</v>
      </c>
      <c r="HV290" s="698">
        <v>22.369328398681304</v>
      </c>
      <c r="HW290" s="698">
        <v>15.370313869472696</v>
      </c>
      <c r="HX290" s="698">
        <v>15.260357731845993</v>
      </c>
      <c r="HY290" s="698">
        <v>55.08162525346021</v>
      </c>
      <c r="HZ290" s="698">
        <v>16.101722923910174</v>
      </c>
      <c r="IA290" s="698">
        <v>21.799460293312592</v>
      </c>
      <c r="IB290" s="698">
        <v>16.87350672279609</v>
      </c>
      <c r="IC290" s="698">
        <v>20.574332516946019</v>
      </c>
      <c r="ID290" s="698">
        <v>13.677160760257889</v>
      </c>
      <c r="IE290" s="698">
        <v>22.966062853869769</v>
      </c>
      <c r="IF290" s="698">
        <v>25.792258359012344</v>
      </c>
      <c r="IG290" s="698">
        <v>25.594723744156603</v>
      </c>
      <c r="IH290" s="698">
        <v>18.835302128312126</v>
      </c>
      <c r="II290" s="698">
        <v>20.69342160459518</v>
      </c>
      <c r="IJ290" s="698">
        <v>18.249102545774683</v>
      </c>
      <c r="IK290" s="698">
        <v>12.54749310504959</v>
      </c>
      <c r="IL290" s="698">
        <v>24.637015591921291</v>
      </c>
      <c r="IM290" s="699">
        <v>20.593317581711112</v>
      </c>
      <c r="IN290" s="698">
        <v>13.393209566950036</v>
      </c>
      <c r="IO290" s="698">
        <v>19.014873858627084</v>
      </c>
      <c r="IP290" s="698">
        <v>15.961916574422874</v>
      </c>
      <c r="IQ290" s="698">
        <v>2.7668482446498701</v>
      </c>
      <c r="IR290" s="698">
        <v>28.856931312514178</v>
      </c>
      <c r="IS290" s="698">
        <v>16.746220442835956</v>
      </c>
      <c r="IT290" s="698">
        <v>9.5322054394374973</v>
      </c>
      <c r="IU290" s="698">
        <v>11.499391937616629</v>
      </c>
      <c r="IV290" s="698">
        <v>15.068402622945877</v>
      </c>
      <c r="IW290" s="698">
        <v>10.864885881361992</v>
      </c>
      <c r="IX290" s="698">
        <v>19.297643562043543</v>
      </c>
      <c r="IY290" s="700">
        <v>5.9374705565944614</v>
      </c>
      <c r="IZ290" s="698">
        <v>4.5689722600492333</v>
      </c>
      <c r="JA290" s="698">
        <v>1.9976494589589138</v>
      </c>
      <c r="JB290" s="698">
        <v>19.857829355710404</v>
      </c>
      <c r="JC290" s="698">
        <v>3.0254844532894221</v>
      </c>
      <c r="JD290" s="698">
        <v>0</v>
      </c>
      <c r="JE290" s="698">
        <v>0</v>
      </c>
      <c r="JF290" s="698">
        <v>15.873335991999999</v>
      </c>
      <c r="JG290" s="698">
        <v>0</v>
      </c>
      <c r="JH290" s="698">
        <v>0</v>
      </c>
      <c r="JI290" s="698">
        <v>12.168713068197375</v>
      </c>
      <c r="JJ290" s="698">
        <v>0</v>
      </c>
      <c r="JK290" s="700">
        <v>0</v>
      </c>
      <c r="JL290" s="698">
        <v>12.04303298669176</v>
      </c>
      <c r="JM290" s="698">
        <v>11.58141738339774</v>
      </c>
      <c r="JN290" s="698">
        <v>18.953049629910502</v>
      </c>
      <c r="JO290" s="698">
        <v>9.2129121794719193</v>
      </c>
      <c r="JP290" s="698">
        <v>18.666473033356318</v>
      </c>
      <c r="JQ290" s="698">
        <v>14.698114787171765</v>
      </c>
      <c r="JR290" s="698">
        <v>7.7343715577035592</v>
      </c>
      <c r="JS290" s="698">
        <v>12.544701009695537</v>
      </c>
      <c r="JT290" s="698">
        <v>21.498427432600909</v>
      </c>
      <c r="JU290" s="698">
        <v>3.5217398195229666</v>
      </c>
      <c r="JV290" s="698">
        <v>8.0850167052850175</v>
      </c>
      <c r="JW290" s="700">
        <v>30.170743475192022</v>
      </c>
      <c r="JX290" s="698">
        <v>15.676377072254855</v>
      </c>
      <c r="JY290" s="698">
        <v>16.280776577680143</v>
      </c>
      <c r="JZ290" s="698">
        <v>31.957153649935002</v>
      </c>
      <c r="KA290" s="698">
        <v>25.689925104930648</v>
      </c>
      <c r="KB290" s="698">
        <v>6.238642488411001</v>
      </c>
      <c r="KC290" s="698">
        <v>31.957153649935002</v>
      </c>
      <c r="KD290" s="698">
        <v>11.77235596909156</v>
      </c>
      <c r="KE290" s="698">
        <v>14.546519893461165</v>
      </c>
      <c r="KF290" s="698">
        <v>26.318875862817901</v>
      </c>
      <c r="KG290" s="698">
        <v>17.045294526785639</v>
      </c>
      <c r="KH290" s="698">
        <v>9.2735813359162655</v>
      </c>
      <c r="KI290" s="699">
        <v>26.318875862950499</v>
      </c>
      <c r="KJ290" s="703">
        <v>13.355919074614171</v>
      </c>
      <c r="KK290" s="703">
        <v>19.120340874614172</v>
      </c>
      <c r="KL290" s="703">
        <v>32.476259949591501</v>
      </c>
      <c r="KM290" s="703">
        <v>17.141012261463228</v>
      </c>
      <c r="KN290" s="703">
        <v>19.380457481936588</v>
      </c>
      <c r="KO290" s="703">
        <v>28.4262599495915</v>
      </c>
      <c r="KP290" s="703">
        <v>18.57477772208745</v>
      </c>
      <c r="KQ290" s="703">
        <v>22.887552055495807</v>
      </c>
      <c r="KR290" s="703">
        <v>23.485399915408056</v>
      </c>
      <c r="KS290" s="703">
        <v>17.094977885269913</v>
      </c>
      <c r="KT290" s="703">
        <v>25.711020665681996</v>
      </c>
      <c r="KU290" s="703">
        <v>22.173864846495658</v>
      </c>
      <c r="KV290" s="703">
        <v>18.016468952481294</v>
      </c>
      <c r="KW290" s="703">
        <v>22.038160849417618</v>
      </c>
      <c r="KX290" s="703">
        <v>29.332774612660895</v>
      </c>
      <c r="KY290" s="703">
        <v>20.310040481209192</v>
      </c>
      <c r="KZ290" s="703">
        <v>24.596989962932081</v>
      </c>
      <c r="LA290" s="703">
        <v>24.480373970418551</v>
      </c>
      <c r="LB290" s="703">
        <v>26.0973223375467</v>
      </c>
      <c r="LC290" s="703">
        <v>26.0973223375467</v>
      </c>
      <c r="LD290" s="703">
        <v>27.482987069546699</v>
      </c>
      <c r="LE290" s="703">
        <v>24.877549419213427</v>
      </c>
      <c r="LF290" s="703">
        <v>26.540783368213397</v>
      </c>
      <c r="LG290" s="703">
        <v>24.877549419213427</v>
      </c>
      <c r="LH290" s="703">
        <v>25.52443471719846</v>
      </c>
      <c r="LI290" s="703">
        <v>25.52443471719846</v>
      </c>
      <c r="LJ290" s="703">
        <v>25.52443471719846</v>
      </c>
      <c r="LK290" s="703">
        <v>34.523905375563082</v>
      </c>
      <c r="LL290" s="703">
        <v>34.523905375563082</v>
      </c>
      <c r="LM290" s="703">
        <v>34.523905375563082</v>
      </c>
      <c r="LN290" s="703">
        <v>32.818074208225894</v>
      </c>
      <c r="LO290" s="703">
        <v>32.818074208225894</v>
      </c>
      <c r="LP290" s="703">
        <v>32.818074208225894</v>
      </c>
      <c r="LQ290" s="703">
        <v>32.818074208225894</v>
      </c>
      <c r="LR290" s="703">
        <v>32.818074208225894</v>
      </c>
      <c r="LS290" s="703">
        <v>32.818074208225894</v>
      </c>
      <c r="LT290" s="703">
        <v>31.032644157492896</v>
      </c>
      <c r="LU290" s="703">
        <v>31.032644157492896</v>
      </c>
      <c r="LV290" s="703">
        <v>31.032644157492896</v>
      </c>
      <c r="LW290" s="703">
        <v>31.032644157492896</v>
      </c>
      <c r="LX290" s="703">
        <v>31.032644157492896</v>
      </c>
      <c r="LY290" s="703">
        <v>31.032644157492896</v>
      </c>
      <c r="LZ290" s="703"/>
      <c r="MA290" s="703"/>
      <c r="MB290" s="703"/>
      <c r="MC290" s="703"/>
      <c r="MD290" s="703"/>
      <c r="ME290" s="703"/>
      <c r="MF290" s="703"/>
      <c r="MG290" s="703"/>
      <c r="MH290" s="703"/>
      <c r="MI290" s="703"/>
      <c r="MJ290" s="703"/>
      <c r="MK290" s="703"/>
      <c r="ML290" s="703"/>
      <c r="MM290" s="703"/>
      <c r="MN290" s="703"/>
      <c r="MO290" s="703"/>
      <c r="MP290" s="703"/>
      <c r="MQ290" s="703"/>
      <c r="MR290" s="703"/>
      <c r="MS290" s="703"/>
      <c r="MT290" s="703"/>
      <c r="MU290" s="703"/>
      <c r="MV290" s="703"/>
      <c r="MW290" s="703"/>
    </row>
    <row r="291" spans="1:361" ht="15.75">
      <c r="A291" s="691" t="s">
        <v>20</v>
      </c>
      <c r="B291" s="698"/>
      <c r="C291" s="698"/>
      <c r="D291" s="698"/>
      <c r="E291" s="698"/>
      <c r="F291" s="698"/>
      <c r="G291" s="698"/>
      <c r="H291" s="698"/>
      <c r="I291" s="698"/>
      <c r="J291" s="698"/>
      <c r="K291" s="698"/>
      <c r="L291" s="698"/>
      <c r="M291" s="698"/>
      <c r="N291" s="698"/>
      <c r="O291" s="698"/>
      <c r="P291" s="698"/>
      <c r="Q291" s="698"/>
      <c r="R291" s="698"/>
      <c r="S291" s="698"/>
      <c r="T291" s="698"/>
      <c r="U291" s="698"/>
      <c r="V291" s="698"/>
      <c r="W291" s="698"/>
      <c r="X291" s="698"/>
      <c r="Y291" s="698"/>
      <c r="Z291" s="698"/>
      <c r="AA291" s="698"/>
      <c r="AB291" s="698"/>
      <c r="AC291" s="698"/>
      <c r="AD291" s="698"/>
      <c r="AE291" s="698"/>
      <c r="AF291" s="698"/>
      <c r="AG291" s="698"/>
      <c r="AH291" s="698"/>
      <c r="AI291" s="698"/>
      <c r="AJ291" s="698"/>
      <c r="AK291" s="698"/>
      <c r="AL291" s="698"/>
      <c r="AM291" s="698"/>
      <c r="AN291" s="698"/>
      <c r="AO291" s="698"/>
      <c r="AP291" s="698"/>
      <c r="AQ291" s="698"/>
      <c r="AR291" s="698"/>
      <c r="AS291" s="698"/>
      <c r="AT291" s="698"/>
      <c r="AU291" s="698"/>
      <c r="AV291" s="698"/>
      <c r="AW291" s="698"/>
      <c r="AX291" s="698">
        <v>12.252117419041667</v>
      </c>
      <c r="AY291" s="698">
        <v>12.252117419041667</v>
      </c>
      <c r="AZ291" s="698">
        <v>12.252117419041667</v>
      </c>
      <c r="BA291" s="698">
        <v>12.252117419041667</v>
      </c>
      <c r="BB291" s="698">
        <v>12.252117419041667</v>
      </c>
      <c r="BC291" s="698">
        <v>12.252117419041667</v>
      </c>
      <c r="BD291" s="698">
        <v>12.252117419041667</v>
      </c>
      <c r="BE291" s="698">
        <v>12.252117419041667</v>
      </c>
      <c r="BF291" s="698">
        <v>12.252117419041667</v>
      </c>
      <c r="BG291" s="698">
        <v>12.252117419041667</v>
      </c>
      <c r="BH291" s="698">
        <v>12.252117419041667</v>
      </c>
      <c r="BI291" s="698">
        <v>12.252117419041667</v>
      </c>
      <c r="BJ291" s="698">
        <v>12.983888917854166</v>
      </c>
      <c r="BK291" s="698">
        <v>12.983888917854166</v>
      </c>
      <c r="BL291" s="698">
        <v>12.983888917854166</v>
      </c>
      <c r="BM291" s="698">
        <v>12.983888917854166</v>
      </c>
      <c r="BN291" s="698">
        <v>12.983888917854166</v>
      </c>
      <c r="BO291" s="698">
        <v>12.983888917854166</v>
      </c>
      <c r="BP291" s="698">
        <v>12.983888917854166</v>
      </c>
      <c r="BQ291" s="698">
        <v>12.983888917854166</v>
      </c>
      <c r="BR291" s="698">
        <v>12.983888917854166</v>
      </c>
      <c r="BS291" s="698">
        <v>12.983888917854166</v>
      </c>
      <c r="BT291" s="698">
        <v>12.983888917854166</v>
      </c>
      <c r="BU291" s="698">
        <v>12.983888917854166</v>
      </c>
      <c r="BV291" s="698">
        <v>14.013616666666666</v>
      </c>
      <c r="BW291" s="698">
        <v>14.013616666666666</v>
      </c>
      <c r="BX291" s="698">
        <v>14.013616666666666</v>
      </c>
      <c r="BY291" s="698">
        <v>14.013616666666666</v>
      </c>
      <c r="BZ291" s="698">
        <v>14.013616666666666</v>
      </c>
      <c r="CA291" s="698">
        <v>14.013616666666666</v>
      </c>
      <c r="CB291" s="698">
        <v>14.013616666666666</v>
      </c>
      <c r="CC291" s="698">
        <v>14.013616666666666</v>
      </c>
      <c r="CD291" s="698">
        <v>14.013616666666666</v>
      </c>
      <c r="CE291" s="698">
        <v>14.013616666666666</v>
      </c>
      <c r="CF291" s="698">
        <v>14.013616666666666</v>
      </c>
      <c r="CG291" s="698">
        <v>14.013616666666666</v>
      </c>
      <c r="CH291" s="698">
        <v>15.943256249999999</v>
      </c>
      <c r="CI291" s="698">
        <v>15.943256249999999</v>
      </c>
      <c r="CJ291" s="698">
        <v>15.943256249999999</v>
      </c>
      <c r="CK291" s="698">
        <v>15.943256249999999</v>
      </c>
      <c r="CL291" s="698">
        <v>15.943256249999999</v>
      </c>
      <c r="CM291" s="698">
        <v>15.943256249999999</v>
      </c>
      <c r="CN291" s="698">
        <v>15.943256249999999</v>
      </c>
      <c r="CO291" s="698">
        <v>15.943256249999999</v>
      </c>
      <c r="CP291" s="698">
        <v>15.943256249999999</v>
      </c>
      <c r="CQ291" s="698">
        <v>15.943256249999999</v>
      </c>
      <c r="CR291" s="698">
        <v>15.943256249999999</v>
      </c>
      <c r="CS291" s="698">
        <v>15.943256249999999</v>
      </c>
      <c r="CT291" s="698">
        <v>18.512264166666668</v>
      </c>
      <c r="CU291" s="698">
        <v>18.512264166666668</v>
      </c>
      <c r="CV291" s="698">
        <v>18.512264166666668</v>
      </c>
      <c r="CW291" s="698">
        <v>18.512264166666668</v>
      </c>
      <c r="CX291" s="698">
        <v>18.512264166666668</v>
      </c>
      <c r="CY291" s="698">
        <v>18.512264166666668</v>
      </c>
      <c r="CZ291" s="698">
        <v>18.512264166666668</v>
      </c>
      <c r="DA291" s="698">
        <v>18.512264166666668</v>
      </c>
      <c r="DB291" s="698">
        <v>18.512264166666668</v>
      </c>
      <c r="DC291" s="698">
        <v>18.512264166666668</v>
      </c>
      <c r="DD291" s="698">
        <v>18.512264166666668</v>
      </c>
      <c r="DE291" s="698">
        <v>18.512264166666668</v>
      </c>
      <c r="DF291" s="698">
        <v>22.531523893228961</v>
      </c>
      <c r="DG291" s="698">
        <v>22.531523893228961</v>
      </c>
      <c r="DH291" s="698">
        <v>22.531523893228961</v>
      </c>
      <c r="DI291" s="698">
        <v>22.531523893228961</v>
      </c>
      <c r="DJ291" s="698">
        <v>22.531523893228961</v>
      </c>
      <c r="DK291" s="698">
        <v>22.531523893228961</v>
      </c>
      <c r="DL291" s="698">
        <v>22.531523893228961</v>
      </c>
      <c r="DM291" s="698">
        <v>22.531523893228961</v>
      </c>
      <c r="DN291" s="698">
        <v>22.531523893228961</v>
      </c>
      <c r="DO291" s="698">
        <v>22.531523893228961</v>
      </c>
      <c r="DP291" s="698">
        <v>22.531523893228961</v>
      </c>
      <c r="DQ291" s="698">
        <v>22.531523893228961</v>
      </c>
      <c r="DR291" s="698">
        <v>27.481947413603752</v>
      </c>
      <c r="DS291" s="698">
        <v>27.481947413603752</v>
      </c>
      <c r="DT291" s="698">
        <v>27.481947413603752</v>
      </c>
      <c r="DU291" s="698">
        <v>27.481947413603752</v>
      </c>
      <c r="DV291" s="698">
        <v>27.481947413603752</v>
      </c>
      <c r="DW291" s="698">
        <v>27.481947413603752</v>
      </c>
      <c r="DX291" s="698">
        <v>27.481947413603752</v>
      </c>
      <c r="DY291" s="698">
        <v>27.481947413603752</v>
      </c>
      <c r="DZ291" s="698">
        <v>27.481947413603752</v>
      </c>
      <c r="EA291" s="698">
        <v>27.481947413603752</v>
      </c>
      <c r="EB291" s="698">
        <v>27.481947413603752</v>
      </c>
      <c r="EC291" s="698">
        <v>27.481947413603752</v>
      </c>
      <c r="ED291" s="698">
        <v>32.250616853708124</v>
      </c>
      <c r="EE291" s="698">
        <v>32.250616853708124</v>
      </c>
      <c r="EF291" s="698">
        <v>32.250616853708124</v>
      </c>
      <c r="EG291" s="698">
        <v>32.250616853708124</v>
      </c>
      <c r="EH291" s="698">
        <v>32.250616853708124</v>
      </c>
      <c r="EI291" s="698">
        <v>32.250616853708124</v>
      </c>
      <c r="EJ291" s="698">
        <v>32.250616853708124</v>
      </c>
      <c r="EK291" s="698">
        <v>32.250616853708124</v>
      </c>
      <c r="EL291" s="698">
        <v>32.250616853708124</v>
      </c>
      <c r="EM291" s="698">
        <v>32.250616853708124</v>
      </c>
      <c r="EN291" s="698">
        <v>32.250616853708124</v>
      </c>
      <c r="EO291" s="698">
        <v>32.250616853708124</v>
      </c>
      <c r="EP291" s="698">
        <v>31.113846187904123</v>
      </c>
      <c r="EQ291" s="698">
        <v>33.929240033719999</v>
      </c>
      <c r="ER291" s="698">
        <v>51.190462517032501</v>
      </c>
      <c r="ES291" s="698">
        <v>40.268011869128273</v>
      </c>
      <c r="ET291" s="698">
        <v>24.212936727898001</v>
      </c>
      <c r="EU291" s="698">
        <v>45.179957022725901</v>
      </c>
      <c r="EV291" s="698">
        <v>55.8103188453263</v>
      </c>
      <c r="EW291" s="698">
        <v>32.404558326849603</v>
      </c>
      <c r="EX291" s="698">
        <v>56.868435660884003</v>
      </c>
      <c r="EY291" s="698">
        <v>40.114778642740006</v>
      </c>
      <c r="EZ291" s="698">
        <v>31.185432896099996</v>
      </c>
      <c r="FA291" s="698">
        <v>48.464992930080001</v>
      </c>
      <c r="FB291" s="698">
        <v>37.599948009391603</v>
      </c>
      <c r="FC291" s="698">
        <v>34.876504099342704</v>
      </c>
      <c r="FD291" s="698">
        <v>54.602413516725001</v>
      </c>
      <c r="FE291" s="698">
        <v>61.171064788264005</v>
      </c>
      <c r="FF291" s="698">
        <v>33.091063065655497</v>
      </c>
      <c r="FG291" s="698">
        <v>49.348105392392</v>
      </c>
      <c r="FH291" s="698">
        <v>60.218298840349995</v>
      </c>
      <c r="FI291" s="698">
        <v>44.479926035408006</v>
      </c>
      <c r="FJ291" s="698">
        <v>71.80984676760481</v>
      </c>
      <c r="FK291" s="698">
        <v>88.118180455573395</v>
      </c>
      <c r="FL291" s="698">
        <v>30.6191103237894</v>
      </c>
      <c r="FM291" s="698">
        <v>83.810174073706989</v>
      </c>
      <c r="FN291" s="698">
        <v>49.265808352000001</v>
      </c>
      <c r="FO291" s="698">
        <v>36.787428904000002</v>
      </c>
      <c r="FP291" s="698">
        <v>100.839280293</v>
      </c>
      <c r="FQ291" s="698">
        <v>61.970627678999996</v>
      </c>
      <c r="FR291" s="698">
        <v>42.037399139999998</v>
      </c>
      <c r="FS291" s="698">
        <v>58.600805208000011</v>
      </c>
      <c r="FT291" s="698">
        <v>46.727141095</v>
      </c>
      <c r="FU291" s="698">
        <v>45.196983449999998</v>
      </c>
      <c r="FV291" s="698">
        <v>100.94934549200002</v>
      </c>
      <c r="FW291" s="698">
        <v>73.751512684999994</v>
      </c>
      <c r="FX291" s="698">
        <v>52.546027526000003</v>
      </c>
      <c r="FY291" s="698">
        <v>85.616203753999997</v>
      </c>
      <c r="FZ291" s="698">
        <v>66.299067429259992</v>
      </c>
      <c r="GA291" s="698">
        <v>40.593019098060005</v>
      </c>
      <c r="GB291" s="698">
        <v>84.816624014327218</v>
      </c>
      <c r="GC291" s="698">
        <v>67.161112869120004</v>
      </c>
      <c r="GD291" s="698">
        <v>65.593571150347984</v>
      </c>
      <c r="GE291" s="698">
        <v>76.930057421065598</v>
      </c>
      <c r="GF291" s="698">
        <v>52.346549717240002</v>
      </c>
      <c r="GG291" s="698">
        <v>75.539561062880011</v>
      </c>
      <c r="GH291" s="698">
        <v>99.261310907549984</v>
      </c>
      <c r="GI291" s="698">
        <v>76.398074650079991</v>
      </c>
      <c r="GJ291" s="698">
        <v>56.413795972900793</v>
      </c>
      <c r="GK291" s="698">
        <v>118.0142915183675</v>
      </c>
      <c r="GL291" s="698">
        <v>64.438460127999988</v>
      </c>
      <c r="GM291" s="698">
        <v>45.758440004000001</v>
      </c>
      <c r="GN291" s="698">
        <v>132.03570007300002</v>
      </c>
      <c r="GO291" s="698">
        <v>86.553274928000008</v>
      </c>
      <c r="GP291" s="698">
        <v>94.541698818</v>
      </c>
      <c r="GQ291" s="698">
        <v>83.437803747000004</v>
      </c>
      <c r="GR291" s="698">
        <v>50.160957434999993</v>
      </c>
      <c r="GS291" s="698">
        <v>85.418576400999996</v>
      </c>
      <c r="GT291" s="698">
        <v>80.972930940999987</v>
      </c>
      <c r="GU291" s="698">
        <v>92.236027882819997</v>
      </c>
      <c r="GV291" s="698">
        <v>67.167033942000018</v>
      </c>
      <c r="GW291" s="698">
        <v>120.089135438</v>
      </c>
      <c r="GX291" s="698">
        <v>85.731333924890009</v>
      </c>
      <c r="GY291" s="698">
        <v>59.496136133479993</v>
      </c>
      <c r="GZ291" s="698">
        <v>131.36413443499998</v>
      </c>
      <c r="HA291" s="698">
        <v>111.25802000000002</v>
      </c>
      <c r="HB291" s="698">
        <v>111.82221942385</v>
      </c>
      <c r="HC291" s="698">
        <v>114.05307858658</v>
      </c>
      <c r="HD291" s="698">
        <v>73.728099999999984</v>
      </c>
      <c r="HE291" s="698">
        <v>68.467799999999997</v>
      </c>
      <c r="HF291" s="698">
        <v>136.54740000000001</v>
      </c>
      <c r="HG291" s="698">
        <v>121.91829581300001</v>
      </c>
      <c r="HH291" s="698">
        <v>72.599040844000001</v>
      </c>
      <c r="HI291" s="698">
        <v>41.273675468</v>
      </c>
      <c r="HJ291" s="698">
        <v>80.05536907403436</v>
      </c>
      <c r="HK291" s="698">
        <v>80.258989039645556</v>
      </c>
      <c r="HL291" s="698">
        <v>59.303305091246877</v>
      </c>
      <c r="HM291" s="698">
        <v>127.34907455078395</v>
      </c>
      <c r="HN291" s="698">
        <v>202.61559797621354</v>
      </c>
      <c r="HO291" s="698">
        <v>62.595220320441499</v>
      </c>
      <c r="HP291" s="698">
        <v>75.398048042979383</v>
      </c>
      <c r="HQ291" s="698">
        <v>116.41391544855834</v>
      </c>
      <c r="HR291" s="698">
        <v>108.061891988951</v>
      </c>
      <c r="HS291" s="698">
        <v>184.53382344332474</v>
      </c>
      <c r="HT291" s="698">
        <v>114.23956239609714</v>
      </c>
      <c r="HU291" s="698">
        <v>88.621054460907445</v>
      </c>
      <c r="HV291" s="698">
        <v>156.07666278087683</v>
      </c>
      <c r="HW291" s="698">
        <v>98.019819600030885</v>
      </c>
      <c r="HX291" s="698">
        <v>114.94251640501365</v>
      </c>
      <c r="HY291" s="698">
        <v>195.03469061557522</v>
      </c>
      <c r="HZ291" s="698">
        <v>164.44063315294568</v>
      </c>
      <c r="IA291" s="698">
        <v>125.67780354697906</v>
      </c>
      <c r="IB291" s="698">
        <v>129.35975012920775</v>
      </c>
      <c r="IC291" s="698">
        <v>122.08768675311194</v>
      </c>
      <c r="ID291" s="698">
        <v>153.64729846200487</v>
      </c>
      <c r="IE291" s="698">
        <v>138.7763964415644</v>
      </c>
      <c r="IF291" s="698">
        <v>122.09486237889624</v>
      </c>
      <c r="IG291" s="698">
        <v>122.83016278247229</v>
      </c>
      <c r="IH291" s="698">
        <v>143.17180662702862</v>
      </c>
      <c r="II291" s="698">
        <v>115.5815087056594</v>
      </c>
      <c r="IJ291" s="698">
        <v>165.38609906588039</v>
      </c>
      <c r="IK291" s="698">
        <v>196.19077385458357</v>
      </c>
      <c r="IL291" s="698">
        <v>158.79279628529045</v>
      </c>
      <c r="IM291" s="699">
        <v>106.20265475848933</v>
      </c>
      <c r="IN291" s="698">
        <v>125.90392073118774</v>
      </c>
      <c r="IO291" s="698">
        <v>137.78028152460263</v>
      </c>
      <c r="IP291" s="698">
        <v>140.25951327044987</v>
      </c>
      <c r="IQ291" s="698">
        <v>181.03113457810599</v>
      </c>
      <c r="IR291" s="698">
        <v>133.59107503725619</v>
      </c>
      <c r="IS291" s="698">
        <v>124.99797351772597</v>
      </c>
      <c r="IT291" s="698">
        <v>200.57786962964295</v>
      </c>
      <c r="IU291" s="698">
        <v>120.35295229431404</v>
      </c>
      <c r="IV291" s="698">
        <v>137.93984202643321</v>
      </c>
      <c r="IW291" s="698">
        <v>193.9107170616918</v>
      </c>
      <c r="IX291" s="698">
        <v>156.46417928102301</v>
      </c>
      <c r="IY291" s="700">
        <v>101.83002426994162</v>
      </c>
      <c r="IZ291" s="698">
        <v>131.46487819369986</v>
      </c>
      <c r="JA291" s="698">
        <v>158.15634457587427</v>
      </c>
      <c r="JB291" s="698">
        <v>132.709202966487</v>
      </c>
      <c r="JC291" s="698">
        <v>183.79972800606998</v>
      </c>
      <c r="JD291" s="698">
        <v>136.22093061931383</v>
      </c>
      <c r="JE291" s="698">
        <v>117.4384778483159</v>
      </c>
      <c r="JF291" s="698">
        <v>216.95460047101957</v>
      </c>
      <c r="JG291" s="698">
        <v>121.4618064237073</v>
      </c>
      <c r="JH291" s="698">
        <v>116.25564582039055</v>
      </c>
      <c r="JI291" s="698">
        <v>230.83955515590986</v>
      </c>
      <c r="JJ291" s="698">
        <v>171.53838969519907</v>
      </c>
      <c r="JK291" s="700">
        <v>151.24317908213447</v>
      </c>
      <c r="JL291" s="698">
        <v>168.05316746412961</v>
      </c>
      <c r="JM291" s="698">
        <v>190.28026169930234</v>
      </c>
      <c r="JN291" s="698">
        <v>200.74987264138497</v>
      </c>
      <c r="JO291" s="698">
        <v>201.97593683856834</v>
      </c>
      <c r="JP291" s="698">
        <v>170.27168308078461</v>
      </c>
      <c r="JQ291" s="698">
        <v>161.04237998171689</v>
      </c>
      <c r="JR291" s="698">
        <v>211.65316868545517</v>
      </c>
      <c r="JS291" s="698">
        <v>144.19403532654613</v>
      </c>
      <c r="JT291" s="698">
        <v>200.39890556280127</v>
      </c>
      <c r="JU291" s="698">
        <v>180.82204485402741</v>
      </c>
      <c r="JV291" s="698">
        <v>191.50924666579277</v>
      </c>
      <c r="JW291" s="700">
        <v>141.02253382497364</v>
      </c>
      <c r="JX291" s="698">
        <v>167.75508204563778</v>
      </c>
      <c r="JY291" s="698">
        <v>185.82456451754086</v>
      </c>
      <c r="JZ291" s="698">
        <v>203.14002864147531</v>
      </c>
      <c r="KA291" s="698">
        <v>234.80290297242672</v>
      </c>
      <c r="KB291" s="698">
        <v>201.54039909714893</v>
      </c>
      <c r="KC291" s="698">
        <v>231.29813989039039</v>
      </c>
      <c r="KD291" s="698">
        <v>201.85594968623349</v>
      </c>
      <c r="KE291" s="698">
        <v>182.42216238521141</v>
      </c>
      <c r="KF291" s="698">
        <v>256.93009212244777</v>
      </c>
      <c r="KG291" s="698">
        <v>282.5670358596937</v>
      </c>
      <c r="KH291" s="698">
        <v>246.7077685166656</v>
      </c>
      <c r="KI291" s="699">
        <v>216.79376871111833</v>
      </c>
      <c r="KJ291" s="702">
        <v>209.25548368431109</v>
      </c>
      <c r="KK291" s="702">
        <v>238.79553792222859</v>
      </c>
      <c r="KL291" s="702">
        <v>241.18818408051561</v>
      </c>
      <c r="KM291" s="702">
        <v>312.83020261030657</v>
      </c>
      <c r="KN291" s="702">
        <v>254.70770774415399</v>
      </c>
      <c r="KO291" s="702">
        <v>250.59261100031927</v>
      </c>
      <c r="KP291" s="702">
        <v>230.87779367421945</v>
      </c>
      <c r="KQ291" s="702">
        <v>253.87378064570348</v>
      </c>
      <c r="KR291" s="702">
        <v>245.22604881429191</v>
      </c>
      <c r="KS291" s="702">
        <v>232.12207433915793</v>
      </c>
      <c r="KT291" s="702">
        <v>370.10029672032954</v>
      </c>
      <c r="KU291" s="702">
        <v>208.3073173908881</v>
      </c>
      <c r="KV291" s="702">
        <v>397.23272991373472</v>
      </c>
      <c r="KW291" s="702">
        <v>248.74118937262415</v>
      </c>
      <c r="KX291" s="702">
        <v>292.60000051397378</v>
      </c>
      <c r="KY291" s="702">
        <v>218.12403417570252</v>
      </c>
      <c r="KZ291" s="702">
        <v>283.42838489392614</v>
      </c>
      <c r="LA291" s="702">
        <v>297.36668471871013</v>
      </c>
      <c r="LB291" s="702">
        <v>244.04535056048405</v>
      </c>
      <c r="LC291" s="702">
        <v>252.47901972896761</v>
      </c>
      <c r="LD291" s="702">
        <v>288.27962118552813</v>
      </c>
      <c r="LE291" s="702">
        <v>265.2729562188315</v>
      </c>
      <c r="LF291" s="702">
        <v>396.8427224809173</v>
      </c>
      <c r="LG291" s="702">
        <v>226.31678849503109</v>
      </c>
      <c r="LH291" s="702">
        <v>233.13542681128521</v>
      </c>
      <c r="LI291" s="702">
        <v>255.73201777823928</v>
      </c>
      <c r="LJ291" s="702">
        <v>394.99290620466093</v>
      </c>
      <c r="LK291" s="702">
        <v>330.40635520469891</v>
      </c>
      <c r="LL291" s="702">
        <v>292.88592574051302</v>
      </c>
      <c r="LM291" s="702">
        <v>341.42387418323784</v>
      </c>
      <c r="LN291" s="702">
        <v>350.23235893489209</v>
      </c>
      <c r="LO291" s="702">
        <v>364.1094289029943</v>
      </c>
      <c r="LP291" s="702">
        <v>337.40681029334519</v>
      </c>
      <c r="LQ291" s="702">
        <v>361.69933142694447</v>
      </c>
      <c r="LR291" s="702">
        <v>383.56244636998775</v>
      </c>
      <c r="LS291" s="702">
        <v>372.21433589343093</v>
      </c>
      <c r="LT291" s="702">
        <v>348.18571374669432</v>
      </c>
      <c r="LU291" s="702">
        <v>444.95184885640901</v>
      </c>
      <c r="LV291" s="702">
        <v>446.79661676545737</v>
      </c>
      <c r="LW291" s="702">
        <v>309.98182111475074</v>
      </c>
      <c r="LX291" s="702">
        <v>324.13876344805499</v>
      </c>
      <c r="LY291" s="702">
        <v>252.07566826850928</v>
      </c>
      <c r="LZ291" s="702"/>
      <c r="MA291" s="702"/>
      <c r="MB291" s="702"/>
      <c r="MC291" s="702"/>
      <c r="MD291" s="702"/>
      <c r="ME291" s="702"/>
      <c r="MF291" s="702"/>
      <c r="MG291" s="702"/>
      <c r="MH291" s="702"/>
      <c r="MI291" s="702"/>
      <c r="MJ291" s="702"/>
      <c r="MK291" s="702"/>
      <c r="ML291" s="702"/>
      <c r="MM291" s="702"/>
      <c r="MN291" s="702"/>
      <c r="MO291" s="702"/>
      <c r="MP291" s="702"/>
      <c r="MQ291" s="702"/>
      <c r="MR291" s="702"/>
      <c r="MS291" s="702"/>
      <c r="MT291" s="702"/>
      <c r="MU291" s="702"/>
      <c r="MV291" s="702"/>
      <c r="MW291" s="702"/>
    </row>
    <row r="292" spans="1:361" ht="15.75">
      <c r="A292" s="687" t="s">
        <v>18</v>
      </c>
      <c r="B292" s="698"/>
      <c r="C292" s="698"/>
      <c r="D292" s="698"/>
      <c r="E292" s="698"/>
      <c r="F292" s="698"/>
      <c r="G292" s="698"/>
      <c r="H292" s="698"/>
      <c r="I292" s="698"/>
      <c r="J292" s="698"/>
      <c r="K292" s="698"/>
      <c r="L292" s="698"/>
      <c r="M292" s="698"/>
      <c r="N292" s="698"/>
      <c r="O292" s="698"/>
      <c r="P292" s="698"/>
      <c r="Q292" s="698"/>
      <c r="R292" s="698"/>
      <c r="S292" s="698"/>
      <c r="T292" s="698"/>
      <c r="U292" s="698"/>
      <c r="V292" s="698"/>
      <c r="W292" s="698"/>
      <c r="X292" s="698"/>
      <c r="Y292" s="698"/>
      <c r="Z292" s="698"/>
      <c r="AA292" s="698"/>
      <c r="AB292" s="698"/>
      <c r="AC292" s="698"/>
      <c r="AD292" s="698"/>
      <c r="AE292" s="698"/>
      <c r="AF292" s="698"/>
      <c r="AG292" s="698"/>
      <c r="AH292" s="698"/>
      <c r="AI292" s="698"/>
      <c r="AJ292" s="698"/>
      <c r="AK292" s="698"/>
      <c r="AL292" s="698"/>
      <c r="AM292" s="698"/>
      <c r="AN292" s="698"/>
      <c r="AO292" s="698"/>
      <c r="AP292" s="698"/>
      <c r="AQ292" s="698"/>
      <c r="AR292" s="698"/>
      <c r="AS292" s="698"/>
      <c r="AT292" s="698"/>
      <c r="AU292" s="698"/>
      <c r="AV292" s="698"/>
      <c r="AW292" s="698"/>
      <c r="AX292" s="698">
        <v>7.0355980474583335</v>
      </c>
      <c r="AY292" s="698">
        <v>7.0355980474583335</v>
      </c>
      <c r="AZ292" s="698">
        <v>7.0355980474583335</v>
      </c>
      <c r="BA292" s="698">
        <v>7.0355980474583335</v>
      </c>
      <c r="BB292" s="698">
        <v>7.0355980474583335</v>
      </c>
      <c r="BC292" s="698">
        <v>7.0355980474583335</v>
      </c>
      <c r="BD292" s="698">
        <v>7.0355980474583335</v>
      </c>
      <c r="BE292" s="698">
        <v>7.0355980474583335</v>
      </c>
      <c r="BF292" s="698">
        <v>7.0355980474583335</v>
      </c>
      <c r="BG292" s="698">
        <v>7.0355980474583335</v>
      </c>
      <c r="BH292" s="698">
        <v>7.0355980474583335</v>
      </c>
      <c r="BI292" s="698">
        <v>7.0355980474583335</v>
      </c>
      <c r="BJ292" s="698">
        <v>7.7542052737291662</v>
      </c>
      <c r="BK292" s="698">
        <v>7.7542052737291662</v>
      </c>
      <c r="BL292" s="698">
        <v>7.7542052737291662</v>
      </c>
      <c r="BM292" s="698">
        <v>7.7542052737291662</v>
      </c>
      <c r="BN292" s="698">
        <v>7.7542052737291662</v>
      </c>
      <c r="BO292" s="698">
        <v>7.7542052737291662</v>
      </c>
      <c r="BP292" s="698">
        <v>7.7542052737291662</v>
      </c>
      <c r="BQ292" s="698">
        <v>7.7542052737291662</v>
      </c>
      <c r="BR292" s="698">
        <v>7.7542052737291662</v>
      </c>
      <c r="BS292" s="698">
        <v>7.7542052737291662</v>
      </c>
      <c r="BT292" s="698">
        <v>7.7542052737291662</v>
      </c>
      <c r="BU292" s="698">
        <v>7.7542052737291662</v>
      </c>
      <c r="BV292" s="698">
        <v>9.1450812499999987</v>
      </c>
      <c r="BW292" s="698">
        <v>9.1450812499999987</v>
      </c>
      <c r="BX292" s="698">
        <v>9.1450812499999987</v>
      </c>
      <c r="BY292" s="698">
        <v>9.1450812499999987</v>
      </c>
      <c r="BZ292" s="698">
        <v>9.1450812499999987</v>
      </c>
      <c r="CA292" s="698">
        <v>9.1450812499999987</v>
      </c>
      <c r="CB292" s="698">
        <v>9.1450812499999987</v>
      </c>
      <c r="CC292" s="698">
        <v>9.1450812499999987</v>
      </c>
      <c r="CD292" s="698">
        <v>9.1450812499999987</v>
      </c>
      <c r="CE292" s="698">
        <v>9.1450812499999987</v>
      </c>
      <c r="CF292" s="698">
        <v>9.1450812499999987</v>
      </c>
      <c r="CG292" s="698">
        <v>9.1450812499999987</v>
      </c>
      <c r="CH292" s="698">
        <v>11.18836875</v>
      </c>
      <c r="CI292" s="698">
        <v>11.18836875</v>
      </c>
      <c r="CJ292" s="698">
        <v>11.18836875</v>
      </c>
      <c r="CK292" s="698">
        <v>11.18836875</v>
      </c>
      <c r="CL292" s="698">
        <v>11.18836875</v>
      </c>
      <c r="CM292" s="698">
        <v>11.18836875</v>
      </c>
      <c r="CN292" s="698">
        <v>11.18836875</v>
      </c>
      <c r="CO292" s="698">
        <v>11.18836875</v>
      </c>
      <c r="CP292" s="698">
        <v>11.18836875</v>
      </c>
      <c r="CQ292" s="698">
        <v>11.18836875</v>
      </c>
      <c r="CR292" s="698">
        <v>11.18836875</v>
      </c>
      <c r="CS292" s="698">
        <v>11.18836875</v>
      </c>
      <c r="CT292" s="698">
        <v>12.927637083333336</v>
      </c>
      <c r="CU292" s="698">
        <v>12.927637083333336</v>
      </c>
      <c r="CV292" s="698">
        <v>12.927637083333336</v>
      </c>
      <c r="CW292" s="698">
        <v>12.927637083333336</v>
      </c>
      <c r="CX292" s="698">
        <v>12.927637083333336</v>
      </c>
      <c r="CY292" s="698">
        <v>12.927637083333336</v>
      </c>
      <c r="CZ292" s="698">
        <v>12.927637083333336</v>
      </c>
      <c r="DA292" s="698">
        <v>12.927637083333336</v>
      </c>
      <c r="DB292" s="698">
        <v>12.927637083333336</v>
      </c>
      <c r="DC292" s="698">
        <v>12.927637083333336</v>
      </c>
      <c r="DD292" s="698">
        <v>12.927637083333336</v>
      </c>
      <c r="DE292" s="698">
        <v>12.927637083333336</v>
      </c>
      <c r="DF292" s="698">
        <v>14.693870670458125</v>
      </c>
      <c r="DG292" s="698">
        <v>14.693870670458125</v>
      </c>
      <c r="DH292" s="698">
        <v>14.693870670458125</v>
      </c>
      <c r="DI292" s="698">
        <v>14.693870670458125</v>
      </c>
      <c r="DJ292" s="698">
        <v>14.693870670458125</v>
      </c>
      <c r="DK292" s="698">
        <v>14.693870670458125</v>
      </c>
      <c r="DL292" s="698">
        <v>14.693870670458125</v>
      </c>
      <c r="DM292" s="698">
        <v>14.693870670458125</v>
      </c>
      <c r="DN292" s="698">
        <v>14.693870670458125</v>
      </c>
      <c r="DO292" s="698">
        <v>14.693870670458125</v>
      </c>
      <c r="DP292" s="698">
        <v>14.693870670458125</v>
      </c>
      <c r="DQ292" s="698">
        <v>14.693870670458125</v>
      </c>
      <c r="DR292" s="698">
        <v>17.637525924249584</v>
      </c>
      <c r="DS292" s="698">
        <v>17.637525924249584</v>
      </c>
      <c r="DT292" s="698">
        <v>17.637525924249584</v>
      </c>
      <c r="DU292" s="698">
        <v>17.637525924249584</v>
      </c>
      <c r="DV292" s="698">
        <v>17.637525924249584</v>
      </c>
      <c r="DW292" s="698">
        <v>17.637525924249584</v>
      </c>
      <c r="DX292" s="698">
        <v>17.637525924249584</v>
      </c>
      <c r="DY292" s="698">
        <v>17.637525924249584</v>
      </c>
      <c r="DZ292" s="698">
        <v>17.637525924249584</v>
      </c>
      <c r="EA292" s="698">
        <v>17.637525924249584</v>
      </c>
      <c r="EB292" s="698">
        <v>17.637525924249584</v>
      </c>
      <c r="EC292" s="698">
        <v>17.637525924249584</v>
      </c>
      <c r="ED292" s="698">
        <v>20.833631920458128</v>
      </c>
      <c r="EE292" s="698">
        <v>20.833631920458128</v>
      </c>
      <c r="EF292" s="698">
        <v>20.833631920458128</v>
      </c>
      <c r="EG292" s="698">
        <v>20.833631920458128</v>
      </c>
      <c r="EH292" s="698">
        <v>20.833631920458128</v>
      </c>
      <c r="EI292" s="698">
        <v>20.833631920458128</v>
      </c>
      <c r="EJ292" s="698">
        <v>20.833631920458128</v>
      </c>
      <c r="EK292" s="698">
        <v>20.833631920458128</v>
      </c>
      <c r="EL292" s="698">
        <v>20.833631920458128</v>
      </c>
      <c r="EM292" s="698">
        <v>20.833631920458128</v>
      </c>
      <c r="EN292" s="698">
        <v>20.833631920458128</v>
      </c>
      <c r="EO292" s="698">
        <v>20.833631920458128</v>
      </c>
      <c r="EP292" s="698">
        <v>23.049126187904125</v>
      </c>
      <c r="EQ292" s="698">
        <v>27.275290033720001</v>
      </c>
      <c r="ER292" s="698">
        <v>19.999892517032499</v>
      </c>
      <c r="ES292" s="698">
        <v>31.891371869128271</v>
      </c>
      <c r="ET292" s="698">
        <v>20.123406727898001</v>
      </c>
      <c r="EU292" s="698">
        <v>14.928457022725899</v>
      </c>
      <c r="EV292" s="698">
        <v>41.172398845326299</v>
      </c>
      <c r="EW292" s="698">
        <v>28.417058326849602</v>
      </c>
      <c r="EX292" s="698">
        <v>21.096905660884005</v>
      </c>
      <c r="EY292" s="698">
        <v>31.08143864274</v>
      </c>
      <c r="EZ292" s="698">
        <v>40.3587728961</v>
      </c>
      <c r="FA292" s="698">
        <v>13.24238293008</v>
      </c>
      <c r="FB292" s="698">
        <v>30.5934780093916</v>
      </c>
      <c r="FC292" s="698">
        <v>26.812794099342703</v>
      </c>
      <c r="FD292" s="698">
        <v>25.449283516725</v>
      </c>
      <c r="FE292" s="698">
        <v>42.512664788264004</v>
      </c>
      <c r="FF292" s="698">
        <v>27.189123065655501</v>
      </c>
      <c r="FG292" s="698">
        <v>21.386345392392002</v>
      </c>
      <c r="FH292" s="698">
        <v>47.767398840349998</v>
      </c>
      <c r="FI292" s="698">
        <v>30.550656035408004</v>
      </c>
      <c r="FJ292" s="698">
        <v>23.123316767604802</v>
      </c>
      <c r="FK292" s="698">
        <v>55.261770455573398</v>
      </c>
      <c r="FL292" s="698">
        <v>23.605660323789401</v>
      </c>
      <c r="FM292" s="698">
        <v>14.248494073706999</v>
      </c>
      <c r="FN292" s="698">
        <v>39.830018351999996</v>
      </c>
      <c r="FO292" s="698">
        <v>26.946588904000002</v>
      </c>
      <c r="FP292" s="698">
        <v>42.166690292999995</v>
      </c>
      <c r="FQ292" s="698">
        <v>46.080097678999998</v>
      </c>
      <c r="FR292" s="698">
        <v>27.68391914</v>
      </c>
      <c r="FS292" s="698">
        <v>24.199724196000002</v>
      </c>
      <c r="FT292" s="698">
        <v>38.809691094999998</v>
      </c>
      <c r="FU292" s="698">
        <v>35.037253449999994</v>
      </c>
      <c r="FV292" s="698">
        <v>33.525973547</v>
      </c>
      <c r="FW292" s="698">
        <v>51.814672684999998</v>
      </c>
      <c r="FX292" s="698">
        <v>31.345127525999999</v>
      </c>
      <c r="FY292" s="698">
        <v>26.933146282999999</v>
      </c>
      <c r="FZ292" s="698">
        <v>51.332787429259994</v>
      </c>
      <c r="GA292" s="698">
        <v>26.07999909806</v>
      </c>
      <c r="GB292" s="698">
        <v>41.740248412327226</v>
      </c>
      <c r="GC292" s="698">
        <v>43.27045286912</v>
      </c>
      <c r="GD292" s="698">
        <v>48.382281150347993</v>
      </c>
      <c r="GE292" s="698">
        <v>31.764888093065601</v>
      </c>
      <c r="GF292" s="698">
        <v>34.288099717240001</v>
      </c>
      <c r="GG292" s="698">
        <v>50.097461062880001</v>
      </c>
      <c r="GH292" s="698">
        <v>40.327094347550002</v>
      </c>
      <c r="GI292" s="698">
        <v>52.639374650080001</v>
      </c>
      <c r="GJ292" s="698">
        <v>43.554295972900796</v>
      </c>
      <c r="GK292" s="698">
        <v>37.488739377367494</v>
      </c>
      <c r="GL292" s="698">
        <v>56.695010128</v>
      </c>
      <c r="GM292" s="698">
        <v>32.663080004000001</v>
      </c>
      <c r="GN292" s="698">
        <v>32.521742717999999</v>
      </c>
      <c r="GO292" s="698">
        <v>61.918554928000006</v>
      </c>
      <c r="GP292" s="698">
        <v>61.159198818</v>
      </c>
      <c r="GQ292" s="698">
        <v>25.041280118</v>
      </c>
      <c r="GR292" s="698">
        <v>41.716657434999995</v>
      </c>
      <c r="GS292" s="698">
        <v>63.464046401000004</v>
      </c>
      <c r="GT292" s="698">
        <v>38.801061231999995</v>
      </c>
      <c r="GU292" s="698">
        <v>68.23604685382</v>
      </c>
      <c r="GV292" s="698">
        <v>47.743873942000008</v>
      </c>
      <c r="GW292" s="698">
        <v>38.517362037000005</v>
      </c>
      <c r="GX292" s="698">
        <v>62.76197392489</v>
      </c>
      <c r="GY292" s="698">
        <v>44.670436133479996</v>
      </c>
      <c r="GZ292" s="698">
        <v>43.792253893999998</v>
      </c>
      <c r="HA292" s="698">
        <v>75.347840000000005</v>
      </c>
      <c r="HB292" s="698">
        <v>62.355729423849994</v>
      </c>
      <c r="HC292" s="698">
        <v>27.30003376258</v>
      </c>
      <c r="HD292" s="698">
        <v>60.656699999999994</v>
      </c>
      <c r="HE292" s="698">
        <v>53.924499999999995</v>
      </c>
      <c r="HF292" s="698">
        <v>38.252100000000006</v>
      </c>
      <c r="HG292" s="698">
        <v>79.040957728000009</v>
      </c>
      <c r="HH292" s="698">
        <v>50.433012564999999</v>
      </c>
      <c r="HI292" s="698">
        <v>37.282628350000003</v>
      </c>
      <c r="HJ292" s="698">
        <v>59.44014836103436</v>
      </c>
      <c r="HK292" s="698">
        <v>60.16820487764555</v>
      </c>
      <c r="HL292" s="698">
        <v>43.445561018246877</v>
      </c>
      <c r="HM292" s="698">
        <v>79.086111894783954</v>
      </c>
      <c r="HN292" s="698">
        <v>63.566453566213539</v>
      </c>
      <c r="HO292" s="698">
        <v>33.973535486441499</v>
      </c>
      <c r="HP292" s="698">
        <v>65.89267279420767</v>
      </c>
      <c r="HQ292" s="698">
        <v>57.698124104824529</v>
      </c>
      <c r="HR292" s="698">
        <v>49.971496275656513</v>
      </c>
      <c r="HS292" s="698">
        <v>98.422676236375139</v>
      </c>
      <c r="HT292" s="698">
        <v>49.352782366961684</v>
      </c>
      <c r="HU292" s="698">
        <v>43.202628906906497</v>
      </c>
      <c r="HV292" s="698">
        <v>89.589499932908524</v>
      </c>
      <c r="HW292" s="698">
        <v>55.132372310596182</v>
      </c>
      <c r="HX292" s="698">
        <v>49.958458260097075</v>
      </c>
      <c r="HY292" s="698">
        <v>105.69323725464999</v>
      </c>
      <c r="HZ292" s="698">
        <v>72.35638998306149</v>
      </c>
      <c r="IA292" s="698">
        <v>42.576317655317467</v>
      </c>
      <c r="IB292" s="698">
        <v>84.6445758897041</v>
      </c>
      <c r="IC292" s="698">
        <v>60.559389158457925</v>
      </c>
      <c r="ID292" s="698">
        <v>68.815025306874986</v>
      </c>
      <c r="IE292" s="698">
        <v>86.102977654121617</v>
      </c>
      <c r="IF292" s="698">
        <v>61.145606517232892</v>
      </c>
      <c r="IG292" s="698">
        <v>65.339231641405675</v>
      </c>
      <c r="IH292" s="698">
        <v>79.098195164108489</v>
      </c>
      <c r="II292" s="698">
        <v>58.352478099715235</v>
      </c>
      <c r="IJ292" s="698">
        <v>86.142963752456694</v>
      </c>
      <c r="IK292" s="698">
        <v>100.77455196925499</v>
      </c>
      <c r="IL292" s="698">
        <v>78.566557604053159</v>
      </c>
      <c r="IM292" s="699">
        <v>36.16869034069822</v>
      </c>
      <c r="IN292" s="698">
        <v>90.299541103874702</v>
      </c>
      <c r="IO292" s="698">
        <v>70.901540649245547</v>
      </c>
      <c r="IP292" s="698">
        <v>63.539698355399999</v>
      </c>
      <c r="IQ292" s="698">
        <v>118.66696784858111</v>
      </c>
      <c r="IR292" s="698">
        <v>66.753478653000002</v>
      </c>
      <c r="IS292" s="698">
        <v>68.00374049700001</v>
      </c>
      <c r="IT292" s="698">
        <v>106.18571900198846</v>
      </c>
      <c r="IU292" s="698">
        <v>54.857941337869406</v>
      </c>
      <c r="IV292" s="698">
        <v>81.728672669081334</v>
      </c>
      <c r="IW292" s="698">
        <v>109.20853714678179</v>
      </c>
      <c r="IX292" s="698">
        <v>64.938635477458448</v>
      </c>
      <c r="IY292" s="700">
        <v>52.447596811461146</v>
      </c>
      <c r="IZ292" s="698">
        <v>94.189350121126623</v>
      </c>
      <c r="JA292" s="698">
        <v>109.63174863150537</v>
      </c>
      <c r="JB292" s="698">
        <v>66.574285182477595</v>
      </c>
      <c r="JC292" s="698">
        <v>126.42570926667855</v>
      </c>
      <c r="JD292" s="698">
        <v>77.289427144100856</v>
      </c>
      <c r="JE292" s="698">
        <v>76.312393625084894</v>
      </c>
      <c r="JF292" s="698">
        <v>117.72280777697755</v>
      </c>
      <c r="JG292" s="698">
        <v>74.308076798532298</v>
      </c>
      <c r="JH292" s="698">
        <v>65.447324410023555</v>
      </c>
      <c r="JI292" s="698">
        <v>134.19765430378447</v>
      </c>
      <c r="JJ292" s="698">
        <v>88.376194413126086</v>
      </c>
      <c r="JK292" s="700">
        <v>104.55258663266946</v>
      </c>
      <c r="JL292" s="698">
        <v>128.50705953561484</v>
      </c>
      <c r="JM292" s="698">
        <v>93.31134000410762</v>
      </c>
      <c r="JN292" s="698">
        <v>105.63918444513648</v>
      </c>
      <c r="JO292" s="698">
        <v>125.88552663144944</v>
      </c>
      <c r="JP292" s="698">
        <v>94.30247158778829</v>
      </c>
      <c r="JQ292" s="698">
        <v>87.742178803600126</v>
      </c>
      <c r="JR292" s="698">
        <v>89.742119457839593</v>
      </c>
      <c r="JS292" s="698">
        <v>84.076770888538576</v>
      </c>
      <c r="JT292" s="698">
        <v>110.26350992984338</v>
      </c>
      <c r="JU292" s="698">
        <v>105.77374617110647</v>
      </c>
      <c r="JV292" s="698">
        <v>110.48133591043576</v>
      </c>
      <c r="JW292" s="700">
        <v>63.985476649862626</v>
      </c>
      <c r="JX292" s="698">
        <v>95.377083666542944</v>
      </c>
      <c r="JY292" s="698">
        <v>118.41943667618474</v>
      </c>
      <c r="JZ292" s="698">
        <v>97.657939000260299</v>
      </c>
      <c r="KA292" s="698">
        <v>140.67169559236007</v>
      </c>
      <c r="KB292" s="698">
        <v>114.20902141866392</v>
      </c>
      <c r="KC292" s="698">
        <v>107.69590807075841</v>
      </c>
      <c r="KD292" s="698">
        <v>89.455681673513922</v>
      </c>
      <c r="KE292" s="698">
        <v>83.963914865321243</v>
      </c>
      <c r="KF292" s="698">
        <v>142.20660928461487</v>
      </c>
      <c r="KG292" s="698">
        <v>146.35231885812709</v>
      </c>
      <c r="KH292" s="698">
        <v>116.38640748158832</v>
      </c>
      <c r="KI292" s="699">
        <v>91.209074666272826</v>
      </c>
      <c r="KJ292" s="703">
        <v>135.54473385247792</v>
      </c>
      <c r="KK292" s="703">
        <v>150.91730850391741</v>
      </c>
      <c r="KL292" s="703">
        <v>150.34048970330511</v>
      </c>
      <c r="KM292" s="703">
        <v>152.86264558400836</v>
      </c>
      <c r="KN292" s="703">
        <v>167.4926629546834</v>
      </c>
      <c r="KO292" s="703">
        <v>153.30630701289576</v>
      </c>
      <c r="KP292" s="703">
        <v>141.90985569054115</v>
      </c>
      <c r="KQ292" s="703">
        <v>166.06225588561682</v>
      </c>
      <c r="KR292" s="703">
        <v>169.20589458029303</v>
      </c>
      <c r="KS292" s="703">
        <v>147.73294296268551</v>
      </c>
      <c r="KT292" s="703">
        <v>252.83473571944506</v>
      </c>
      <c r="KU292" s="703">
        <v>112.92171774518995</v>
      </c>
      <c r="KV292" s="703">
        <v>157.75240355921738</v>
      </c>
      <c r="KW292" s="703">
        <v>137.53050191946053</v>
      </c>
      <c r="KX292" s="703">
        <v>157.37043582736891</v>
      </c>
      <c r="KY292" s="703">
        <v>126.09980621064334</v>
      </c>
      <c r="KZ292" s="703">
        <v>179.79733600324207</v>
      </c>
      <c r="LA292" s="703">
        <v>140.39801505689357</v>
      </c>
      <c r="LB292" s="703">
        <v>103.17825960793735</v>
      </c>
      <c r="LC292" s="703">
        <v>143.79339384842092</v>
      </c>
      <c r="LD292" s="703">
        <v>173.32092754948144</v>
      </c>
      <c r="LE292" s="703">
        <v>153.52009806761802</v>
      </c>
      <c r="LF292" s="703">
        <v>268.87385114420397</v>
      </c>
      <c r="LG292" s="703">
        <v>110.37851248181765</v>
      </c>
      <c r="LH292" s="703">
        <v>133.52336960783578</v>
      </c>
      <c r="LI292" s="703">
        <v>169.18651884646383</v>
      </c>
      <c r="LJ292" s="703">
        <v>274.21532399699345</v>
      </c>
      <c r="LK292" s="703">
        <v>164.70930192836784</v>
      </c>
      <c r="LL292" s="703">
        <v>168.90411834914801</v>
      </c>
      <c r="LM292" s="703">
        <v>150.73388839669275</v>
      </c>
      <c r="LN292" s="703">
        <v>184.17640209156704</v>
      </c>
      <c r="LO292" s="703">
        <v>236.49678974170246</v>
      </c>
      <c r="LP292" s="703">
        <v>201.34423077415104</v>
      </c>
      <c r="LQ292" s="703">
        <v>220.4518471146034</v>
      </c>
      <c r="LR292" s="703">
        <v>251.14088779530667</v>
      </c>
      <c r="LS292" s="703">
        <v>170.69527761045563</v>
      </c>
      <c r="LT292" s="703">
        <v>237.58104712978147</v>
      </c>
      <c r="LU292" s="703">
        <v>267.11240487422259</v>
      </c>
      <c r="LV292" s="703">
        <v>217.67995649376357</v>
      </c>
      <c r="LW292" s="703">
        <v>190.93585596591839</v>
      </c>
      <c r="LX292" s="703">
        <v>201.04591503805693</v>
      </c>
      <c r="LY292" s="703">
        <v>139.02863346825828</v>
      </c>
      <c r="LZ292" s="703"/>
      <c r="MA292" s="703"/>
      <c r="MB292" s="703"/>
      <c r="MC292" s="703"/>
      <c r="MD292" s="703"/>
      <c r="ME292" s="703"/>
      <c r="MF292" s="703"/>
      <c r="MG292" s="703"/>
      <c r="MH292" s="703"/>
      <c r="MI292" s="703"/>
      <c r="MJ292" s="703"/>
      <c r="MK292" s="703"/>
      <c r="ML292" s="703"/>
      <c r="MM292" s="703"/>
      <c r="MN292" s="703"/>
      <c r="MO292" s="703"/>
      <c r="MP292" s="703"/>
      <c r="MQ292" s="703"/>
      <c r="MR292" s="703"/>
      <c r="MS292" s="703"/>
      <c r="MT292" s="703"/>
      <c r="MU292" s="703"/>
      <c r="MV292" s="703"/>
      <c r="MW292" s="703"/>
    </row>
    <row r="293" spans="1:361" ht="15.75">
      <c r="A293" s="689" t="s">
        <v>39</v>
      </c>
      <c r="B293" s="698"/>
      <c r="C293" s="698"/>
      <c r="D293" s="698"/>
      <c r="E293" s="698"/>
      <c r="F293" s="698"/>
      <c r="G293" s="698"/>
      <c r="H293" s="698"/>
      <c r="I293" s="698"/>
      <c r="J293" s="698"/>
      <c r="K293" s="698"/>
      <c r="L293" s="698"/>
      <c r="M293" s="698"/>
      <c r="N293" s="698"/>
      <c r="O293" s="698"/>
      <c r="P293" s="698"/>
      <c r="Q293" s="698"/>
      <c r="R293" s="698"/>
      <c r="S293" s="698"/>
      <c r="T293" s="698"/>
      <c r="U293" s="698"/>
      <c r="V293" s="698"/>
      <c r="W293" s="698"/>
      <c r="X293" s="698"/>
      <c r="Y293" s="698"/>
      <c r="Z293" s="698"/>
      <c r="AA293" s="698"/>
      <c r="AB293" s="698"/>
      <c r="AC293" s="698"/>
      <c r="AD293" s="698"/>
      <c r="AE293" s="698"/>
      <c r="AF293" s="698"/>
      <c r="AG293" s="698"/>
      <c r="AH293" s="698"/>
      <c r="AI293" s="698"/>
      <c r="AJ293" s="698"/>
      <c r="AK293" s="698"/>
      <c r="AL293" s="698"/>
      <c r="AM293" s="698"/>
      <c r="AN293" s="698"/>
      <c r="AO293" s="698"/>
      <c r="AP293" s="698"/>
      <c r="AQ293" s="698"/>
      <c r="AR293" s="698"/>
      <c r="AS293" s="698"/>
      <c r="AT293" s="698"/>
      <c r="AU293" s="698"/>
      <c r="AV293" s="698"/>
      <c r="AW293" s="698"/>
      <c r="AX293" s="698">
        <v>2.8277530183333339</v>
      </c>
      <c r="AY293" s="698">
        <v>2.8277530183333339</v>
      </c>
      <c r="AZ293" s="698">
        <v>2.8277530183333339</v>
      </c>
      <c r="BA293" s="698">
        <v>2.8277530183333339</v>
      </c>
      <c r="BB293" s="698">
        <v>2.8277530183333339</v>
      </c>
      <c r="BC293" s="698">
        <v>2.8277530183333339</v>
      </c>
      <c r="BD293" s="698">
        <v>2.8277530183333339</v>
      </c>
      <c r="BE293" s="698">
        <v>2.8277530183333339</v>
      </c>
      <c r="BF293" s="698">
        <v>2.8277530183333339</v>
      </c>
      <c r="BG293" s="698">
        <v>2.8277530183333339</v>
      </c>
      <c r="BH293" s="698">
        <v>2.8277530183333339</v>
      </c>
      <c r="BI293" s="698">
        <v>2.8277530183333339</v>
      </c>
      <c r="BJ293" s="698">
        <v>3.0772400508333337</v>
      </c>
      <c r="BK293" s="698">
        <v>3.0772400508333337</v>
      </c>
      <c r="BL293" s="698">
        <v>3.0772400508333337</v>
      </c>
      <c r="BM293" s="698">
        <v>3.0772400508333337</v>
      </c>
      <c r="BN293" s="698">
        <v>3.0772400508333337</v>
      </c>
      <c r="BO293" s="698">
        <v>3.0772400508333337</v>
      </c>
      <c r="BP293" s="698">
        <v>3.0772400508333337</v>
      </c>
      <c r="BQ293" s="698">
        <v>3.0772400508333337</v>
      </c>
      <c r="BR293" s="698">
        <v>3.0772400508333337</v>
      </c>
      <c r="BS293" s="698">
        <v>3.0772400508333337</v>
      </c>
      <c r="BT293" s="698">
        <v>3.0772400508333337</v>
      </c>
      <c r="BU293" s="698">
        <v>3.0772400508333337</v>
      </c>
      <c r="BV293" s="698">
        <v>3.2460500000000003</v>
      </c>
      <c r="BW293" s="698">
        <v>3.2460500000000003</v>
      </c>
      <c r="BX293" s="698">
        <v>3.2460500000000003</v>
      </c>
      <c r="BY293" s="698">
        <v>3.2460500000000003</v>
      </c>
      <c r="BZ293" s="698">
        <v>3.2460500000000003</v>
      </c>
      <c r="CA293" s="698">
        <v>3.2460500000000003</v>
      </c>
      <c r="CB293" s="698">
        <v>3.2460500000000003</v>
      </c>
      <c r="CC293" s="698">
        <v>3.2460500000000003</v>
      </c>
      <c r="CD293" s="698">
        <v>3.2460500000000003</v>
      </c>
      <c r="CE293" s="698">
        <v>3.2460500000000003</v>
      </c>
      <c r="CF293" s="698">
        <v>3.2460500000000003</v>
      </c>
      <c r="CG293" s="698">
        <v>3.2460500000000003</v>
      </c>
      <c r="CH293" s="698">
        <v>3.4258895833333334</v>
      </c>
      <c r="CI293" s="698">
        <v>3.4258895833333334</v>
      </c>
      <c r="CJ293" s="698">
        <v>3.4258895833333334</v>
      </c>
      <c r="CK293" s="698">
        <v>3.4258895833333334</v>
      </c>
      <c r="CL293" s="698">
        <v>3.4258895833333334</v>
      </c>
      <c r="CM293" s="698">
        <v>3.4258895833333334</v>
      </c>
      <c r="CN293" s="698">
        <v>3.4258895833333334</v>
      </c>
      <c r="CO293" s="698">
        <v>3.4258895833333334</v>
      </c>
      <c r="CP293" s="698">
        <v>3.4258895833333334</v>
      </c>
      <c r="CQ293" s="698">
        <v>3.4258895833333334</v>
      </c>
      <c r="CR293" s="698">
        <v>3.4258895833333334</v>
      </c>
      <c r="CS293" s="698">
        <v>3.4258895833333334</v>
      </c>
      <c r="CT293" s="698">
        <v>3.6904291666666666</v>
      </c>
      <c r="CU293" s="698">
        <v>3.6904291666666666</v>
      </c>
      <c r="CV293" s="698">
        <v>3.6904291666666666</v>
      </c>
      <c r="CW293" s="698">
        <v>3.6904291666666666</v>
      </c>
      <c r="CX293" s="698">
        <v>3.6904291666666666</v>
      </c>
      <c r="CY293" s="698">
        <v>3.6904291666666666</v>
      </c>
      <c r="CZ293" s="698">
        <v>3.6904291666666666</v>
      </c>
      <c r="DA293" s="698">
        <v>3.6904291666666666</v>
      </c>
      <c r="DB293" s="698">
        <v>3.6904291666666666</v>
      </c>
      <c r="DC293" s="698">
        <v>3.6904291666666666</v>
      </c>
      <c r="DD293" s="698">
        <v>3.6904291666666666</v>
      </c>
      <c r="DE293" s="698">
        <v>3.6904291666666666</v>
      </c>
      <c r="DF293" s="698">
        <v>4.006166116458334</v>
      </c>
      <c r="DG293" s="698">
        <v>4.006166116458334</v>
      </c>
      <c r="DH293" s="698">
        <v>4.006166116458334</v>
      </c>
      <c r="DI293" s="698">
        <v>4.006166116458334</v>
      </c>
      <c r="DJ293" s="698">
        <v>4.006166116458334</v>
      </c>
      <c r="DK293" s="698">
        <v>4.006166116458334</v>
      </c>
      <c r="DL293" s="698">
        <v>4.006166116458334</v>
      </c>
      <c r="DM293" s="698">
        <v>4.006166116458334</v>
      </c>
      <c r="DN293" s="698">
        <v>4.006166116458334</v>
      </c>
      <c r="DO293" s="698">
        <v>4.006166116458334</v>
      </c>
      <c r="DP293" s="698">
        <v>4.006166116458334</v>
      </c>
      <c r="DQ293" s="698">
        <v>4.006166116458334</v>
      </c>
      <c r="DR293" s="698">
        <v>4.4407113995833329</v>
      </c>
      <c r="DS293" s="698">
        <v>4.4407113995833329</v>
      </c>
      <c r="DT293" s="698">
        <v>4.4407113995833329</v>
      </c>
      <c r="DU293" s="698">
        <v>4.4407113995833329</v>
      </c>
      <c r="DV293" s="698">
        <v>4.4407113995833329</v>
      </c>
      <c r="DW293" s="698">
        <v>4.4407113995833329</v>
      </c>
      <c r="DX293" s="698">
        <v>4.4407113995833329</v>
      </c>
      <c r="DY293" s="698">
        <v>4.4407113995833329</v>
      </c>
      <c r="DZ293" s="698">
        <v>4.4407113995833329</v>
      </c>
      <c r="EA293" s="698">
        <v>4.4407113995833329</v>
      </c>
      <c r="EB293" s="698">
        <v>4.4407113995833329</v>
      </c>
      <c r="EC293" s="698">
        <v>4.4407113995833329</v>
      </c>
      <c r="ED293" s="698">
        <v>5.3418140331249999</v>
      </c>
      <c r="EE293" s="698">
        <v>5.3418140331249999</v>
      </c>
      <c r="EF293" s="698">
        <v>5.3418140331249999</v>
      </c>
      <c r="EG293" s="698">
        <v>5.3418140331249999</v>
      </c>
      <c r="EH293" s="698">
        <v>5.3418140331249999</v>
      </c>
      <c r="EI293" s="698">
        <v>5.3418140331249999</v>
      </c>
      <c r="EJ293" s="698">
        <v>5.3418140331249999</v>
      </c>
      <c r="EK293" s="698">
        <v>5.3418140331249999</v>
      </c>
      <c r="EL293" s="698">
        <v>5.3418140331249999</v>
      </c>
      <c r="EM293" s="698">
        <v>5.3418140331249999</v>
      </c>
      <c r="EN293" s="698">
        <v>5.3418140331249999</v>
      </c>
      <c r="EO293" s="698">
        <v>5.3418140331249999</v>
      </c>
      <c r="EP293" s="698">
        <v>6.2484899999999994</v>
      </c>
      <c r="EQ293" s="698">
        <v>5.72309</v>
      </c>
      <c r="ER293" s="698">
        <v>6.6961300000000001</v>
      </c>
      <c r="ES293" s="698">
        <v>6.07179</v>
      </c>
      <c r="ET293" s="698">
        <v>6.3827499999999997</v>
      </c>
      <c r="EU293" s="698">
        <v>6.0388599999999997</v>
      </c>
      <c r="EV293" s="698">
        <v>6.8839899999999998</v>
      </c>
      <c r="EW293" s="698">
        <v>5.3283999999999994</v>
      </c>
      <c r="EX293" s="698">
        <v>5.7440800000000003</v>
      </c>
      <c r="EY293" s="698">
        <v>6.1915500000000003</v>
      </c>
      <c r="EZ293" s="698">
        <v>5.8365200000000002</v>
      </c>
      <c r="FA293" s="698">
        <v>6.2152700000000003</v>
      </c>
      <c r="FB293" s="698">
        <v>6.89907</v>
      </c>
      <c r="FC293" s="698">
        <v>6.1118800000000011</v>
      </c>
      <c r="FD293" s="698">
        <v>6.6240300000000003</v>
      </c>
      <c r="FE293" s="698">
        <v>7.1555400000000011</v>
      </c>
      <c r="FF293" s="698">
        <v>6.5731899999999985</v>
      </c>
      <c r="FG293" s="698">
        <v>6.7067399999999999</v>
      </c>
      <c r="FH293" s="698">
        <v>8.3597400000000004</v>
      </c>
      <c r="FI293" s="698">
        <v>6.8121499999999999</v>
      </c>
      <c r="FJ293" s="698">
        <v>7.1522299999999994</v>
      </c>
      <c r="FK293" s="698">
        <v>9.0993300000000001</v>
      </c>
      <c r="FL293" s="698">
        <v>6.3681800000000006</v>
      </c>
      <c r="FM293" s="698">
        <v>6.3164899999999999</v>
      </c>
      <c r="FN293" s="698">
        <v>9.4264700000000001</v>
      </c>
      <c r="FO293" s="698">
        <v>6.1405799999999999</v>
      </c>
      <c r="FP293" s="698">
        <v>7.35107</v>
      </c>
      <c r="FQ293" s="698">
        <v>9.9298899999999986</v>
      </c>
      <c r="FR293" s="698">
        <v>6.8457400000000002</v>
      </c>
      <c r="FS293" s="698">
        <v>7.0570699999999995</v>
      </c>
      <c r="FT293" s="698">
        <v>10.289020000000001</v>
      </c>
      <c r="FU293" s="698">
        <v>7.6297700000000006</v>
      </c>
      <c r="FV293" s="698">
        <v>7.1329599999999989</v>
      </c>
      <c r="FW293" s="698">
        <v>11.07531</v>
      </c>
      <c r="FX293" s="698">
        <v>7.2418999999999993</v>
      </c>
      <c r="FY293" s="698">
        <v>7.2824999999999998</v>
      </c>
      <c r="FZ293" s="698">
        <v>10.797610000000001</v>
      </c>
      <c r="GA293" s="698">
        <v>5.5590600000000006</v>
      </c>
      <c r="GB293" s="698">
        <v>10.201690000000001</v>
      </c>
      <c r="GC293" s="698">
        <v>11.001030000000002</v>
      </c>
      <c r="GD293" s="698">
        <v>8.2224000000000004</v>
      </c>
      <c r="GE293" s="698">
        <v>10.4077</v>
      </c>
      <c r="GF293" s="698">
        <v>10.117940000000001</v>
      </c>
      <c r="GG293" s="698">
        <v>9.8346</v>
      </c>
      <c r="GH293" s="698">
        <v>8.91662</v>
      </c>
      <c r="GI293" s="698">
        <v>12.67665</v>
      </c>
      <c r="GJ293" s="698">
        <v>9.3612900000000003</v>
      </c>
      <c r="GK293" s="698">
        <v>9.277709999999999</v>
      </c>
      <c r="GL293" s="698">
        <v>12.66601</v>
      </c>
      <c r="GM293" s="698">
        <v>6.5997700000000004</v>
      </c>
      <c r="GN293" s="698">
        <v>9.9224599999999992</v>
      </c>
      <c r="GO293" s="698">
        <v>14.683309999999999</v>
      </c>
      <c r="GP293" s="698">
        <v>10.44257</v>
      </c>
      <c r="GQ293" s="698">
        <v>7.3478699999999995</v>
      </c>
      <c r="GR293" s="698">
        <v>12.509899999999998</v>
      </c>
      <c r="GS293" s="698">
        <v>11.53684</v>
      </c>
      <c r="GT293" s="698">
        <v>9.9591900000000013</v>
      </c>
      <c r="GU293" s="698">
        <v>15.622459999999998</v>
      </c>
      <c r="GV293" s="698">
        <v>9.7316900000000004</v>
      </c>
      <c r="GW293" s="698">
        <v>9.3626900000000006</v>
      </c>
      <c r="GX293" s="698">
        <v>14.39517</v>
      </c>
      <c r="GY293" s="698">
        <v>7.7335000000000003</v>
      </c>
      <c r="GZ293" s="698">
        <v>10.747590000000001</v>
      </c>
      <c r="HA293" s="698">
        <v>18.464380000000002</v>
      </c>
      <c r="HB293" s="698">
        <v>13.489240000000001</v>
      </c>
      <c r="HC293" s="698">
        <v>11.13809</v>
      </c>
      <c r="HD293" s="698">
        <v>13.257299999999999</v>
      </c>
      <c r="HE293" s="698">
        <v>15.1424</v>
      </c>
      <c r="HF293" s="698">
        <v>10.477799999999998</v>
      </c>
      <c r="HG293" s="698">
        <v>19.144608862999998</v>
      </c>
      <c r="HH293" s="698">
        <v>12.38366167</v>
      </c>
      <c r="HI293" s="698">
        <v>12.345760840000001</v>
      </c>
      <c r="HJ293" s="698">
        <v>12.281595282</v>
      </c>
      <c r="HK293" s="698">
        <v>14.947415005</v>
      </c>
      <c r="HL293" s="698">
        <v>14.463020575</v>
      </c>
      <c r="HM293" s="698">
        <v>17.263546629</v>
      </c>
      <c r="HN293" s="698">
        <v>14.468678076</v>
      </c>
      <c r="HO293" s="698">
        <v>12.723720517</v>
      </c>
      <c r="HP293" s="698">
        <v>16.994601701000001</v>
      </c>
      <c r="HQ293" s="698">
        <v>15.296408276999999</v>
      </c>
      <c r="HR293" s="698">
        <v>12.785106967999999</v>
      </c>
      <c r="HS293" s="698">
        <v>21.522832184999999</v>
      </c>
      <c r="HT293" s="698">
        <v>13.74655516</v>
      </c>
      <c r="HU293" s="698">
        <v>12.527354783</v>
      </c>
      <c r="HV293" s="698">
        <v>17.305775839999999</v>
      </c>
      <c r="HW293" s="698">
        <v>15.261176783</v>
      </c>
      <c r="HX293" s="698">
        <v>14.226565817999999</v>
      </c>
      <c r="HY293" s="698">
        <v>20.575106379000001</v>
      </c>
      <c r="HZ293" s="698">
        <v>14.207658584000001</v>
      </c>
      <c r="IA293" s="698">
        <v>13.422926986</v>
      </c>
      <c r="IB293" s="698">
        <v>24.384377145999999</v>
      </c>
      <c r="IC293" s="698">
        <v>14.475676630000001</v>
      </c>
      <c r="ID293" s="698">
        <v>13.475882387</v>
      </c>
      <c r="IE293" s="698">
        <v>21.792291245000001</v>
      </c>
      <c r="IF293" s="698">
        <v>14.063459443999999</v>
      </c>
      <c r="IG293" s="698">
        <v>13.595746498</v>
      </c>
      <c r="IH293" s="698">
        <v>22.064813458</v>
      </c>
      <c r="II293" s="698">
        <v>11.475777178</v>
      </c>
      <c r="IJ293" s="698">
        <v>18.702557545000001</v>
      </c>
      <c r="IK293" s="698">
        <v>20.166489068000001</v>
      </c>
      <c r="IL293" s="698">
        <v>15.465617441999999</v>
      </c>
      <c r="IM293" s="699">
        <v>14.104508206</v>
      </c>
      <c r="IN293" s="698">
        <v>25.760848382999999</v>
      </c>
      <c r="IO293" s="698">
        <v>16.630622875</v>
      </c>
      <c r="IP293" s="698">
        <v>15.729075969</v>
      </c>
      <c r="IQ293" s="698">
        <v>25.341055635</v>
      </c>
      <c r="IR293" s="698">
        <v>15.952211698999999</v>
      </c>
      <c r="IS293" s="698">
        <v>15.896342681</v>
      </c>
      <c r="IT293" s="698">
        <v>27.269807771</v>
      </c>
      <c r="IU293" s="698">
        <v>14.262571819</v>
      </c>
      <c r="IV293" s="698">
        <v>20.399614275000001</v>
      </c>
      <c r="IW293" s="698">
        <v>26.154303194000001</v>
      </c>
      <c r="IX293" s="698">
        <v>17.351693442999998</v>
      </c>
      <c r="IY293" s="700">
        <v>21.587089448</v>
      </c>
      <c r="IZ293" s="698">
        <v>30.792339913999999</v>
      </c>
      <c r="JA293" s="698">
        <v>25.930212775000001</v>
      </c>
      <c r="JB293" s="698">
        <v>17.198660204999999</v>
      </c>
      <c r="JC293" s="698">
        <v>31.218526591</v>
      </c>
      <c r="JD293" s="698">
        <v>22.623937429000001</v>
      </c>
      <c r="JE293" s="698">
        <v>20.321524653000001</v>
      </c>
      <c r="JF293" s="698">
        <v>32.600142276</v>
      </c>
      <c r="JG293" s="698">
        <v>20.681147721999999</v>
      </c>
      <c r="JH293" s="698">
        <v>14.811887330999999</v>
      </c>
      <c r="JI293" s="698">
        <v>36.372824244999997</v>
      </c>
      <c r="JJ293" s="698">
        <v>26.777018936000001</v>
      </c>
      <c r="JK293" s="700">
        <v>38.763488469999999</v>
      </c>
      <c r="JL293" s="698">
        <v>38.763488469999999</v>
      </c>
      <c r="JM293" s="698">
        <v>22.126329033000001</v>
      </c>
      <c r="JN293" s="698">
        <v>23.992127427</v>
      </c>
      <c r="JO293" s="698">
        <v>31.381220567</v>
      </c>
      <c r="JP293" s="698">
        <v>20.59107835</v>
      </c>
      <c r="JQ293" s="698">
        <v>22.203756637000001</v>
      </c>
      <c r="JR293" s="698">
        <v>35.831669345000002</v>
      </c>
      <c r="JS293" s="698">
        <v>18.217909506000002</v>
      </c>
      <c r="JT293" s="698">
        <v>29.443757700999999</v>
      </c>
      <c r="JU293" s="698">
        <v>28.913823983</v>
      </c>
      <c r="JV293" s="698">
        <v>29.702432408</v>
      </c>
      <c r="JW293" s="700">
        <v>23.122873592000001</v>
      </c>
      <c r="JX293" s="698">
        <v>36.880675347</v>
      </c>
      <c r="JY293" s="698">
        <v>23.217829071000001</v>
      </c>
      <c r="JZ293" s="698">
        <v>25.954929501999999</v>
      </c>
      <c r="KA293" s="698">
        <v>35.318556829999999</v>
      </c>
      <c r="KB293" s="698">
        <v>23.391870655000002</v>
      </c>
      <c r="KC293" s="698">
        <v>23.821014502000001</v>
      </c>
      <c r="KD293" s="698">
        <v>24.216932529000001</v>
      </c>
      <c r="KE293" s="698">
        <v>30.592745741000002</v>
      </c>
      <c r="KF293" s="698">
        <v>32.861703890999998</v>
      </c>
      <c r="KG293" s="698">
        <v>44.669000662000002</v>
      </c>
      <c r="KH293" s="698">
        <v>40.584315027999999</v>
      </c>
      <c r="KI293" s="699">
        <v>24.641690694000001</v>
      </c>
      <c r="KJ293" s="703">
        <v>24.239414982</v>
      </c>
      <c r="KK293" s="703">
        <v>22.120656127</v>
      </c>
      <c r="KL293" s="703">
        <v>24.752837227000001</v>
      </c>
      <c r="KM293" s="703">
        <v>21.791038657000001</v>
      </c>
      <c r="KN293" s="703">
        <v>20.659359716000001</v>
      </c>
      <c r="KO293" s="703">
        <v>20.369496972</v>
      </c>
      <c r="KP293" s="703">
        <v>23.644461118999999</v>
      </c>
      <c r="KQ293" s="703">
        <v>23.365711551</v>
      </c>
      <c r="KR293" s="703">
        <v>23.756543451999999</v>
      </c>
      <c r="KS293" s="703">
        <v>21.769161843999999</v>
      </c>
      <c r="KT293" s="703">
        <v>20.625322347000001</v>
      </c>
      <c r="KU293" s="703">
        <v>19.233060912999999</v>
      </c>
      <c r="KV293" s="703">
        <v>48.474923009000001</v>
      </c>
      <c r="KW293" s="703">
        <v>34.638770602000001</v>
      </c>
      <c r="KX293" s="703">
        <v>52.859894369999999</v>
      </c>
      <c r="KY293" s="703">
        <v>40.602018905999998</v>
      </c>
      <c r="KZ293" s="703">
        <v>47.848225710000001</v>
      </c>
      <c r="LA293" s="703">
        <v>45.427531963999996</v>
      </c>
      <c r="LB293" s="703">
        <v>38.283372790999998</v>
      </c>
      <c r="LC293" s="703">
        <v>49.581559788</v>
      </c>
      <c r="LD293" s="703">
        <v>48.402350357000003</v>
      </c>
      <c r="LE293" s="703">
        <v>51.334256690999993</v>
      </c>
      <c r="LF293" s="703">
        <v>47.288199192999997</v>
      </c>
      <c r="LG293" s="703">
        <v>46.730121388000001</v>
      </c>
      <c r="LH293" s="703">
        <v>51.48016105</v>
      </c>
      <c r="LI293" s="703">
        <v>51.430122486999998</v>
      </c>
      <c r="LJ293" s="703">
        <v>52.852836021000002</v>
      </c>
      <c r="LK293" s="703">
        <v>48.916763015000001</v>
      </c>
      <c r="LL293" s="703">
        <v>47.611591032999996</v>
      </c>
      <c r="LM293" s="703">
        <v>50.604116184999995</v>
      </c>
      <c r="LN293" s="703">
        <v>55.299476167999998</v>
      </c>
      <c r="LO293" s="703">
        <v>49.945734616999999</v>
      </c>
      <c r="LP293" s="703">
        <v>59.567180657999998</v>
      </c>
      <c r="LQ293" s="703">
        <v>64.561499565333321</v>
      </c>
      <c r="LR293" s="703">
        <v>59.909863395333332</v>
      </c>
      <c r="LS293" s="703">
        <v>56.804002063905827</v>
      </c>
      <c r="LT293" s="703">
        <v>55.539668570643485</v>
      </c>
      <c r="LU293" s="703">
        <v>68.935083915696794</v>
      </c>
      <c r="LV293" s="703">
        <v>71.700554839659716</v>
      </c>
      <c r="LW293" s="703">
        <v>56.594202324866927</v>
      </c>
      <c r="LX293" s="703">
        <v>71.353023190265077</v>
      </c>
      <c r="LY293" s="703">
        <v>63.875749657492769</v>
      </c>
      <c r="LZ293" s="703"/>
      <c r="MA293" s="703"/>
      <c r="MB293" s="703"/>
      <c r="MC293" s="703"/>
      <c r="MD293" s="703"/>
      <c r="ME293" s="703"/>
      <c r="MF293" s="703"/>
      <c r="MG293" s="703"/>
      <c r="MH293" s="703"/>
      <c r="MI293" s="703"/>
      <c r="MJ293" s="703"/>
      <c r="MK293" s="703"/>
      <c r="ML293" s="703"/>
      <c r="MM293" s="703"/>
      <c r="MN293" s="703"/>
      <c r="MO293" s="703"/>
      <c r="MP293" s="703"/>
      <c r="MQ293" s="703"/>
      <c r="MR293" s="703"/>
      <c r="MS293" s="703"/>
      <c r="MT293" s="703"/>
      <c r="MU293" s="703"/>
      <c r="MV293" s="703"/>
      <c r="MW293" s="703"/>
    </row>
    <row r="294" spans="1:361" ht="15.75">
      <c r="A294" s="689" t="s">
        <v>40</v>
      </c>
      <c r="B294" s="698"/>
      <c r="C294" s="698"/>
      <c r="D294" s="698"/>
      <c r="E294" s="698"/>
      <c r="F294" s="698"/>
      <c r="G294" s="698"/>
      <c r="H294" s="698"/>
      <c r="I294" s="698"/>
      <c r="J294" s="698"/>
      <c r="K294" s="698"/>
      <c r="L294" s="698"/>
      <c r="M294" s="698"/>
      <c r="N294" s="698"/>
      <c r="O294" s="698"/>
      <c r="P294" s="698"/>
      <c r="Q294" s="698"/>
      <c r="R294" s="698"/>
      <c r="S294" s="698"/>
      <c r="T294" s="698"/>
      <c r="U294" s="698"/>
      <c r="V294" s="698"/>
      <c r="W294" s="698"/>
      <c r="X294" s="698"/>
      <c r="Y294" s="698"/>
      <c r="Z294" s="698"/>
      <c r="AA294" s="698"/>
      <c r="AB294" s="698"/>
      <c r="AC294" s="698"/>
      <c r="AD294" s="698"/>
      <c r="AE294" s="698"/>
      <c r="AF294" s="698"/>
      <c r="AG294" s="698"/>
      <c r="AH294" s="698"/>
      <c r="AI294" s="698"/>
      <c r="AJ294" s="698"/>
      <c r="AK294" s="698"/>
      <c r="AL294" s="698"/>
      <c r="AM294" s="698"/>
      <c r="AN294" s="698"/>
      <c r="AO294" s="698"/>
      <c r="AP294" s="698"/>
      <c r="AQ294" s="698"/>
      <c r="AR294" s="698"/>
      <c r="AS294" s="698"/>
      <c r="AT294" s="698"/>
      <c r="AU294" s="698"/>
      <c r="AV294" s="698"/>
      <c r="AW294" s="698"/>
      <c r="AX294" s="698">
        <v>2.1278953430000001</v>
      </c>
      <c r="AY294" s="698">
        <v>2.1278953430000001</v>
      </c>
      <c r="AZ294" s="698">
        <v>2.1278953430000001</v>
      </c>
      <c r="BA294" s="698">
        <v>2.1278953430000001</v>
      </c>
      <c r="BB294" s="698">
        <v>2.1278953430000001</v>
      </c>
      <c r="BC294" s="698">
        <v>2.1278953430000001</v>
      </c>
      <c r="BD294" s="698">
        <v>2.1278953430000001</v>
      </c>
      <c r="BE294" s="698">
        <v>2.1278953430000001</v>
      </c>
      <c r="BF294" s="698">
        <v>2.1278953430000001</v>
      </c>
      <c r="BG294" s="698">
        <v>2.1278953430000001</v>
      </c>
      <c r="BH294" s="698">
        <v>2.1278953430000001</v>
      </c>
      <c r="BI294" s="698">
        <v>2.1278953430000001</v>
      </c>
      <c r="BJ294" s="698">
        <v>2.1872216298333336</v>
      </c>
      <c r="BK294" s="698">
        <v>2.1872216298333336</v>
      </c>
      <c r="BL294" s="698">
        <v>2.1872216298333336</v>
      </c>
      <c r="BM294" s="698">
        <v>2.1872216298333336</v>
      </c>
      <c r="BN294" s="698">
        <v>2.1872216298333336</v>
      </c>
      <c r="BO294" s="698">
        <v>2.1872216298333336</v>
      </c>
      <c r="BP294" s="698">
        <v>2.1872216298333336</v>
      </c>
      <c r="BQ294" s="698">
        <v>2.1872216298333336</v>
      </c>
      <c r="BR294" s="698">
        <v>2.1872216298333336</v>
      </c>
      <c r="BS294" s="698">
        <v>2.1872216298333336</v>
      </c>
      <c r="BT294" s="698">
        <v>2.1872216298333336</v>
      </c>
      <c r="BU294" s="698">
        <v>2.1872216298333336</v>
      </c>
      <c r="BV294" s="698">
        <v>2.5015562500000001</v>
      </c>
      <c r="BW294" s="698">
        <v>2.5015562500000001</v>
      </c>
      <c r="BX294" s="698">
        <v>2.5015562500000001</v>
      </c>
      <c r="BY294" s="698">
        <v>2.5015562500000001</v>
      </c>
      <c r="BZ294" s="698">
        <v>2.5015562500000001</v>
      </c>
      <c r="CA294" s="698">
        <v>2.5015562500000001</v>
      </c>
      <c r="CB294" s="698">
        <v>2.5015562500000001</v>
      </c>
      <c r="CC294" s="698">
        <v>2.5015562500000001</v>
      </c>
      <c r="CD294" s="698">
        <v>2.5015562500000001</v>
      </c>
      <c r="CE294" s="698">
        <v>2.5015562500000001</v>
      </c>
      <c r="CF294" s="698">
        <v>2.5015562500000001</v>
      </c>
      <c r="CG294" s="698">
        <v>2.5015562500000001</v>
      </c>
      <c r="CH294" s="698">
        <v>3.0380354166666668</v>
      </c>
      <c r="CI294" s="698">
        <v>3.0380354166666668</v>
      </c>
      <c r="CJ294" s="698">
        <v>3.0380354166666668</v>
      </c>
      <c r="CK294" s="698">
        <v>3.0380354166666668</v>
      </c>
      <c r="CL294" s="698">
        <v>3.0380354166666668</v>
      </c>
      <c r="CM294" s="698">
        <v>3.0380354166666668</v>
      </c>
      <c r="CN294" s="698">
        <v>3.0380354166666668</v>
      </c>
      <c r="CO294" s="698">
        <v>3.0380354166666668</v>
      </c>
      <c r="CP294" s="698">
        <v>3.0380354166666668</v>
      </c>
      <c r="CQ294" s="698">
        <v>3.0380354166666668</v>
      </c>
      <c r="CR294" s="698">
        <v>3.0380354166666668</v>
      </c>
      <c r="CS294" s="698">
        <v>3.0380354166666668</v>
      </c>
      <c r="CT294" s="698">
        <v>3.6036791666666672</v>
      </c>
      <c r="CU294" s="698">
        <v>3.6036791666666672</v>
      </c>
      <c r="CV294" s="698">
        <v>3.6036791666666672</v>
      </c>
      <c r="CW294" s="698">
        <v>3.6036791666666672</v>
      </c>
      <c r="CX294" s="698">
        <v>3.6036791666666672</v>
      </c>
      <c r="CY294" s="698">
        <v>3.6036791666666672</v>
      </c>
      <c r="CZ294" s="698">
        <v>3.6036791666666672</v>
      </c>
      <c r="DA294" s="698">
        <v>3.6036791666666672</v>
      </c>
      <c r="DB294" s="698">
        <v>3.6036791666666672</v>
      </c>
      <c r="DC294" s="698">
        <v>3.6036791666666672</v>
      </c>
      <c r="DD294" s="698">
        <v>3.6036791666666672</v>
      </c>
      <c r="DE294" s="698">
        <v>3.6036791666666672</v>
      </c>
      <c r="DF294" s="698">
        <v>4.2649283277914583</v>
      </c>
      <c r="DG294" s="698">
        <v>4.2649283277914583</v>
      </c>
      <c r="DH294" s="698">
        <v>4.2649283277914583</v>
      </c>
      <c r="DI294" s="698">
        <v>4.2649283277914583</v>
      </c>
      <c r="DJ294" s="698">
        <v>4.2649283277914583</v>
      </c>
      <c r="DK294" s="698">
        <v>4.2649283277914583</v>
      </c>
      <c r="DL294" s="698">
        <v>4.2649283277914583</v>
      </c>
      <c r="DM294" s="698">
        <v>4.2649283277914583</v>
      </c>
      <c r="DN294" s="698">
        <v>4.2649283277914583</v>
      </c>
      <c r="DO294" s="698">
        <v>4.2649283277914583</v>
      </c>
      <c r="DP294" s="698">
        <v>4.2649283277914583</v>
      </c>
      <c r="DQ294" s="698">
        <v>4.2649283277914583</v>
      </c>
      <c r="DR294" s="698">
        <v>5.1678941555829168</v>
      </c>
      <c r="DS294" s="698">
        <v>5.1678941555829168</v>
      </c>
      <c r="DT294" s="698">
        <v>5.1678941555829168</v>
      </c>
      <c r="DU294" s="698">
        <v>5.1678941555829168</v>
      </c>
      <c r="DV294" s="698">
        <v>5.1678941555829168</v>
      </c>
      <c r="DW294" s="698">
        <v>5.1678941555829168</v>
      </c>
      <c r="DX294" s="698">
        <v>5.1678941555829168</v>
      </c>
      <c r="DY294" s="698">
        <v>5.1678941555829168</v>
      </c>
      <c r="DZ294" s="698">
        <v>5.1678941555829168</v>
      </c>
      <c r="EA294" s="698">
        <v>5.1678941555829168</v>
      </c>
      <c r="EB294" s="698">
        <v>5.1678941555829168</v>
      </c>
      <c r="EC294" s="698">
        <v>5.1678941555829168</v>
      </c>
      <c r="ED294" s="698">
        <v>5.600307494458125</v>
      </c>
      <c r="EE294" s="698">
        <v>5.600307494458125</v>
      </c>
      <c r="EF294" s="698">
        <v>5.600307494458125</v>
      </c>
      <c r="EG294" s="698">
        <v>5.600307494458125</v>
      </c>
      <c r="EH294" s="698">
        <v>5.600307494458125</v>
      </c>
      <c r="EI294" s="698">
        <v>5.600307494458125</v>
      </c>
      <c r="EJ294" s="698">
        <v>5.600307494458125</v>
      </c>
      <c r="EK294" s="698">
        <v>5.600307494458125</v>
      </c>
      <c r="EL294" s="698">
        <v>5.600307494458125</v>
      </c>
      <c r="EM294" s="698">
        <v>5.600307494458125</v>
      </c>
      <c r="EN294" s="698">
        <v>5.600307494458125</v>
      </c>
      <c r="EO294" s="698">
        <v>5.600307494458125</v>
      </c>
      <c r="EP294" s="698">
        <v>5.6357299999999997</v>
      </c>
      <c r="EQ294" s="698">
        <v>7.29861</v>
      </c>
      <c r="ER294" s="698">
        <v>4.0281000000000002</v>
      </c>
      <c r="ES294" s="698">
        <v>7.35867</v>
      </c>
      <c r="ET294" s="698">
        <v>3.9830900000000002</v>
      </c>
      <c r="EU294" s="698">
        <v>2.4160500000000003</v>
      </c>
      <c r="EV294" s="698">
        <v>10.281829999999999</v>
      </c>
      <c r="EW294" s="698">
        <v>6.2792599999999998</v>
      </c>
      <c r="EX294" s="698">
        <v>5.4855700000000001</v>
      </c>
      <c r="EY294" s="698">
        <v>5.4785300000000001</v>
      </c>
      <c r="EZ294" s="698">
        <v>16.68282</v>
      </c>
      <c r="FA294" s="698">
        <v>2.5840000000000001</v>
      </c>
      <c r="FB294" s="698">
        <v>6.1954899999999995</v>
      </c>
      <c r="FC294" s="698">
        <v>5.7633900000000002</v>
      </c>
      <c r="FD294" s="698">
        <v>5.7297799999999999</v>
      </c>
      <c r="FE294" s="698">
        <v>7.7635500000000013</v>
      </c>
      <c r="FF294" s="698">
        <v>5.2256999999999998</v>
      </c>
      <c r="FG294" s="698">
        <v>4.4461499999999994</v>
      </c>
      <c r="FH294" s="698">
        <v>11.737629999999998</v>
      </c>
      <c r="FI294" s="698">
        <v>4.6911199999999997</v>
      </c>
      <c r="FJ294" s="698">
        <v>5.3663699999999999</v>
      </c>
      <c r="FK294" s="698">
        <v>14.14696</v>
      </c>
      <c r="FL294" s="698">
        <v>6.8656199999999998</v>
      </c>
      <c r="FM294" s="698">
        <v>2.3950900000000002</v>
      </c>
      <c r="FN294" s="698">
        <v>11.639849999999999</v>
      </c>
      <c r="FO294" s="698">
        <v>7.2937399999999997</v>
      </c>
      <c r="FP294" s="698">
        <v>8.51633</v>
      </c>
      <c r="FQ294" s="698">
        <v>11.4025</v>
      </c>
      <c r="FR294" s="698">
        <v>9.9958399999999994</v>
      </c>
      <c r="FS294" s="698">
        <v>9.8377599999999994</v>
      </c>
      <c r="FT294" s="698">
        <v>9.0902000000000012</v>
      </c>
      <c r="FU294" s="698">
        <v>8.8153100000000002</v>
      </c>
      <c r="FV294" s="698">
        <v>4.5741400000000008</v>
      </c>
      <c r="FW294" s="698">
        <v>9.3064400000000003</v>
      </c>
      <c r="FX294" s="698">
        <v>8.2408999999999999</v>
      </c>
      <c r="FY294" s="698">
        <v>6.0934900000000001</v>
      </c>
      <c r="FZ294" s="698">
        <v>10.967409999999999</v>
      </c>
      <c r="GA294" s="698">
        <v>7.2308899999999996</v>
      </c>
      <c r="GB294" s="698">
        <v>12.15211</v>
      </c>
      <c r="GC294" s="698">
        <v>9.3626100000000001</v>
      </c>
      <c r="GD294" s="698">
        <v>16.880669999999999</v>
      </c>
      <c r="GE294" s="698">
        <v>4.4855200000000002</v>
      </c>
      <c r="GF294" s="698">
        <v>5.7478500000000006</v>
      </c>
      <c r="GG294" s="698">
        <v>10.29313</v>
      </c>
      <c r="GH294" s="698">
        <v>8.5791599999999999</v>
      </c>
      <c r="GI294" s="698">
        <v>13.0532</v>
      </c>
      <c r="GJ294" s="698">
        <v>11.61861</v>
      </c>
      <c r="GK294" s="698">
        <v>8.2889799999999987</v>
      </c>
      <c r="GL294" s="698">
        <v>10.8988</v>
      </c>
      <c r="GM294" s="698">
        <v>8.1732899999999997</v>
      </c>
      <c r="GN294" s="698">
        <v>6.3601599999999996</v>
      </c>
      <c r="GO294" s="698">
        <v>17.488209999999999</v>
      </c>
      <c r="GP294" s="698">
        <v>18.1113</v>
      </c>
      <c r="GQ294" s="698">
        <v>6.6344399999999997</v>
      </c>
      <c r="GR294" s="698">
        <v>8.7004999999999999</v>
      </c>
      <c r="GS294" s="698">
        <v>15.98391</v>
      </c>
      <c r="GT294" s="698">
        <v>10.69234</v>
      </c>
      <c r="GU294" s="698">
        <v>16.578340000000001</v>
      </c>
      <c r="GV294" s="698">
        <v>9.3813700000000004</v>
      </c>
      <c r="GW294" s="698">
        <v>7.8756599999999999</v>
      </c>
      <c r="GX294" s="698">
        <v>13.461139999999999</v>
      </c>
      <c r="GY294" s="698">
        <v>10.60441</v>
      </c>
      <c r="GZ294" s="698">
        <v>8.1162600000000005</v>
      </c>
      <c r="HA294" s="698">
        <v>20.40185</v>
      </c>
      <c r="HB294" s="698">
        <v>21.77994</v>
      </c>
      <c r="HC294" s="698">
        <v>8.4724799999999991</v>
      </c>
      <c r="HD294" s="698">
        <v>12.441599999999999</v>
      </c>
      <c r="HE294" s="698">
        <v>8.3486000000000011</v>
      </c>
      <c r="HF294" s="698">
        <v>5.9755000000000003</v>
      </c>
      <c r="HG294" s="698">
        <v>17.443907538000001</v>
      </c>
      <c r="HH294" s="698">
        <v>10.159151058000001</v>
      </c>
      <c r="HI294" s="698">
        <v>6.9713928459999996</v>
      </c>
      <c r="HJ294" s="698">
        <v>13.47067966</v>
      </c>
      <c r="HK294" s="698">
        <v>15.015137985000001</v>
      </c>
      <c r="HL294" s="698">
        <v>9.8163805380000007</v>
      </c>
      <c r="HM294" s="698">
        <v>15.291779931000001</v>
      </c>
      <c r="HN294" s="698">
        <v>18.609652870000001</v>
      </c>
      <c r="HO294" s="698">
        <v>11.053052539999999</v>
      </c>
      <c r="HP294" s="698">
        <v>11.973839774</v>
      </c>
      <c r="HQ294" s="698">
        <v>8.460472008</v>
      </c>
      <c r="HR294" s="698">
        <v>10.756931573999999</v>
      </c>
      <c r="HS294" s="698">
        <v>15.969647987</v>
      </c>
      <c r="HT294" s="698">
        <v>9.6369806679999996</v>
      </c>
      <c r="HU294" s="698">
        <v>7.5783808190000004</v>
      </c>
      <c r="HV294" s="698">
        <v>18.50854756</v>
      </c>
      <c r="HW294" s="698">
        <v>9.8280426120000008</v>
      </c>
      <c r="HX294" s="698">
        <v>10.716758257</v>
      </c>
      <c r="HY294" s="698">
        <v>16.706219817000001</v>
      </c>
      <c r="HZ294" s="698">
        <v>15.358612858000001</v>
      </c>
      <c r="IA294" s="698">
        <v>7.0216506660000002</v>
      </c>
      <c r="IB294" s="698">
        <v>16.388526584000001</v>
      </c>
      <c r="IC294" s="698">
        <v>13.251808939</v>
      </c>
      <c r="ID294" s="698">
        <v>14.393685036999999</v>
      </c>
      <c r="IE294" s="698">
        <v>18.078245930000001</v>
      </c>
      <c r="IF294" s="698">
        <v>13.379108058</v>
      </c>
      <c r="IG294" s="698">
        <v>24.687432243</v>
      </c>
      <c r="IH294" s="698">
        <v>23.120048399000002</v>
      </c>
      <c r="II294" s="698">
        <v>11.707696149</v>
      </c>
      <c r="IJ294" s="698">
        <v>20.064160621999999</v>
      </c>
      <c r="IK294" s="698">
        <v>13.566068809000001</v>
      </c>
      <c r="IL294" s="698">
        <v>15.207758555</v>
      </c>
      <c r="IM294" s="699">
        <v>6.012899032</v>
      </c>
      <c r="IN294" s="698">
        <v>15.315699127</v>
      </c>
      <c r="IO294" s="698">
        <v>19.601054483999999</v>
      </c>
      <c r="IP294" s="698">
        <v>12.228546647</v>
      </c>
      <c r="IQ294" s="698">
        <v>23.176438959999999</v>
      </c>
      <c r="IR294" s="698">
        <v>11.650523166999999</v>
      </c>
      <c r="IS294" s="698">
        <v>17.726570696</v>
      </c>
      <c r="IT294" s="698">
        <v>19.911141094000001</v>
      </c>
      <c r="IU294" s="698">
        <v>10.867269656</v>
      </c>
      <c r="IV294" s="698">
        <v>16.740908356999999</v>
      </c>
      <c r="IW294" s="698">
        <v>12.706009720999999</v>
      </c>
      <c r="IX294" s="698">
        <v>12.952371539</v>
      </c>
      <c r="IY294" s="700">
        <v>7.7448793619999998</v>
      </c>
      <c r="IZ294" s="698">
        <v>19.603173823999999</v>
      </c>
      <c r="JA294" s="698">
        <v>23.254240544000002</v>
      </c>
      <c r="JB294" s="698">
        <v>12.083861908999999</v>
      </c>
      <c r="JC294" s="698">
        <v>25.767375555000001</v>
      </c>
      <c r="JD294" s="698">
        <v>9.8346446059999995</v>
      </c>
      <c r="JE294" s="698">
        <v>8.6299415439999994</v>
      </c>
      <c r="JF294" s="698">
        <v>25.084539389</v>
      </c>
      <c r="JG294" s="698">
        <v>12.670331827</v>
      </c>
      <c r="JH294" s="698">
        <v>11.810988330000001</v>
      </c>
      <c r="JI294" s="698">
        <v>21.695334284000001</v>
      </c>
      <c r="JJ294" s="698">
        <v>18.773221575000001</v>
      </c>
      <c r="JK294" s="700">
        <v>29.944219717999999</v>
      </c>
      <c r="JL294" s="698">
        <v>29.944219717999999</v>
      </c>
      <c r="JM294" s="698">
        <v>16.777167303999999</v>
      </c>
      <c r="JN294" s="698">
        <v>20.330724265000001</v>
      </c>
      <c r="JO294" s="698">
        <v>15.904849377</v>
      </c>
      <c r="JP294" s="698">
        <v>17.680046376</v>
      </c>
      <c r="JQ294" s="698">
        <v>17.112941378999999</v>
      </c>
      <c r="JR294" s="698">
        <v>15.585146095000001</v>
      </c>
      <c r="JS294" s="698">
        <v>13.420272141</v>
      </c>
      <c r="JT294" s="698">
        <v>18.415957964</v>
      </c>
      <c r="JU294" s="698">
        <v>24.476168367</v>
      </c>
      <c r="JV294" s="698">
        <v>21.665859222000002</v>
      </c>
      <c r="JW294" s="700">
        <v>4.9673091940000003</v>
      </c>
      <c r="JX294" s="698">
        <v>28.141431067999999</v>
      </c>
      <c r="JY294" s="698">
        <v>15.436150675</v>
      </c>
      <c r="JZ294" s="698">
        <v>16.633843982999998</v>
      </c>
      <c r="KA294" s="698">
        <v>20.538649782</v>
      </c>
      <c r="KB294" s="698">
        <v>21.425074646999999</v>
      </c>
      <c r="KC294" s="698">
        <v>16.093008045000001</v>
      </c>
      <c r="KD294" s="698">
        <v>20.661565843000002</v>
      </c>
      <c r="KE294" s="698">
        <v>13.080870481</v>
      </c>
      <c r="KF294" s="698">
        <v>23.831020044999999</v>
      </c>
      <c r="KG294" s="698">
        <v>19.384197674999999</v>
      </c>
      <c r="KH294" s="698">
        <v>24.3705575</v>
      </c>
      <c r="KI294" s="699">
        <v>10.255814616</v>
      </c>
      <c r="KJ294" s="703">
        <v>34.066597782166703</v>
      </c>
      <c r="KK294" s="703">
        <v>32.383621068166704</v>
      </c>
      <c r="KL294" s="703">
        <v>45.417365403166706</v>
      </c>
      <c r="KM294" s="703">
        <v>27.211199387166602</v>
      </c>
      <c r="KN294" s="703">
        <v>47.7747409241667</v>
      </c>
      <c r="KO294" s="703">
        <v>36.368678084166703</v>
      </c>
      <c r="KP294" s="703">
        <v>53.806526589999997</v>
      </c>
      <c r="KQ294" s="703">
        <v>52.605987659</v>
      </c>
      <c r="KR294" s="703">
        <v>69.132440504000002</v>
      </c>
      <c r="KS294" s="703">
        <v>55.429907583999999</v>
      </c>
      <c r="KT294" s="703">
        <v>65.508302673000003</v>
      </c>
      <c r="KU294" s="703">
        <v>52.641321752000003</v>
      </c>
      <c r="KV294" s="703">
        <v>58.648945019999999</v>
      </c>
      <c r="KW294" s="703">
        <v>59.259153577999996</v>
      </c>
      <c r="KX294" s="703">
        <v>56.398161017999996</v>
      </c>
      <c r="KY294" s="703">
        <v>39.743645528999991</v>
      </c>
      <c r="KZ294" s="703">
        <v>38.232049008000004</v>
      </c>
      <c r="LA294" s="703">
        <v>62.427462919999996</v>
      </c>
      <c r="LB294" s="703">
        <v>27.213639764</v>
      </c>
      <c r="LC294" s="703">
        <v>39.369033645000002</v>
      </c>
      <c r="LD294" s="703">
        <v>61.480443279000013</v>
      </c>
      <c r="LE294" s="703">
        <v>54.465626276000009</v>
      </c>
      <c r="LF294" s="703">
        <v>138.54028649700001</v>
      </c>
      <c r="LG294" s="703">
        <v>50.620148627999995</v>
      </c>
      <c r="LH294" s="703">
        <v>40.992426076000008</v>
      </c>
      <c r="LI294" s="703">
        <v>46.246112111000002</v>
      </c>
      <c r="LJ294" s="703">
        <v>66.588690732000003</v>
      </c>
      <c r="LK294" s="703">
        <v>75.279941060999988</v>
      </c>
      <c r="LL294" s="703">
        <v>51.105489466999984</v>
      </c>
      <c r="LM294" s="703">
        <v>71.157467985000011</v>
      </c>
      <c r="LN294" s="703">
        <v>83.424946897000012</v>
      </c>
      <c r="LO294" s="703">
        <v>83.106449327999997</v>
      </c>
      <c r="LP294" s="703">
        <v>94.585057272</v>
      </c>
      <c r="LQ294" s="703">
        <v>90.585788699999995</v>
      </c>
      <c r="LR294" s="703">
        <v>92.294289832999993</v>
      </c>
      <c r="LS294" s="703">
        <v>75.034616677659997</v>
      </c>
      <c r="LT294" s="703">
        <v>109.38460215052824</v>
      </c>
      <c r="LU294" s="703">
        <v>89.656520985411689</v>
      </c>
      <c r="LV294" s="703">
        <v>80.198796109735696</v>
      </c>
      <c r="LW294" s="703">
        <v>103.48856220203983</v>
      </c>
      <c r="LX294" s="703">
        <v>62.881694246857016</v>
      </c>
      <c r="LY294" s="703">
        <v>44.938188700885767</v>
      </c>
      <c r="LZ294" s="703"/>
      <c r="MA294" s="703"/>
      <c r="MB294" s="703"/>
      <c r="MC294" s="703"/>
      <c r="MD294" s="703"/>
      <c r="ME294" s="703"/>
      <c r="MF294" s="703"/>
      <c r="MG294" s="703"/>
      <c r="MH294" s="703"/>
      <c r="MI294" s="703"/>
      <c r="MJ294" s="703"/>
      <c r="MK294" s="703"/>
      <c r="ML294" s="703"/>
      <c r="MM294" s="703"/>
      <c r="MN294" s="703"/>
      <c r="MO294" s="703"/>
      <c r="MP294" s="703"/>
      <c r="MQ294" s="703"/>
      <c r="MR294" s="703"/>
      <c r="MS294" s="703"/>
      <c r="MT294" s="703"/>
      <c r="MU294" s="703"/>
      <c r="MV294" s="703"/>
      <c r="MW294" s="703"/>
    </row>
    <row r="295" spans="1:361" ht="15.75">
      <c r="A295" s="692" t="s">
        <v>1396</v>
      </c>
      <c r="B295" s="703"/>
      <c r="C295" s="703"/>
      <c r="D295" s="703"/>
      <c r="E295" s="703"/>
      <c r="F295" s="703"/>
      <c r="G295" s="703"/>
      <c r="H295" s="703"/>
      <c r="I295" s="703"/>
      <c r="J295" s="703"/>
      <c r="K295" s="703"/>
      <c r="L295" s="703"/>
      <c r="M295" s="703"/>
      <c r="N295" s="703"/>
      <c r="O295" s="703"/>
      <c r="P295" s="703"/>
      <c r="Q295" s="703"/>
      <c r="R295" s="703"/>
      <c r="S295" s="703"/>
      <c r="T295" s="703"/>
      <c r="U295" s="703"/>
      <c r="V295" s="703"/>
      <c r="W295" s="703"/>
      <c r="X295" s="703"/>
      <c r="Y295" s="703"/>
      <c r="Z295" s="703"/>
      <c r="AA295" s="703"/>
      <c r="AB295" s="703"/>
      <c r="AC295" s="703"/>
      <c r="AD295" s="703"/>
      <c r="AE295" s="703"/>
      <c r="AF295" s="703"/>
      <c r="AG295" s="703"/>
      <c r="AH295" s="703"/>
      <c r="AI295" s="703"/>
      <c r="AJ295" s="703"/>
      <c r="AK295" s="703"/>
      <c r="AL295" s="703"/>
      <c r="AM295" s="703"/>
      <c r="AN295" s="703"/>
      <c r="AO295" s="703"/>
      <c r="AP295" s="703"/>
      <c r="AQ295" s="703"/>
      <c r="AR295" s="703"/>
      <c r="AS295" s="703"/>
      <c r="AT295" s="703"/>
      <c r="AU295" s="703"/>
      <c r="AV295" s="703"/>
      <c r="AW295" s="703"/>
      <c r="AX295" s="703">
        <v>0.49324640529166669</v>
      </c>
      <c r="AY295" s="703">
        <v>0.49324640529166669</v>
      </c>
      <c r="AZ295" s="703">
        <v>0.49324640529166669</v>
      </c>
      <c r="BA295" s="703">
        <v>0.49324640529166669</v>
      </c>
      <c r="BB295" s="703">
        <v>0.49324640529166669</v>
      </c>
      <c r="BC295" s="703">
        <v>0.49324640529166669</v>
      </c>
      <c r="BD295" s="703">
        <v>0.49324640529166669</v>
      </c>
      <c r="BE295" s="703">
        <v>0.49324640529166669</v>
      </c>
      <c r="BF295" s="703">
        <v>0.49324640529166669</v>
      </c>
      <c r="BG295" s="703">
        <v>0.49324640529166669</v>
      </c>
      <c r="BH295" s="703">
        <v>0.49324640529166669</v>
      </c>
      <c r="BI295" s="703">
        <v>0.49324640529166669</v>
      </c>
      <c r="BJ295" s="703">
        <v>0.45211903597916664</v>
      </c>
      <c r="BK295" s="703">
        <v>0.45211903597916664</v>
      </c>
      <c r="BL295" s="703">
        <v>0.45211903597916664</v>
      </c>
      <c r="BM295" s="703">
        <v>0.45211903597916664</v>
      </c>
      <c r="BN295" s="703">
        <v>0.45211903597916664</v>
      </c>
      <c r="BO295" s="703">
        <v>0.45211903597916664</v>
      </c>
      <c r="BP295" s="703">
        <v>0.45211903597916664</v>
      </c>
      <c r="BQ295" s="703">
        <v>0.45211903597916664</v>
      </c>
      <c r="BR295" s="703">
        <v>0.45211903597916664</v>
      </c>
      <c r="BS295" s="703">
        <v>0.45211903597916664</v>
      </c>
      <c r="BT295" s="703">
        <v>0.45211903597916664</v>
      </c>
      <c r="BU295" s="703">
        <v>0.45211903597916664</v>
      </c>
      <c r="BV295" s="703">
        <v>0.48685</v>
      </c>
      <c r="BW295" s="703">
        <v>0.48685</v>
      </c>
      <c r="BX295" s="703">
        <v>0.48685</v>
      </c>
      <c r="BY295" s="703">
        <v>0.48685</v>
      </c>
      <c r="BZ295" s="703">
        <v>0.48685</v>
      </c>
      <c r="CA295" s="703">
        <v>0.48685</v>
      </c>
      <c r="CB295" s="703">
        <v>0.48685</v>
      </c>
      <c r="CC295" s="703">
        <v>0.48685</v>
      </c>
      <c r="CD295" s="703">
        <v>0.48685</v>
      </c>
      <c r="CE295" s="703">
        <v>0.48685</v>
      </c>
      <c r="CF295" s="703">
        <v>0.48685</v>
      </c>
      <c r="CG295" s="703">
        <v>0.48685</v>
      </c>
      <c r="CH295" s="703">
        <v>0.6215208333333333</v>
      </c>
      <c r="CI295" s="703">
        <v>0.6215208333333333</v>
      </c>
      <c r="CJ295" s="703">
        <v>0.6215208333333333</v>
      </c>
      <c r="CK295" s="703">
        <v>0.6215208333333333</v>
      </c>
      <c r="CL295" s="703">
        <v>0.6215208333333333</v>
      </c>
      <c r="CM295" s="703">
        <v>0.6215208333333333</v>
      </c>
      <c r="CN295" s="703">
        <v>0.6215208333333333</v>
      </c>
      <c r="CO295" s="703">
        <v>0.6215208333333333</v>
      </c>
      <c r="CP295" s="703">
        <v>0.6215208333333333</v>
      </c>
      <c r="CQ295" s="703">
        <v>0.6215208333333333</v>
      </c>
      <c r="CR295" s="703">
        <v>0.6215208333333333</v>
      </c>
      <c r="CS295" s="703">
        <v>0.6215208333333333</v>
      </c>
      <c r="CT295" s="703">
        <v>0.81552666666666662</v>
      </c>
      <c r="CU295" s="703">
        <v>0.81552666666666662</v>
      </c>
      <c r="CV295" s="703">
        <v>0.81552666666666662</v>
      </c>
      <c r="CW295" s="703">
        <v>0.81552666666666662</v>
      </c>
      <c r="CX295" s="703">
        <v>0.81552666666666662</v>
      </c>
      <c r="CY295" s="703">
        <v>0.81552666666666662</v>
      </c>
      <c r="CZ295" s="703">
        <v>0.81552666666666662</v>
      </c>
      <c r="DA295" s="703">
        <v>0.81552666666666662</v>
      </c>
      <c r="DB295" s="703">
        <v>0.81552666666666662</v>
      </c>
      <c r="DC295" s="703">
        <v>0.81552666666666662</v>
      </c>
      <c r="DD295" s="703">
        <v>0.81552666666666662</v>
      </c>
      <c r="DE295" s="703">
        <v>0.81552666666666662</v>
      </c>
      <c r="DF295" s="703">
        <v>0.94586372620833326</v>
      </c>
      <c r="DG295" s="703">
        <v>0.94586372620833326</v>
      </c>
      <c r="DH295" s="703">
        <v>0.94586372620833326</v>
      </c>
      <c r="DI295" s="703">
        <v>0.94586372620833326</v>
      </c>
      <c r="DJ295" s="703">
        <v>0.94586372620833326</v>
      </c>
      <c r="DK295" s="703">
        <v>0.94586372620833326</v>
      </c>
      <c r="DL295" s="703">
        <v>0.94586372620833326</v>
      </c>
      <c r="DM295" s="703">
        <v>0.94586372620833326</v>
      </c>
      <c r="DN295" s="703">
        <v>0.94586372620833326</v>
      </c>
      <c r="DO295" s="703">
        <v>0.94586372620833326</v>
      </c>
      <c r="DP295" s="703">
        <v>0.94586372620833326</v>
      </c>
      <c r="DQ295" s="703">
        <v>0.94586372620833326</v>
      </c>
      <c r="DR295" s="703">
        <v>0.96180161908333339</v>
      </c>
      <c r="DS295" s="703">
        <v>0.96180161908333339</v>
      </c>
      <c r="DT295" s="703">
        <v>0.96180161908333339</v>
      </c>
      <c r="DU295" s="703">
        <v>0.96180161908333339</v>
      </c>
      <c r="DV295" s="703">
        <v>0.96180161908333339</v>
      </c>
      <c r="DW295" s="703">
        <v>0.96180161908333339</v>
      </c>
      <c r="DX295" s="703">
        <v>0.96180161908333339</v>
      </c>
      <c r="DY295" s="703">
        <v>0.96180161908333339</v>
      </c>
      <c r="DZ295" s="703">
        <v>0.96180161908333339</v>
      </c>
      <c r="EA295" s="703">
        <v>0.96180161908333339</v>
      </c>
      <c r="EB295" s="703">
        <v>0.96180161908333339</v>
      </c>
      <c r="EC295" s="703">
        <v>0.96180161908333339</v>
      </c>
      <c r="ED295" s="703">
        <v>1.0093666428749999</v>
      </c>
      <c r="EE295" s="703">
        <v>1.0093666428749999</v>
      </c>
      <c r="EF295" s="703">
        <v>1.0093666428749999</v>
      </c>
      <c r="EG295" s="703">
        <v>1.0093666428749999</v>
      </c>
      <c r="EH295" s="703">
        <v>1.0093666428749999</v>
      </c>
      <c r="EI295" s="703">
        <v>1.0093666428749999</v>
      </c>
      <c r="EJ295" s="703">
        <v>1.0093666428749999</v>
      </c>
      <c r="EK295" s="703">
        <v>1.0093666428749999</v>
      </c>
      <c r="EL295" s="703">
        <v>1.0093666428749999</v>
      </c>
      <c r="EM295" s="703">
        <v>1.0093666428749999</v>
      </c>
      <c r="EN295" s="703">
        <v>1.0093666428749999</v>
      </c>
      <c r="EO295" s="703">
        <v>1.0093666428749999</v>
      </c>
      <c r="EP295" s="703">
        <v>2.9690000000000001E-2</v>
      </c>
      <c r="EQ295" s="703">
        <v>0.14680000000000001</v>
      </c>
      <c r="ER295" s="703">
        <v>0.58828440199999998</v>
      </c>
      <c r="ES295" s="703">
        <v>0.25210000000000005</v>
      </c>
      <c r="ET295" s="703">
        <v>9.2200000000000004E-2</v>
      </c>
      <c r="EU295" s="703">
        <v>0.42216999999999999</v>
      </c>
      <c r="EV295" s="703">
        <v>1.2952300000000001</v>
      </c>
      <c r="EW295" s="703">
        <v>0.12190000000000001</v>
      </c>
      <c r="EX295" s="703">
        <v>0.21049999999999999</v>
      </c>
      <c r="EY295" s="703">
        <v>2.3719038439999998</v>
      </c>
      <c r="EZ295" s="703">
        <v>2.3870999999999998</v>
      </c>
      <c r="FA295" s="703">
        <v>0.79638999999999993</v>
      </c>
      <c r="FB295" s="703">
        <v>6.4399999999999999E-2</v>
      </c>
      <c r="FC295" s="703">
        <v>0</v>
      </c>
      <c r="FD295" s="703">
        <v>1.5885</v>
      </c>
      <c r="FE295" s="703">
        <v>0.15829390599999998</v>
      </c>
      <c r="FF295" s="703">
        <v>0.49757000000000001</v>
      </c>
      <c r="FG295" s="703">
        <v>1.629842891</v>
      </c>
      <c r="FH295" s="703">
        <v>0.27794000000000002</v>
      </c>
      <c r="FI295" s="703">
        <v>1.74481</v>
      </c>
      <c r="FJ295" s="703">
        <v>0.23041</v>
      </c>
      <c r="FK295" s="703">
        <v>7.6219999999999996E-2</v>
      </c>
      <c r="FL295" s="703">
        <v>1.6877500000000001</v>
      </c>
      <c r="FM295" s="703">
        <v>0.89905999999999997</v>
      </c>
      <c r="FN295" s="703">
        <v>0</v>
      </c>
      <c r="FO295" s="703">
        <v>0</v>
      </c>
      <c r="FP295" s="703">
        <v>1.09131</v>
      </c>
      <c r="FQ295" s="703">
        <v>3.7630000000000004E-2</v>
      </c>
      <c r="FR295" s="703">
        <v>0</v>
      </c>
      <c r="FS295" s="703">
        <v>1.3945999999999998</v>
      </c>
      <c r="FT295" s="703">
        <v>0.47020999999999996</v>
      </c>
      <c r="FU295" s="703">
        <v>1.27372</v>
      </c>
      <c r="FV295" s="703">
        <v>0.77052999999999994</v>
      </c>
      <c r="FW295" s="703">
        <v>0.81901000000000002</v>
      </c>
      <c r="FX295" s="703">
        <v>1.2096099999999999</v>
      </c>
      <c r="FY295" s="703">
        <v>0.28293000000000001</v>
      </c>
      <c r="FZ295" s="703">
        <v>0.2</v>
      </c>
      <c r="GA295" s="703">
        <v>0.38771</v>
      </c>
      <c r="GB295" s="703">
        <v>1.8365499999999999</v>
      </c>
      <c r="GC295" s="703">
        <v>0.28073999999999999</v>
      </c>
      <c r="GD295" s="703">
        <v>0.17144000000000001</v>
      </c>
      <c r="GE295" s="703">
        <v>1.83338</v>
      </c>
      <c r="GF295" s="703">
        <v>0.47499000000000002</v>
      </c>
      <c r="GG295" s="703">
        <v>1.2760499999999999</v>
      </c>
      <c r="GH295" s="703">
        <v>1.0518800000000001</v>
      </c>
      <c r="GI295" s="703">
        <v>0.2051</v>
      </c>
      <c r="GJ295" s="703">
        <v>1.22367</v>
      </c>
      <c r="GK295" s="703">
        <v>1.1745000000000001</v>
      </c>
      <c r="GL295" s="703">
        <v>0.29500999999999999</v>
      </c>
      <c r="GM295" s="703">
        <v>0.60347000000000006</v>
      </c>
      <c r="GN295" s="703">
        <v>0.94487999999999994</v>
      </c>
      <c r="GO295" s="703">
        <v>1.4343699999999999</v>
      </c>
      <c r="GP295" s="703">
        <v>0.26206000000000002</v>
      </c>
      <c r="GQ295" s="703">
        <v>1.9930999999999999</v>
      </c>
      <c r="GR295" s="703">
        <v>0.615281148</v>
      </c>
      <c r="GS295" s="703">
        <v>0.56509976700000009</v>
      </c>
      <c r="GT295" s="703">
        <v>2.1105200669999999</v>
      </c>
      <c r="GU295" s="703">
        <v>0.404843642</v>
      </c>
      <c r="GV295" s="703">
        <v>0.58462094600000003</v>
      </c>
      <c r="GW295" s="703">
        <v>2.6412371509999999</v>
      </c>
      <c r="GX295" s="703">
        <v>0.82026999999999994</v>
      </c>
      <c r="GY295" s="703">
        <v>1.2502800000000001</v>
      </c>
      <c r="GZ295" s="703">
        <v>1.8665499999999999</v>
      </c>
      <c r="HA295" s="703">
        <v>6.445999999999999E-2</v>
      </c>
      <c r="HB295" s="703">
        <v>0.30124000000000001</v>
      </c>
      <c r="HC295" s="703">
        <v>1.6529700000000001</v>
      </c>
      <c r="HD295" s="703">
        <v>0.72970000000000002</v>
      </c>
      <c r="HE295" s="703">
        <v>0.69099999999999995</v>
      </c>
      <c r="HF295" s="703">
        <v>1.8905999999999998</v>
      </c>
      <c r="HG295" s="703">
        <v>0</v>
      </c>
      <c r="HH295" s="703">
        <v>0</v>
      </c>
      <c r="HI295" s="703">
        <v>0</v>
      </c>
      <c r="HJ295" s="703">
        <v>0</v>
      </c>
      <c r="HK295" s="703">
        <v>0</v>
      </c>
      <c r="HL295" s="703">
        <v>0</v>
      </c>
      <c r="HM295" s="703">
        <v>0</v>
      </c>
      <c r="HN295" s="703">
        <v>0</v>
      </c>
      <c r="HO295" s="703">
        <v>0</v>
      </c>
      <c r="HP295" s="703">
        <v>0.91287137277799746</v>
      </c>
      <c r="HQ295" s="703">
        <v>2.6440019562175725</v>
      </c>
      <c r="HR295" s="703">
        <v>1.8202696501794504</v>
      </c>
      <c r="HS295" s="703">
        <v>1.0035432534759998</v>
      </c>
      <c r="HT295" s="703">
        <v>2.0724815196329991</v>
      </c>
      <c r="HU295" s="703">
        <v>1.4396311112401539</v>
      </c>
      <c r="HV295" s="703">
        <v>1.112374852024002</v>
      </c>
      <c r="HW295" s="703">
        <v>0.9939060787571673</v>
      </c>
      <c r="HX295" s="703">
        <v>1.7816367285922678</v>
      </c>
      <c r="HY295" s="703">
        <v>1.1560964636119997</v>
      </c>
      <c r="HZ295" s="703">
        <v>1.1988465443248493</v>
      </c>
      <c r="IA295" s="703">
        <v>1.9066930600305543</v>
      </c>
      <c r="IB295" s="703">
        <v>0.89509302121562162</v>
      </c>
      <c r="IC295" s="703">
        <v>2.3775702459999999</v>
      </c>
      <c r="ID295" s="703">
        <v>0.90787249299999995</v>
      </c>
      <c r="IE295" s="703">
        <v>0.99845654799999994</v>
      </c>
      <c r="IF295" s="703">
        <v>2.4439537179999999</v>
      </c>
      <c r="IG295" s="703">
        <v>0.69764231200000004</v>
      </c>
      <c r="IH295" s="703">
        <v>0.98295110763615112</v>
      </c>
      <c r="II295" s="703">
        <v>2.26856999</v>
      </c>
      <c r="IJ295" s="703">
        <v>1.368852736</v>
      </c>
      <c r="IK295" s="703">
        <v>0.9260694413638757</v>
      </c>
      <c r="IL295" s="703">
        <v>2.7193807799999998</v>
      </c>
      <c r="IM295" s="703">
        <v>1.6617217120000001</v>
      </c>
      <c r="IN295" s="703">
        <v>1.013739671850697</v>
      </c>
      <c r="IO295" s="703">
        <v>3.8155369459999999</v>
      </c>
      <c r="IP295" s="703">
        <v>1.2336428793999998</v>
      </c>
      <c r="IQ295" s="703">
        <v>1.327297921581104</v>
      </c>
      <c r="IR295" s="703">
        <v>4.0140894349999998</v>
      </c>
      <c r="IS295" s="703">
        <v>1.0529086349999999</v>
      </c>
      <c r="IT295" s="703">
        <v>1.1573102669999999</v>
      </c>
      <c r="IU295" s="703">
        <v>4.0698216370000004</v>
      </c>
      <c r="IV295" s="703">
        <v>1.0609657140000008</v>
      </c>
      <c r="IW295" s="703">
        <v>1.0815417723131717</v>
      </c>
      <c r="IX295" s="703">
        <v>4.1636333206521741</v>
      </c>
      <c r="IY295" s="703">
        <v>1.3608856950800003</v>
      </c>
      <c r="IZ295" s="703">
        <v>1.2351774840365648</v>
      </c>
      <c r="JA295" s="703">
        <v>6.1734157689873967</v>
      </c>
      <c r="JB295" s="703">
        <v>2.029494319699999</v>
      </c>
      <c r="JC295" s="703">
        <v>1.2692359781160756</v>
      </c>
      <c r="JD295" s="703">
        <v>5.1450937291111103</v>
      </c>
      <c r="JE295" s="703">
        <v>3.2687679459695027</v>
      </c>
      <c r="JF295" s="703">
        <v>1.6967300333154924</v>
      </c>
      <c r="JG295" s="703">
        <v>6.8498788734528917</v>
      </c>
      <c r="JH295" s="703">
        <v>2.044152556342</v>
      </c>
      <c r="JI295" s="703">
        <v>1.7110111851588521</v>
      </c>
      <c r="JJ295" s="703">
        <v>6.1522524299347809</v>
      </c>
      <c r="JK295" s="703">
        <v>3.0128467449470024</v>
      </c>
      <c r="JL295" s="703">
        <v>2.1337011621431112</v>
      </c>
      <c r="JM295" s="703">
        <v>7.0659748616649996</v>
      </c>
      <c r="JN295" s="703">
        <v>3.1904143020000002</v>
      </c>
      <c r="JO295" s="703">
        <v>2.0750919090000002</v>
      </c>
      <c r="JP295" s="703">
        <v>7.6867913659999996</v>
      </c>
      <c r="JQ295" s="703">
        <v>2.497102579410345</v>
      </c>
      <c r="JR295" s="703">
        <v>2.2924976775182282</v>
      </c>
      <c r="JS295" s="703">
        <v>7.962119747296958</v>
      </c>
      <c r="JT295" s="703">
        <v>3.3006868052530733</v>
      </c>
      <c r="JU295" s="703">
        <v>1.9681334131410042</v>
      </c>
      <c r="JV295" s="703">
        <v>7.9209123550308345</v>
      </c>
      <c r="JW295" s="703">
        <v>3.282589705546533</v>
      </c>
      <c r="JX295" s="703">
        <v>2.228758729166457</v>
      </c>
      <c r="JY295" s="703">
        <v>7.9635574682075188</v>
      </c>
      <c r="JZ295" s="703">
        <v>2.6397766795801307</v>
      </c>
      <c r="KA295" s="703">
        <v>2.0865679931982122</v>
      </c>
      <c r="KB295" s="703">
        <v>2.2005343650000002</v>
      </c>
      <c r="KC295" s="703">
        <v>10.34234914812088</v>
      </c>
      <c r="KD295" s="703">
        <v>2.8476184939999998</v>
      </c>
      <c r="KE295" s="703">
        <v>8.8725304500000011</v>
      </c>
      <c r="KF295" s="703">
        <v>2.0579719870000002</v>
      </c>
      <c r="KG295" s="703">
        <v>1.4585385360000001</v>
      </c>
      <c r="KH295" s="703">
        <v>10.389073190000001</v>
      </c>
      <c r="KI295" s="810">
        <v>1.695973894</v>
      </c>
      <c r="KJ295" s="703">
        <v>1.9953984659999999</v>
      </c>
      <c r="KK295" s="703">
        <v>12.017003176999999</v>
      </c>
      <c r="KL295" s="703">
        <v>1.34400919</v>
      </c>
      <c r="KM295" s="703">
        <v>4.4300871810000002</v>
      </c>
      <c r="KN295" s="703">
        <v>13.811664832</v>
      </c>
      <c r="KO295" s="703">
        <v>5.4821694860000001</v>
      </c>
      <c r="KP295" s="703">
        <v>3.1499937920000001</v>
      </c>
      <c r="KQ295" s="703">
        <v>12.751089638</v>
      </c>
      <c r="KR295" s="703">
        <v>3.8314582430000002</v>
      </c>
      <c r="KS295" s="703">
        <v>6.4921787229999994</v>
      </c>
      <c r="KT295" s="703">
        <v>6.2867501839999997</v>
      </c>
      <c r="KU295" s="703">
        <v>6.7099874919999998</v>
      </c>
      <c r="KV295" s="703">
        <v>4.4636755949999998</v>
      </c>
      <c r="KW295" s="703">
        <v>16.899956773</v>
      </c>
      <c r="KX295" s="703">
        <v>5.819656954</v>
      </c>
      <c r="KY295" s="703">
        <v>2.1485233610000001</v>
      </c>
      <c r="KZ295" s="703">
        <v>17.866421719999998</v>
      </c>
      <c r="LA295" s="703">
        <v>3.8656419530000004</v>
      </c>
      <c r="LB295" s="703">
        <v>4.7048165869999998</v>
      </c>
      <c r="LC295" s="703">
        <v>21.759187754999658</v>
      </c>
      <c r="LD295" s="703">
        <v>6.0728433150000001</v>
      </c>
      <c r="LE295" s="703">
        <v>3.2050342299999999</v>
      </c>
      <c r="LF295" s="703">
        <v>21.412382133999998</v>
      </c>
      <c r="LG295" s="703">
        <v>5.2907410247056772</v>
      </c>
      <c r="LH295" s="703">
        <v>7.2843680590000002</v>
      </c>
      <c r="LI295" s="703">
        <v>28.532119584</v>
      </c>
      <c r="LJ295" s="703">
        <v>4.7649259050000001</v>
      </c>
      <c r="LK295" s="703">
        <v>3.1639988880000001</v>
      </c>
      <c r="LL295" s="703">
        <v>24.844301186999999</v>
      </c>
      <c r="LM295" s="703">
        <v>5.7843948059999999</v>
      </c>
      <c r="LN295" s="703">
        <v>4.7383394899999995</v>
      </c>
      <c r="LO295" s="703">
        <v>29.999293304000002</v>
      </c>
      <c r="LP295" s="703">
        <v>4.5391355600000001</v>
      </c>
      <c r="LQ295" s="703">
        <v>1.7747785490000001</v>
      </c>
      <c r="LR295" s="703">
        <v>30.590790138000003</v>
      </c>
      <c r="LS295" s="703">
        <v>4.3509939009999998</v>
      </c>
      <c r="LT295" s="703">
        <v>6.6555013485384578</v>
      </c>
      <c r="LU295" s="703">
        <v>36.149195934821563</v>
      </c>
      <c r="LV295" s="703">
        <v>7.4902888161153847</v>
      </c>
      <c r="LW295" s="703">
        <v>2.5091111156923058</v>
      </c>
      <c r="LX295" s="703">
        <v>36.040481583601533</v>
      </c>
      <c r="LY295" s="703">
        <v>4.6616540772307644</v>
      </c>
      <c r="LZ295" s="703"/>
      <c r="MA295" s="703"/>
      <c r="MB295" s="703"/>
      <c r="MC295" s="703"/>
      <c r="MD295" s="703"/>
      <c r="ME295" s="703"/>
      <c r="MF295" s="703"/>
      <c r="MG295" s="703"/>
      <c r="MH295" s="703"/>
      <c r="MI295" s="703"/>
      <c r="MJ295" s="703"/>
      <c r="MK295" s="703"/>
      <c r="ML295" s="703"/>
      <c r="MM295" s="703"/>
      <c r="MN295" s="703"/>
      <c r="MO295" s="703"/>
      <c r="MP295" s="703"/>
      <c r="MQ295" s="703"/>
      <c r="MR295" s="703"/>
      <c r="MS295" s="703"/>
      <c r="MT295" s="703"/>
      <c r="MU295" s="703"/>
      <c r="MV295" s="703"/>
      <c r="MW295" s="703"/>
    </row>
    <row r="296" spans="1:361" ht="15.75">
      <c r="A296" s="692" t="s">
        <v>1395</v>
      </c>
      <c r="B296" s="703"/>
      <c r="C296" s="703"/>
      <c r="D296" s="703"/>
      <c r="E296" s="703"/>
      <c r="F296" s="703"/>
      <c r="G296" s="703"/>
      <c r="H296" s="703"/>
      <c r="I296" s="703"/>
      <c r="J296" s="703"/>
      <c r="K296" s="703"/>
      <c r="L296" s="703"/>
      <c r="M296" s="703"/>
      <c r="N296" s="703"/>
      <c r="O296" s="703"/>
      <c r="P296" s="703"/>
      <c r="Q296" s="703"/>
      <c r="R296" s="703"/>
      <c r="S296" s="703"/>
      <c r="T296" s="703"/>
      <c r="U296" s="703"/>
      <c r="V296" s="703"/>
      <c r="W296" s="703"/>
      <c r="X296" s="703"/>
      <c r="Y296" s="703"/>
      <c r="Z296" s="703"/>
      <c r="AA296" s="703"/>
      <c r="AB296" s="703"/>
      <c r="AC296" s="703"/>
      <c r="AD296" s="703"/>
      <c r="AE296" s="703"/>
      <c r="AF296" s="703"/>
      <c r="AG296" s="703"/>
      <c r="AH296" s="703"/>
      <c r="AI296" s="703"/>
      <c r="AJ296" s="703"/>
      <c r="AK296" s="703"/>
      <c r="AL296" s="703"/>
      <c r="AM296" s="703"/>
      <c r="AN296" s="703"/>
      <c r="AO296" s="703"/>
      <c r="AP296" s="703"/>
      <c r="AQ296" s="703"/>
      <c r="AR296" s="703"/>
      <c r="AS296" s="703"/>
      <c r="AT296" s="703"/>
      <c r="AU296" s="703"/>
      <c r="AV296" s="703"/>
      <c r="AW296" s="703"/>
      <c r="AX296" s="703"/>
      <c r="AY296" s="703"/>
      <c r="AZ296" s="703"/>
      <c r="BA296" s="703"/>
      <c r="BB296" s="703"/>
      <c r="BC296" s="703"/>
      <c r="BD296" s="703"/>
      <c r="BE296" s="703"/>
      <c r="BF296" s="703"/>
      <c r="BG296" s="703"/>
      <c r="BH296" s="703"/>
      <c r="BI296" s="703"/>
      <c r="BJ296" s="703"/>
      <c r="BK296" s="703"/>
      <c r="BL296" s="703"/>
      <c r="BM296" s="703"/>
      <c r="BN296" s="703"/>
      <c r="BO296" s="703"/>
      <c r="BP296" s="703"/>
      <c r="BQ296" s="703"/>
      <c r="BR296" s="703"/>
      <c r="BS296" s="703"/>
      <c r="BT296" s="703"/>
      <c r="BU296" s="703"/>
      <c r="BV296" s="703"/>
      <c r="BW296" s="703"/>
      <c r="BX296" s="703"/>
      <c r="BY296" s="703"/>
      <c r="BZ296" s="703"/>
      <c r="CA296" s="703"/>
      <c r="CB296" s="703"/>
      <c r="CC296" s="703"/>
      <c r="CD296" s="703"/>
      <c r="CE296" s="703"/>
      <c r="CF296" s="703"/>
      <c r="CG296" s="703"/>
      <c r="CH296" s="703"/>
      <c r="CI296" s="703"/>
      <c r="CJ296" s="703"/>
      <c r="CK296" s="703"/>
      <c r="CL296" s="703"/>
      <c r="CM296" s="703"/>
      <c r="CN296" s="703"/>
      <c r="CO296" s="703"/>
      <c r="CP296" s="703"/>
      <c r="CQ296" s="703"/>
      <c r="CR296" s="703"/>
      <c r="CS296" s="703"/>
      <c r="CT296" s="703"/>
      <c r="CU296" s="703"/>
      <c r="CV296" s="703"/>
      <c r="CW296" s="703"/>
      <c r="CX296" s="703"/>
      <c r="CY296" s="703"/>
      <c r="CZ296" s="703"/>
      <c r="DA296" s="703"/>
      <c r="DB296" s="703"/>
      <c r="DC296" s="703"/>
      <c r="DD296" s="703"/>
      <c r="DE296" s="703"/>
      <c r="DF296" s="703"/>
      <c r="DG296" s="703"/>
      <c r="DH296" s="703"/>
      <c r="DI296" s="703"/>
      <c r="DJ296" s="703"/>
      <c r="DK296" s="703"/>
      <c r="DL296" s="703"/>
      <c r="DM296" s="703"/>
      <c r="DN296" s="703"/>
      <c r="DO296" s="703"/>
      <c r="DP296" s="703"/>
      <c r="DQ296" s="703"/>
      <c r="DR296" s="703"/>
      <c r="DS296" s="703"/>
      <c r="DT296" s="703"/>
      <c r="DU296" s="703"/>
      <c r="DV296" s="703"/>
      <c r="DW296" s="703"/>
      <c r="DX296" s="703"/>
      <c r="DY296" s="703"/>
      <c r="DZ296" s="703"/>
      <c r="EA296" s="703"/>
      <c r="EB296" s="703"/>
      <c r="EC296" s="703"/>
      <c r="ED296" s="703"/>
      <c r="EE296" s="703"/>
      <c r="EF296" s="703"/>
      <c r="EG296" s="703"/>
      <c r="EH296" s="703"/>
      <c r="EI296" s="703"/>
      <c r="EJ296" s="703"/>
      <c r="EK296" s="703"/>
      <c r="EL296" s="703"/>
      <c r="EM296" s="703"/>
      <c r="EN296" s="703"/>
      <c r="EO296" s="703"/>
      <c r="EP296" s="703">
        <v>0.15573618790412799</v>
      </c>
      <c r="EQ296" s="703">
        <v>0.30486003372000003</v>
      </c>
      <c r="ER296" s="703">
        <v>6.9508115032499998E-2</v>
      </c>
      <c r="ES296" s="703">
        <v>0.54656186912827198</v>
      </c>
      <c r="ET296" s="703">
        <v>8.9836727898000013E-2</v>
      </c>
      <c r="EU296" s="703">
        <v>0.56584702272589993</v>
      </c>
      <c r="EV296" s="703">
        <v>0.24058884532630001</v>
      </c>
      <c r="EW296" s="703">
        <v>0.1564783268496</v>
      </c>
      <c r="EX296" s="703">
        <v>6.3085660884E-2</v>
      </c>
      <c r="EY296" s="703">
        <v>5.7374798740000003E-2</v>
      </c>
      <c r="EZ296" s="703">
        <v>5.1228961000000005E-3</v>
      </c>
      <c r="FA296" s="703">
        <v>1.153293008E-2</v>
      </c>
      <c r="FB296" s="703">
        <v>0.31759800939159993</v>
      </c>
      <c r="FC296" s="703">
        <v>1.9064099342700001E-2</v>
      </c>
      <c r="FD296" s="703">
        <v>0.21270351672499999</v>
      </c>
      <c r="FE296" s="703">
        <v>0.60981088226400004</v>
      </c>
      <c r="FF296" s="703">
        <v>0.36712306565550001</v>
      </c>
      <c r="FG296" s="703">
        <v>0.41081250139199998</v>
      </c>
      <c r="FH296" s="703">
        <v>0.28025884034999998</v>
      </c>
      <c r="FI296" s="703">
        <v>8.2160354080000001E-3</v>
      </c>
      <c r="FJ296" s="703">
        <v>0.25498676760479999</v>
      </c>
      <c r="FK296" s="703">
        <v>0.62958045557340014</v>
      </c>
      <c r="FL296" s="703">
        <v>8.1860323789399989E-2</v>
      </c>
      <c r="FM296" s="703">
        <v>0.56546407370700003</v>
      </c>
      <c r="FN296" s="703">
        <v>0.32803835200000003</v>
      </c>
      <c r="FO296" s="703">
        <v>4.8028904000000004E-2</v>
      </c>
      <c r="FP296" s="703">
        <v>0.28850029300000002</v>
      </c>
      <c r="FQ296" s="703">
        <v>0.63411767899999993</v>
      </c>
      <c r="FR296" s="703">
        <v>8.9409139999999998E-2</v>
      </c>
      <c r="FS296" s="703">
        <v>0.73523419600000006</v>
      </c>
      <c r="FT296" s="703">
        <v>0.32633109500000002</v>
      </c>
      <c r="FU296" s="703">
        <v>4.1893449999999999E-2</v>
      </c>
      <c r="FV296" s="703">
        <v>0.31604354700000004</v>
      </c>
      <c r="FW296" s="703">
        <v>0.904692685</v>
      </c>
      <c r="FX296" s="703">
        <v>0.20418752599999998</v>
      </c>
      <c r="FY296" s="703">
        <v>0.14614628299999999</v>
      </c>
      <c r="FZ296" s="703">
        <v>0.40318742926000001</v>
      </c>
      <c r="GA296" s="703">
        <v>6.0189098059999994E-2</v>
      </c>
      <c r="GB296" s="703">
        <v>0.35015841232722006</v>
      </c>
      <c r="GC296" s="703">
        <v>0.83703286911999997</v>
      </c>
      <c r="GD296" s="703">
        <v>0.14510115034800003</v>
      </c>
      <c r="GE296" s="703">
        <v>0.50910809306560001</v>
      </c>
      <c r="GF296" s="703">
        <v>0.40100971724000001</v>
      </c>
      <c r="GG296" s="703">
        <v>5.8221062880000007E-2</v>
      </c>
      <c r="GH296" s="703">
        <v>0.38420434755000005</v>
      </c>
      <c r="GI296" s="703">
        <v>0.82852465007999987</v>
      </c>
      <c r="GJ296" s="703">
        <v>0.14268597290079998</v>
      </c>
      <c r="GK296" s="703">
        <v>0.43981937736750004</v>
      </c>
      <c r="GL296" s="703">
        <v>0.43558012800000001</v>
      </c>
      <c r="GM296" s="703">
        <v>1.0110004000000001E-2</v>
      </c>
      <c r="GN296" s="703">
        <v>0.92716271800000005</v>
      </c>
      <c r="GO296" s="703">
        <v>0.33331492800000001</v>
      </c>
      <c r="GP296" s="703">
        <v>0.16448881800000001</v>
      </c>
      <c r="GQ296" s="703">
        <v>0.46239011799999996</v>
      </c>
      <c r="GR296" s="703">
        <v>0.34486628699999999</v>
      </c>
      <c r="GS296" s="703">
        <v>9.8366340000000003E-3</v>
      </c>
      <c r="GT296" s="703">
        <v>1.212131165</v>
      </c>
      <c r="GU296" s="703">
        <v>0.33043321182000002</v>
      </c>
      <c r="GV296" s="703">
        <v>0.32499299599999998</v>
      </c>
      <c r="GW296" s="703">
        <v>0.34056488600000001</v>
      </c>
      <c r="GX296" s="703">
        <v>0.39396392488999998</v>
      </c>
      <c r="GY296" s="703">
        <v>7.265613348000001E-2</v>
      </c>
      <c r="GZ296" s="703">
        <v>1.2065038939999999</v>
      </c>
      <c r="HA296" s="703">
        <v>0.31302999999999997</v>
      </c>
      <c r="HB296" s="703">
        <v>0.34902942385000002</v>
      </c>
      <c r="HC296" s="703">
        <v>0.31419376257999998</v>
      </c>
      <c r="HD296" s="703">
        <v>0.43530000000000002</v>
      </c>
      <c r="HE296" s="703">
        <v>0.11749999999999999</v>
      </c>
      <c r="HF296" s="703">
        <v>0.94889999999999997</v>
      </c>
      <c r="HG296" s="703">
        <v>0</v>
      </c>
      <c r="HH296" s="703">
        <v>0</v>
      </c>
      <c r="HI296" s="703">
        <v>0</v>
      </c>
      <c r="HJ296" s="703">
        <v>0.58962372103436689</v>
      </c>
      <c r="HK296" s="703">
        <v>0.26209405264554808</v>
      </c>
      <c r="HL296" s="703">
        <v>1.5240433492468854</v>
      </c>
      <c r="HM296" s="703">
        <v>0.94911435578394543</v>
      </c>
      <c r="HN296" s="703">
        <v>0.83735857921354295</v>
      </c>
      <c r="HO296" s="703">
        <v>0.3171077764414989</v>
      </c>
      <c r="HP296" s="703">
        <v>0.6969246684296645</v>
      </c>
      <c r="HQ296" s="703">
        <v>0.20840830560696241</v>
      </c>
      <c r="HR296" s="703">
        <v>0.97392462447706141</v>
      </c>
      <c r="HS296" s="703">
        <v>9.8554909258991508</v>
      </c>
      <c r="HT296" s="703">
        <v>0.32145879232868413</v>
      </c>
      <c r="HU296" s="703">
        <v>0.19237510966634239</v>
      </c>
      <c r="HV296" s="703">
        <v>0.71346271088450908</v>
      </c>
      <c r="HW296" s="703">
        <v>0.21600343383900905</v>
      </c>
      <c r="HX296" s="703">
        <v>1.1769884505048114</v>
      </c>
      <c r="HY296" s="703">
        <v>10.349296616037982</v>
      </c>
      <c r="HZ296" s="703">
        <v>0.49532113773663172</v>
      </c>
      <c r="IA296" s="703">
        <v>0.33179743428691255</v>
      </c>
      <c r="IB296" s="703">
        <v>0.79099153748848061</v>
      </c>
      <c r="IC296" s="703">
        <v>0.11403729645791975</v>
      </c>
      <c r="ID296" s="703">
        <v>1.4733748898749943</v>
      </c>
      <c r="IE296" s="703">
        <v>10.366451704121625</v>
      </c>
      <c r="IF296" s="703">
        <v>0.50758294923288882</v>
      </c>
      <c r="IG296" s="703">
        <v>0.35534728540567539</v>
      </c>
      <c r="IH296" s="703">
        <v>0.24830707547233477</v>
      </c>
      <c r="II296" s="703">
        <v>0.74359800471522997</v>
      </c>
      <c r="IJ296" s="703">
        <v>1.1104098504566957</v>
      </c>
      <c r="IK296" s="703">
        <v>11.084422587891101</v>
      </c>
      <c r="IL296" s="703">
        <v>0.40285186905315495</v>
      </c>
      <c r="IM296" s="703">
        <v>0.41327722969822789</v>
      </c>
      <c r="IN296" s="703">
        <v>0.30581300002400003</v>
      </c>
      <c r="IO296" s="703">
        <v>1.3218321449999999</v>
      </c>
      <c r="IP296" s="703">
        <v>1.7112772300000001</v>
      </c>
      <c r="IQ296" s="703">
        <v>10.920185254000002</v>
      </c>
      <c r="IR296" s="703">
        <v>0.41516584300000003</v>
      </c>
      <c r="IS296" s="703">
        <v>0.48394333900000003</v>
      </c>
      <c r="IT296" s="703">
        <v>1.017606302988461</v>
      </c>
      <c r="IU296" s="703">
        <v>1.3759804558694047</v>
      </c>
      <c r="IV296" s="703">
        <v>1.4788225950813481</v>
      </c>
      <c r="IW296" s="703">
        <v>11.335465838468624</v>
      </c>
      <c r="IX296" s="703">
        <v>0.57451591380627609</v>
      </c>
      <c r="IY296" s="703">
        <v>0.40663164738113922</v>
      </c>
      <c r="IZ296" s="703">
        <v>0.32722966209005344</v>
      </c>
      <c r="JA296" s="703">
        <v>1.9954767715179773</v>
      </c>
      <c r="JB296" s="703">
        <v>2.9979238477775936</v>
      </c>
      <c r="JC296" s="703">
        <v>11.535534062562478</v>
      </c>
      <c r="JD296" s="703">
        <v>1.269771634989743</v>
      </c>
      <c r="JE296" s="703">
        <v>0.36580835911539161</v>
      </c>
      <c r="JF296" s="703">
        <v>1.2244464356620535</v>
      </c>
      <c r="JG296" s="703">
        <v>1.4120260280794017</v>
      </c>
      <c r="JH296" s="703">
        <v>3.1098523726815488</v>
      </c>
      <c r="JI296" s="703">
        <v>11.528777302292301</v>
      </c>
      <c r="JJ296" s="703">
        <v>0.82126644185797826</v>
      </c>
      <c r="JK296" s="703">
        <v>0.35050648456913208</v>
      </c>
      <c r="JL296" s="703">
        <v>1.3678306704717365</v>
      </c>
      <c r="JM296" s="703">
        <v>2.772290399442614</v>
      </c>
      <c r="JN296" s="703">
        <v>3.5298521251364812</v>
      </c>
      <c r="JO296" s="703">
        <v>12.121851679449437</v>
      </c>
      <c r="JP296" s="703">
        <v>0.77899620178828854</v>
      </c>
      <c r="JQ296" s="703">
        <v>0.43908386018975831</v>
      </c>
      <c r="JR296" s="703">
        <v>1.1161334320857534</v>
      </c>
      <c r="JS296" s="703">
        <v>3.0604763937396848</v>
      </c>
      <c r="JT296" s="703">
        <v>2.0036299772964439</v>
      </c>
      <c r="JU296" s="703">
        <v>13.871885997789011</v>
      </c>
      <c r="JV296" s="703">
        <v>0.75602008683280353</v>
      </c>
      <c r="JW296" s="703">
        <v>1.0089266132560877</v>
      </c>
      <c r="JX296" s="703">
        <v>1.6198623873765028</v>
      </c>
      <c r="JY296" s="703">
        <v>2.7373024249772246</v>
      </c>
      <c r="JZ296" s="703">
        <v>2.0123866936801722</v>
      </c>
      <c r="KA296" s="703">
        <v>14.22283591316187</v>
      </c>
      <c r="KB296" s="703">
        <v>1.4073944976639343</v>
      </c>
      <c r="KC296" s="703">
        <v>1.0850148726375077</v>
      </c>
      <c r="KD296" s="703">
        <v>1.7520355385139252</v>
      </c>
      <c r="KE296" s="703">
        <v>2.54408384332124</v>
      </c>
      <c r="KF296" s="703">
        <v>4.4114107411148815</v>
      </c>
      <c r="KG296" s="703">
        <v>12.708406492627095</v>
      </c>
      <c r="KH296" s="703">
        <v>2.0007631160883328</v>
      </c>
      <c r="KI296" s="810">
        <v>1.3867201917728373</v>
      </c>
      <c r="KJ296" s="703">
        <v>2.2628124293112153</v>
      </c>
      <c r="KK296" s="703">
        <v>3.0044166297506907</v>
      </c>
      <c r="KL296" s="703">
        <v>4.6224758041384097</v>
      </c>
      <c r="KM296" s="703">
        <v>15.064061914841748</v>
      </c>
      <c r="KN296" s="703">
        <v>2.678425054516711</v>
      </c>
      <c r="KO296" s="703">
        <v>0.80721773972904587</v>
      </c>
      <c r="KP296" s="703">
        <v>3.5610480045411377</v>
      </c>
      <c r="KQ296" s="703">
        <v>3.2167937696168343</v>
      </c>
      <c r="KR296" s="703">
        <v>5.2020126962930346</v>
      </c>
      <c r="KS296" s="703">
        <v>14.917319584685547</v>
      </c>
      <c r="KT296" s="703">
        <v>3.1411812884450443</v>
      </c>
      <c r="KU296" s="703">
        <v>2.3392490061899642</v>
      </c>
      <c r="KV296" s="703">
        <v>2.1311138522174171</v>
      </c>
      <c r="KW296" s="703">
        <v>3.6659391624605435</v>
      </c>
      <c r="KX296" s="703">
        <v>6.6097783233688849</v>
      </c>
      <c r="KY296" s="703">
        <v>14.472022977643345</v>
      </c>
      <c r="KZ296" s="703">
        <v>3.8616398652420614</v>
      </c>
      <c r="LA296" s="703">
        <v>2.0407557288935885</v>
      </c>
      <c r="LB296" s="703">
        <v>3.018595064937359</v>
      </c>
      <c r="LC296" s="703">
        <v>4.1255898384212824</v>
      </c>
      <c r="LD296" s="703">
        <v>7.0408369434813904</v>
      </c>
      <c r="LE296" s="703">
        <v>14.877754502618028</v>
      </c>
      <c r="LF296" s="703">
        <v>3.4291717512039499</v>
      </c>
      <c r="LG296" s="703">
        <v>1.9037964901119899</v>
      </c>
      <c r="LH296" s="703">
        <v>3.0111710048357687</v>
      </c>
      <c r="LI296" s="703">
        <v>10.635850491463801</v>
      </c>
      <c r="LJ296" s="703">
        <v>6.8643131069934498</v>
      </c>
      <c r="LK296" s="703">
        <v>1.3540609383678777</v>
      </c>
      <c r="LL296" s="703">
        <v>4.381167408148027</v>
      </c>
      <c r="LM296" s="703">
        <v>1.55055324269274</v>
      </c>
      <c r="LN296" s="703">
        <v>4.1413609305670294</v>
      </c>
      <c r="LO296" s="703">
        <v>21.884791707702441</v>
      </c>
      <c r="LP296" s="703">
        <v>7.526577834151027</v>
      </c>
      <c r="LQ296" s="703">
        <v>3.4334906522701032</v>
      </c>
      <c r="LR296" s="703">
        <v>4.0878705869733327</v>
      </c>
      <c r="LS296" s="703">
        <v>1.0963131248898048</v>
      </c>
      <c r="LT296" s="703">
        <v>3.3092056958089713</v>
      </c>
      <c r="LU296" s="703">
        <v>22.650780052458025</v>
      </c>
      <c r="LV296" s="703">
        <v>7.5170681773496026</v>
      </c>
      <c r="LW296" s="703">
        <v>2.3543160589860102</v>
      </c>
      <c r="LX296" s="703">
        <v>6.4630748740000126</v>
      </c>
      <c r="LY296" s="703">
        <v>1.0409838473156541</v>
      </c>
      <c r="LZ296" s="703"/>
      <c r="MA296" s="703"/>
      <c r="MB296" s="703"/>
      <c r="MC296" s="703"/>
      <c r="MD296" s="703"/>
      <c r="ME296" s="703"/>
      <c r="MF296" s="703"/>
      <c r="MG296" s="703"/>
      <c r="MH296" s="703"/>
      <c r="MI296" s="703"/>
      <c r="MJ296" s="703"/>
      <c r="MK296" s="703"/>
      <c r="ML296" s="703"/>
      <c r="MM296" s="703"/>
      <c r="MN296" s="703"/>
      <c r="MO296" s="703"/>
      <c r="MP296" s="703"/>
      <c r="MQ296" s="703"/>
      <c r="MR296" s="703"/>
      <c r="MS296" s="703"/>
      <c r="MT296" s="703"/>
      <c r="MU296" s="703"/>
      <c r="MV296" s="703"/>
      <c r="MW296" s="703"/>
    </row>
    <row r="297" spans="1:361" ht="15.75">
      <c r="A297" s="689" t="s">
        <v>42</v>
      </c>
      <c r="B297" s="698"/>
      <c r="C297" s="698"/>
      <c r="D297" s="698"/>
      <c r="E297" s="698"/>
      <c r="F297" s="698"/>
      <c r="G297" s="698"/>
      <c r="H297" s="698"/>
      <c r="I297" s="698"/>
      <c r="J297" s="698"/>
      <c r="K297" s="698"/>
      <c r="L297" s="698"/>
      <c r="M297" s="698"/>
      <c r="N297" s="698"/>
      <c r="O297" s="698"/>
      <c r="P297" s="698"/>
      <c r="Q297" s="698"/>
      <c r="R297" s="698"/>
      <c r="S297" s="698"/>
      <c r="T297" s="698"/>
      <c r="U297" s="698"/>
      <c r="V297" s="698"/>
      <c r="W297" s="698"/>
      <c r="X297" s="698"/>
      <c r="Y297" s="698"/>
      <c r="Z297" s="698"/>
      <c r="AA297" s="698"/>
      <c r="AB297" s="698"/>
      <c r="AC297" s="698"/>
      <c r="AD297" s="698"/>
      <c r="AE297" s="698"/>
      <c r="AF297" s="698"/>
      <c r="AG297" s="698"/>
      <c r="AH297" s="698"/>
      <c r="AI297" s="698"/>
      <c r="AJ297" s="698"/>
      <c r="AK297" s="698"/>
      <c r="AL297" s="698"/>
      <c r="AM297" s="698"/>
      <c r="AN297" s="698"/>
      <c r="AO297" s="698"/>
      <c r="AP297" s="698"/>
      <c r="AQ297" s="698"/>
      <c r="AR297" s="698"/>
      <c r="AS297" s="698"/>
      <c r="AT297" s="698"/>
      <c r="AU297" s="698"/>
      <c r="AV297" s="698"/>
      <c r="AW297" s="698"/>
      <c r="AX297" s="698">
        <v>0.90265073583333333</v>
      </c>
      <c r="AY297" s="698">
        <v>0.90265073583333333</v>
      </c>
      <c r="AZ297" s="698">
        <v>0.90265073583333333</v>
      </c>
      <c r="BA297" s="698">
        <v>0.90265073583333333</v>
      </c>
      <c r="BB297" s="698">
        <v>0.90265073583333333</v>
      </c>
      <c r="BC297" s="698">
        <v>0.90265073583333333</v>
      </c>
      <c r="BD297" s="698">
        <v>0.90265073583333333</v>
      </c>
      <c r="BE297" s="698">
        <v>0.90265073583333333</v>
      </c>
      <c r="BF297" s="698">
        <v>0.90265073583333333</v>
      </c>
      <c r="BG297" s="698">
        <v>0.90265073583333333</v>
      </c>
      <c r="BH297" s="698">
        <v>0.90265073583333333</v>
      </c>
      <c r="BI297" s="698">
        <v>0.90265073583333333</v>
      </c>
      <c r="BJ297" s="698">
        <v>1.0143732845833333</v>
      </c>
      <c r="BK297" s="698">
        <v>1.0143732845833333</v>
      </c>
      <c r="BL297" s="698">
        <v>1.0143732845833333</v>
      </c>
      <c r="BM297" s="698">
        <v>1.0143732845833333</v>
      </c>
      <c r="BN297" s="698">
        <v>1.0143732845833333</v>
      </c>
      <c r="BO297" s="698">
        <v>1.0143732845833333</v>
      </c>
      <c r="BP297" s="698">
        <v>1.0143732845833333</v>
      </c>
      <c r="BQ297" s="698">
        <v>1.0143732845833333</v>
      </c>
      <c r="BR297" s="698">
        <v>1.0143732845833333</v>
      </c>
      <c r="BS297" s="698">
        <v>1.0143732845833333</v>
      </c>
      <c r="BT297" s="698">
        <v>1.0143732845833333</v>
      </c>
      <c r="BU297" s="698">
        <v>1.0143732845833333</v>
      </c>
      <c r="BV297" s="698">
        <v>1.2883729166666666</v>
      </c>
      <c r="BW297" s="698">
        <v>1.2883729166666666</v>
      </c>
      <c r="BX297" s="698">
        <v>1.2883729166666666</v>
      </c>
      <c r="BY297" s="698">
        <v>1.2883729166666666</v>
      </c>
      <c r="BZ297" s="698">
        <v>1.2883729166666666</v>
      </c>
      <c r="CA297" s="698">
        <v>1.2883729166666666</v>
      </c>
      <c r="CB297" s="698">
        <v>1.2883729166666666</v>
      </c>
      <c r="CC297" s="698">
        <v>1.2883729166666666</v>
      </c>
      <c r="CD297" s="698">
        <v>1.2883729166666666</v>
      </c>
      <c r="CE297" s="698">
        <v>1.2883729166666666</v>
      </c>
      <c r="CF297" s="698">
        <v>1.2883729166666666</v>
      </c>
      <c r="CG297" s="698">
        <v>1.2883729166666666</v>
      </c>
      <c r="CH297" s="698">
        <v>1.6304916666666667</v>
      </c>
      <c r="CI297" s="698">
        <v>1.6304916666666667</v>
      </c>
      <c r="CJ297" s="698">
        <v>1.6304916666666667</v>
      </c>
      <c r="CK297" s="698">
        <v>1.6304916666666667</v>
      </c>
      <c r="CL297" s="698">
        <v>1.6304916666666667</v>
      </c>
      <c r="CM297" s="698">
        <v>1.6304916666666667</v>
      </c>
      <c r="CN297" s="698">
        <v>1.6304916666666667</v>
      </c>
      <c r="CO297" s="698">
        <v>1.6304916666666667</v>
      </c>
      <c r="CP297" s="698">
        <v>1.6304916666666667</v>
      </c>
      <c r="CQ297" s="698">
        <v>1.6304916666666667</v>
      </c>
      <c r="CR297" s="698">
        <v>1.6304916666666667</v>
      </c>
      <c r="CS297" s="698">
        <v>1.6304916666666667</v>
      </c>
      <c r="CT297" s="698">
        <v>2.1314125000000002</v>
      </c>
      <c r="CU297" s="698">
        <v>2.1314125000000002</v>
      </c>
      <c r="CV297" s="698">
        <v>2.1314125000000002</v>
      </c>
      <c r="CW297" s="698">
        <v>2.1314125000000002</v>
      </c>
      <c r="CX297" s="698">
        <v>2.1314125000000002</v>
      </c>
      <c r="CY297" s="698">
        <v>2.1314125000000002</v>
      </c>
      <c r="CZ297" s="698">
        <v>2.1314125000000002</v>
      </c>
      <c r="DA297" s="698">
        <v>2.1314125000000002</v>
      </c>
      <c r="DB297" s="698">
        <v>2.1314125000000002</v>
      </c>
      <c r="DC297" s="698">
        <v>2.1314125000000002</v>
      </c>
      <c r="DD297" s="698">
        <v>2.1314125000000002</v>
      </c>
      <c r="DE297" s="698">
        <v>2.1314125000000002</v>
      </c>
      <c r="DF297" s="698">
        <v>3.1403770833333335</v>
      </c>
      <c r="DG297" s="698">
        <v>3.1403770833333335</v>
      </c>
      <c r="DH297" s="698">
        <v>3.1403770833333335</v>
      </c>
      <c r="DI297" s="698">
        <v>3.1403770833333335</v>
      </c>
      <c r="DJ297" s="698">
        <v>3.1403770833333335</v>
      </c>
      <c r="DK297" s="698">
        <v>3.1403770833333335</v>
      </c>
      <c r="DL297" s="698">
        <v>3.1403770833333335</v>
      </c>
      <c r="DM297" s="698">
        <v>3.1403770833333335</v>
      </c>
      <c r="DN297" s="698">
        <v>3.1403770833333335</v>
      </c>
      <c r="DO297" s="698">
        <v>3.1403770833333335</v>
      </c>
      <c r="DP297" s="698">
        <v>3.1403770833333335</v>
      </c>
      <c r="DQ297" s="698">
        <v>3.1403770833333335</v>
      </c>
      <c r="DR297" s="698">
        <v>4.5108437500000003</v>
      </c>
      <c r="DS297" s="698">
        <v>4.5108437500000003</v>
      </c>
      <c r="DT297" s="698">
        <v>4.5108437500000003</v>
      </c>
      <c r="DU297" s="698">
        <v>4.5108437500000003</v>
      </c>
      <c r="DV297" s="698">
        <v>4.5108437500000003</v>
      </c>
      <c r="DW297" s="698">
        <v>4.5108437500000003</v>
      </c>
      <c r="DX297" s="698">
        <v>4.5108437500000003</v>
      </c>
      <c r="DY297" s="698">
        <v>4.5108437500000003</v>
      </c>
      <c r="DZ297" s="698">
        <v>4.5108437500000003</v>
      </c>
      <c r="EA297" s="698">
        <v>4.5108437500000003</v>
      </c>
      <c r="EB297" s="698">
        <v>4.5108437500000003</v>
      </c>
      <c r="EC297" s="698">
        <v>4.5108437500000003</v>
      </c>
      <c r="ED297" s="698">
        <v>6.0473270833333332</v>
      </c>
      <c r="EE297" s="698">
        <v>6.0473270833333332</v>
      </c>
      <c r="EF297" s="698">
        <v>6.0473270833333332</v>
      </c>
      <c r="EG297" s="698">
        <v>6.0473270833333332</v>
      </c>
      <c r="EH297" s="698">
        <v>6.0473270833333332</v>
      </c>
      <c r="EI297" s="698">
        <v>6.0473270833333332</v>
      </c>
      <c r="EJ297" s="698">
        <v>6.0473270833333332</v>
      </c>
      <c r="EK297" s="698">
        <v>6.0473270833333332</v>
      </c>
      <c r="EL297" s="698">
        <v>6.0473270833333332</v>
      </c>
      <c r="EM297" s="698">
        <v>6.0473270833333332</v>
      </c>
      <c r="EN297" s="698">
        <v>6.0473270833333332</v>
      </c>
      <c r="EO297" s="698">
        <v>6.0473270833333332</v>
      </c>
      <c r="EP297" s="698">
        <v>7.2667200000000003</v>
      </c>
      <c r="EQ297" s="698">
        <v>9.002600000000001</v>
      </c>
      <c r="ER297" s="698">
        <v>5.7828100000000004</v>
      </c>
      <c r="ES297" s="698">
        <v>13.70635</v>
      </c>
      <c r="ET297" s="698">
        <v>7.0205299999999999</v>
      </c>
      <c r="EU297" s="698">
        <v>3.4770300000000001</v>
      </c>
      <c r="EV297" s="698">
        <v>14.639100000000001</v>
      </c>
      <c r="EW297" s="698">
        <v>10.878540000000001</v>
      </c>
      <c r="EX297" s="698">
        <v>5.5077700000000007</v>
      </c>
      <c r="EY297" s="698">
        <v>12.809950000000001</v>
      </c>
      <c r="EZ297" s="698">
        <v>11.06955</v>
      </c>
      <c r="FA297" s="698">
        <v>2.673</v>
      </c>
      <c r="FB297" s="698">
        <v>12.96987</v>
      </c>
      <c r="FC297" s="698">
        <v>9.0474599999999992</v>
      </c>
      <c r="FD297" s="698">
        <v>8.67164</v>
      </c>
      <c r="FE297" s="698">
        <v>18.97531</v>
      </c>
      <c r="FF297" s="698">
        <v>9.039299999999999</v>
      </c>
      <c r="FG297" s="698">
        <v>5.5130299999999997</v>
      </c>
      <c r="FH297" s="698">
        <v>17.475630000000002</v>
      </c>
      <c r="FI297" s="698">
        <v>12.424200000000001</v>
      </c>
      <c r="FJ297" s="698">
        <v>6.6095899999999999</v>
      </c>
      <c r="FK297" s="698">
        <v>23.312009999999997</v>
      </c>
      <c r="FL297" s="698">
        <v>3.9148200000000002</v>
      </c>
      <c r="FM297" s="698">
        <v>2.4929399999999999</v>
      </c>
      <c r="FN297" s="698">
        <v>15.508569999999999</v>
      </c>
      <c r="FO297" s="698">
        <v>10.249450000000001</v>
      </c>
      <c r="FP297" s="698">
        <v>16.095500000000001</v>
      </c>
      <c r="FQ297" s="698">
        <v>18.675650000000001</v>
      </c>
      <c r="FR297" s="698">
        <v>9.8673899999999986</v>
      </c>
      <c r="FS297" s="698">
        <v>4.7572999999999999</v>
      </c>
      <c r="FT297" s="698">
        <v>16.087879999999998</v>
      </c>
      <c r="FU297" s="698">
        <v>14.45534</v>
      </c>
      <c r="FV297" s="698">
        <v>10.65517</v>
      </c>
      <c r="FW297" s="698">
        <v>24.022220000000001</v>
      </c>
      <c r="FX297" s="698">
        <v>11.94877</v>
      </c>
      <c r="FY297" s="698">
        <v>10.116910000000001</v>
      </c>
      <c r="FZ297" s="698">
        <v>19.58314</v>
      </c>
      <c r="GA297" s="698">
        <v>9.1587399999999999</v>
      </c>
      <c r="GB297" s="698">
        <v>16.22268</v>
      </c>
      <c r="GC297" s="698">
        <v>20.38944</v>
      </c>
      <c r="GD297" s="698">
        <v>17.304639999999999</v>
      </c>
      <c r="GE297" s="698">
        <v>10.74906</v>
      </c>
      <c r="GF297" s="698">
        <v>13.429770000000001</v>
      </c>
      <c r="GG297" s="698">
        <v>18.046759999999999</v>
      </c>
      <c r="GH297" s="698">
        <v>17.893750000000001</v>
      </c>
      <c r="GI297" s="698">
        <v>17.889749999999999</v>
      </c>
      <c r="GJ297" s="698">
        <v>16.191219999999998</v>
      </c>
      <c r="GK297" s="698">
        <v>12.667129999999998</v>
      </c>
      <c r="GL297" s="698">
        <v>25.683130000000002</v>
      </c>
      <c r="GM297" s="698">
        <v>11.817030000000001</v>
      </c>
      <c r="GN297" s="698">
        <v>12.446290000000001</v>
      </c>
      <c r="GO297" s="698">
        <v>21.963950000000001</v>
      </c>
      <c r="GP297" s="698">
        <v>21.648959999999999</v>
      </c>
      <c r="GQ297" s="698">
        <v>8.2083700000000004</v>
      </c>
      <c r="GR297" s="698">
        <v>12.592700000000001</v>
      </c>
      <c r="GS297" s="698">
        <v>29.238289999999999</v>
      </c>
      <c r="GT297" s="698">
        <v>12.18008</v>
      </c>
      <c r="GU297" s="698">
        <v>29.9862</v>
      </c>
      <c r="GV297" s="698">
        <v>20.255710000000001</v>
      </c>
      <c r="GW297" s="698">
        <v>14.2812</v>
      </c>
      <c r="GX297" s="698">
        <v>25.0715</v>
      </c>
      <c r="GY297" s="698">
        <v>15.22199</v>
      </c>
      <c r="GZ297" s="698">
        <v>13.509270000000001</v>
      </c>
      <c r="HA297" s="698">
        <v>29.841750000000001</v>
      </c>
      <c r="HB297" s="698">
        <v>19.000599999999999</v>
      </c>
      <c r="HC297" s="698">
        <v>4.2215699999999998</v>
      </c>
      <c r="HD297" s="698">
        <v>28.763500000000001</v>
      </c>
      <c r="HE297" s="698">
        <v>22.3185</v>
      </c>
      <c r="HF297" s="698">
        <v>13.969700000000001</v>
      </c>
      <c r="HG297" s="698">
        <v>33.816107766000002</v>
      </c>
      <c r="HH297" s="698">
        <v>22.982548066</v>
      </c>
      <c r="HI297" s="698">
        <v>12.194446618000001</v>
      </c>
      <c r="HJ297" s="698">
        <v>23.322773112</v>
      </c>
      <c r="HK297" s="698">
        <v>23.478185815</v>
      </c>
      <c r="HL297" s="698">
        <v>12.794870319999999</v>
      </c>
      <c r="HM297" s="698">
        <v>35.783130337000003</v>
      </c>
      <c r="HN297" s="698">
        <v>19.252583978000001</v>
      </c>
      <c r="HO297" s="698">
        <v>7.857864578</v>
      </c>
      <c r="HP297" s="698">
        <v>31.192567466</v>
      </c>
      <c r="HQ297" s="698">
        <v>28.036041021999999</v>
      </c>
      <c r="HR297" s="698">
        <v>19.255505343999999</v>
      </c>
      <c r="HS297" s="698">
        <v>41.869910961000002</v>
      </c>
      <c r="HT297" s="698">
        <v>18.912014732999999</v>
      </c>
      <c r="HU297" s="698">
        <v>11.869387855999999</v>
      </c>
      <c r="HV297" s="698">
        <v>32.160711262</v>
      </c>
      <c r="HW297" s="698">
        <v>19.504065296</v>
      </c>
      <c r="HX297" s="698">
        <v>18.083639073000001</v>
      </c>
      <c r="HY297" s="698">
        <v>20.865577895000001</v>
      </c>
      <c r="HZ297" s="698">
        <v>30.707759768999999</v>
      </c>
      <c r="IA297" s="698">
        <v>14.319031366999999</v>
      </c>
      <c r="IB297" s="698">
        <v>34.06160981</v>
      </c>
      <c r="IC297" s="698">
        <v>22.177663803000002</v>
      </c>
      <c r="ID297" s="698">
        <v>20.930272569</v>
      </c>
      <c r="IE297" s="698">
        <v>30.547470727</v>
      </c>
      <c r="IF297" s="698">
        <v>17.438616502999999</v>
      </c>
      <c r="IG297" s="698">
        <v>15.206777966000001</v>
      </c>
      <c r="IH297" s="698">
        <v>26.679335974000001</v>
      </c>
      <c r="II297" s="698">
        <v>15.634970797999999</v>
      </c>
      <c r="IJ297" s="698">
        <v>18.597033776</v>
      </c>
      <c r="IK297" s="698">
        <v>26.65231503</v>
      </c>
      <c r="IL297" s="698">
        <v>26.733774095000001</v>
      </c>
      <c r="IM297" s="699">
        <v>10.103397703000001</v>
      </c>
      <c r="IN297" s="698">
        <v>27.871774482000003</v>
      </c>
      <c r="IO297" s="698">
        <v>23.774013855245538</v>
      </c>
      <c r="IP297" s="698">
        <v>17.090073959999998</v>
      </c>
      <c r="IQ297" s="698">
        <v>36.413362028000002</v>
      </c>
      <c r="IR297" s="698">
        <v>25.629953723999996</v>
      </c>
      <c r="IS297" s="698">
        <v>27.763238888</v>
      </c>
      <c r="IT297" s="698">
        <v>29.521204540999999</v>
      </c>
      <c r="IU297" s="698">
        <v>18.723542954999999</v>
      </c>
      <c r="IV297" s="698">
        <v>31.609312495000001</v>
      </c>
      <c r="IW297" s="698">
        <v>38.456853346999999</v>
      </c>
      <c r="IX297" s="698">
        <v>18.475441296</v>
      </c>
      <c r="IY297" s="700">
        <v>13.336047895000004</v>
      </c>
      <c r="IZ297" s="698">
        <v>24.401042397000001</v>
      </c>
      <c r="JA297" s="698">
        <v>27.819948847999999</v>
      </c>
      <c r="JB297" s="698">
        <v>23.270685218000001</v>
      </c>
      <c r="JC297" s="698">
        <v>38.605493967999998</v>
      </c>
      <c r="JD297" s="698">
        <v>24.668040945999998</v>
      </c>
      <c r="JE297" s="698">
        <v>23.407676574</v>
      </c>
      <c r="JF297" s="698">
        <v>42.084308273999994</v>
      </c>
      <c r="JG297" s="698">
        <v>24.311026305999999</v>
      </c>
      <c r="JH297" s="698">
        <v>28.427429018999998</v>
      </c>
      <c r="JI297" s="698">
        <v>47.781328583333334</v>
      </c>
      <c r="JJ297" s="698">
        <v>24.606105977333328</v>
      </c>
      <c r="JK297" s="700">
        <v>31.520329049153332</v>
      </c>
      <c r="JL297" s="698">
        <v>30.424938833999999</v>
      </c>
      <c r="JM297" s="698">
        <v>31.644467306999999</v>
      </c>
      <c r="JN297" s="698">
        <v>28.742059455</v>
      </c>
      <c r="JO297" s="698">
        <v>31.123278899999999</v>
      </c>
      <c r="JP297" s="698">
        <v>33.251128881999996</v>
      </c>
      <c r="JQ297" s="698">
        <v>33.777009689000003</v>
      </c>
      <c r="JR297" s="698">
        <v>26.185664580235613</v>
      </c>
      <c r="JS297" s="698">
        <v>33.78208602950194</v>
      </c>
      <c r="JT297" s="698">
        <v>45.51395712029386</v>
      </c>
      <c r="JU297" s="698">
        <v>25.110562395176451</v>
      </c>
      <c r="JV297" s="698">
        <v>35.818451724572107</v>
      </c>
      <c r="JW297" s="700">
        <v>27.723870851060006</v>
      </c>
      <c r="JX297" s="698">
        <v>20.833559621999999</v>
      </c>
      <c r="JY297" s="698">
        <v>35.324157685000003</v>
      </c>
      <c r="JZ297" s="698">
        <v>36.623113132</v>
      </c>
      <c r="KA297" s="698">
        <v>42.792422794000004</v>
      </c>
      <c r="KB297" s="698">
        <v>48.788264975999994</v>
      </c>
      <c r="KC297" s="698">
        <v>40.30012699200001</v>
      </c>
      <c r="KD297" s="698">
        <v>28.252861577000001</v>
      </c>
      <c r="KE297" s="698">
        <v>23.152575327999998</v>
      </c>
      <c r="KF297" s="698">
        <v>44.464060891999992</v>
      </c>
      <c r="KG297" s="698">
        <v>35.180262630999998</v>
      </c>
      <c r="KH297" s="698">
        <v>20.340440015999999</v>
      </c>
      <c r="KI297" s="810">
        <v>31.179151675</v>
      </c>
      <c r="KJ297" s="703">
        <v>53.359172627</v>
      </c>
      <c r="KK297" s="703">
        <v>61.412165680000001</v>
      </c>
      <c r="KL297" s="703">
        <v>66.396327403000001</v>
      </c>
      <c r="KM297" s="703">
        <v>72.31552149800001</v>
      </c>
      <c r="KN297" s="703">
        <v>62.202611277000003</v>
      </c>
      <c r="KO297" s="703">
        <v>80.752818049000012</v>
      </c>
      <c r="KP297" s="703">
        <v>53.387960757000002</v>
      </c>
      <c r="KQ297" s="703">
        <v>57.332262823999997</v>
      </c>
      <c r="KR297" s="703">
        <v>52.974043831000003</v>
      </c>
      <c r="KS297" s="703">
        <v>43.094727767999998</v>
      </c>
      <c r="KT297" s="703">
        <v>145.23786412300001</v>
      </c>
      <c r="KU297" s="703">
        <v>30.523577695</v>
      </c>
      <c r="KV297" s="703">
        <v>31.274078857999999</v>
      </c>
      <c r="KW297" s="703">
        <v>13.008727122</v>
      </c>
      <c r="KX297" s="703">
        <v>20.690044580999999</v>
      </c>
      <c r="KY297" s="703">
        <v>20.684093917999999</v>
      </c>
      <c r="KZ297" s="703">
        <v>61.666165581000001</v>
      </c>
      <c r="LA297" s="703">
        <v>17.208988356999999</v>
      </c>
      <c r="LB297" s="703">
        <v>16.124009642000001</v>
      </c>
      <c r="LC297" s="703">
        <v>22.305093095999993</v>
      </c>
      <c r="LD297" s="703">
        <v>46.096446168</v>
      </c>
      <c r="LE297" s="703">
        <v>16.759072537000002</v>
      </c>
      <c r="LF297" s="703">
        <v>34.344917567000003</v>
      </c>
      <c r="LG297" s="703">
        <v>1.0347061179999839</v>
      </c>
      <c r="LH297" s="703">
        <v>21.328201296</v>
      </c>
      <c r="LI297" s="703">
        <v>24.054268389999994</v>
      </c>
      <c r="LJ297" s="703">
        <v>135.002501354</v>
      </c>
      <c r="LK297" s="703">
        <v>15.726476988</v>
      </c>
      <c r="LL297" s="703">
        <v>19.275944044999999</v>
      </c>
      <c r="LM297" s="703">
        <v>15.506280605999994</v>
      </c>
      <c r="LN297" s="703">
        <v>27.202270326000008</v>
      </c>
      <c r="LO297" s="703">
        <v>30.444891468000005</v>
      </c>
      <c r="LP297" s="703">
        <v>21.584111000000007</v>
      </c>
      <c r="LQ297" s="703">
        <v>52.192523191999989</v>
      </c>
      <c r="LR297" s="703">
        <v>49.117638471000014</v>
      </c>
      <c r="LS297" s="703">
        <v>27.404717564999999</v>
      </c>
      <c r="LT297" s="703">
        <v>50.456663452943175</v>
      </c>
      <c r="LU297" s="703">
        <v>21.793321628109375</v>
      </c>
      <c r="LV297" s="703">
        <v>28.336156819947426</v>
      </c>
      <c r="LW297" s="703">
        <v>24.989664264333328</v>
      </c>
      <c r="LX297" s="703">
        <v>23.307641143333328</v>
      </c>
      <c r="LY297" s="703">
        <v>23.412057185333328</v>
      </c>
      <c r="LZ297" s="703"/>
      <c r="MA297" s="703"/>
      <c r="MB297" s="703"/>
      <c r="MC297" s="703"/>
      <c r="MD297" s="703"/>
      <c r="ME297" s="703"/>
      <c r="MF297" s="703"/>
      <c r="MG297" s="703"/>
      <c r="MH297" s="703"/>
      <c r="MI297" s="703"/>
      <c r="MJ297" s="703"/>
      <c r="MK297" s="703"/>
      <c r="ML297" s="703"/>
      <c r="MM297" s="703"/>
      <c r="MN297" s="703"/>
      <c r="MO297" s="703"/>
      <c r="MP297" s="703"/>
      <c r="MQ297" s="703"/>
      <c r="MR297" s="703"/>
      <c r="MS297" s="703"/>
      <c r="MT297" s="703"/>
      <c r="MU297" s="703"/>
      <c r="MV297" s="703"/>
      <c r="MW297" s="703"/>
    </row>
    <row r="298" spans="1:361" ht="15.75">
      <c r="A298" s="692" t="s">
        <v>1397</v>
      </c>
      <c r="B298" s="703"/>
      <c r="C298" s="703"/>
      <c r="D298" s="703"/>
      <c r="E298" s="703"/>
      <c r="F298" s="703"/>
      <c r="G298" s="703"/>
      <c r="H298" s="703"/>
      <c r="I298" s="703"/>
      <c r="J298" s="703"/>
      <c r="K298" s="703"/>
      <c r="L298" s="703"/>
      <c r="M298" s="703"/>
      <c r="N298" s="703"/>
      <c r="O298" s="703"/>
      <c r="P298" s="703"/>
      <c r="Q298" s="703"/>
      <c r="R298" s="703"/>
      <c r="S298" s="703"/>
      <c r="T298" s="703"/>
      <c r="U298" s="703"/>
      <c r="V298" s="703"/>
      <c r="W298" s="703"/>
      <c r="X298" s="703"/>
      <c r="Y298" s="703"/>
      <c r="Z298" s="703"/>
      <c r="AA298" s="703"/>
      <c r="AB298" s="703"/>
      <c r="AC298" s="703"/>
      <c r="AD298" s="703"/>
      <c r="AE298" s="703"/>
      <c r="AF298" s="703"/>
      <c r="AG298" s="703"/>
      <c r="AH298" s="703"/>
      <c r="AI298" s="703"/>
      <c r="AJ298" s="703"/>
      <c r="AK298" s="703"/>
      <c r="AL298" s="703"/>
      <c r="AM298" s="703"/>
      <c r="AN298" s="703"/>
      <c r="AO298" s="703"/>
      <c r="AP298" s="703"/>
      <c r="AQ298" s="703"/>
      <c r="AR298" s="703"/>
      <c r="AS298" s="703"/>
      <c r="AT298" s="703"/>
      <c r="AU298" s="703"/>
      <c r="AV298" s="703"/>
      <c r="AW298" s="703"/>
      <c r="AX298" s="703"/>
      <c r="AY298" s="703"/>
      <c r="AZ298" s="703"/>
      <c r="BA298" s="703"/>
      <c r="BB298" s="703"/>
      <c r="BC298" s="703"/>
      <c r="BD298" s="703"/>
      <c r="BE298" s="703"/>
      <c r="BF298" s="703"/>
      <c r="BG298" s="703"/>
      <c r="BH298" s="703"/>
      <c r="BI298" s="703"/>
      <c r="BJ298" s="703"/>
      <c r="BK298" s="703"/>
      <c r="BL298" s="703"/>
      <c r="BM298" s="703"/>
      <c r="BN298" s="703"/>
      <c r="BO298" s="703"/>
      <c r="BP298" s="703"/>
      <c r="BQ298" s="703"/>
      <c r="BR298" s="703"/>
      <c r="BS298" s="703"/>
      <c r="BT298" s="703"/>
      <c r="BU298" s="703"/>
      <c r="BV298" s="703"/>
      <c r="BW298" s="703"/>
      <c r="BX298" s="703"/>
      <c r="BY298" s="703"/>
      <c r="BZ298" s="703"/>
      <c r="CA298" s="703"/>
      <c r="CB298" s="703"/>
      <c r="CC298" s="703"/>
      <c r="CD298" s="703"/>
      <c r="CE298" s="703"/>
      <c r="CF298" s="703"/>
      <c r="CG298" s="703"/>
      <c r="CH298" s="703"/>
      <c r="CI298" s="703"/>
      <c r="CJ298" s="703"/>
      <c r="CK298" s="703"/>
      <c r="CL298" s="703"/>
      <c r="CM298" s="703"/>
      <c r="CN298" s="703"/>
      <c r="CO298" s="703"/>
      <c r="CP298" s="703"/>
      <c r="CQ298" s="703"/>
      <c r="CR298" s="703"/>
      <c r="CS298" s="703"/>
      <c r="CT298" s="703"/>
      <c r="CU298" s="703"/>
      <c r="CV298" s="703"/>
      <c r="CW298" s="703"/>
      <c r="CX298" s="703"/>
      <c r="CY298" s="703"/>
      <c r="CZ298" s="703"/>
      <c r="DA298" s="703"/>
      <c r="DB298" s="703"/>
      <c r="DC298" s="703"/>
      <c r="DD298" s="703"/>
      <c r="DE298" s="703"/>
      <c r="DF298" s="703"/>
      <c r="DG298" s="703"/>
      <c r="DH298" s="703"/>
      <c r="DI298" s="703"/>
      <c r="DJ298" s="703"/>
      <c r="DK298" s="703"/>
      <c r="DL298" s="703"/>
      <c r="DM298" s="703"/>
      <c r="DN298" s="703"/>
      <c r="DO298" s="703"/>
      <c r="DP298" s="703"/>
      <c r="DQ298" s="703"/>
      <c r="DR298" s="703"/>
      <c r="DS298" s="703"/>
      <c r="DT298" s="703"/>
      <c r="DU298" s="703"/>
      <c r="DV298" s="703"/>
      <c r="DW298" s="703"/>
      <c r="DX298" s="703"/>
      <c r="DY298" s="703"/>
      <c r="DZ298" s="703"/>
      <c r="EA298" s="703"/>
      <c r="EB298" s="703"/>
      <c r="EC298" s="703"/>
      <c r="ED298" s="703"/>
      <c r="EE298" s="703"/>
      <c r="EF298" s="703"/>
      <c r="EG298" s="703"/>
      <c r="EH298" s="703"/>
      <c r="EI298" s="703"/>
      <c r="EJ298" s="703"/>
      <c r="EK298" s="703"/>
      <c r="EL298" s="703"/>
      <c r="EM298" s="703"/>
      <c r="EN298" s="703"/>
      <c r="EO298" s="703"/>
      <c r="EP298" s="703">
        <v>3.7127600000000003</v>
      </c>
      <c r="EQ298" s="703">
        <v>4.7993300000000003</v>
      </c>
      <c r="ER298" s="703">
        <v>2.8350599999999999</v>
      </c>
      <c r="ES298" s="703">
        <v>3.9559000000000002</v>
      </c>
      <c r="ET298" s="703">
        <v>2.5550000000000002</v>
      </c>
      <c r="EU298" s="703">
        <v>2.0085000000000002</v>
      </c>
      <c r="EV298" s="703">
        <v>7.8316600000000003</v>
      </c>
      <c r="EW298" s="703">
        <v>5.6524799999999997</v>
      </c>
      <c r="EX298" s="703">
        <v>4.0859000000000005</v>
      </c>
      <c r="EY298" s="703">
        <v>4.1721300000000001</v>
      </c>
      <c r="EZ298" s="703">
        <v>4.3776599999999997</v>
      </c>
      <c r="FA298" s="703">
        <v>0.9621900000000001</v>
      </c>
      <c r="FB298" s="703">
        <v>4.1470500000000001</v>
      </c>
      <c r="FC298" s="703">
        <v>5.8710000000000004</v>
      </c>
      <c r="FD298" s="703">
        <v>2.62263</v>
      </c>
      <c r="FE298" s="703">
        <v>7.8501599999999998</v>
      </c>
      <c r="FF298" s="703">
        <v>5.4862400000000004</v>
      </c>
      <c r="FG298" s="703">
        <v>2.67977</v>
      </c>
      <c r="FH298" s="703">
        <v>9.6362000000000005</v>
      </c>
      <c r="FI298" s="703">
        <v>4.8701600000000003</v>
      </c>
      <c r="FJ298" s="703">
        <v>3.5097300000000002</v>
      </c>
      <c r="FK298" s="703">
        <v>7.9976700000000003</v>
      </c>
      <c r="FL298" s="703">
        <v>4.68743</v>
      </c>
      <c r="FM298" s="703">
        <v>1.57945</v>
      </c>
      <c r="FN298" s="703">
        <v>2.9270900000000002</v>
      </c>
      <c r="FO298" s="703">
        <v>3.2147899999999998</v>
      </c>
      <c r="FP298" s="703">
        <v>8.8239799999999988</v>
      </c>
      <c r="FQ298" s="703">
        <v>5.4003100000000002</v>
      </c>
      <c r="FR298" s="703">
        <v>0.88553999999999999</v>
      </c>
      <c r="FS298" s="703">
        <v>0.41775999999999996</v>
      </c>
      <c r="FT298" s="703">
        <v>2.5460500000000001</v>
      </c>
      <c r="FU298" s="703">
        <v>2.8212200000000003</v>
      </c>
      <c r="FV298" s="703">
        <v>10.077129999999999</v>
      </c>
      <c r="FW298" s="703">
        <v>5.6870000000000003</v>
      </c>
      <c r="FX298" s="703">
        <v>2.4997600000000002</v>
      </c>
      <c r="FY298" s="703">
        <v>3.0111699999999995</v>
      </c>
      <c r="FZ298" s="703">
        <v>9.3814400000000013</v>
      </c>
      <c r="GA298" s="703">
        <v>3.6834099999999999</v>
      </c>
      <c r="GB298" s="703">
        <v>0.97705999999999993</v>
      </c>
      <c r="GC298" s="703">
        <v>1.3996</v>
      </c>
      <c r="GD298" s="703">
        <v>5.6580300000000001</v>
      </c>
      <c r="GE298" s="703">
        <v>3.7801199999999997</v>
      </c>
      <c r="GF298" s="703">
        <v>4.1165399999999996</v>
      </c>
      <c r="GG298" s="703">
        <v>10.588700000000001</v>
      </c>
      <c r="GH298" s="703">
        <v>3.5014799999999999</v>
      </c>
      <c r="GI298" s="703">
        <v>7.9861499999999994</v>
      </c>
      <c r="GJ298" s="703">
        <v>5.0168200000000001</v>
      </c>
      <c r="GK298" s="703">
        <v>5.6406000000000001</v>
      </c>
      <c r="GL298" s="703">
        <v>6.7164799999999998</v>
      </c>
      <c r="GM298" s="703">
        <v>5.4594100000000001</v>
      </c>
      <c r="GN298" s="703">
        <v>1.92079</v>
      </c>
      <c r="GO298" s="703">
        <v>6.0153999999999996</v>
      </c>
      <c r="GP298" s="703">
        <v>10.529819999999999</v>
      </c>
      <c r="GQ298" s="703">
        <v>0.39511000000000002</v>
      </c>
      <c r="GR298" s="703">
        <v>6.9534099999999999</v>
      </c>
      <c r="GS298" s="703">
        <v>6.1300699999999999</v>
      </c>
      <c r="GT298" s="703">
        <v>2.6468000000000003</v>
      </c>
      <c r="GU298" s="703">
        <v>5.3137700000000008</v>
      </c>
      <c r="GV298" s="703">
        <v>7.46549</v>
      </c>
      <c r="GW298" s="703">
        <v>4.0160100000000005</v>
      </c>
      <c r="GX298" s="703">
        <v>8.6199300000000001</v>
      </c>
      <c r="GY298" s="703">
        <v>9.7876000000000012</v>
      </c>
      <c r="GZ298" s="703">
        <v>8.3460800000000006</v>
      </c>
      <c r="HA298" s="703">
        <v>6.2623699999999998</v>
      </c>
      <c r="HB298" s="703">
        <v>7.4356800000000005</v>
      </c>
      <c r="HC298" s="703">
        <v>1.5007300000000001</v>
      </c>
      <c r="HD298" s="703">
        <v>5.0293000000000001</v>
      </c>
      <c r="HE298" s="703">
        <v>7.3064999999999998</v>
      </c>
      <c r="HF298" s="703">
        <v>4.9896000000000003</v>
      </c>
      <c r="HG298" s="703">
        <v>8.6363335610000007</v>
      </c>
      <c r="HH298" s="703">
        <v>4.9076517710000003</v>
      </c>
      <c r="HI298" s="703">
        <v>5.7710280459999996</v>
      </c>
      <c r="HJ298" s="703">
        <v>9.7754765859999999</v>
      </c>
      <c r="HK298" s="703">
        <v>6.4653720200000002</v>
      </c>
      <c r="HL298" s="703">
        <v>4.8472462360000002</v>
      </c>
      <c r="HM298" s="703">
        <v>9.7985406420000007</v>
      </c>
      <c r="HN298" s="703">
        <v>10.398180063</v>
      </c>
      <c r="HO298" s="703">
        <v>2.0217900750000002</v>
      </c>
      <c r="HP298" s="703">
        <v>4.1218678119999996</v>
      </c>
      <c r="HQ298" s="703">
        <v>3.0527925360000001</v>
      </c>
      <c r="HR298" s="703">
        <v>4.3797581149999996</v>
      </c>
      <c r="HS298" s="703">
        <v>8.201250924</v>
      </c>
      <c r="HT298" s="703">
        <v>4.6632914940000001</v>
      </c>
      <c r="HU298" s="703">
        <v>9.5954992279999995</v>
      </c>
      <c r="HV298" s="703">
        <v>19.788627708</v>
      </c>
      <c r="HW298" s="703">
        <v>9.3291781070000006</v>
      </c>
      <c r="HX298" s="703">
        <v>3.9728699330000001</v>
      </c>
      <c r="HY298" s="703">
        <v>36.040940083999999</v>
      </c>
      <c r="HZ298" s="703">
        <v>10.388191089999999</v>
      </c>
      <c r="IA298" s="703">
        <v>5.5742181420000003</v>
      </c>
      <c r="IB298" s="703">
        <v>8.1239777909999997</v>
      </c>
      <c r="IC298" s="703">
        <v>8.1626322439999992</v>
      </c>
      <c r="ID298" s="703">
        <v>17.633937930999998</v>
      </c>
      <c r="IE298" s="703">
        <v>4.3200614999999996</v>
      </c>
      <c r="IF298" s="703">
        <v>13.312885845</v>
      </c>
      <c r="IG298" s="703">
        <v>10.796285336999999</v>
      </c>
      <c r="IH298" s="703">
        <v>6.00273915</v>
      </c>
      <c r="II298" s="703">
        <v>16.521865980000001</v>
      </c>
      <c r="IJ298" s="703">
        <v>26.299949223000002</v>
      </c>
      <c r="IK298" s="703">
        <v>28.379187033000001</v>
      </c>
      <c r="IL298" s="703">
        <v>18.037174863000001</v>
      </c>
      <c r="IM298" s="703">
        <v>3.872886458</v>
      </c>
      <c r="IN298" s="703">
        <v>20.031666440000002</v>
      </c>
      <c r="IO298" s="703">
        <v>5.7584803439999996</v>
      </c>
      <c r="IP298" s="703">
        <v>15.547081669999999</v>
      </c>
      <c r="IQ298" s="703">
        <v>21.488628049999999</v>
      </c>
      <c r="IR298" s="703">
        <v>9.0915347850000003</v>
      </c>
      <c r="IS298" s="703">
        <v>5.0807362579999999</v>
      </c>
      <c r="IT298" s="703">
        <v>27.308649026000001</v>
      </c>
      <c r="IU298" s="703">
        <v>5.5587548150000003</v>
      </c>
      <c r="IV298" s="703">
        <v>10.439049232999999</v>
      </c>
      <c r="IW298" s="703">
        <v>19.474363273999998</v>
      </c>
      <c r="IX298" s="703">
        <v>11.420979965000001</v>
      </c>
      <c r="IY298" s="703">
        <v>8.0120627639999995</v>
      </c>
      <c r="IZ298" s="703">
        <v>17.830386840000003</v>
      </c>
      <c r="JA298" s="703">
        <v>24.458453924000001</v>
      </c>
      <c r="JB298" s="703">
        <v>8.9936596830000006</v>
      </c>
      <c r="JC298" s="703">
        <v>18.029543111999999</v>
      </c>
      <c r="JD298" s="703">
        <v>13.747938799</v>
      </c>
      <c r="JE298" s="703">
        <v>20.318674549000001</v>
      </c>
      <c r="JF298" s="703">
        <v>15.032641369</v>
      </c>
      <c r="JG298" s="703">
        <v>8.3836660419999998</v>
      </c>
      <c r="JH298" s="703">
        <v>5.2430148010000002</v>
      </c>
      <c r="JI298" s="703">
        <v>15.108378704</v>
      </c>
      <c r="JJ298" s="703">
        <v>11.246329053</v>
      </c>
      <c r="JK298" s="703">
        <v>0.96119616600000002</v>
      </c>
      <c r="JL298" s="703">
        <v>25.872880680999998</v>
      </c>
      <c r="JM298" s="703">
        <v>12.925111098999999</v>
      </c>
      <c r="JN298" s="703">
        <v>25.854006870999999</v>
      </c>
      <c r="JO298" s="703">
        <v>33.279234199000001</v>
      </c>
      <c r="JP298" s="703">
        <v>14.314430412</v>
      </c>
      <c r="JQ298" s="703">
        <v>11.712284659</v>
      </c>
      <c r="JR298" s="703">
        <v>8.7310083279999997</v>
      </c>
      <c r="JS298" s="703">
        <v>7.6339070709999994</v>
      </c>
      <c r="JT298" s="703">
        <v>11.585520362</v>
      </c>
      <c r="JU298" s="703">
        <v>11.433172015</v>
      </c>
      <c r="JV298" s="703">
        <v>14.617660114</v>
      </c>
      <c r="JW298" s="703">
        <v>3.8799066939999998</v>
      </c>
      <c r="JX298" s="703">
        <v>5.6727965129999998</v>
      </c>
      <c r="JY298" s="703">
        <v>33.740439351999996</v>
      </c>
      <c r="JZ298" s="703">
        <v>13.793889010000001</v>
      </c>
      <c r="KA298" s="703">
        <v>25.71266228</v>
      </c>
      <c r="KB298" s="703">
        <v>16.995882278</v>
      </c>
      <c r="KC298" s="703">
        <v>16.054394510999998</v>
      </c>
      <c r="KD298" s="703">
        <v>11.724667692000001</v>
      </c>
      <c r="KE298" s="703">
        <v>5.7211090220000003</v>
      </c>
      <c r="KF298" s="703">
        <v>34.580441728500006</v>
      </c>
      <c r="KG298" s="703">
        <v>32.951912861500006</v>
      </c>
      <c r="KH298" s="703">
        <v>18.7012586315</v>
      </c>
      <c r="KI298" s="810">
        <v>22.049723595500001</v>
      </c>
      <c r="KJ298" s="703">
        <v>19.621337566000001</v>
      </c>
      <c r="KK298" s="703">
        <v>19.979445821999999</v>
      </c>
      <c r="KL298" s="703">
        <v>7.807474676</v>
      </c>
      <c r="KM298" s="703">
        <v>12.050736946000001</v>
      </c>
      <c r="KN298" s="703">
        <v>20.365861151000001</v>
      </c>
      <c r="KO298" s="703">
        <v>9.5259266819999997</v>
      </c>
      <c r="KP298" s="703">
        <v>4.359865428</v>
      </c>
      <c r="KQ298" s="703">
        <v>16.790410443999999</v>
      </c>
      <c r="KR298" s="703">
        <v>14.309395854</v>
      </c>
      <c r="KS298" s="703">
        <v>6.0296474590000004</v>
      </c>
      <c r="KT298" s="703">
        <v>12.035315104</v>
      </c>
      <c r="KU298" s="703">
        <v>1.4745208869999999</v>
      </c>
      <c r="KV298" s="703">
        <v>12.759667224999999</v>
      </c>
      <c r="KW298" s="703">
        <v>10.057954682</v>
      </c>
      <c r="KX298" s="703">
        <v>14.992900581000001</v>
      </c>
      <c r="KY298" s="703">
        <v>8.449501519</v>
      </c>
      <c r="KZ298" s="703">
        <v>10.322834118999999</v>
      </c>
      <c r="LA298" s="703">
        <v>9.4276341339999998</v>
      </c>
      <c r="LB298" s="703">
        <v>13.833825759</v>
      </c>
      <c r="LC298" s="703">
        <v>6.652929726</v>
      </c>
      <c r="LD298" s="703">
        <v>4.2280074870000002</v>
      </c>
      <c r="LE298" s="703">
        <v>12.878353831</v>
      </c>
      <c r="LF298" s="703">
        <v>23.858894002</v>
      </c>
      <c r="LG298" s="703">
        <v>4.7989988329999997</v>
      </c>
      <c r="LH298" s="703">
        <v>9.4270421219999996</v>
      </c>
      <c r="LI298" s="703">
        <v>8.2880457829999994</v>
      </c>
      <c r="LJ298" s="703">
        <v>8.142056878</v>
      </c>
      <c r="LK298" s="703">
        <v>20.268061037999999</v>
      </c>
      <c r="LL298" s="703">
        <v>21.685625209000001</v>
      </c>
      <c r="LM298" s="703">
        <v>6.1310755720000003</v>
      </c>
      <c r="LN298" s="703">
        <v>9.3700082800000004</v>
      </c>
      <c r="LO298" s="703">
        <v>21.115629317</v>
      </c>
      <c r="LP298" s="703">
        <v>13.54216845</v>
      </c>
      <c r="LQ298" s="703">
        <v>7.9037664559999996</v>
      </c>
      <c r="LR298" s="703">
        <v>15.140435371000001</v>
      </c>
      <c r="LS298" s="703">
        <v>6.0046342780000002</v>
      </c>
      <c r="LT298" s="703">
        <v>12.235405911319145</v>
      </c>
      <c r="LU298" s="703">
        <v>27.927502357725132</v>
      </c>
      <c r="LV298" s="703">
        <v>22.437091730955725</v>
      </c>
      <c r="LW298" s="703">
        <v>1</v>
      </c>
      <c r="LX298" s="703">
        <v>1</v>
      </c>
      <c r="LY298" s="703">
        <v>1.0999999999999943</v>
      </c>
      <c r="LZ298" s="703"/>
      <c r="MA298" s="703"/>
      <c r="MB298" s="703"/>
      <c r="MC298" s="703"/>
      <c r="MD298" s="703"/>
      <c r="ME298" s="703"/>
      <c r="MF298" s="703"/>
      <c r="MG298" s="703"/>
      <c r="MH298" s="703"/>
      <c r="MI298" s="703"/>
      <c r="MJ298" s="703"/>
      <c r="MK298" s="703"/>
      <c r="ML298" s="703"/>
      <c r="MM298" s="703"/>
      <c r="MN298" s="703"/>
      <c r="MO298" s="703"/>
      <c r="MP298" s="703"/>
      <c r="MQ298" s="703"/>
      <c r="MR298" s="703"/>
      <c r="MS298" s="703"/>
      <c r="MT298" s="703"/>
      <c r="MU298" s="703"/>
      <c r="MV298" s="703"/>
      <c r="MW298" s="703"/>
    </row>
    <row r="299" spans="1:361" ht="15.75">
      <c r="A299" s="687" t="s">
        <v>19</v>
      </c>
      <c r="B299" s="698"/>
      <c r="C299" s="698"/>
      <c r="D299" s="698"/>
      <c r="E299" s="698"/>
      <c r="F299" s="698"/>
      <c r="G299" s="698"/>
      <c r="H299" s="698"/>
      <c r="I299" s="698"/>
      <c r="J299" s="698"/>
      <c r="K299" s="698"/>
      <c r="L299" s="698"/>
      <c r="M299" s="698"/>
      <c r="N299" s="698"/>
      <c r="O299" s="698"/>
      <c r="P299" s="698"/>
      <c r="Q299" s="698"/>
      <c r="R299" s="698"/>
      <c r="S299" s="698"/>
      <c r="T299" s="698"/>
      <c r="U299" s="698"/>
      <c r="V299" s="698"/>
      <c r="W299" s="698"/>
      <c r="X299" s="698"/>
      <c r="Y299" s="698"/>
      <c r="Z299" s="698"/>
      <c r="AA299" s="698"/>
      <c r="AB299" s="698"/>
      <c r="AC299" s="698"/>
      <c r="AD299" s="698"/>
      <c r="AE299" s="698"/>
      <c r="AF299" s="698"/>
      <c r="AG299" s="698"/>
      <c r="AH299" s="698"/>
      <c r="AI299" s="698"/>
      <c r="AJ299" s="698"/>
      <c r="AK299" s="698"/>
      <c r="AL299" s="698"/>
      <c r="AM299" s="698"/>
      <c r="AN299" s="698"/>
      <c r="AO299" s="698"/>
      <c r="AP299" s="698"/>
      <c r="AQ299" s="698"/>
      <c r="AR299" s="698"/>
      <c r="AS299" s="698"/>
      <c r="AT299" s="698"/>
      <c r="AU299" s="698"/>
      <c r="AV299" s="698"/>
      <c r="AW299" s="698"/>
      <c r="AX299" s="698">
        <v>5.18916103825</v>
      </c>
      <c r="AY299" s="698">
        <v>5.18916103825</v>
      </c>
      <c r="AZ299" s="698">
        <v>5.18916103825</v>
      </c>
      <c r="BA299" s="698">
        <v>5.18916103825</v>
      </c>
      <c r="BB299" s="698">
        <v>5.18916103825</v>
      </c>
      <c r="BC299" s="698">
        <v>5.18916103825</v>
      </c>
      <c r="BD299" s="698">
        <v>5.18916103825</v>
      </c>
      <c r="BE299" s="698">
        <v>5.18916103825</v>
      </c>
      <c r="BF299" s="698">
        <v>5.18916103825</v>
      </c>
      <c r="BG299" s="698">
        <v>5.18916103825</v>
      </c>
      <c r="BH299" s="698">
        <v>5.18916103825</v>
      </c>
      <c r="BI299" s="698">
        <v>5.18916103825</v>
      </c>
      <c r="BJ299" s="698">
        <v>5.1864357274583339</v>
      </c>
      <c r="BK299" s="698">
        <v>5.1864357274583339</v>
      </c>
      <c r="BL299" s="698">
        <v>5.1864357274583339</v>
      </c>
      <c r="BM299" s="698">
        <v>5.1864357274583339</v>
      </c>
      <c r="BN299" s="698">
        <v>5.1864357274583339</v>
      </c>
      <c r="BO299" s="698">
        <v>5.1864357274583339</v>
      </c>
      <c r="BP299" s="698">
        <v>5.1864357274583339</v>
      </c>
      <c r="BQ299" s="698">
        <v>5.1864357274583339</v>
      </c>
      <c r="BR299" s="698">
        <v>5.1864357274583339</v>
      </c>
      <c r="BS299" s="698">
        <v>5.1864357274583339</v>
      </c>
      <c r="BT299" s="698">
        <v>5.1864357274583339</v>
      </c>
      <c r="BU299" s="698">
        <v>5.1864357274583339</v>
      </c>
      <c r="BV299" s="698">
        <v>4.8205687500000005</v>
      </c>
      <c r="BW299" s="698">
        <v>4.8205687500000005</v>
      </c>
      <c r="BX299" s="698">
        <v>4.8205687500000005</v>
      </c>
      <c r="BY299" s="698">
        <v>4.8205687500000005</v>
      </c>
      <c r="BZ299" s="698">
        <v>4.8205687500000005</v>
      </c>
      <c r="CA299" s="698">
        <v>4.8205687500000005</v>
      </c>
      <c r="CB299" s="698">
        <v>4.8205687500000005</v>
      </c>
      <c r="CC299" s="698">
        <v>4.8205687500000005</v>
      </c>
      <c r="CD299" s="698">
        <v>4.8205687500000005</v>
      </c>
      <c r="CE299" s="698">
        <v>4.8205687500000005</v>
      </c>
      <c r="CF299" s="698">
        <v>4.8205687500000005</v>
      </c>
      <c r="CG299" s="698">
        <v>4.8205687500000005</v>
      </c>
      <c r="CH299" s="698">
        <v>4.6710062500000005</v>
      </c>
      <c r="CI299" s="698">
        <v>4.6710062500000005</v>
      </c>
      <c r="CJ299" s="698">
        <v>4.6710062500000005</v>
      </c>
      <c r="CK299" s="698">
        <v>4.6710062500000005</v>
      </c>
      <c r="CL299" s="698">
        <v>4.6710062500000005</v>
      </c>
      <c r="CM299" s="698">
        <v>4.6710062500000005</v>
      </c>
      <c r="CN299" s="698">
        <v>4.6710062500000005</v>
      </c>
      <c r="CO299" s="698">
        <v>4.6710062500000005</v>
      </c>
      <c r="CP299" s="698">
        <v>4.6710062500000005</v>
      </c>
      <c r="CQ299" s="698">
        <v>4.6710062500000005</v>
      </c>
      <c r="CR299" s="698">
        <v>4.6710062500000005</v>
      </c>
      <c r="CS299" s="698">
        <v>4.6710062500000005</v>
      </c>
      <c r="CT299" s="698">
        <v>5.0290333333333335</v>
      </c>
      <c r="CU299" s="698">
        <v>5.0290333333333335</v>
      </c>
      <c r="CV299" s="698">
        <v>5.0290333333333335</v>
      </c>
      <c r="CW299" s="698">
        <v>5.0290333333333335</v>
      </c>
      <c r="CX299" s="698">
        <v>5.0290333333333335</v>
      </c>
      <c r="CY299" s="698">
        <v>5.0290333333333335</v>
      </c>
      <c r="CZ299" s="698">
        <v>5.0290333333333335</v>
      </c>
      <c r="DA299" s="698">
        <v>5.0290333333333335</v>
      </c>
      <c r="DB299" s="698">
        <v>5.0290333333333335</v>
      </c>
      <c r="DC299" s="698">
        <v>5.0290333333333335</v>
      </c>
      <c r="DD299" s="698">
        <v>5.0290333333333335</v>
      </c>
      <c r="DE299" s="698">
        <v>5.0290333333333335</v>
      </c>
      <c r="DF299" s="698">
        <v>6.7593181783333334</v>
      </c>
      <c r="DG299" s="698">
        <v>6.7593181783333334</v>
      </c>
      <c r="DH299" s="698">
        <v>6.7593181783333334</v>
      </c>
      <c r="DI299" s="698">
        <v>6.7593181783333334</v>
      </c>
      <c r="DJ299" s="698">
        <v>6.7593181783333334</v>
      </c>
      <c r="DK299" s="698">
        <v>6.7593181783333334</v>
      </c>
      <c r="DL299" s="698">
        <v>6.7593181783333334</v>
      </c>
      <c r="DM299" s="698">
        <v>6.7593181783333334</v>
      </c>
      <c r="DN299" s="698">
        <v>6.7593181783333334</v>
      </c>
      <c r="DO299" s="698">
        <v>6.7593181783333334</v>
      </c>
      <c r="DP299" s="698">
        <v>6.7593181783333334</v>
      </c>
      <c r="DQ299" s="698">
        <v>6.7593181783333334</v>
      </c>
      <c r="DR299" s="698">
        <v>8.9309034838125001</v>
      </c>
      <c r="DS299" s="698">
        <v>8.9309034838125001</v>
      </c>
      <c r="DT299" s="698">
        <v>8.9309034838125001</v>
      </c>
      <c r="DU299" s="698">
        <v>8.9309034838125001</v>
      </c>
      <c r="DV299" s="698">
        <v>8.9309034838125001</v>
      </c>
      <c r="DW299" s="698">
        <v>8.9309034838125001</v>
      </c>
      <c r="DX299" s="698">
        <v>8.9309034838125001</v>
      </c>
      <c r="DY299" s="698">
        <v>8.9309034838125001</v>
      </c>
      <c r="DZ299" s="698">
        <v>8.9309034838125001</v>
      </c>
      <c r="EA299" s="698">
        <v>8.9309034838125001</v>
      </c>
      <c r="EB299" s="698">
        <v>8.9309034838125001</v>
      </c>
      <c r="EC299" s="698">
        <v>8.9309034838125001</v>
      </c>
      <c r="ED299" s="698">
        <v>10.4225748888125</v>
      </c>
      <c r="EE299" s="698">
        <v>10.4225748888125</v>
      </c>
      <c r="EF299" s="698">
        <v>10.4225748888125</v>
      </c>
      <c r="EG299" s="698">
        <v>10.4225748888125</v>
      </c>
      <c r="EH299" s="698">
        <v>10.4225748888125</v>
      </c>
      <c r="EI299" s="698">
        <v>10.4225748888125</v>
      </c>
      <c r="EJ299" s="698">
        <v>10.4225748888125</v>
      </c>
      <c r="EK299" s="698">
        <v>10.4225748888125</v>
      </c>
      <c r="EL299" s="698">
        <v>10.4225748888125</v>
      </c>
      <c r="EM299" s="698">
        <v>10.4225748888125</v>
      </c>
      <c r="EN299" s="698">
        <v>10.4225748888125</v>
      </c>
      <c r="EO299" s="698">
        <v>10.4225748888125</v>
      </c>
      <c r="EP299" s="698">
        <v>3.5838200000000002</v>
      </c>
      <c r="EQ299" s="698">
        <v>6.07545</v>
      </c>
      <c r="ER299" s="698">
        <v>31.038969999999999</v>
      </c>
      <c r="ES299" s="698">
        <v>7.6555400000000002</v>
      </c>
      <c r="ET299" s="698">
        <v>2.6138300000000001</v>
      </c>
      <c r="EU299" s="698">
        <v>29.6614</v>
      </c>
      <c r="EV299" s="698">
        <v>14.90522</v>
      </c>
      <c r="EW299" s="698">
        <v>4.9962</v>
      </c>
      <c r="EX299" s="698">
        <v>35.02093</v>
      </c>
      <c r="EY299" s="698">
        <v>4.1402399999999995</v>
      </c>
      <c r="EZ299" s="698">
        <v>12.62506</v>
      </c>
      <c r="FA299" s="698">
        <v>33.861910000000002</v>
      </c>
      <c r="FB299" s="698">
        <v>6.6938699999999995</v>
      </c>
      <c r="FC299" s="698">
        <v>6.6217100000000002</v>
      </c>
      <c r="FD299" s="698">
        <v>28.064729999999997</v>
      </c>
      <c r="FE299" s="698">
        <v>13.2995</v>
      </c>
      <c r="FF299" s="698">
        <v>5.5477400000000001</v>
      </c>
      <c r="FG299" s="698">
        <v>35.823459999999997</v>
      </c>
      <c r="FH299" s="698">
        <v>11.525399999999999</v>
      </c>
      <c r="FI299" s="698">
        <v>11.975370000000002</v>
      </c>
      <c r="FJ299" s="698">
        <v>44.228030000000004</v>
      </c>
      <c r="FK299" s="698">
        <v>28.940909999999999</v>
      </c>
      <c r="FL299" s="698">
        <v>6.9695499999999999</v>
      </c>
      <c r="FM299" s="698">
        <v>68.065079999999995</v>
      </c>
      <c r="FN299" s="698">
        <v>8.5546699999999998</v>
      </c>
      <c r="FO299" s="698">
        <v>8.9667000000000012</v>
      </c>
      <c r="FP299" s="698">
        <v>56.542300000000004</v>
      </c>
      <c r="FQ299" s="698">
        <v>12.328989999999999</v>
      </c>
      <c r="FR299" s="698">
        <v>14.137729999999999</v>
      </c>
      <c r="FS299" s="698">
        <v>33.673471012000007</v>
      </c>
      <c r="FT299" s="698">
        <v>6.9567500000000004</v>
      </c>
      <c r="FU299" s="698">
        <v>7.8944300000000007</v>
      </c>
      <c r="FV299" s="698">
        <v>48.635571945000009</v>
      </c>
      <c r="FW299" s="698">
        <v>20.7941</v>
      </c>
      <c r="FX299" s="698">
        <v>21.200900000000001</v>
      </c>
      <c r="FY299" s="698">
        <v>55.547347470999995</v>
      </c>
      <c r="FZ299" s="698">
        <v>15.105780000000001</v>
      </c>
      <c r="GA299" s="698">
        <v>13.18632</v>
      </c>
      <c r="GB299" s="698">
        <v>39.436275601999995</v>
      </c>
      <c r="GC299" s="698">
        <v>21.793560000000003</v>
      </c>
      <c r="GD299" s="698">
        <v>18.903689999999997</v>
      </c>
      <c r="GE299" s="698">
        <v>46.176469328000003</v>
      </c>
      <c r="GF299" s="698">
        <v>14.740819999999999</v>
      </c>
      <c r="GG299" s="698">
        <v>13.9329</v>
      </c>
      <c r="GH299" s="698">
        <v>54.321416559999996</v>
      </c>
      <c r="GI299" s="698">
        <v>20.9</v>
      </c>
      <c r="GJ299" s="698">
        <v>15.603999999999999</v>
      </c>
      <c r="GK299" s="698">
        <v>75.994112141000002</v>
      </c>
      <c r="GL299" s="698">
        <v>22.111249999999998</v>
      </c>
      <c r="GM299" s="698">
        <v>11.667159999999999</v>
      </c>
      <c r="GN299" s="698">
        <v>95.749857354999989</v>
      </c>
      <c r="GO299" s="698">
        <v>22.31202</v>
      </c>
      <c r="GP299" s="698">
        <v>33.052900000000001</v>
      </c>
      <c r="GQ299" s="698">
        <v>57.496123629000003</v>
      </c>
      <c r="GR299" s="698">
        <v>6.3758999999999997</v>
      </c>
      <c r="GS299" s="698">
        <v>19.89939</v>
      </c>
      <c r="GT299" s="698">
        <v>57.363894709</v>
      </c>
      <c r="GU299" s="698">
        <v>33.236025999999995</v>
      </c>
      <c r="GV299" s="698">
        <v>17.411060000000003</v>
      </c>
      <c r="GW299" s="698">
        <v>79.907373401000001</v>
      </c>
      <c r="GX299" s="698">
        <v>21.286360000000002</v>
      </c>
      <c r="GY299" s="698">
        <v>12.03393</v>
      </c>
      <c r="GZ299" s="698">
        <v>83.532420236999997</v>
      </c>
      <c r="HA299" s="698">
        <v>31.707180000000001</v>
      </c>
      <c r="HB299" s="698">
        <v>46.85219</v>
      </c>
      <c r="HC299" s="698">
        <v>85.686844824000005</v>
      </c>
      <c r="HD299" s="698">
        <v>8.992799999999999</v>
      </c>
      <c r="HE299" s="698">
        <v>14.1875</v>
      </c>
      <c r="HF299" s="698">
        <v>96.263000000000005</v>
      </c>
      <c r="HG299" s="698">
        <v>38.280104581000003</v>
      </c>
      <c r="HH299" s="698">
        <v>19.21824221</v>
      </c>
      <c r="HI299" s="698">
        <v>3.4928711909999999</v>
      </c>
      <c r="HJ299" s="698">
        <v>16.503664744000002</v>
      </c>
      <c r="HK299" s="698">
        <v>16.912173433</v>
      </c>
      <c r="HL299" s="698">
        <v>14.65821757</v>
      </c>
      <c r="HM299" s="698">
        <v>45.488008786000002</v>
      </c>
      <c r="HN299" s="698">
        <v>30.685310925</v>
      </c>
      <c r="HO299" s="698">
        <v>20.505813729</v>
      </c>
      <c r="HP299" s="698">
        <v>41.2617130557717</v>
      </c>
      <c r="HQ299" s="698">
        <v>37.17538064973381</v>
      </c>
      <c r="HR299" s="698">
        <v>53.445989574294494</v>
      </c>
      <c r="HS299" s="698">
        <v>82.420480696949596</v>
      </c>
      <c r="HT299" s="698">
        <v>60.886008184135449</v>
      </c>
      <c r="HU299" s="698">
        <v>42.579808483000946</v>
      </c>
      <c r="HV299" s="698">
        <v>56.982814007968308</v>
      </c>
      <c r="HW299" s="698">
        <v>40.9527558704347</v>
      </c>
      <c r="HX299" s="698">
        <v>51.482509808918991</v>
      </c>
      <c r="HY299" s="698">
        <v>88.999417981925205</v>
      </c>
      <c r="HZ299" s="698">
        <v>88.940306068884169</v>
      </c>
      <c r="IA299" s="698">
        <v>67.403896435661594</v>
      </c>
      <c r="IB299" s="698">
        <v>41.366723220573093</v>
      </c>
      <c r="IC299" s="698">
        <v>55.946810373654017</v>
      </c>
      <c r="ID299" s="698">
        <v>54.704821243129892</v>
      </c>
      <c r="IE299" s="698">
        <v>50.93435579744277</v>
      </c>
      <c r="IF299" s="698">
        <v>56.903799219663341</v>
      </c>
      <c r="IG299" s="698">
        <v>54.665931141066608</v>
      </c>
      <c r="IH299" s="698">
        <v>60.370438979920124</v>
      </c>
      <c r="II299" s="698">
        <v>50.503025629944176</v>
      </c>
      <c r="IJ299" s="698">
        <v>72.544012313423679</v>
      </c>
      <c r="IK299" s="698">
        <v>95.416221885328582</v>
      </c>
      <c r="IL299" s="698">
        <v>76.826238681237285</v>
      </c>
      <c r="IM299" s="699">
        <v>66.733964417791114</v>
      </c>
      <c r="IN299" s="698">
        <v>30.304379627313036</v>
      </c>
      <c r="IO299" s="698">
        <v>53.531147042357084</v>
      </c>
      <c r="IP299" s="698">
        <v>67.80062375004988</v>
      </c>
      <c r="IQ299" s="698">
        <v>58.827480114524867</v>
      </c>
      <c r="IR299" s="698">
        <v>62.464975040256178</v>
      </c>
      <c r="IS299" s="698">
        <v>53.48018039772596</v>
      </c>
      <c r="IT299" s="698">
        <v>73.239507156654497</v>
      </c>
      <c r="IU299" s="698">
        <v>54.257318128444631</v>
      </c>
      <c r="IV299" s="698">
        <v>53.398547032351878</v>
      </c>
      <c r="IW299" s="698">
        <v>81.658737127909987</v>
      </c>
      <c r="IX299" s="698">
        <v>88.650543803564545</v>
      </c>
      <c r="IY299" s="700">
        <v>41.07209342548046</v>
      </c>
      <c r="IZ299" s="698">
        <v>32.377517218573232</v>
      </c>
      <c r="JA299" s="698">
        <v>41.617956931368916</v>
      </c>
      <c r="JB299" s="698">
        <v>59.315382764009399</v>
      </c>
      <c r="JC299" s="698">
        <v>45.921103915391427</v>
      </c>
      <c r="JD299" s="698">
        <v>51.287430824213004</v>
      </c>
      <c r="JE299" s="698">
        <v>35.131086007230998</v>
      </c>
      <c r="JF299" s="698">
        <v>82.347461141042004</v>
      </c>
      <c r="JG299" s="698">
        <v>40.334194605175</v>
      </c>
      <c r="JH299" s="698">
        <v>39.291815424366995</v>
      </c>
      <c r="JI299" s="698">
        <v>94.041156862125376</v>
      </c>
      <c r="JJ299" s="698">
        <v>68.390384381072991</v>
      </c>
      <c r="JK299" s="700">
        <v>29.162769265465002</v>
      </c>
      <c r="JL299" s="698">
        <v>29.74610792851476</v>
      </c>
      <c r="JM299" s="698">
        <v>83.392773223194737</v>
      </c>
      <c r="JN299" s="698">
        <v>66.037125114248497</v>
      </c>
      <c r="JO299" s="698">
        <v>68.424265438118923</v>
      </c>
      <c r="JP299" s="698">
        <v>65.760395582996324</v>
      </c>
      <c r="JQ299" s="698">
        <v>51.027153608116762</v>
      </c>
      <c r="JR299" s="698">
        <v>111.22428842761556</v>
      </c>
      <c r="JS299" s="698">
        <v>51.651596861007533</v>
      </c>
      <c r="JT299" s="698">
        <v>70.456190406957916</v>
      </c>
      <c r="JU299" s="698">
        <v>58.932149240920964</v>
      </c>
      <c r="JV299" s="698">
        <v>67.698260944357017</v>
      </c>
      <c r="JW299" s="700">
        <v>77.869593611111014</v>
      </c>
      <c r="JX299" s="698">
        <v>54.082909447094849</v>
      </c>
      <c r="JY299" s="698">
        <v>50.661687483356147</v>
      </c>
      <c r="JZ299" s="698">
        <v>81.447976323215002</v>
      </c>
      <c r="KA299" s="698">
        <v>82.399344601066645</v>
      </c>
      <c r="KB299" s="698">
        <v>68.17074526548501</v>
      </c>
      <c r="KC299" s="698">
        <v>117.32610859963199</v>
      </c>
      <c r="KD299" s="698">
        <v>90.763613404719564</v>
      </c>
      <c r="KE299" s="698">
        <v>89.471924874890163</v>
      </c>
      <c r="KF299" s="698">
        <v>91.14898913683291</v>
      </c>
      <c r="KG299" s="698">
        <v>124.33965920356664</v>
      </c>
      <c r="KH299" s="698">
        <v>116.55099780207726</v>
      </c>
      <c r="KI299" s="699">
        <v>105.34528936984552</v>
      </c>
      <c r="KJ299" s="703">
        <v>70.748007073833179</v>
      </c>
      <c r="KK299" s="702">
        <v>86.413824742311178</v>
      </c>
      <c r="KL299" s="702">
        <v>90.847694377210502</v>
      </c>
      <c r="KM299" s="702">
        <v>77.065584289298229</v>
      </c>
      <c r="KN299" s="702">
        <v>85.662440113470595</v>
      </c>
      <c r="KO299" s="702">
        <v>97.286303987423508</v>
      </c>
      <c r="KP299" s="702">
        <v>77.102056569678282</v>
      </c>
      <c r="KQ299" s="702">
        <v>86.003314120086642</v>
      </c>
      <c r="KR299" s="702">
        <v>75.966626252998893</v>
      </c>
      <c r="KS299" s="702">
        <v>84.38913137647242</v>
      </c>
      <c r="KT299" s="702">
        <v>117.2655610008845</v>
      </c>
      <c r="KU299" s="702">
        <v>84.347380595698155</v>
      </c>
      <c r="KV299" s="702">
        <v>239.4803263545173</v>
      </c>
      <c r="KW299" s="702">
        <v>111.21068745316362</v>
      </c>
      <c r="KX299" s="702">
        <v>87.514069921604886</v>
      </c>
      <c r="KY299" s="702">
        <v>87.920894633059191</v>
      </c>
      <c r="KZ299" s="702">
        <v>102.56270995568408</v>
      </c>
      <c r="LA299" s="702">
        <v>149.80864322581655</v>
      </c>
      <c r="LB299" s="702">
        <v>135.58625095254669</v>
      </c>
      <c r="LC299" s="702">
        <v>102.9856261925467</v>
      </c>
      <c r="LD299" s="702">
        <v>111.4490670250467</v>
      </c>
      <c r="LE299" s="702">
        <v>108.33448425221343</v>
      </c>
      <c r="LF299" s="702">
        <v>122.80417138071337</v>
      </c>
      <c r="LG299" s="702">
        <v>85.292254696213433</v>
      </c>
      <c r="LH299" s="702">
        <v>97.284557203449452</v>
      </c>
      <c r="LI299" s="702">
        <v>86.545498931775455</v>
      </c>
      <c r="LJ299" s="702">
        <v>107.8449875466675</v>
      </c>
      <c r="LK299" s="702">
        <v>164.99207827633109</v>
      </c>
      <c r="LL299" s="702">
        <v>112.248206011365</v>
      </c>
      <c r="LM299" s="702">
        <v>177.8852704405451</v>
      </c>
      <c r="LN299" s="702">
        <v>165.05595684332508</v>
      </c>
      <c r="LO299" s="702">
        <v>116.20798042929185</v>
      </c>
      <c r="LP299" s="702">
        <v>128.77001454119414</v>
      </c>
      <c r="LQ299" s="702">
        <v>123.70435810134106</v>
      </c>
      <c r="LR299" s="702">
        <v>118.19405588668106</v>
      </c>
      <c r="LS299" s="702">
        <v>136.55976231197528</v>
      </c>
      <c r="LT299" s="702">
        <v>106.60880799728284</v>
      </c>
      <c r="LU299" s="702">
        <v>156.2525454991864</v>
      </c>
      <c r="LV299" s="702">
        <v>173.30683472835381</v>
      </c>
      <c r="LW299" s="702">
        <v>115.80370664883236</v>
      </c>
      <c r="LX299" s="702">
        <v>104.631101610998</v>
      </c>
      <c r="LY299" s="702">
        <v>108.51229027625101</v>
      </c>
      <c r="LZ299" s="702"/>
      <c r="MA299" s="702"/>
      <c r="MB299" s="702"/>
      <c r="MC299" s="702"/>
      <c r="MD299" s="702"/>
      <c r="ME299" s="702"/>
      <c r="MF299" s="702"/>
      <c r="MG299" s="702"/>
      <c r="MH299" s="702"/>
      <c r="MI299" s="702"/>
      <c r="MJ299" s="702"/>
      <c r="MK299" s="702"/>
      <c r="ML299" s="702"/>
      <c r="MM299" s="702"/>
      <c r="MN299" s="702"/>
      <c r="MO299" s="702"/>
      <c r="MP299" s="702"/>
      <c r="MQ299" s="702"/>
      <c r="MR299" s="702"/>
      <c r="MS299" s="702"/>
      <c r="MT299" s="702"/>
      <c r="MU299" s="702"/>
      <c r="MV299" s="702"/>
      <c r="MW299" s="702"/>
    </row>
    <row r="300" spans="1:361" ht="15.75">
      <c r="A300" s="689" t="s">
        <v>619</v>
      </c>
      <c r="B300" s="703"/>
      <c r="C300" s="703"/>
      <c r="D300" s="703"/>
      <c r="E300" s="703"/>
      <c r="F300" s="703"/>
      <c r="G300" s="703"/>
      <c r="H300" s="703"/>
      <c r="I300" s="703"/>
      <c r="J300" s="703"/>
      <c r="K300" s="703"/>
      <c r="L300" s="703"/>
      <c r="M300" s="703"/>
      <c r="N300" s="703"/>
      <c r="O300" s="703"/>
      <c r="P300" s="703"/>
      <c r="Q300" s="703"/>
      <c r="R300" s="703"/>
      <c r="S300" s="703"/>
      <c r="T300" s="703"/>
      <c r="U300" s="703"/>
      <c r="V300" s="703"/>
      <c r="W300" s="703"/>
      <c r="X300" s="703"/>
      <c r="Y300" s="703"/>
      <c r="Z300" s="703"/>
      <c r="AA300" s="703"/>
      <c r="AB300" s="703"/>
      <c r="AC300" s="703"/>
      <c r="AD300" s="703"/>
      <c r="AE300" s="703"/>
      <c r="AF300" s="703"/>
      <c r="AG300" s="703"/>
      <c r="AH300" s="703"/>
      <c r="AI300" s="703"/>
      <c r="AJ300" s="703"/>
      <c r="AK300" s="703"/>
      <c r="AL300" s="703"/>
      <c r="AM300" s="703"/>
      <c r="AN300" s="703"/>
      <c r="AO300" s="703"/>
      <c r="AP300" s="703"/>
      <c r="AQ300" s="703"/>
      <c r="AR300" s="703"/>
      <c r="AS300" s="703"/>
      <c r="AT300" s="703"/>
      <c r="AU300" s="703"/>
      <c r="AV300" s="703"/>
      <c r="AW300" s="703"/>
      <c r="AX300" s="703">
        <v>0.41573812158333334</v>
      </c>
      <c r="AY300" s="703">
        <v>0.41573812158333334</v>
      </c>
      <c r="AZ300" s="703">
        <v>0.41573812158333334</v>
      </c>
      <c r="BA300" s="703">
        <v>0.41573812158333334</v>
      </c>
      <c r="BB300" s="703">
        <v>0.41573812158333334</v>
      </c>
      <c r="BC300" s="703">
        <v>0.41573812158333334</v>
      </c>
      <c r="BD300" s="703">
        <v>0.41573812158333334</v>
      </c>
      <c r="BE300" s="703">
        <v>0.41573812158333334</v>
      </c>
      <c r="BF300" s="703">
        <v>0.41573812158333334</v>
      </c>
      <c r="BG300" s="703">
        <v>0.41573812158333334</v>
      </c>
      <c r="BH300" s="703">
        <v>0.41573812158333334</v>
      </c>
      <c r="BI300" s="703">
        <v>0.41573812158333334</v>
      </c>
      <c r="BJ300" s="703">
        <v>0.30467322745833331</v>
      </c>
      <c r="BK300" s="703">
        <v>0.30467322745833331</v>
      </c>
      <c r="BL300" s="703">
        <v>0.30467322745833331</v>
      </c>
      <c r="BM300" s="703">
        <v>0.30467322745833331</v>
      </c>
      <c r="BN300" s="703">
        <v>0.30467322745833331</v>
      </c>
      <c r="BO300" s="703">
        <v>0.30467322745833331</v>
      </c>
      <c r="BP300" s="703">
        <v>0.30467322745833331</v>
      </c>
      <c r="BQ300" s="703">
        <v>0.30467322745833331</v>
      </c>
      <c r="BR300" s="703">
        <v>0.30467322745833331</v>
      </c>
      <c r="BS300" s="703">
        <v>0.30467322745833331</v>
      </c>
      <c r="BT300" s="703">
        <v>0.30467322745833331</v>
      </c>
      <c r="BU300" s="703">
        <v>0.30467322745833331</v>
      </c>
      <c r="BV300" s="703">
        <v>0.32979166666666665</v>
      </c>
      <c r="BW300" s="703">
        <v>0.32979166666666665</v>
      </c>
      <c r="BX300" s="703">
        <v>0.32979166666666665</v>
      </c>
      <c r="BY300" s="703">
        <v>0.32979166666666665</v>
      </c>
      <c r="BZ300" s="703">
        <v>0.32979166666666665</v>
      </c>
      <c r="CA300" s="703">
        <v>0.32979166666666665</v>
      </c>
      <c r="CB300" s="703">
        <v>0.32979166666666665</v>
      </c>
      <c r="CC300" s="703">
        <v>0.32979166666666665</v>
      </c>
      <c r="CD300" s="703">
        <v>0.32979166666666665</v>
      </c>
      <c r="CE300" s="703">
        <v>0.32979166666666665</v>
      </c>
      <c r="CF300" s="703">
        <v>0.32979166666666665</v>
      </c>
      <c r="CG300" s="703">
        <v>0.32979166666666665</v>
      </c>
      <c r="CH300" s="703">
        <v>0.58306875000000002</v>
      </c>
      <c r="CI300" s="703">
        <v>0.58306875000000002</v>
      </c>
      <c r="CJ300" s="703">
        <v>0.58306875000000002</v>
      </c>
      <c r="CK300" s="703">
        <v>0.58306875000000002</v>
      </c>
      <c r="CL300" s="703">
        <v>0.58306875000000002</v>
      </c>
      <c r="CM300" s="703">
        <v>0.58306875000000002</v>
      </c>
      <c r="CN300" s="703">
        <v>0.58306875000000002</v>
      </c>
      <c r="CO300" s="703">
        <v>0.58306875000000002</v>
      </c>
      <c r="CP300" s="703">
        <v>0.58306875000000002</v>
      </c>
      <c r="CQ300" s="703">
        <v>0.58306875000000002</v>
      </c>
      <c r="CR300" s="703">
        <v>0.58306875000000002</v>
      </c>
      <c r="CS300" s="703">
        <v>0.58306875000000002</v>
      </c>
      <c r="CT300" s="703">
        <v>1.14375</v>
      </c>
      <c r="CU300" s="703">
        <v>1.14375</v>
      </c>
      <c r="CV300" s="703">
        <v>1.14375</v>
      </c>
      <c r="CW300" s="703">
        <v>1.14375</v>
      </c>
      <c r="CX300" s="703">
        <v>1.14375</v>
      </c>
      <c r="CY300" s="703">
        <v>1.14375</v>
      </c>
      <c r="CZ300" s="703">
        <v>1.14375</v>
      </c>
      <c r="DA300" s="703">
        <v>1.14375</v>
      </c>
      <c r="DB300" s="703">
        <v>1.14375</v>
      </c>
      <c r="DC300" s="703">
        <v>1.14375</v>
      </c>
      <c r="DD300" s="703">
        <v>1.14375</v>
      </c>
      <c r="DE300" s="703">
        <v>1.14375</v>
      </c>
      <c r="DF300" s="703">
        <v>2.0730354166666669</v>
      </c>
      <c r="DG300" s="703">
        <v>2.0730354166666669</v>
      </c>
      <c r="DH300" s="703">
        <v>2.0730354166666669</v>
      </c>
      <c r="DI300" s="703">
        <v>2.0730354166666669</v>
      </c>
      <c r="DJ300" s="703">
        <v>2.0730354166666669</v>
      </c>
      <c r="DK300" s="703">
        <v>2.0730354166666669</v>
      </c>
      <c r="DL300" s="703">
        <v>2.0730354166666669</v>
      </c>
      <c r="DM300" s="703">
        <v>2.0730354166666669</v>
      </c>
      <c r="DN300" s="703">
        <v>2.0730354166666669</v>
      </c>
      <c r="DO300" s="703">
        <v>2.0730354166666669</v>
      </c>
      <c r="DP300" s="703">
        <v>2.0730354166666669</v>
      </c>
      <c r="DQ300" s="703">
        <v>2.0730354166666669</v>
      </c>
      <c r="DR300" s="703">
        <v>2.7421358771458331</v>
      </c>
      <c r="DS300" s="703">
        <v>2.7421358771458331</v>
      </c>
      <c r="DT300" s="703">
        <v>2.7421358771458331</v>
      </c>
      <c r="DU300" s="703">
        <v>2.7421358771458331</v>
      </c>
      <c r="DV300" s="703">
        <v>2.7421358771458331</v>
      </c>
      <c r="DW300" s="703">
        <v>2.7421358771458331</v>
      </c>
      <c r="DX300" s="703">
        <v>2.7421358771458331</v>
      </c>
      <c r="DY300" s="703">
        <v>2.7421358771458331</v>
      </c>
      <c r="DZ300" s="703">
        <v>2.7421358771458331</v>
      </c>
      <c r="EA300" s="703">
        <v>2.7421358771458331</v>
      </c>
      <c r="EB300" s="703">
        <v>2.7421358771458331</v>
      </c>
      <c r="EC300" s="703">
        <v>2.7421358771458331</v>
      </c>
      <c r="ED300" s="703">
        <v>3.2227442104791666</v>
      </c>
      <c r="EE300" s="703">
        <v>3.2227442104791666</v>
      </c>
      <c r="EF300" s="703">
        <v>3.2227442104791666</v>
      </c>
      <c r="EG300" s="703">
        <v>3.2227442104791666</v>
      </c>
      <c r="EH300" s="703">
        <v>3.2227442104791666</v>
      </c>
      <c r="EI300" s="703">
        <v>3.2227442104791666</v>
      </c>
      <c r="EJ300" s="703">
        <v>3.2227442104791666</v>
      </c>
      <c r="EK300" s="703">
        <v>3.2227442104791666</v>
      </c>
      <c r="EL300" s="703">
        <v>3.2227442104791666</v>
      </c>
      <c r="EM300" s="703">
        <v>3.2227442104791666</v>
      </c>
      <c r="EN300" s="703">
        <v>3.2227442104791666</v>
      </c>
      <c r="EO300" s="703">
        <v>3.2227442104791666</v>
      </c>
      <c r="EP300" s="703">
        <v>3.5838200000000002</v>
      </c>
      <c r="EQ300" s="703">
        <v>6.07545</v>
      </c>
      <c r="ER300" s="703">
        <v>1.63897</v>
      </c>
      <c r="ES300" s="703">
        <v>7.6555400000000002</v>
      </c>
      <c r="ET300" s="703">
        <v>2.6138300000000001</v>
      </c>
      <c r="EU300" s="703">
        <v>0.3614</v>
      </c>
      <c r="EV300" s="703">
        <v>14.90522</v>
      </c>
      <c r="EW300" s="703">
        <v>4.9962</v>
      </c>
      <c r="EX300" s="703">
        <v>3.62093</v>
      </c>
      <c r="EY300" s="703">
        <v>4.1402399999999995</v>
      </c>
      <c r="EZ300" s="703">
        <v>12.62506</v>
      </c>
      <c r="FA300" s="703">
        <v>1.46191</v>
      </c>
      <c r="FB300" s="703">
        <v>6.6938699999999995</v>
      </c>
      <c r="FC300" s="703">
        <v>6.6217100000000002</v>
      </c>
      <c r="FD300" s="703">
        <v>6.8226599999999999</v>
      </c>
      <c r="FE300" s="703">
        <v>13.2995</v>
      </c>
      <c r="FF300" s="703">
        <v>5.5477400000000001</v>
      </c>
      <c r="FG300" s="703">
        <v>6.59504</v>
      </c>
      <c r="FH300" s="703">
        <v>11.525399999999999</v>
      </c>
      <c r="FI300" s="703">
        <v>11.975370000000002</v>
      </c>
      <c r="FJ300" s="703">
        <v>13.84273</v>
      </c>
      <c r="FK300" s="703">
        <v>28.940909999999999</v>
      </c>
      <c r="FL300" s="703">
        <v>6.9695499999999999</v>
      </c>
      <c r="FM300" s="703">
        <v>0.37818000000000002</v>
      </c>
      <c r="FN300" s="703">
        <v>8.5546699999999998</v>
      </c>
      <c r="FO300" s="703">
        <v>8.9667000000000012</v>
      </c>
      <c r="FP300" s="703">
        <v>17.100999999999999</v>
      </c>
      <c r="FQ300" s="703">
        <v>12.328989999999999</v>
      </c>
      <c r="FR300" s="703">
        <v>14.137729999999999</v>
      </c>
      <c r="FS300" s="703">
        <v>4.8818999999999999</v>
      </c>
      <c r="FT300" s="703">
        <v>6.9567500000000004</v>
      </c>
      <c r="FU300" s="703">
        <v>7.8944300000000007</v>
      </c>
      <c r="FV300" s="703">
        <v>9.3212900000000012</v>
      </c>
      <c r="FW300" s="703">
        <v>20.7941</v>
      </c>
      <c r="FX300" s="703">
        <v>21.200900000000001</v>
      </c>
      <c r="FY300" s="703">
        <v>7.2271099999999997</v>
      </c>
      <c r="FZ300" s="703">
        <v>15.105780000000001</v>
      </c>
      <c r="GA300" s="703">
        <v>13.18632</v>
      </c>
      <c r="GB300" s="703">
        <v>6.8012499999999996</v>
      </c>
      <c r="GC300" s="703">
        <v>21.793560000000003</v>
      </c>
      <c r="GD300" s="703">
        <v>18.903689999999997</v>
      </c>
      <c r="GE300" s="703">
        <v>9.5749200000000005</v>
      </c>
      <c r="GF300" s="703">
        <v>14.740819999999999</v>
      </c>
      <c r="GG300" s="703">
        <v>13.9329</v>
      </c>
      <c r="GH300" s="703">
        <v>13.756959999999999</v>
      </c>
      <c r="GI300" s="703">
        <v>20.9</v>
      </c>
      <c r="GJ300" s="703">
        <v>15.603999999999999</v>
      </c>
      <c r="GK300" s="703">
        <v>28.117650000000001</v>
      </c>
      <c r="GL300" s="703">
        <v>22.111249999999998</v>
      </c>
      <c r="GM300" s="703">
        <v>11.667159999999999</v>
      </c>
      <c r="GN300" s="703">
        <v>16.764089999999999</v>
      </c>
      <c r="GO300" s="703">
        <v>22.31202</v>
      </c>
      <c r="GP300" s="703">
        <v>33.052900000000001</v>
      </c>
      <c r="GQ300" s="703">
        <v>5.1906800000000004</v>
      </c>
      <c r="GR300" s="703">
        <v>6.3758999999999997</v>
      </c>
      <c r="GS300" s="703">
        <v>19.89939</v>
      </c>
      <c r="GT300" s="703">
        <v>19.567900000000002</v>
      </c>
      <c r="GU300" s="703">
        <v>33.236025999999995</v>
      </c>
      <c r="GV300" s="703">
        <v>17.411060000000003</v>
      </c>
      <c r="GW300" s="703">
        <v>7.0269899999999996</v>
      </c>
      <c r="GX300" s="703">
        <v>21.286360000000002</v>
      </c>
      <c r="GY300" s="703">
        <v>12.03393</v>
      </c>
      <c r="GZ300" s="703">
        <v>9.0892599999999995</v>
      </c>
      <c r="HA300" s="703">
        <v>31.707180000000001</v>
      </c>
      <c r="HB300" s="703">
        <v>46.85219</v>
      </c>
      <c r="HC300" s="703">
        <v>6.1012599999999999</v>
      </c>
      <c r="HD300" s="703">
        <v>8.992799999999999</v>
      </c>
      <c r="HE300" s="703">
        <v>14.1875</v>
      </c>
      <c r="HF300" s="703">
        <v>10.728399999999999</v>
      </c>
      <c r="HG300" s="703">
        <v>38.280104581000003</v>
      </c>
      <c r="HH300" s="703">
        <v>19.21824221</v>
      </c>
      <c r="HI300" s="703">
        <v>3.4928711909999999</v>
      </c>
      <c r="HJ300" s="703">
        <v>16.503664744000002</v>
      </c>
      <c r="HK300" s="703">
        <v>16.912173433</v>
      </c>
      <c r="HL300" s="703">
        <v>14.65821757</v>
      </c>
      <c r="HM300" s="703">
        <v>45.488008786000002</v>
      </c>
      <c r="HN300" s="703">
        <v>30.685310925</v>
      </c>
      <c r="HO300" s="703">
        <v>20.505813729</v>
      </c>
      <c r="HP300" s="703">
        <v>7.8191067849999998</v>
      </c>
      <c r="HQ300" s="703">
        <v>27.064540614999999</v>
      </c>
      <c r="HR300" s="703">
        <v>13.416189154</v>
      </c>
      <c r="HS300" s="703">
        <v>30.291457128000001</v>
      </c>
      <c r="HT300" s="703">
        <v>23.947314263999999</v>
      </c>
      <c r="HU300" s="703">
        <v>12.362992740999999</v>
      </c>
      <c r="HV300" s="703">
        <v>21.517392606000001</v>
      </c>
      <c r="HW300" s="703">
        <v>23.682749282</v>
      </c>
      <c r="HX300" s="703">
        <v>32.481324956000002</v>
      </c>
      <c r="HY300" s="703">
        <v>26.759737409</v>
      </c>
      <c r="HZ300" s="703">
        <v>64.034057740999998</v>
      </c>
      <c r="IA300" s="703">
        <v>36.776276578000001</v>
      </c>
      <c r="IB300" s="703">
        <v>18.732472962999999</v>
      </c>
      <c r="IC300" s="703">
        <v>31.425210746000001</v>
      </c>
      <c r="ID300" s="703">
        <v>28.036566303000001</v>
      </c>
      <c r="IE300" s="703">
        <v>20.871269851000001</v>
      </c>
      <c r="IF300" s="703">
        <v>19.008571825000001</v>
      </c>
      <c r="IG300" s="703">
        <v>17.450130183999999</v>
      </c>
      <c r="IH300" s="703">
        <v>33.116301632999999</v>
      </c>
      <c r="II300" s="703">
        <v>26.094432314999999</v>
      </c>
      <c r="IJ300" s="703">
        <v>44.998493394999997</v>
      </c>
      <c r="IK300" s="703">
        <v>78.902201219999995</v>
      </c>
      <c r="IL300" s="703">
        <v>45.806131833999999</v>
      </c>
      <c r="IM300" s="703">
        <v>32.207662052000003</v>
      </c>
      <c r="IN300" s="703">
        <v>16.489001077000001</v>
      </c>
      <c r="IO300" s="703">
        <v>30.797304453999999</v>
      </c>
      <c r="IP300" s="703">
        <v>40.144479420000003</v>
      </c>
      <c r="IQ300" s="703">
        <v>47.547703896999998</v>
      </c>
      <c r="IR300" s="703">
        <v>28.742775963</v>
      </c>
      <c r="IS300" s="703">
        <v>14.383686656</v>
      </c>
      <c r="IT300" s="703">
        <v>57.002527604999997</v>
      </c>
      <c r="IU300" s="703">
        <v>37.214416708000002</v>
      </c>
      <c r="IV300" s="703">
        <v>24.533894926999999</v>
      </c>
      <c r="IW300" s="703">
        <v>57.665731115</v>
      </c>
      <c r="IX300" s="703">
        <v>62.479018287999999</v>
      </c>
      <c r="IY300" s="703">
        <v>29.876977194999998</v>
      </c>
      <c r="IZ300" s="703">
        <v>24.510819567999999</v>
      </c>
      <c r="JA300" s="703">
        <v>31.191320255000001</v>
      </c>
      <c r="JB300" s="703">
        <v>19.781208627000002</v>
      </c>
      <c r="JC300" s="703">
        <v>36.670557473000002</v>
      </c>
      <c r="JD300" s="703">
        <v>39.918205536999999</v>
      </c>
      <c r="JE300" s="703">
        <v>14.805941098</v>
      </c>
      <c r="JF300" s="703">
        <v>55.250912331000002</v>
      </c>
      <c r="JG300" s="703">
        <v>37.215884711999998</v>
      </c>
      <c r="JH300" s="703">
        <v>17.677582613999999</v>
      </c>
      <c r="JI300" s="703">
        <v>60.345860789</v>
      </c>
      <c r="JJ300" s="703">
        <v>55.610312768999997</v>
      </c>
      <c r="JK300" s="703">
        <v>7.9984918089999999</v>
      </c>
      <c r="JL300" s="703">
        <v>7.9984918089999999</v>
      </c>
      <c r="JM300" s="703">
        <v>57.63256397</v>
      </c>
      <c r="JN300" s="703">
        <v>42.977248097999997</v>
      </c>
      <c r="JO300" s="703">
        <v>44.711899309000003</v>
      </c>
      <c r="JP300" s="703">
        <v>39.024985354999998</v>
      </c>
      <c r="JQ300" s="703">
        <v>19.645622919000001</v>
      </c>
      <c r="JR300" s="703">
        <v>83.314393476999996</v>
      </c>
      <c r="JS300" s="703">
        <v>34.696378115999998</v>
      </c>
      <c r="JT300" s="703">
        <v>30.38618468</v>
      </c>
      <c r="JU300" s="703">
        <v>43.270346683</v>
      </c>
      <c r="JV300" s="703">
        <v>40.489700677000002</v>
      </c>
      <c r="JW300" s="703">
        <v>19.011669787999999</v>
      </c>
      <c r="JX300" s="703">
        <v>27.928875783999999</v>
      </c>
      <c r="JY300" s="703">
        <v>32.216142105000003</v>
      </c>
      <c r="JZ300" s="703">
        <v>34.432715870000003</v>
      </c>
      <c r="KA300" s="703">
        <v>53.201433113</v>
      </c>
      <c r="KB300" s="703">
        <v>46.650960023000003</v>
      </c>
      <c r="KC300" s="703">
        <v>58.397181713999998</v>
      </c>
      <c r="KD300" s="703">
        <v>55.415338763999998</v>
      </c>
      <c r="KE300" s="703">
        <v>58.919306761999998</v>
      </c>
      <c r="KF300" s="703">
        <v>47.107478352999998</v>
      </c>
      <c r="KG300" s="703">
        <v>92.436332003000004</v>
      </c>
      <c r="KH300" s="703">
        <v>87.662794950000006</v>
      </c>
      <c r="KI300" s="810">
        <v>29.336689837000002</v>
      </c>
      <c r="KJ300" s="703">
        <v>37.467885670999998</v>
      </c>
      <c r="KK300" s="703">
        <v>39.451502786000006</v>
      </c>
      <c r="KL300" s="703">
        <v>48.433684837999998</v>
      </c>
      <c r="KM300" s="703">
        <v>42.281539246999998</v>
      </c>
      <c r="KN300" s="703">
        <v>41.602428701999997</v>
      </c>
      <c r="KO300" s="703">
        <v>31.945720539</v>
      </c>
      <c r="KP300" s="703">
        <v>35.485007250999999</v>
      </c>
      <c r="KQ300" s="703">
        <v>40.073490468000003</v>
      </c>
      <c r="KR300" s="703">
        <v>29.438954741</v>
      </c>
      <c r="KS300" s="703">
        <v>39.993022592000003</v>
      </c>
      <c r="KT300" s="703">
        <v>64.253409435999998</v>
      </c>
      <c r="KU300" s="703">
        <v>34.872384849999996</v>
      </c>
      <c r="KV300" s="703">
        <v>103.887994263</v>
      </c>
      <c r="KW300" s="703">
        <v>44.912737849999999</v>
      </c>
      <c r="KX300" s="703">
        <v>39.413129310999992</v>
      </c>
      <c r="KY300" s="703">
        <v>54.679177471999999</v>
      </c>
      <c r="KZ300" s="703">
        <v>52.468464892999997</v>
      </c>
      <c r="LA300" s="703">
        <v>97.612296991999997</v>
      </c>
      <c r="LB300" s="703">
        <v>93.464730668999991</v>
      </c>
      <c r="LC300" s="703">
        <v>63.137831117999994</v>
      </c>
      <c r="LD300" s="703">
        <v>48.214813391500009</v>
      </c>
      <c r="LE300" s="703">
        <v>57.370841505000001</v>
      </c>
      <c r="LF300" s="703">
        <v>87.284378714499979</v>
      </c>
      <c r="LG300" s="703">
        <v>17.184429237</v>
      </c>
      <c r="LH300" s="703">
        <v>39.784564220999997</v>
      </c>
      <c r="LI300" s="703">
        <v>39.578127835000004</v>
      </c>
      <c r="LJ300" s="703">
        <v>74.930301024000002</v>
      </c>
      <c r="LK300" s="703">
        <v>98.968356151999998</v>
      </c>
      <c r="LL300" s="703">
        <v>55.285169787999997</v>
      </c>
      <c r="LM300" s="703">
        <v>132.681534059</v>
      </c>
      <c r="LN300" s="703">
        <v>119.47972152999999</v>
      </c>
      <c r="LO300" s="703">
        <v>79.516126696999805</v>
      </c>
      <c r="LP300" s="703">
        <v>94.935381094000093</v>
      </c>
      <c r="LQ300" s="703">
        <v>86.334466156000005</v>
      </c>
      <c r="LR300" s="703">
        <v>76.101960779999999</v>
      </c>
      <c r="LS300" s="703">
        <v>49.196656843000007</v>
      </c>
      <c r="LT300" s="703">
        <v>57.499332529429942</v>
      </c>
      <c r="LU300" s="703">
        <v>113.1724674960635</v>
      </c>
      <c r="LV300" s="703">
        <v>109.81297340283089</v>
      </c>
      <c r="LW300" s="703">
        <v>56.078114115959451</v>
      </c>
      <c r="LX300" s="703">
        <v>60.492763610485106</v>
      </c>
      <c r="LY300" s="703">
        <v>29.943225827028108</v>
      </c>
      <c r="LZ300" s="703"/>
      <c r="MA300" s="703"/>
      <c r="MB300" s="703"/>
      <c r="MC300" s="703"/>
      <c r="MD300" s="703"/>
      <c r="ME300" s="703"/>
      <c r="MF300" s="703"/>
      <c r="MG300" s="703"/>
      <c r="MH300" s="703"/>
      <c r="MI300" s="703"/>
      <c r="MJ300" s="703"/>
      <c r="MK300" s="703"/>
      <c r="ML300" s="703"/>
      <c r="MM300" s="703"/>
      <c r="MN300" s="703"/>
      <c r="MO300" s="703"/>
      <c r="MP300" s="703"/>
      <c r="MQ300" s="703"/>
      <c r="MR300" s="703"/>
      <c r="MS300" s="703"/>
      <c r="MT300" s="703"/>
      <c r="MU300" s="703"/>
      <c r="MV300" s="703"/>
      <c r="MW300" s="703"/>
    </row>
    <row r="301" spans="1:361" ht="15.75">
      <c r="A301" s="689" t="s">
        <v>763</v>
      </c>
      <c r="B301" s="703"/>
      <c r="C301" s="703"/>
      <c r="D301" s="703"/>
      <c r="E301" s="703"/>
      <c r="F301" s="703"/>
      <c r="G301" s="703"/>
      <c r="H301" s="703"/>
      <c r="I301" s="703"/>
      <c r="J301" s="703"/>
      <c r="K301" s="703"/>
      <c r="L301" s="703"/>
      <c r="M301" s="703"/>
      <c r="N301" s="703"/>
      <c r="O301" s="703"/>
      <c r="P301" s="703"/>
      <c r="Q301" s="703"/>
      <c r="R301" s="703"/>
      <c r="S301" s="703"/>
      <c r="T301" s="703"/>
      <c r="U301" s="703"/>
      <c r="V301" s="703"/>
      <c r="W301" s="703"/>
      <c r="X301" s="703"/>
      <c r="Y301" s="703"/>
      <c r="Z301" s="703"/>
      <c r="AA301" s="703"/>
      <c r="AB301" s="703"/>
      <c r="AC301" s="703"/>
      <c r="AD301" s="703"/>
      <c r="AE301" s="703"/>
      <c r="AF301" s="703"/>
      <c r="AG301" s="703"/>
      <c r="AH301" s="703"/>
      <c r="AI301" s="703"/>
      <c r="AJ301" s="703"/>
      <c r="AK301" s="703"/>
      <c r="AL301" s="703"/>
      <c r="AM301" s="703"/>
      <c r="AN301" s="703"/>
      <c r="AO301" s="703"/>
      <c r="AP301" s="703"/>
      <c r="AQ301" s="703"/>
      <c r="AR301" s="703"/>
      <c r="AS301" s="703"/>
      <c r="AT301" s="703"/>
      <c r="AU301" s="703"/>
      <c r="AV301" s="703"/>
      <c r="AW301" s="703"/>
      <c r="AX301" s="703">
        <v>4.7734229166666671</v>
      </c>
      <c r="AY301" s="703">
        <v>4.7734229166666671</v>
      </c>
      <c r="AZ301" s="703">
        <v>4.7734229166666671</v>
      </c>
      <c r="BA301" s="703">
        <v>4.7734229166666671</v>
      </c>
      <c r="BB301" s="703">
        <v>4.7734229166666671</v>
      </c>
      <c r="BC301" s="703">
        <v>4.7734229166666671</v>
      </c>
      <c r="BD301" s="703">
        <v>4.7734229166666671</v>
      </c>
      <c r="BE301" s="703">
        <v>4.7734229166666671</v>
      </c>
      <c r="BF301" s="703">
        <v>4.7734229166666671</v>
      </c>
      <c r="BG301" s="703">
        <v>4.7734229166666671</v>
      </c>
      <c r="BH301" s="703">
        <v>4.7734229166666671</v>
      </c>
      <c r="BI301" s="703">
        <v>4.7734229166666671</v>
      </c>
      <c r="BJ301" s="703">
        <v>4.8817625000000007</v>
      </c>
      <c r="BK301" s="703">
        <v>4.8817625000000007</v>
      </c>
      <c r="BL301" s="703">
        <v>4.8817625000000007</v>
      </c>
      <c r="BM301" s="703">
        <v>4.8817625000000007</v>
      </c>
      <c r="BN301" s="703">
        <v>4.8817625000000007</v>
      </c>
      <c r="BO301" s="703">
        <v>4.8817625000000007</v>
      </c>
      <c r="BP301" s="703">
        <v>4.8817625000000007</v>
      </c>
      <c r="BQ301" s="703">
        <v>4.8817625000000007</v>
      </c>
      <c r="BR301" s="703">
        <v>4.8817625000000007</v>
      </c>
      <c r="BS301" s="703">
        <v>4.8817625000000007</v>
      </c>
      <c r="BT301" s="703">
        <v>4.8817625000000007</v>
      </c>
      <c r="BU301" s="703">
        <v>4.8817625000000007</v>
      </c>
      <c r="BV301" s="703">
        <v>4.4907770833333336</v>
      </c>
      <c r="BW301" s="703">
        <v>4.4907770833333336</v>
      </c>
      <c r="BX301" s="703">
        <v>4.4907770833333336</v>
      </c>
      <c r="BY301" s="703">
        <v>4.4907770833333336</v>
      </c>
      <c r="BZ301" s="703">
        <v>4.4907770833333336</v>
      </c>
      <c r="CA301" s="703">
        <v>4.4907770833333336</v>
      </c>
      <c r="CB301" s="703">
        <v>4.4907770833333336</v>
      </c>
      <c r="CC301" s="703">
        <v>4.4907770833333336</v>
      </c>
      <c r="CD301" s="703">
        <v>4.4907770833333336</v>
      </c>
      <c r="CE301" s="703">
        <v>4.4907770833333336</v>
      </c>
      <c r="CF301" s="703">
        <v>4.4907770833333336</v>
      </c>
      <c r="CG301" s="703">
        <v>4.4907770833333336</v>
      </c>
      <c r="CH301" s="703">
        <v>4.0879374999999998</v>
      </c>
      <c r="CI301" s="703">
        <v>4.0879374999999998</v>
      </c>
      <c r="CJ301" s="703">
        <v>4.0879374999999998</v>
      </c>
      <c r="CK301" s="703">
        <v>4.0879374999999998</v>
      </c>
      <c r="CL301" s="703">
        <v>4.0879374999999998</v>
      </c>
      <c r="CM301" s="703">
        <v>4.0879374999999998</v>
      </c>
      <c r="CN301" s="703">
        <v>4.0879374999999998</v>
      </c>
      <c r="CO301" s="703">
        <v>4.0879374999999998</v>
      </c>
      <c r="CP301" s="703">
        <v>4.0879374999999998</v>
      </c>
      <c r="CQ301" s="703">
        <v>4.0879374999999998</v>
      </c>
      <c r="CR301" s="703">
        <v>4.0879374999999998</v>
      </c>
      <c r="CS301" s="703">
        <v>4.0879374999999998</v>
      </c>
      <c r="CT301" s="703">
        <v>3.8852833333333336</v>
      </c>
      <c r="CU301" s="703">
        <v>3.8852833333333336</v>
      </c>
      <c r="CV301" s="703">
        <v>3.8852833333333336</v>
      </c>
      <c r="CW301" s="703">
        <v>3.8852833333333336</v>
      </c>
      <c r="CX301" s="703">
        <v>3.8852833333333336</v>
      </c>
      <c r="CY301" s="703">
        <v>3.8852833333333336</v>
      </c>
      <c r="CZ301" s="703">
        <v>3.8852833333333336</v>
      </c>
      <c r="DA301" s="703">
        <v>3.8852833333333336</v>
      </c>
      <c r="DB301" s="703">
        <v>3.8852833333333336</v>
      </c>
      <c r="DC301" s="703">
        <v>3.8852833333333336</v>
      </c>
      <c r="DD301" s="703">
        <v>3.8852833333333336</v>
      </c>
      <c r="DE301" s="703">
        <v>3.8852833333333336</v>
      </c>
      <c r="DF301" s="703">
        <v>4.6862827616666669</v>
      </c>
      <c r="DG301" s="703">
        <v>4.6862827616666669</v>
      </c>
      <c r="DH301" s="703">
        <v>4.6862827616666669</v>
      </c>
      <c r="DI301" s="703">
        <v>4.6862827616666669</v>
      </c>
      <c r="DJ301" s="703">
        <v>4.6862827616666669</v>
      </c>
      <c r="DK301" s="703">
        <v>4.6862827616666669</v>
      </c>
      <c r="DL301" s="703">
        <v>4.6862827616666669</v>
      </c>
      <c r="DM301" s="703">
        <v>4.6862827616666669</v>
      </c>
      <c r="DN301" s="703">
        <v>4.6862827616666669</v>
      </c>
      <c r="DO301" s="703">
        <v>4.6862827616666669</v>
      </c>
      <c r="DP301" s="703">
        <v>4.6862827616666669</v>
      </c>
      <c r="DQ301" s="703">
        <v>4.6862827616666669</v>
      </c>
      <c r="DR301" s="703">
        <v>6.1887676066666657</v>
      </c>
      <c r="DS301" s="703">
        <v>6.1887676066666657</v>
      </c>
      <c r="DT301" s="703">
        <v>6.1887676066666657</v>
      </c>
      <c r="DU301" s="703">
        <v>6.1887676066666657</v>
      </c>
      <c r="DV301" s="703">
        <v>6.1887676066666657</v>
      </c>
      <c r="DW301" s="703">
        <v>6.1887676066666657</v>
      </c>
      <c r="DX301" s="703">
        <v>6.1887676066666657</v>
      </c>
      <c r="DY301" s="703">
        <v>6.1887676066666657</v>
      </c>
      <c r="DZ301" s="703">
        <v>6.1887676066666657</v>
      </c>
      <c r="EA301" s="703">
        <v>6.1887676066666657</v>
      </c>
      <c r="EB301" s="703">
        <v>6.1887676066666657</v>
      </c>
      <c r="EC301" s="703">
        <v>6.1887676066666657</v>
      </c>
      <c r="ED301" s="703">
        <v>7.1998306783333339</v>
      </c>
      <c r="EE301" s="703">
        <v>7.1998306783333339</v>
      </c>
      <c r="EF301" s="703">
        <v>7.1998306783333339</v>
      </c>
      <c r="EG301" s="703">
        <v>7.1998306783333339</v>
      </c>
      <c r="EH301" s="703">
        <v>7.1998306783333339</v>
      </c>
      <c r="EI301" s="703">
        <v>7.1998306783333339</v>
      </c>
      <c r="EJ301" s="703">
        <v>7.1998306783333339</v>
      </c>
      <c r="EK301" s="703">
        <v>7.1998306783333339</v>
      </c>
      <c r="EL301" s="703">
        <v>7.1998306783333339</v>
      </c>
      <c r="EM301" s="703">
        <v>7.1998306783333339</v>
      </c>
      <c r="EN301" s="703">
        <v>7.1998306783333339</v>
      </c>
      <c r="EO301" s="703">
        <v>7.1998306783333339</v>
      </c>
      <c r="EP301" s="703">
        <v>0</v>
      </c>
      <c r="EQ301" s="703">
        <v>0</v>
      </c>
      <c r="ER301" s="703">
        <v>29.4</v>
      </c>
      <c r="ES301" s="703">
        <v>0</v>
      </c>
      <c r="ET301" s="703">
        <v>0</v>
      </c>
      <c r="EU301" s="703">
        <v>29.3</v>
      </c>
      <c r="EV301" s="703">
        <v>0</v>
      </c>
      <c r="EW301" s="703">
        <v>0</v>
      </c>
      <c r="EX301" s="703">
        <v>31.4</v>
      </c>
      <c r="EY301" s="703">
        <v>0</v>
      </c>
      <c r="EZ301" s="703">
        <v>0</v>
      </c>
      <c r="FA301" s="703">
        <v>32.4</v>
      </c>
      <c r="FB301" s="703">
        <v>0</v>
      </c>
      <c r="FC301" s="703">
        <v>0</v>
      </c>
      <c r="FD301" s="703">
        <v>21.242069999999998</v>
      </c>
      <c r="FE301" s="703">
        <v>0</v>
      </c>
      <c r="FF301" s="703">
        <v>0</v>
      </c>
      <c r="FG301" s="703">
        <v>29.22842</v>
      </c>
      <c r="FH301" s="703">
        <v>0</v>
      </c>
      <c r="FI301" s="703">
        <v>0</v>
      </c>
      <c r="FJ301" s="703">
        <v>30.385300000000001</v>
      </c>
      <c r="FK301" s="703">
        <v>0</v>
      </c>
      <c r="FL301" s="703">
        <v>0</v>
      </c>
      <c r="FM301" s="703">
        <v>67.686899999999994</v>
      </c>
      <c r="FN301" s="703">
        <v>0</v>
      </c>
      <c r="FO301" s="703">
        <v>0</v>
      </c>
      <c r="FP301" s="703">
        <v>39.441300000000005</v>
      </c>
      <c r="FQ301" s="703">
        <v>0</v>
      </c>
      <c r="FR301" s="703">
        <v>0</v>
      </c>
      <c r="FS301" s="703">
        <v>28.791571012000006</v>
      </c>
      <c r="FT301" s="703">
        <v>0</v>
      </c>
      <c r="FU301" s="703">
        <v>0</v>
      </c>
      <c r="FV301" s="703">
        <v>39.314281945000005</v>
      </c>
      <c r="FW301" s="703">
        <v>0</v>
      </c>
      <c r="FX301" s="703">
        <v>0</v>
      </c>
      <c r="FY301" s="703">
        <v>48.320237470999992</v>
      </c>
      <c r="FZ301" s="703">
        <v>0</v>
      </c>
      <c r="GA301" s="703">
        <v>0</v>
      </c>
      <c r="GB301" s="703">
        <v>32.635025601999999</v>
      </c>
      <c r="GC301" s="703">
        <v>0</v>
      </c>
      <c r="GD301" s="703">
        <v>0</v>
      </c>
      <c r="GE301" s="703">
        <v>36.601549328000004</v>
      </c>
      <c r="GF301" s="703">
        <v>0</v>
      </c>
      <c r="GG301" s="703">
        <v>0</v>
      </c>
      <c r="GH301" s="703">
        <v>40.564456559999996</v>
      </c>
      <c r="GI301" s="703">
        <v>0</v>
      </c>
      <c r="GJ301" s="703">
        <v>0</v>
      </c>
      <c r="GK301" s="703">
        <v>47.876462140999998</v>
      </c>
      <c r="GL301" s="703">
        <v>0</v>
      </c>
      <c r="GM301" s="703">
        <v>0</v>
      </c>
      <c r="GN301" s="703">
        <v>78.985767354999993</v>
      </c>
      <c r="GO301" s="703">
        <v>0</v>
      </c>
      <c r="GP301" s="703">
        <v>0</v>
      </c>
      <c r="GQ301" s="703">
        <v>52.305443629000003</v>
      </c>
      <c r="GR301" s="703">
        <v>0</v>
      </c>
      <c r="GS301" s="703">
        <v>0</v>
      </c>
      <c r="GT301" s="703">
        <v>37.795994708999999</v>
      </c>
      <c r="GU301" s="703">
        <v>0</v>
      </c>
      <c r="GV301" s="703">
        <v>0</v>
      </c>
      <c r="GW301" s="703">
        <v>72.880383401000003</v>
      </c>
      <c r="GX301" s="703">
        <v>0</v>
      </c>
      <c r="GY301" s="703">
        <v>0</v>
      </c>
      <c r="GZ301" s="703">
        <v>74.443160237000001</v>
      </c>
      <c r="HA301" s="703">
        <v>0</v>
      </c>
      <c r="HB301" s="703">
        <v>0</v>
      </c>
      <c r="HC301" s="703">
        <v>79.585584824000009</v>
      </c>
      <c r="HD301" s="703">
        <v>0</v>
      </c>
      <c r="HE301" s="703">
        <v>0</v>
      </c>
      <c r="HF301" s="703">
        <v>85.534600000000012</v>
      </c>
      <c r="HG301" s="703">
        <v>0</v>
      </c>
      <c r="HH301" s="703">
        <v>0</v>
      </c>
      <c r="HI301" s="703">
        <v>0</v>
      </c>
      <c r="HJ301" s="703">
        <v>0</v>
      </c>
      <c r="HK301" s="703">
        <v>0</v>
      </c>
      <c r="HL301" s="703">
        <v>0</v>
      </c>
      <c r="HM301" s="703">
        <v>0</v>
      </c>
      <c r="HN301" s="703">
        <v>0</v>
      </c>
      <c r="HO301" s="703">
        <v>0</v>
      </c>
      <c r="HP301" s="703">
        <v>33.442606270771698</v>
      </c>
      <c r="HQ301" s="703">
        <v>10.11084003473381</v>
      </c>
      <c r="HR301" s="703">
        <v>40.029800420294492</v>
      </c>
      <c r="HS301" s="703">
        <v>52.129023568949599</v>
      </c>
      <c r="HT301" s="703">
        <v>36.938693920135449</v>
      </c>
      <c r="HU301" s="703">
        <v>30.216815742000946</v>
      </c>
      <c r="HV301" s="703">
        <v>35.465421401968307</v>
      </c>
      <c r="HW301" s="703">
        <v>17.270006588434697</v>
      </c>
      <c r="HX301" s="703">
        <v>19.001184852918993</v>
      </c>
      <c r="HY301" s="703">
        <v>62.239680572925209</v>
      </c>
      <c r="HZ301" s="703">
        <v>24.906248327884175</v>
      </c>
      <c r="IA301" s="703">
        <v>30.627619857661593</v>
      </c>
      <c r="IB301" s="703">
        <v>22.634250257573093</v>
      </c>
      <c r="IC301" s="703">
        <v>24.52159962765402</v>
      </c>
      <c r="ID301" s="703">
        <v>26.668254940129891</v>
      </c>
      <c r="IE301" s="703">
        <v>30.063085946442769</v>
      </c>
      <c r="IF301" s="703">
        <v>37.895227394663344</v>
      </c>
      <c r="IG301" s="703">
        <v>37.215800957066605</v>
      </c>
      <c r="IH301" s="703">
        <v>27.254137346920125</v>
      </c>
      <c r="II301" s="703">
        <v>24.408593314944181</v>
      </c>
      <c r="IJ301" s="703">
        <v>27.545518918423681</v>
      </c>
      <c r="IK301" s="703">
        <v>16.514020665328591</v>
      </c>
      <c r="IL301" s="703">
        <v>31.02010684723729</v>
      </c>
      <c r="IM301" s="703">
        <v>34.526302365791111</v>
      </c>
      <c r="IN301" s="703">
        <v>13.815378550313035</v>
      </c>
      <c r="IO301" s="703">
        <v>22.733842588357085</v>
      </c>
      <c r="IP301" s="703">
        <v>27.656144330049869</v>
      </c>
      <c r="IQ301" s="703">
        <v>11.279776217524869</v>
      </c>
      <c r="IR301" s="703">
        <v>33.722199077256178</v>
      </c>
      <c r="IS301" s="703">
        <v>39.096493741725958</v>
      </c>
      <c r="IT301" s="703">
        <v>16.2369795516545</v>
      </c>
      <c r="IU301" s="703">
        <v>17.042901420444629</v>
      </c>
      <c r="IV301" s="703">
        <v>28.86465210535188</v>
      </c>
      <c r="IW301" s="703">
        <v>23.993006012909991</v>
      </c>
      <c r="IX301" s="703">
        <v>26.171525515564543</v>
      </c>
      <c r="IY301" s="703">
        <v>11.195116230480462</v>
      </c>
      <c r="IZ301" s="703">
        <v>7.8666976505732329</v>
      </c>
      <c r="JA301" s="703">
        <v>10.426636676368915</v>
      </c>
      <c r="JB301" s="703">
        <v>39.534174137009401</v>
      </c>
      <c r="JC301" s="703">
        <v>9.2505464423914212</v>
      </c>
      <c r="JD301" s="703">
        <v>11.369225287213002</v>
      </c>
      <c r="JE301" s="703">
        <v>20.325144909231</v>
      </c>
      <c r="JF301" s="703">
        <v>27.096548810042002</v>
      </c>
      <c r="JG301" s="703">
        <v>3.1183098931750002</v>
      </c>
      <c r="JH301" s="703">
        <v>21.614232810366996</v>
      </c>
      <c r="JI301" s="703">
        <v>33.695296073125377</v>
      </c>
      <c r="JJ301" s="703">
        <v>12.780071612072998</v>
      </c>
      <c r="JK301" s="703">
        <v>21.164277456465001</v>
      </c>
      <c r="JL301" s="703">
        <v>21.74761611951476</v>
      </c>
      <c r="JM301" s="703">
        <v>25.760209253194738</v>
      </c>
      <c r="JN301" s="703">
        <v>23.0598770162485</v>
      </c>
      <c r="JO301" s="703">
        <v>23.712366129118919</v>
      </c>
      <c r="JP301" s="703">
        <v>26.735410227996319</v>
      </c>
      <c r="JQ301" s="703">
        <v>31.381530689116762</v>
      </c>
      <c r="JR301" s="703">
        <v>27.909894950615559</v>
      </c>
      <c r="JS301" s="703">
        <v>16.955218745007535</v>
      </c>
      <c r="JT301" s="703">
        <v>40.070005726957909</v>
      </c>
      <c r="JU301" s="703">
        <v>15.661802557920968</v>
      </c>
      <c r="JV301" s="703">
        <v>27.208560267357019</v>
      </c>
      <c r="JW301" s="703">
        <v>58.857923823111022</v>
      </c>
      <c r="JX301" s="703">
        <v>26.154033663094854</v>
      </c>
      <c r="JY301" s="703">
        <v>18.445545378356144</v>
      </c>
      <c r="JZ301" s="703">
        <v>47.015260453214999</v>
      </c>
      <c r="KA301" s="703">
        <v>29.197911488066648</v>
      </c>
      <c r="KB301" s="703">
        <v>21.519785242485</v>
      </c>
      <c r="KC301" s="703">
        <v>58.928926885631995</v>
      </c>
      <c r="KD301" s="703">
        <v>35.348274640719566</v>
      </c>
      <c r="KE301" s="703">
        <v>30.552618112890165</v>
      </c>
      <c r="KF301" s="703">
        <v>44.041510783832905</v>
      </c>
      <c r="KG301" s="703">
        <v>31.903327200566636</v>
      </c>
      <c r="KH301" s="703">
        <v>28.888202852077264</v>
      </c>
      <c r="KI301" s="810">
        <v>76.008599532845508</v>
      </c>
      <c r="KJ301" s="703">
        <v>33.280121402833174</v>
      </c>
      <c r="KK301" s="703">
        <v>46.962321956311172</v>
      </c>
      <c r="KL301" s="703">
        <v>42.414009539210497</v>
      </c>
      <c r="KM301" s="703">
        <v>34.784045042298231</v>
      </c>
      <c r="KN301" s="703">
        <v>44.060011411470597</v>
      </c>
      <c r="KO301" s="703">
        <v>65.340583448423502</v>
      </c>
      <c r="KP301" s="703">
        <v>41.617049318678283</v>
      </c>
      <c r="KQ301" s="703">
        <v>45.92982365208664</v>
      </c>
      <c r="KR301" s="703">
        <v>46.527671511998889</v>
      </c>
      <c r="KS301" s="703">
        <v>44.396108784472418</v>
      </c>
      <c r="KT301" s="703">
        <v>53.012151564884498</v>
      </c>
      <c r="KU301" s="703">
        <v>49.474995745698159</v>
      </c>
      <c r="KV301" s="703">
        <v>135.59233209151731</v>
      </c>
      <c r="KW301" s="703">
        <v>66.297949603163616</v>
      </c>
      <c r="KX301" s="703">
        <v>48.100940610604894</v>
      </c>
      <c r="KY301" s="703">
        <v>33.241717161059192</v>
      </c>
      <c r="KZ301" s="703">
        <v>50.094245062684081</v>
      </c>
      <c r="LA301" s="703">
        <v>52.196346233816548</v>
      </c>
      <c r="LB301" s="703">
        <v>42.121520283546701</v>
      </c>
      <c r="LC301" s="703">
        <v>39.847795074546703</v>
      </c>
      <c r="LD301" s="703">
        <v>63.2342536335467</v>
      </c>
      <c r="LE301" s="703">
        <v>50.963642747213427</v>
      </c>
      <c r="LF301" s="703">
        <v>35.519792666213398</v>
      </c>
      <c r="LG301" s="703">
        <v>68.10782545921343</v>
      </c>
      <c r="LH301" s="703">
        <v>57.499992982449456</v>
      </c>
      <c r="LI301" s="703">
        <v>46.967371096775459</v>
      </c>
      <c r="LJ301" s="703">
        <v>32.914686522667495</v>
      </c>
      <c r="LK301" s="703">
        <v>66.023722124331101</v>
      </c>
      <c r="LL301" s="703">
        <v>56.963036223364995</v>
      </c>
      <c r="LM301" s="703">
        <v>45.203736381545099</v>
      </c>
      <c r="LN301" s="703">
        <v>45.5762353133251</v>
      </c>
      <c r="LO301" s="703">
        <v>36.691853732292046</v>
      </c>
      <c r="LP301" s="703">
        <v>33.834633447194051</v>
      </c>
      <c r="LQ301" s="703">
        <v>37.369891945341053</v>
      </c>
      <c r="LR301" s="703">
        <v>42.092095106681057</v>
      </c>
      <c r="LS301" s="703">
        <v>87.363105468975263</v>
      </c>
      <c r="LT301" s="703">
        <v>49.109475467852896</v>
      </c>
      <c r="LU301" s="703">
        <v>43.0800780031229</v>
      </c>
      <c r="LV301" s="703">
        <v>63.493861325522907</v>
      </c>
      <c r="LW301" s="703">
        <v>59.725592532872902</v>
      </c>
      <c r="LX301" s="703">
        <v>44.138338000512903</v>
      </c>
      <c r="LY301" s="703">
        <v>78.569064449222893</v>
      </c>
      <c r="LZ301" s="703"/>
      <c r="MA301" s="703"/>
      <c r="MB301" s="703"/>
      <c r="MC301" s="703"/>
      <c r="MD301" s="703"/>
      <c r="ME301" s="703"/>
      <c r="MF301" s="703"/>
      <c r="MG301" s="703"/>
      <c r="MH301" s="703"/>
      <c r="MI301" s="703"/>
      <c r="MJ301" s="703"/>
      <c r="MK301" s="703"/>
      <c r="ML301" s="703"/>
      <c r="MM301" s="703"/>
      <c r="MN301" s="703"/>
      <c r="MO301" s="703"/>
      <c r="MP301" s="703"/>
      <c r="MQ301" s="703"/>
      <c r="MR301" s="703"/>
      <c r="MS301" s="703"/>
      <c r="MT301" s="703"/>
      <c r="MU301" s="703"/>
      <c r="MV301" s="703"/>
      <c r="MW301" s="703"/>
    </row>
    <row r="302" spans="1:361" ht="15.75">
      <c r="A302" s="687" t="s">
        <v>43</v>
      </c>
      <c r="B302" s="703"/>
      <c r="C302" s="703"/>
      <c r="D302" s="703"/>
      <c r="E302" s="703"/>
      <c r="F302" s="703"/>
      <c r="G302" s="703"/>
      <c r="H302" s="703"/>
      <c r="I302" s="703"/>
      <c r="J302" s="703"/>
      <c r="K302" s="703"/>
      <c r="L302" s="703"/>
      <c r="M302" s="703"/>
      <c r="N302" s="703"/>
      <c r="O302" s="703"/>
      <c r="P302" s="703"/>
      <c r="Q302" s="703"/>
      <c r="R302" s="703"/>
      <c r="S302" s="703"/>
      <c r="T302" s="703"/>
      <c r="U302" s="703"/>
      <c r="V302" s="703"/>
      <c r="W302" s="703"/>
      <c r="X302" s="703"/>
      <c r="Y302" s="703"/>
      <c r="Z302" s="703"/>
      <c r="AA302" s="703"/>
      <c r="AB302" s="703"/>
      <c r="AC302" s="703"/>
      <c r="AD302" s="703"/>
      <c r="AE302" s="703"/>
      <c r="AF302" s="703"/>
      <c r="AG302" s="703"/>
      <c r="AH302" s="703"/>
      <c r="AI302" s="703"/>
      <c r="AJ302" s="703"/>
      <c r="AK302" s="703"/>
      <c r="AL302" s="703"/>
      <c r="AM302" s="703"/>
      <c r="AN302" s="703"/>
      <c r="AO302" s="703"/>
      <c r="AP302" s="703"/>
      <c r="AQ302" s="703"/>
      <c r="AR302" s="703"/>
      <c r="AS302" s="703"/>
      <c r="AT302" s="703"/>
      <c r="AU302" s="703"/>
      <c r="AV302" s="703"/>
      <c r="AW302" s="703"/>
      <c r="AX302" s="703">
        <v>2.7358333333333332E-2</v>
      </c>
      <c r="AY302" s="703">
        <v>2.7358333333333332E-2</v>
      </c>
      <c r="AZ302" s="703">
        <v>2.7358333333333332E-2</v>
      </c>
      <c r="BA302" s="703">
        <v>2.7358333333333332E-2</v>
      </c>
      <c r="BB302" s="703">
        <v>2.7358333333333332E-2</v>
      </c>
      <c r="BC302" s="703">
        <v>2.7358333333333332E-2</v>
      </c>
      <c r="BD302" s="703">
        <v>2.7358333333333332E-2</v>
      </c>
      <c r="BE302" s="703">
        <v>2.7358333333333332E-2</v>
      </c>
      <c r="BF302" s="703">
        <v>2.7358333333333332E-2</v>
      </c>
      <c r="BG302" s="703">
        <v>2.7358333333333332E-2</v>
      </c>
      <c r="BH302" s="703">
        <v>2.7358333333333332E-2</v>
      </c>
      <c r="BI302" s="703">
        <v>2.7358333333333332E-2</v>
      </c>
      <c r="BJ302" s="703">
        <v>4.3247916666666664E-2</v>
      </c>
      <c r="BK302" s="703">
        <v>4.3247916666666664E-2</v>
      </c>
      <c r="BL302" s="703">
        <v>4.3247916666666664E-2</v>
      </c>
      <c r="BM302" s="703">
        <v>4.3247916666666664E-2</v>
      </c>
      <c r="BN302" s="703">
        <v>4.3247916666666664E-2</v>
      </c>
      <c r="BO302" s="703">
        <v>4.3247916666666664E-2</v>
      </c>
      <c r="BP302" s="703">
        <v>4.3247916666666664E-2</v>
      </c>
      <c r="BQ302" s="703">
        <v>4.3247916666666664E-2</v>
      </c>
      <c r="BR302" s="703">
        <v>4.3247916666666664E-2</v>
      </c>
      <c r="BS302" s="703">
        <v>4.3247916666666664E-2</v>
      </c>
      <c r="BT302" s="703">
        <v>4.3247916666666664E-2</v>
      </c>
      <c r="BU302" s="703">
        <v>4.3247916666666664E-2</v>
      </c>
      <c r="BV302" s="703">
        <v>4.7966666666666657E-2</v>
      </c>
      <c r="BW302" s="703">
        <v>4.7966666666666657E-2</v>
      </c>
      <c r="BX302" s="703">
        <v>4.7966666666666657E-2</v>
      </c>
      <c r="BY302" s="703">
        <v>4.7966666666666657E-2</v>
      </c>
      <c r="BZ302" s="703">
        <v>4.7966666666666657E-2</v>
      </c>
      <c r="CA302" s="703">
        <v>4.7966666666666657E-2</v>
      </c>
      <c r="CB302" s="703">
        <v>4.7966666666666657E-2</v>
      </c>
      <c r="CC302" s="703">
        <v>4.7966666666666657E-2</v>
      </c>
      <c r="CD302" s="703">
        <v>4.7966666666666657E-2</v>
      </c>
      <c r="CE302" s="703">
        <v>4.7966666666666657E-2</v>
      </c>
      <c r="CF302" s="703">
        <v>4.7966666666666657E-2</v>
      </c>
      <c r="CG302" s="703">
        <v>4.7966666666666657E-2</v>
      </c>
      <c r="CH302" s="703">
        <v>8.3881250000000004E-2</v>
      </c>
      <c r="CI302" s="703">
        <v>8.3881250000000004E-2</v>
      </c>
      <c r="CJ302" s="703">
        <v>8.3881250000000004E-2</v>
      </c>
      <c r="CK302" s="703">
        <v>8.3881250000000004E-2</v>
      </c>
      <c r="CL302" s="703">
        <v>8.3881250000000004E-2</v>
      </c>
      <c r="CM302" s="703">
        <v>8.3881250000000004E-2</v>
      </c>
      <c r="CN302" s="703">
        <v>8.3881250000000004E-2</v>
      </c>
      <c r="CO302" s="703">
        <v>8.3881250000000004E-2</v>
      </c>
      <c r="CP302" s="703">
        <v>8.3881250000000004E-2</v>
      </c>
      <c r="CQ302" s="703">
        <v>8.3881250000000004E-2</v>
      </c>
      <c r="CR302" s="703">
        <v>8.3881250000000004E-2</v>
      </c>
      <c r="CS302" s="703">
        <v>8.3881250000000004E-2</v>
      </c>
      <c r="CT302" s="703">
        <v>0.55559375</v>
      </c>
      <c r="CU302" s="703">
        <v>0.55559375</v>
      </c>
      <c r="CV302" s="703">
        <v>0.55559375</v>
      </c>
      <c r="CW302" s="703">
        <v>0.55559375</v>
      </c>
      <c r="CX302" s="703">
        <v>0.55559375</v>
      </c>
      <c r="CY302" s="703">
        <v>0.55559375</v>
      </c>
      <c r="CZ302" s="703">
        <v>0.55559375</v>
      </c>
      <c r="DA302" s="703">
        <v>0.55559375</v>
      </c>
      <c r="DB302" s="703">
        <v>0.55559375</v>
      </c>
      <c r="DC302" s="703">
        <v>0.55559375</v>
      </c>
      <c r="DD302" s="703">
        <v>0.55559375</v>
      </c>
      <c r="DE302" s="703">
        <v>0.55559375</v>
      </c>
      <c r="DF302" s="703">
        <v>1.0783350444374999</v>
      </c>
      <c r="DG302" s="703">
        <v>1.0783350444374999</v>
      </c>
      <c r="DH302" s="703">
        <v>1.0783350444374999</v>
      </c>
      <c r="DI302" s="703">
        <v>1.0783350444374999</v>
      </c>
      <c r="DJ302" s="703">
        <v>1.0783350444374999</v>
      </c>
      <c r="DK302" s="703">
        <v>1.0783350444374999</v>
      </c>
      <c r="DL302" s="703">
        <v>1.0783350444374999</v>
      </c>
      <c r="DM302" s="703">
        <v>1.0783350444374999</v>
      </c>
      <c r="DN302" s="703">
        <v>1.0783350444374999</v>
      </c>
      <c r="DO302" s="703">
        <v>1.0783350444374999</v>
      </c>
      <c r="DP302" s="703">
        <v>1.0783350444374999</v>
      </c>
      <c r="DQ302" s="703">
        <v>1.0783350444374999</v>
      </c>
      <c r="DR302" s="703">
        <v>0.91351800554166651</v>
      </c>
      <c r="DS302" s="703">
        <v>0.91351800554166651</v>
      </c>
      <c r="DT302" s="703">
        <v>0.91351800554166651</v>
      </c>
      <c r="DU302" s="703">
        <v>0.91351800554166651</v>
      </c>
      <c r="DV302" s="703">
        <v>0.91351800554166651</v>
      </c>
      <c r="DW302" s="703">
        <v>0.91351800554166651</v>
      </c>
      <c r="DX302" s="703">
        <v>0.91351800554166651</v>
      </c>
      <c r="DY302" s="703">
        <v>0.91351800554166651</v>
      </c>
      <c r="DZ302" s="703">
        <v>0.91351800554166651</v>
      </c>
      <c r="EA302" s="703">
        <v>0.91351800554166651</v>
      </c>
      <c r="EB302" s="703">
        <v>0.91351800554166651</v>
      </c>
      <c r="EC302" s="703">
        <v>0.91351800554166651</v>
      </c>
      <c r="ED302" s="703">
        <v>0.99441004443750003</v>
      </c>
      <c r="EE302" s="703">
        <v>0.99441004443750003</v>
      </c>
      <c r="EF302" s="703">
        <v>0.99441004443750003</v>
      </c>
      <c r="EG302" s="703">
        <v>0.99441004443750003</v>
      </c>
      <c r="EH302" s="703">
        <v>0.99441004443750003</v>
      </c>
      <c r="EI302" s="703">
        <v>0.99441004443750003</v>
      </c>
      <c r="EJ302" s="703">
        <v>0.99441004443750003</v>
      </c>
      <c r="EK302" s="703">
        <v>0.99441004443750003</v>
      </c>
      <c r="EL302" s="703">
        <v>0.99441004443750003</v>
      </c>
      <c r="EM302" s="703">
        <v>0.99441004443750003</v>
      </c>
      <c r="EN302" s="703">
        <v>0.99441004443750003</v>
      </c>
      <c r="EO302" s="703">
        <v>0.99441004443750003</v>
      </c>
      <c r="EP302" s="703">
        <v>4.4808999999999992</v>
      </c>
      <c r="EQ302" s="703">
        <v>0.57850000000000001</v>
      </c>
      <c r="ER302" s="703">
        <v>0.15159999999999998</v>
      </c>
      <c r="ES302" s="703">
        <v>0.72110000000000007</v>
      </c>
      <c r="ET302" s="703">
        <v>1.4757</v>
      </c>
      <c r="EU302" s="703">
        <v>0.59010000000000007</v>
      </c>
      <c r="EV302" s="703">
        <v>-0.26730000000000004</v>
      </c>
      <c r="EW302" s="703">
        <v>-1.0087000000000002</v>
      </c>
      <c r="EX302" s="703">
        <v>0.75060000000000004</v>
      </c>
      <c r="EY302" s="703">
        <v>4.8931000000000004</v>
      </c>
      <c r="EZ302" s="703">
        <v>-21.798400000000001</v>
      </c>
      <c r="FA302" s="703">
        <v>1.3607</v>
      </c>
      <c r="FB302" s="703">
        <v>0.31260000000000004</v>
      </c>
      <c r="FC302" s="703">
        <v>1.4419999999999999</v>
      </c>
      <c r="FD302" s="703">
        <v>1.0884</v>
      </c>
      <c r="FE302" s="703">
        <v>5.3588999999999993</v>
      </c>
      <c r="FF302" s="703">
        <v>0.35420000000000001</v>
      </c>
      <c r="FG302" s="703">
        <v>-7.8616999999999999</v>
      </c>
      <c r="FH302" s="703">
        <v>0.92549999999999999</v>
      </c>
      <c r="FI302" s="703">
        <v>1.9539000000000002</v>
      </c>
      <c r="FJ302" s="703">
        <v>4.4584999999999999</v>
      </c>
      <c r="FK302" s="703">
        <v>3.9155000000000002</v>
      </c>
      <c r="FL302" s="703">
        <v>4.3900000000000002E-2</v>
      </c>
      <c r="FM302" s="703">
        <v>1.4965999999999999</v>
      </c>
      <c r="FN302" s="703">
        <v>0.88112000000000001</v>
      </c>
      <c r="FO302" s="703">
        <v>0.87414000000000003</v>
      </c>
      <c r="FP302" s="703">
        <v>2.13029</v>
      </c>
      <c r="FQ302" s="703">
        <v>3.5615399999999999</v>
      </c>
      <c r="FR302" s="703">
        <v>0.21575</v>
      </c>
      <c r="FS302" s="703">
        <v>0.72760999999999998</v>
      </c>
      <c r="FT302" s="703">
        <v>0.9607</v>
      </c>
      <c r="FU302" s="703">
        <v>2.2653000000000003</v>
      </c>
      <c r="FV302" s="703">
        <v>18.787800000000001</v>
      </c>
      <c r="FW302" s="703">
        <v>1.1427400000000001</v>
      </c>
      <c r="FX302" s="703">
        <v>0</v>
      </c>
      <c r="FY302" s="703">
        <v>3.13571</v>
      </c>
      <c r="FZ302" s="703">
        <v>-0.13950000000000001</v>
      </c>
      <c r="GA302" s="703">
        <v>1.3267</v>
      </c>
      <c r="GB302" s="703">
        <v>3.6400999999999999</v>
      </c>
      <c r="GC302" s="703">
        <v>2.0970999999999997</v>
      </c>
      <c r="GD302" s="703">
        <v>-1.6924000000000001</v>
      </c>
      <c r="GE302" s="703">
        <v>-1.0112999999999999</v>
      </c>
      <c r="GF302" s="703">
        <v>3.3176300000000003</v>
      </c>
      <c r="GG302" s="703">
        <v>11.5092</v>
      </c>
      <c r="GH302" s="703">
        <v>4.6128</v>
      </c>
      <c r="GI302" s="703">
        <v>2.8586999999999998</v>
      </c>
      <c r="GJ302" s="703">
        <v>-2.7444999999999999</v>
      </c>
      <c r="GK302" s="703">
        <v>4.5314399999999999</v>
      </c>
      <c r="GL302" s="703">
        <v>-14.367799999999999</v>
      </c>
      <c r="GM302" s="703">
        <v>1.4282000000000001</v>
      </c>
      <c r="GN302" s="703">
        <v>3.7641</v>
      </c>
      <c r="GO302" s="703">
        <v>2.3226999999999998</v>
      </c>
      <c r="GP302" s="703">
        <v>0.3296</v>
      </c>
      <c r="GQ302" s="703">
        <v>0.90039999999999998</v>
      </c>
      <c r="GR302" s="703">
        <v>2.0684</v>
      </c>
      <c r="GS302" s="703">
        <v>2.0551399999999997</v>
      </c>
      <c r="GT302" s="703">
        <v>-15.192024999999997</v>
      </c>
      <c r="GU302" s="703">
        <v>-9.2360449710000001</v>
      </c>
      <c r="GV302" s="703">
        <v>2.0120999999999998</v>
      </c>
      <c r="GW302" s="703">
        <v>1.6644000000000001</v>
      </c>
      <c r="GX302" s="703">
        <v>1.6830000000000001</v>
      </c>
      <c r="GY302" s="703">
        <v>2.7917700000000001</v>
      </c>
      <c r="GZ302" s="703">
        <v>4.0394603039999994</v>
      </c>
      <c r="HA302" s="703">
        <v>4.2030000000000003</v>
      </c>
      <c r="HB302" s="703">
        <v>2.6143000000000001</v>
      </c>
      <c r="HC302" s="703">
        <v>1.0662</v>
      </c>
      <c r="HD302" s="703">
        <v>4.0785999999999998</v>
      </c>
      <c r="HE302" s="703">
        <v>0.35580000000000001</v>
      </c>
      <c r="HF302" s="703">
        <v>2.0322999999999998</v>
      </c>
      <c r="HG302" s="703">
        <v>4.5972335040000001</v>
      </c>
      <c r="HH302" s="703">
        <v>2.9477860690000002</v>
      </c>
      <c r="HI302" s="703">
        <v>0.49817592700000002</v>
      </c>
      <c r="HJ302" s="703">
        <v>4.1115559690000003</v>
      </c>
      <c r="HK302" s="703">
        <v>3.1786107289999999</v>
      </c>
      <c r="HL302" s="703">
        <v>1.199526503</v>
      </c>
      <c r="HM302" s="703">
        <v>2.77495387</v>
      </c>
      <c r="HN302" s="703">
        <v>108.363833485</v>
      </c>
      <c r="HO302" s="703">
        <v>8.1158711050000001</v>
      </c>
      <c r="HP302" s="703">
        <v>-31.756337806999998</v>
      </c>
      <c r="HQ302" s="703">
        <v>21.540410693999998</v>
      </c>
      <c r="HR302" s="703">
        <v>4.644406139</v>
      </c>
      <c r="HS302" s="703">
        <v>3.6906665100000002</v>
      </c>
      <c r="HT302" s="703">
        <v>4.000771845</v>
      </c>
      <c r="HU302" s="703">
        <v>2.8386170709999998</v>
      </c>
      <c r="HV302" s="703">
        <v>9.5043488400000005</v>
      </c>
      <c r="HW302" s="703">
        <v>1.934691419</v>
      </c>
      <c r="HX302" s="703">
        <v>13.501548335997581</v>
      </c>
      <c r="HY302" s="703">
        <v>0.34203537899999997</v>
      </c>
      <c r="HZ302" s="703">
        <v>3.1439371009999997</v>
      </c>
      <c r="IA302" s="703">
        <v>15.697589456000001</v>
      </c>
      <c r="IB302" s="703">
        <v>3.3484510189305601</v>
      </c>
      <c r="IC302" s="703">
        <v>5.5814872209999997</v>
      </c>
      <c r="ID302" s="703">
        <v>30.127451912000001</v>
      </c>
      <c r="IE302" s="703">
        <v>1.7390629900000001</v>
      </c>
      <c r="IF302" s="703">
        <v>4.0454566419999995</v>
      </c>
      <c r="IG302" s="703">
        <v>2.8249999999999997</v>
      </c>
      <c r="IH302" s="703">
        <v>3.7031724830000003</v>
      </c>
      <c r="II302" s="703">
        <v>6.7260049760000005</v>
      </c>
      <c r="IJ302" s="703">
        <v>6.6991230000000002</v>
      </c>
      <c r="IK302" s="703">
        <v>0</v>
      </c>
      <c r="IL302" s="703">
        <v>3.4</v>
      </c>
      <c r="IM302" s="703">
        <v>3.3</v>
      </c>
      <c r="IN302" s="703">
        <v>5.3</v>
      </c>
      <c r="IO302" s="703">
        <v>13.347593833000001</v>
      </c>
      <c r="IP302" s="703">
        <v>8.9191911649999991</v>
      </c>
      <c r="IQ302" s="703">
        <v>3.5366866149999998</v>
      </c>
      <c r="IR302" s="703">
        <v>4.3726213439999997</v>
      </c>
      <c r="IS302" s="703">
        <v>3.514052623</v>
      </c>
      <c r="IT302" s="703">
        <v>21.152643470999998</v>
      </c>
      <c r="IU302" s="703">
        <v>11.237692828</v>
      </c>
      <c r="IV302" s="703">
        <v>2.812622325</v>
      </c>
      <c r="IW302" s="703">
        <v>3.043442787</v>
      </c>
      <c r="IX302" s="703">
        <v>2.875</v>
      </c>
      <c r="IY302" s="703">
        <v>8.3103340330000002</v>
      </c>
      <c r="IZ302" s="703">
        <v>4.8980108539999998</v>
      </c>
      <c r="JA302" s="703">
        <v>6.9066390129999995</v>
      </c>
      <c r="JB302" s="703">
        <v>6.81953502</v>
      </c>
      <c r="JC302" s="703">
        <v>11.452914823999999</v>
      </c>
      <c r="JD302" s="703">
        <v>7.6440726510000001</v>
      </c>
      <c r="JE302" s="703">
        <v>5.9949982159999999</v>
      </c>
      <c r="JF302" s="703">
        <v>16.884331552999999</v>
      </c>
      <c r="JG302" s="703">
        <v>6.81953502</v>
      </c>
      <c r="JH302" s="703">
        <v>11.516505986</v>
      </c>
      <c r="JI302" s="703">
        <v>2.6007439900000016</v>
      </c>
      <c r="JJ302" s="703">
        <v>14.771810901</v>
      </c>
      <c r="JK302" s="703">
        <v>17.527823183999999</v>
      </c>
      <c r="JL302" s="703">
        <v>9.8000000000000007</v>
      </c>
      <c r="JM302" s="703">
        <v>13.576148472</v>
      </c>
      <c r="JN302" s="703">
        <v>29.073563082</v>
      </c>
      <c r="JO302" s="703">
        <v>7.6661447689999997</v>
      </c>
      <c r="JP302" s="703">
        <v>10.20881591</v>
      </c>
      <c r="JQ302" s="703">
        <v>22.273047569999999</v>
      </c>
      <c r="JR302" s="703">
        <v>10.686760800000002</v>
      </c>
      <c r="JS302" s="703">
        <v>8.4656675769999996</v>
      </c>
      <c r="JT302" s="703">
        <v>19.679205226000001</v>
      </c>
      <c r="JU302" s="703">
        <v>16.116149442000001</v>
      </c>
      <c r="JV302" s="703">
        <v>13.329649810999999</v>
      </c>
      <c r="JW302" s="703">
        <v>-0.83253643600000005</v>
      </c>
      <c r="JX302" s="703">
        <v>18.295088931999999</v>
      </c>
      <c r="JY302" s="703">
        <v>16.743440358000001</v>
      </c>
      <c r="JZ302" s="703">
        <v>24.034113318000003</v>
      </c>
      <c r="KA302" s="703">
        <v>11.731862779</v>
      </c>
      <c r="KB302" s="703">
        <v>19.160632412999998</v>
      </c>
      <c r="KC302" s="703">
        <v>6.2761232199999997</v>
      </c>
      <c r="KD302" s="703">
        <v>21.636654608000001</v>
      </c>
      <c r="KE302" s="703">
        <v>8.9863226449999996</v>
      </c>
      <c r="KF302" s="703">
        <v>23.574493701000002</v>
      </c>
      <c r="KG302" s="703">
        <v>11.875057798</v>
      </c>
      <c r="KH302" s="703">
        <v>13.770363232999999</v>
      </c>
      <c r="KI302" s="810">
        <v>20.239404674999999</v>
      </c>
      <c r="KJ302" s="703">
        <v>2.9627427580000001</v>
      </c>
      <c r="KK302" s="703">
        <v>1.464404676</v>
      </c>
      <c r="KL302" s="703">
        <v>0</v>
      </c>
      <c r="KM302" s="703">
        <v>82.901972736999994</v>
      </c>
      <c r="KN302" s="703">
        <v>1.5526046760000001</v>
      </c>
      <c r="KO302" s="703">
        <v>0</v>
      </c>
      <c r="KP302" s="703">
        <v>11.865881414</v>
      </c>
      <c r="KQ302" s="703">
        <v>1.80821064</v>
      </c>
      <c r="KR302" s="703">
        <v>5.3527981000000002E-2</v>
      </c>
      <c r="KS302" s="703">
        <v>0</v>
      </c>
      <c r="KT302" s="703">
        <v>0</v>
      </c>
      <c r="KU302" s="703">
        <v>11.03821905</v>
      </c>
      <c r="KV302" s="703">
        <v>0</v>
      </c>
      <c r="KW302" s="703">
        <v>0</v>
      </c>
      <c r="KX302" s="703">
        <v>47.715494765000003</v>
      </c>
      <c r="KY302" s="703">
        <v>4.1033333320000001</v>
      </c>
      <c r="KZ302" s="703">
        <v>1.0683389350000001</v>
      </c>
      <c r="LA302" s="703">
        <v>7.1600264359999999</v>
      </c>
      <c r="LB302" s="703">
        <v>5.2808400000000004</v>
      </c>
      <c r="LC302" s="703">
        <v>5.6999996880000001</v>
      </c>
      <c r="LD302" s="703">
        <v>3.5096266109999998</v>
      </c>
      <c r="LE302" s="703">
        <v>3.4183738990000001</v>
      </c>
      <c r="LF302" s="703">
        <v>5.1646999559999998</v>
      </c>
      <c r="LG302" s="703">
        <v>30.646021316999999</v>
      </c>
      <c r="LH302" s="703">
        <v>2.3275000000000001</v>
      </c>
      <c r="LI302" s="703">
        <v>0</v>
      </c>
      <c r="LJ302" s="703">
        <v>12.932594661</v>
      </c>
      <c r="LK302" s="703">
        <v>0.70497500000000002</v>
      </c>
      <c r="LL302" s="703">
        <v>11.73360138</v>
      </c>
      <c r="LM302" s="703">
        <v>12.804715346</v>
      </c>
      <c r="LN302" s="703">
        <v>1</v>
      </c>
      <c r="LO302" s="703">
        <v>11.404658732000001</v>
      </c>
      <c r="LP302" s="703">
        <v>7.2925649779999997</v>
      </c>
      <c r="LQ302" s="703">
        <v>17.543126211000001</v>
      </c>
      <c r="LR302" s="703">
        <v>14.227502688000001</v>
      </c>
      <c r="LS302" s="703">
        <v>64.959295971000003</v>
      </c>
      <c r="LT302" s="703">
        <v>3.9958586196300003</v>
      </c>
      <c r="LU302" s="703">
        <v>21.586898482999999</v>
      </c>
      <c r="LV302" s="703">
        <v>55.80982554333999</v>
      </c>
      <c r="LW302" s="703">
        <v>3.2422584999999997</v>
      </c>
      <c r="LX302" s="703">
        <v>18.461746799</v>
      </c>
      <c r="LY302" s="703">
        <v>4.5347445239999997</v>
      </c>
      <c r="LZ302" s="703"/>
      <c r="MA302" s="703"/>
      <c r="MB302" s="703"/>
      <c r="MC302" s="703"/>
      <c r="MD302" s="703"/>
      <c r="ME302" s="703"/>
      <c r="MF302" s="703"/>
      <c r="MG302" s="703"/>
      <c r="MH302" s="703"/>
      <c r="MI302" s="703"/>
      <c r="MJ302" s="703"/>
      <c r="MK302" s="703"/>
      <c r="ML302" s="703"/>
      <c r="MM302" s="703"/>
      <c r="MN302" s="703"/>
      <c r="MO302" s="703"/>
      <c r="MP302" s="703"/>
      <c r="MQ302" s="703"/>
      <c r="MR302" s="703"/>
      <c r="MS302" s="703"/>
      <c r="MT302" s="703"/>
      <c r="MU302" s="703"/>
      <c r="MV302" s="703"/>
      <c r="MW302" s="703"/>
    </row>
    <row r="303" spans="1:361" ht="15.75">
      <c r="A303" s="693" t="s">
        <v>44</v>
      </c>
      <c r="B303" s="703"/>
      <c r="C303" s="703"/>
      <c r="D303" s="703"/>
      <c r="E303" s="703"/>
      <c r="F303" s="703"/>
      <c r="G303" s="703"/>
      <c r="H303" s="703"/>
      <c r="I303" s="703"/>
      <c r="J303" s="703"/>
      <c r="K303" s="703"/>
      <c r="L303" s="703"/>
      <c r="M303" s="703"/>
      <c r="N303" s="703"/>
      <c r="O303" s="703"/>
      <c r="P303" s="703"/>
      <c r="Q303" s="703"/>
      <c r="R303" s="703"/>
      <c r="S303" s="703"/>
      <c r="T303" s="703"/>
      <c r="U303" s="703"/>
      <c r="V303" s="703"/>
      <c r="W303" s="703"/>
      <c r="X303" s="703"/>
      <c r="Y303" s="703"/>
      <c r="Z303" s="703"/>
      <c r="AA303" s="703"/>
      <c r="AB303" s="703"/>
      <c r="AC303" s="703"/>
      <c r="AD303" s="703"/>
      <c r="AE303" s="703"/>
      <c r="AF303" s="703"/>
      <c r="AG303" s="703"/>
      <c r="AH303" s="703"/>
      <c r="AI303" s="703"/>
      <c r="AJ303" s="703"/>
      <c r="AK303" s="703"/>
      <c r="AL303" s="703"/>
      <c r="AM303" s="703"/>
      <c r="AN303" s="703"/>
      <c r="AO303" s="703"/>
      <c r="AP303" s="703"/>
      <c r="AQ303" s="703"/>
      <c r="AR303" s="703"/>
      <c r="AS303" s="703"/>
      <c r="AT303" s="703"/>
      <c r="AU303" s="703"/>
      <c r="AV303" s="703"/>
      <c r="AW303" s="703"/>
      <c r="AX303" s="703">
        <v>0.74016041666666688</v>
      </c>
      <c r="AY303" s="703">
        <v>0.74016041666666688</v>
      </c>
      <c r="AZ303" s="703">
        <v>0.74016041666666688</v>
      </c>
      <c r="BA303" s="703">
        <v>0.74016041666666688</v>
      </c>
      <c r="BB303" s="703">
        <v>0.74016041666666688</v>
      </c>
      <c r="BC303" s="703">
        <v>0.74016041666666688</v>
      </c>
      <c r="BD303" s="703">
        <v>0.74016041666666688</v>
      </c>
      <c r="BE303" s="703">
        <v>0.74016041666666688</v>
      </c>
      <c r="BF303" s="703">
        <v>0.74016041666666688</v>
      </c>
      <c r="BG303" s="703">
        <v>0.74016041666666688</v>
      </c>
      <c r="BH303" s="703">
        <v>0.74016041666666688</v>
      </c>
      <c r="BI303" s="703">
        <v>0.74016041666666688</v>
      </c>
      <c r="BJ303" s="703">
        <v>0.52338333333333342</v>
      </c>
      <c r="BK303" s="703">
        <v>0.52338333333333342</v>
      </c>
      <c r="BL303" s="703">
        <v>0.52338333333333342</v>
      </c>
      <c r="BM303" s="703">
        <v>0.52338333333333342</v>
      </c>
      <c r="BN303" s="703">
        <v>0.52338333333333342</v>
      </c>
      <c r="BO303" s="703">
        <v>0.52338333333333342</v>
      </c>
      <c r="BP303" s="703">
        <v>0.52338333333333342</v>
      </c>
      <c r="BQ303" s="703">
        <v>0.52338333333333342</v>
      </c>
      <c r="BR303" s="703">
        <v>0.52338333333333342</v>
      </c>
      <c r="BS303" s="703">
        <v>0.52338333333333342</v>
      </c>
      <c r="BT303" s="703">
        <v>0.52338333333333342</v>
      </c>
      <c r="BU303" s="703">
        <v>0.52338333333333342</v>
      </c>
      <c r="BV303" s="703">
        <v>0.50753541666666668</v>
      </c>
      <c r="BW303" s="703">
        <v>0.50753541666666668</v>
      </c>
      <c r="BX303" s="703">
        <v>0.50753541666666668</v>
      </c>
      <c r="BY303" s="703">
        <v>0.50753541666666668</v>
      </c>
      <c r="BZ303" s="703">
        <v>0.50753541666666668</v>
      </c>
      <c r="CA303" s="703">
        <v>0.50753541666666668</v>
      </c>
      <c r="CB303" s="703">
        <v>0.50753541666666668</v>
      </c>
      <c r="CC303" s="703">
        <v>0.50753541666666668</v>
      </c>
      <c r="CD303" s="703">
        <v>0.50753541666666668</v>
      </c>
      <c r="CE303" s="703">
        <v>0.50753541666666668</v>
      </c>
      <c r="CF303" s="703">
        <v>0.50753541666666668</v>
      </c>
      <c r="CG303" s="703">
        <v>0.50753541666666668</v>
      </c>
      <c r="CH303" s="703">
        <v>0.53772291666666672</v>
      </c>
      <c r="CI303" s="703">
        <v>0.53772291666666672</v>
      </c>
      <c r="CJ303" s="703">
        <v>0.53772291666666672</v>
      </c>
      <c r="CK303" s="703">
        <v>0.53772291666666672</v>
      </c>
      <c r="CL303" s="703">
        <v>0.53772291666666672</v>
      </c>
      <c r="CM303" s="703">
        <v>0.53772291666666672</v>
      </c>
      <c r="CN303" s="703">
        <v>0.53772291666666672</v>
      </c>
      <c r="CO303" s="703">
        <v>0.53772291666666672</v>
      </c>
      <c r="CP303" s="703">
        <v>0.53772291666666672</v>
      </c>
      <c r="CQ303" s="703">
        <v>0.53772291666666672</v>
      </c>
      <c r="CR303" s="703">
        <v>0.53772291666666672</v>
      </c>
      <c r="CS303" s="703">
        <v>0.53772291666666672</v>
      </c>
      <c r="CT303" s="703">
        <v>0.25616711731249997</v>
      </c>
      <c r="CU303" s="703">
        <v>0.25616711731249997</v>
      </c>
      <c r="CV303" s="703">
        <v>0.25616711731249997</v>
      </c>
      <c r="CW303" s="703">
        <v>0.25616711731249997</v>
      </c>
      <c r="CX303" s="703">
        <v>0.25616711731249997</v>
      </c>
      <c r="CY303" s="703">
        <v>0.25616711731249997</v>
      </c>
      <c r="CZ303" s="703">
        <v>0.25616711731249997</v>
      </c>
      <c r="DA303" s="703">
        <v>0.25616711731249997</v>
      </c>
      <c r="DB303" s="703">
        <v>0.25616711731249997</v>
      </c>
      <c r="DC303" s="703">
        <v>0.25616711731249997</v>
      </c>
      <c r="DD303" s="703">
        <v>0.25616711731249997</v>
      </c>
      <c r="DE303" s="703">
        <v>0.25616711731249997</v>
      </c>
      <c r="DF303" s="703">
        <v>7.1459234624999923E-2</v>
      </c>
      <c r="DG303" s="703">
        <v>7.1459234624999923E-2</v>
      </c>
      <c r="DH303" s="703">
        <v>7.1459234624999923E-2</v>
      </c>
      <c r="DI303" s="703">
        <v>7.1459234624999923E-2</v>
      </c>
      <c r="DJ303" s="703">
        <v>7.1459234624999923E-2</v>
      </c>
      <c r="DK303" s="703">
        <v>7.1459234624999923E-2</v>
      </c>
      <c r="DL303" s="703">
        <v>7.1459234624999923E-2</v>
      </c>
      <c r="DM303" s="703">
        <v>7.1459234624999923E-2</v>
      </c>
      <c r="DN303" s="703">
        <v>7.1459234624999923E-2</v>
      </c>
      <c r="DO303" s="703">
        <v>7.1459234624999923E-2</v>
      </c>
      <c r="DP303" s="703">
        <v>7.1459234624999923E-2</v>
      </c>
      <c r="DQ303" s="703">
        <v>7.1459234624999923E-2</v>
      </c>
      <c r="DR303" s="703">
        <v>0.28207961731249986</v>
      </c>
      <c r="DS303" s="703">
        <v>0.28207961731249986</v>
      </c>
      <c r="DT303" s="703">
        <v>0.28207961731249986</v>
      </c>
      <c r="DU303" s="703">
        <v>0.28207961731249986</v>
      </c>
      <c r="DV303" s="703">
        <v>0.28207961731249986</v>
      </c>
      <c r="DW303" s="703">
        <v>0.28207961731249986</v>
      </c>
      <c r="DX303" s="703">
        <v>0.28207961731249986</v>
      </c>
      <c r="DY303" s="703">
        <v>0.28207961731249986</v>
      </c>
      <c r="DZ303" s="703">
        <v>0.28207961731249986</v>
      </c>
      <c r="EA303" s="703">
        <v>0.28207961731249986</v>
      </c>
      <c r="EB303" s="703">
        <v>0.28207961731249986</v>
      </c>
      <c r="EC303" s="703">
        <v>0.28207961731249986</v>
      </c>
      <c r="ED303" s="703">
        <v>1.9012937499999998</v>
      </c>
      <c r="EE303" s="703">
        <v>1.9012937499999998</v>
      </c>
      <c r="EF303" s="703">
        <v>1.9012937499999998</v>
      </c>
      <c r="EG303" s="703">
        <v>1.9012937499999998</v>
      </c>
      <c r="EH303" s="703">
        <v>1.9012937499999998</v>
      </c>
      <c r="EI303" s="703">
        <v>1.9012937499999998</v>
      </c>
      <c r="EJ303" s="703">
        <v>1.9012937499999998</v>
      </c>
      <c r="EK303" s="703">
        <v>1.9012937499999998</v>
      </c>
      <c r="EL303" s="703">
        <v>1.9012937499999998</v>
      </c>
      <c r="EM303" s="703">
        <v>1.9012937499999998</v>
      </c>
      <c r="EN303" s="703">
        <v>1.9012937499999998</v>
      </c>
      <c r="EO303" s="703">
        <v>1.9012937499999998</v>
      </c>
      <c r="EP303" s="703">
        <v>-0.50807036317380805</v>
      </c>
      <c r="EQ303" s="703">
        <v>-3.3610918306800006E-2</v>
      </c>
      <c r="ER303" s="703">
        <v>10.397457793368302</v>
      </c>
      <c r="ES303" s="703">
        <v>-0.276455737578432</v>
      </c>
      <c r="ET303" s="703">
        <v>-0.12798318832220001</v>
      </c>
      <c r="EU303" s="703">
        <v>9.0944597461261001</v>
      </c>
      <c r="EV303" s="703">
        <v>-0.10911409420939988</v>
      </c>
      <c r="EW303" s="703">
        <v>-4.2709927436400001E-2</v>
      </c>
      <c r="EX303" s="703">
        <v>10.7865610018056</v>
      </c>
      <c r="EY303" s="703">
        <v>-3.807155156E-2</v>
      </c>
      <c r="EZ303" s="703">
        <v>-0.77784387055999993</v>
      </c>
      <c r="FA303" s="703">
        <v>16.191599324879999</v>
      </c>
      <c r="FB303" s="703">
        <v>-0.50161116085360002</v>
      </c>
      <c r="FC303" s="703">
        <v>-5.3357941889999996E-2</v>
      </c>
      <c r="FD303" s="703">
        <v>11.317881237878</v>
      </c>
      <c r="FE303" s="703">
        <v>0.67169293220400006</v>
      </c>
      <c r="FF303" s="703">
        <v>-0.163856145684</v>
      </c>
      <c r="FG303" s="703">
        <v>6.8213523351239997</v>
      </c>
      <c r="FH303" s="703">
        <v>1.3005350759400014E-2</v>
      </c>
      <c r="FI303" s="703">
        <v>3.998650096000006E-3</v>
      </c>
      <c r="FJ303" s="703">
        <v>9.6128784730768011</v>
      </c>
      <c r="FK303" s="703">
        <v>-1.9543495164899977E-2</v>
      </c>
      <c r="FL303" s="703">
        <v>-0.10399395625040002</v>
      </c>
      <c r="FM303" s="703">
        <v>28.782368222892</v>
      </c>
      <c r="FN303" s="703">
        <v>-0.52907199999999999</v>
      </c>
      <c r="FO303" s="703">
        <v>-4.1878385000000004E-2</v>
      </c>
      <c r="FP303" s="703">
        <v>12.106708015000001</v>
      </c>
      <c r="FQ303" s="703">
        <v>-0.26076719500000001</v>
      </c>
      <c r="FR303" s="703">
        <v>-0.15922959</v>
      </c>
      <c r="FS303" s="703">
        <v>12.245775637000001</v>
      </c>
      <c r="FT303" s="703">
        <v>-0.54568328499999996</v>
      </c>
      <c r="FU303" s="703">
        <v>-4.7101027999999996E-2</v>
      </c>
      <c r="FV303" s="703">
        <v>7.2460043950000008</v>
      </c>
      <c r="FW303" s="703">
        <v>-0.17289784</v>
      </c>
      <c r="FX303" s="703">
        <v>-0.21172326799999999</v>
      </c>
      <c r="FY303" s="703">
        <v>8.1221169589999995</v>
      </c>
      <c r="FZ303" s="703">
        <v>-0.50290532316275993</v>
      </c>
      <c r="GA303" s="703">
        <v>-0.15814870683429999</v>
      </c>
      <c r="GB303" s="703">
        <v>5.2097932474452797</v>
      </c>
      <c r="GC303" s="703">
        <v>-0.2297994379254</v>
      </c>
      <c r="GD303" s="703">
        <v>-0.20176501846710002</v>
      </c>
      <c r="GE303" s="703">
        <v>7.0226782051887504</v>
      </c>
      <c r="GF303" s="703">
        <v>-1.0774999999999999</v>
      </c>
      <c r="GG303" s="703">
        <v>-0.1545</v>
      </c>
      <c r="GH303" s="703">
        <v>6.3510565599999991</v>
      </c>
      <c r="GI303" s="703">
        <v>-0.68194363155999993</v>
      </c>
      <c r="GJ303" s="703">
        <v>-0.38759797281340003</v>
      </c>
      <c r="GK303" s="703">
        <v>13.8662032493305</v>
      </c>
      <c r="GL303" s="703">
        <v>-1.158766612</v>
      </c>
      <c r="GM303" s="703">
        <v>-0.101139462</v>
      </c>
      <c r="GN303" s="703">
        <v>19.235095475000001</v>
      </c>
      <c r="GO303" s="703">
        <v>-0.155374504</v>
      </c>
      <c r="GP303" s="703">
        <v>20.975846718000003</v>
      </c>
      <c r="GQ303" s="703">
        <v>11.376847363</v>
      </c>
      <c r="GR303" s="703">
        <v>-1.2117479499999999</v>
      </c>
      <c r="GS303" s="703">
        <v>-0.10368931131</v>
      </c>
      <c r="GT303" s="703">
        <v>8.5563409086000011</v>
      </c>
      <c r="GU303" s="703">
        <v>3.3630518521599999</v>
      </c>
      <c r="GV303" s="703">
        <v>-0.94509411099999996</v>
      </c>
      <c r="GW303" s="703">
        <v>64.984093047999991</v>
      </c>
      <c r="GX303" s="703">
        <v>-1.1393097170000002</v>
      </c>
      <c r="GY303" s="703">
        <v>-0.10130504225</v>
      </c>
      <c r="GZ303" s="703">
        <v>12.096889067999999</v>
      </c>
      <c r="HA303" s="703">
        <v>-0.37928600191000006</v>
      </c>
      <c r="HB303" s="703">
        <v>-1.1134900000000001</v>
      </c>
      <c r="HC303" s="703">
        <v>11.045804823999999</v>
      </c>
      <c r="HD303" s="703">
        <v>-1.2683</v>
      </c>
      <c r="HE303" s="703">
        <v>-9.9900000000000003E-2</v>
      </c>
      <c r="HF303" s="703">
        <v>35.908200000000001</v>
      </c>
      <c r="HG303" s="703">
        <v>1.5956689506576198</v>
      </c>
      <c r="HH303" s="703">
        <v>5.4647202718430172</v>
      </c>
      <c r="HI303" s="703">
        <v>4.6916419250035108</v>
      </c>
      <c r="HJ303" s="703">
        <v>0.75260748222076534</v>
      </c>
      <c r="HK303" s="703">
        <v>4.077499622103451</v>
      </c>
      <c r="HL303" s="703">
        <v>4.7181280788894915</v>
      </c>
      <c r="HM303" s="703">
        <v>3.4099613564677433</v>
      </c>
      <c r="HN303" s="703">
        <v>4.8829959041910262</v>
      </c>
      <c r="HO303" s="703">
        <v>24.361956062990608</v>
      </c>
      <c r="HP303" s="703">
        <v>6.0648673378900142</v>
      </c>
      <c r="HQ303" s="703">
        <v>3.7943198551050905</v>
      </c>
      <c r="HR303" s="703">
        <v>3.4143455195842343</v>
      </c>
      <c r="HS303" s="703">
        <v>4.8064493127320151</v>
      </c>
      <c r="HT303" s="703">
        <v>2.9333864288658735</v>
      </c>
      <c r="HU303" s="703">
        <v>6.0664323475203208</v>
      </c>
      <c r="HV303" s="703">
        <v>10.54974338072898</v>
      </c>
      <c r="HW303" s="703">
        <v>1.6094141646601652</v>
      </c>
      <c r="HX303" s="703">
        <v>2.0088474897454565</v>
      </c>
      <c r="HY303" s="703">
        <v>1.2718415560240695</v>
      </c>
      <c r="HZ303" s="703">
        <v>38.10535375062684</v>
      </c>
      <c r="IA303" s="703">
        <v>24.531914229255314</v>
      </c>
      <c r="IB303" s="703">
        <v>4.9420193008418858</v>
      </c>
      <c r="IC303" s="703">
        <v>3.8308939451566677</v>
      </c>
      <c r="ID303" s="703">
        <v>12.00286724258406</v>
      </c>
      <c r="IE303" s="703">
        <v>5.1893339261600904</v>
      </c>
      <c r="IF303" s="703">
        <v>10.46585883733734</v>
      </c>
      <c r="IG303" s="703">
        <v>67.021078465884145</v>
      </c>
      <c r="IH303" s="703">
        <v>7.8762359651259253</v>
      </c>
      <c r="II303" s="703">
        <v>3.5485909032750431</v>
      </c>
      <c r="IJ303" s="703">
        <v>8.6557670022827384</v>
      </c>
      <c r="IK303" s="703">
        <v>48.213086059450021</v>
      </c>
      <c r="IL303" s="703">
        <v>4.8957815003413128</v>
      </c>
      <c r="IM303" s="703">
        <v>11.545065657792968</v>
      </c>
      <c r="IN303" s="703">
        <v>-0.32746269399886818</v>
      </c>
      <c r="IO303" s="703">
        <v>3.5305284776444301</v>
      </c>
      <c r="IP303" s="703">
        <v>55.40402819682587</v>
      </c>
      <c r="IQ303" s="703">
        <v>13.837937548729254</v>
      </c>
      <c r="IR303" s="703">
        <v>4.0517228288185114</v>
      </c>
      <c r="IS303" s="703">
        <v>90.018144492537417</v>
      </c>
      <c r="IT303" s="703">
        <v>5.8757694289489741</v>
      </c>
      <c r="IU303" s="703">
        <v>21.472344372958734</v>
      </c>
      <c r="IV303" s="703">
        <v>11.427946944314153</v>
      </c>
      <c r="IW303" s="703">
        <v>10.494451571476269</v>
      </c>
      <c r="IX303" s="703">
        <v>4.9315520607593966</v>
      </c>
      <c r="IY303" s="703">
        <v>3.691164430675272</v>
      </c>
      <c r="IZ303" s="703">
        <v>2.4828976559227027</v>
      </c>
      <c r="JA303" s="703">
        <v>8.2479295940122039</v>
      </c>
      <c r="JB303" s="703">
        <v>34.80290039343646</v>
      </c>
      <c r="JC303" s="703">
        <v>68.234891521118072</v>
      </c>
      <c r="JD303" s="703">
        <v>9.7368212350321457</v>
      </c>
      <c r="JE303" s="703">
        <v>93.306756981791452</v>
      </c>
      <c r="JF303" s="703">
        <v>10.523081388542748</v>
      </c>
      <c r="JG303" s="703">
        <v>2.9753375645376945</v>
      </c>
      <c r="JH303" s="703">
        <v>16.285524088676041</v>
      </c>
      <c r="JI303" s="703">
        <v>19.930253277965207</v>
      </c>
      <c r="JJ303" s="703">
        <v>36.579671090306043</v>
      </c>
      <c r="JK303" s="703">
        <v>19.882869600030467</v>
      </c>
      <c r="JL303" s="703">
        <v>8.4231752763884664</v>
      </c>
      <c r="JM303" s="703">
        <v>31.683600606302893</v>
      </c>
      <c r="JN303" s="703">
        <v>24.658814769659362</v>
      </c>
      <c r="JO303" s="703">
        <v>18.683836442856141</v>
      </c>
      <c r="JP303" s="703">
        <v>110.96608495911359</v>
      </c>
      <c r="JQ303" s="703">
        <v>14.51405999831908</v>
      </c>
      <c r="JR303" s="703">
        <v>55.423346475873529</v>
      </c>
      <c r="JS303" s="703">
        <v>3.8959698821168445</v>
      </c>
      <c r="JT303" s="703">
        <v>14.580064284231812</v>
      </c>
      <c r="JU303" s="703">
        <v>8.8538571553240697</v>
      </c>
      <c r="JV303" s="703">
        <v>38.389474378554652</v>
      </c>
      <c r="JW303" s="703">
        <v>25.956846648486049</v>
      </c>
      <c r="JX303" s="703">
        <v>9.1306091178664825</v>
      </c>
      <c r="JY303" s="703">
        <v>1.63542145193674</v>
      </c>
      <c r="JZ303" s="703">
        <v>10.987169894132018</v>
      </c>
      <c r="KA303" s="703">
        <v>4.562096771518064</v>
      </c>
      <c r="KB303" s="703">
        <v>13.176531811450971</v>
      </c>
      <c r="KC303" s="703">
        <v>219.27680270007269</v>
      </c>
      <c r="KD303" s="703">
        <v>22.37974998625814</v>
      </c>
      <c r="KE303" s="703">
        <v>15.159283741393457</v>
      </c>
      <c r="KF303" s="703">
        <v>11.394298316027328</v>
      </c>
      <c r="KG303" s="703">
        <v>18.450060664160304</v>
      </c>
      <c r="KH303" s="703">
        <v>16.139738200652342</v>
      </c>
      <c r="KI303" s="810">
        <v>106.02020398827491</v>
      </c>
      <c r="KJ303" s="703">
        <v>18.710324140762001</v>
      </c>
      <c r="KK303" s="703">
        <v>26.358275628537605</v>
      </c>
      <c r="KL303" s="703">
        <v>25.66195521547359</v>
      </c>
      <c r="KM303" s="703">
        <v>180.34086035425312</v>
      </c>
      <c r="KN303" s="703">
        <v>35.460548031665894</v>
      </c>
      <c r="KO303" s="703">
        <v>146.3197624468045</v>
      </c>
      <c r="KP303" s="703">
        <v>60.226021596908097</v>
      </c>
      <c r="KQ303" s="703">
        <v>26.641361852016441</v>
      </c>
      <c r="KR303" s="703">
        <v>11.705615638270633</v>
      </c>
      <c r="KS303" s="703">
        <v>124.11776803524816</v>
      </c>
      <c r="KT303" s="703">
        <v>32.936011562168424</v>
      </c>
      <c r="KU303" s="703">
        <v>265.54118707599042</v>
      </c>
      <c r="KV303" s="703">
        <v>165.36716256293312</v>
      </c>
      <c r="KW303" s="703">
        <v>42.676739492936349</v>
      </c>
      <c r="KX303" s="703">
        <v>47.373704321396758</v>
      </c>
      <c r="KY303" s="703">
        <v>29.80564258928019</v>
      </c>
      <c r="KZ303" s="703">
        <v>24.133098201211482</v>
      </c>
      <c r="LA303" s="703">
        <v>142.03539291295886</v>
      </c>
      <c r="LB303" s="703">
        <v>8.1583712632049998</v>
      </c>
      <c r="LC303" s="703">
        <v>30.696689018393997</v>
      </c>
      <c r="LD303" s="703">
        <v>96.048654651339973</v>
      </c>
      <c r="LE303" s="703">
        <v>24.229058993359722</v>
      </c>
      <c r="LF303" s="703">
        <v>7.5483352215044688</v>
      </c>
      <c r="LG303" s="703">
        <v>39.199590900966733</v>
      </c>
      <c r="LH303" s="703">
        <v>27.624194789979462</v>
      </c>
      <c r="LI303" s="703">
        <v>289.61078769430463</v>
      </c>
      <c r="LJ303" s="703">
        <v>17.41244602701115</v>
      </c>
      <c r="LK303" s="703">
        <v>87.691067920702139</v>
      </c>
      <c r="LL303" s="703">
        <v>74.219736986734461</v>
      </c>
      <c r="LM303" s="703">
        <v>259.05444236477047</v>
      </c>
      <c r="LN303" s="703">
        <v>3.2885865871498829</v>
      </c>
      <c r="LO303" s="703">
        <v>13.94239333506065</v>
      </c>
      <c r="LP303" s="703">
        <v>82.658302674580867</v>
      </c>
      <c r="LQ303" s="703">
        <v>-114.26020505761939</v>
      </c>
      <c r="LR303" s="703">
        <v>44.550087477578145</v>
      </c>
      <c r="LS303" s="703">
        <v>92.012539414141031</v>
      </c>
      <c r="LT303" s="703">
        <v>15.122808493917002</v>
      </c>
      <c r="LU303" s="703">
        <v>1.9677546453132937</v>
      </c>
      <c r="LV303" s="703">
        <v>70.569208254395889</v>
      </c>
      <c r="LW303" s="703">
        <v>35.50683943201016</v>
      </c>
      <c r="LX303" s="703">
        <v>11.914279667089012</v>
      </c>
      <c r="LY303" s="703">
        <v>43.453867800843902</v>
      </c>
      <c r="LZ303" s="703"/>
      <c r="MA303" s="703"/>
      <c r="MB303" s="703"/>
      <c r="MC303" s="703"/>
      <c r="MD303" s="703"/>
      <c r="ME303" s="703"/>
      <c r="MF303" s="703"/>
      <c r="MG303" s="703"/>
      <c r="MH303" s="703"/>
      <c r="MI303" s="703"/>
      <c r="MJ303" s="703"/>
      <c r="MK303" s="703"/>
      <c r="ML303" s="703"/>
      <c r="MM303" s="703"/>
      <c r="MN303" s="703"/>
      <c r="MO303" s="703"/>
      <c r="MP303" s="703"/>
      <c r="MQ303" s="703"/>
      <c r="MR303" s="703"/>
      <c r="MS303" s="703"/>
      <c r="MT303" s="703"/>
      <c r="MU303" s="703"/>
      <c r="MV303" s="703"/>
      <c r="MW303" s="703"/>
    </row>
    <row r="304" spans="1:361" ht="15.75">
      <c r="A304" s="693" t="s">
        <v>46</v>
      </c>
      <c r="B304" s="703"/>
      <c r="C304" s="703"/>
      <c r="D304" s="703"/>
      <c r="E304" s="703"/>
      <c r="F304" s="703"/>
      <c r="G304" s="703"/>
      <c r="H304" s="703"/>
      <c r="I304" s="703"/>
      <c r="J304" s="703"/>
      <c r="K304" s="703"/>
      <c r="L304" s="703"/>
      <c r="M304" s="703"/>
      <c r="N304" s="703"/>
      <c r="O304" s="703"/>
      <c r="P304" s="703"/>
      <c r="Q304" s="703"/>
      <c r="R304" s="703"/>
      <c r="S304" s="703"/>
      <c r="T304" s="703"/>
      <c r="U304" s="703"/>
      <c r="V304" s="703"/>
      <c r="W304" s="703"/>
      <c r="X304" s="703"/>
      <c r="Y304" s="703"/>
      <c r="Z304" s="703"/>
      <c r="AA304" s="703"/>
      <c r="AB304" s="703"/>
      <c r="AC304" s="703"/>
      <c r="AD304" s="703"/>
      <c r="AE304" s="703"/>
      <c r="AF304" s="703"/>
      <c r="AG304" s="703"/>
      <c r="AH304" s="703"/>
      <c r="AI304" s="703"/>
      <c r="AJ304" s="703"/>
      <c r="AK304" s="703"/>
      <c r="AL304" s="703"/>
      <c r="AM304" s="703"/>
      <c r="AN304" s="703"/>
      <c r="AO304" s="703"/>
      <c r="AP304" s="703"/>
      <c r="AQ304" s="703"/>
      <c r="AR304" s="703"/>
      <c r="AS304" s="703"/>
      <c r="AT304" s="703"/>
      <c r="AU304" s="703"/>
      <c r="AV304" s="703"/>
      <c r="AW304" s="703"/>
      <c r="AX304" s="703">
        <v>2.3985394815416661</v>
      </c>
      <c r="AY304" s="703">
        <v>2.3985394815416661</v>
      </c>
      <c r="AZ304" s="703">
        <v>2.3985394815416661</v>
      </c>
      <c r="BA304" s="703">
        <v>2.3985394815416661</v>
      </c>
      <c r="BB304" s="703">
        <v>2.3985394815416661</v>
      </c>
      <c r="BC304" s="703">
        <v>2.3985394815416661</v>
      </c>
      <c r="BD304" s="703">
        <v>2.3985394815416661</v>
      </c>
      <c r="BE304" s="703">
        <v>2.3985394815416661</v>
      </c>
      <c r="BF304" s="703">
        <v>2.3985394815416661</v>
      </c>
      <c r="BG304" s="703">
        <v>2.3985394815416661</v>
      </c>
      <c r="BH304" s="703">
        <v>2.3985394815416661</v>
      </c>
      <c r="BI304" s="703">
        <v>2.3985394815416661</v>
      </c>
      <c r="BJ304" s="703">
        <v>1.8386118345208331</v>
      </c>
      <c r="BK304" s="703">
        <v>1.8386118345208331</v>
      </c>
      <c r="BL304" s="703">
        <v>1.8386118345208331</v>
      </c>
      <c r="BM304" s="703">
        <v>1.8386118345208331</v>
      </c>
      <c r="BN304" s="703">
        <v>1.8386118345208331</v>
      </c>
      <c r="BO304" s="703">
        <v>1.8386118345208331</v>
      </c>
      <c r="BP304" s="703">
        <v>1.8386118345208331</v>
      </c>
      <c r="BQ304" s="703">
        <v>1.8386118345208331</v>
      </c>
      <c r="BR304" s="703">
        <v>1.8386118345208331</v>
      </c>
      <c r="BS304" s="703">
        <v>1.8386118345208331</v>
      </c>
      <c r="BT304" s="703">
        <v>1.8386118345208331</v>
      </c>
      <c r="BU304" s="703">
        <v>1.8386118345208331</v>
      </c>
      <c r="BV304" s="703">
        <v>2.1437895833333331</v>
      </c>
      <c r="BW304" s="703">
        <v>2.1437895833333331</v>
      </c>
      <c r="BX304" s="703">
        <v>2.1437895833333331</v>
      </c>
      <c r="BY304" s="703">
        <v>2.1437895833333331</v>
      </c>
      <c r="BZ304" s="703">
        <v>2.1437895833333331</v>
      </c>
      <c r="CA304" s="703">
        <v>2.1437895833333331</v>
      </c>
      <c r="CB304" s="703">
        <v>2.1437895833333331</v>
      </c>
      <c r="CC304" s="703">
        <v>2.1437895833333331</v>
      </c>
      <c r="CD304" s="703">
        <v>2.1437895833333331</v>
      </c>
      <c r="CE304" s="703">
        <v>2.1437895833333331</v>
      </c>
      <c r="CF304" s="703">
        <v>2.1437895833333331</v>
      </c>
      <c r="CG304" s="703">
        <v>2.1437895833333331</v>
      </c>
      <c r="CH304" s="703">
        <v>1.8289979166666666</v>
      </c>
      <c r="CI304" s="703">
        <v>1.8289979166666666</v>
      </c>
      <c r="CJ304" s="703">
        <v>1.8289979166666666</v>
      </c>
      <c r="CK304" s="703">
        <v>1.8289979166666666</v>
      </c>
      <c r="CL304" s="703">
        <v>1.8289979166666666</v>
      </c>
      <c r="CM304" s="703">
        <v>1.8289979166666666</v>
      </c>
      <c r="CN304" s="703">
        <v>1.8289979166666666</v>
      </c>
      <c r="CO304" s="703">
        <v>1.8289979166666666</v>
      </c>
      <c r="CP304" s="703">
        <v>1.8289979166666666</v>
      </c>
      <c r="CQ304" s="703">
        <v>1.8289979166666666</v>
      </c>
      <c r="CR304" s="703">
        <v>1.8289979166666666</v>
      </c>
      <c r="CS304" s="703">
        <v>1.8289979166666666</v>
      </c>
      <c r="CT304" s="703">
        <v>1.2292303826874997</v>
      </c>
      <c r="CU304" s="703">
        <v>1.2292303826874997</v>
      </c>
      <c r="CV304" s="703">
        <v>1.2292303826874997</v>
      </c>
      <c r="CW304" s="703">
        <v>1.2292303826874997</v>
      </c>
      <c r="CX304" s="703">
        <v>1.2292303826874997</v>
      </c>
      <c r="CY304" s="703">
        <v>1.2292303826874997</v>
      </c>
      <c r="CZ304" s="703">
        <v>1.2292303826874997</v>
      </c>
      <c r="DA304" s="703">
        <v>1.2292303826874997</v>
      </c>
      <c r="DB304" s="703">
        <v>1.2292303826874997</v>
      </c>
      <c r="DC304" s="703">
        <v>1.2292303826874997</v>
      </c>
      <c r="DD304" s="703">
        <v>1.2292303826874997</v>
      </c>
      <c r="DE304" s="703">
        <v>1.2292303826874997</v>
      </c>
      <c r="DF304" s="703">
        <v>0.18572122731499929</v>
      </c>
      <c r="DG304" s="703">
        <v>0.18572122731499929</v>
      </c>
      <c r="DH304" s="703">
        <v>0.18572122731499929</v>
      </c>
      <c r="DI304" s="703">
        <v>0.18572122731499929</v>
      </c>
      <c r="DJ304" s="703">
        <v>0.18572122731499929</v>
      </c>
      <c r="DK304" s="703">
        <v>0.18572122731499929</v>
      </c>
      <c r="DL304" s="703">
        <v>0.18572122731499929</v>
      </c>
      <c r="DM304" s="703">
        <v>0.18572122731499929</v>
      </c>
      <c r="DN304" s="703">
        <v>0.18572122731499929</v>
      </c>
      <c r="DO304" s="703">
        <v>0.18572122731499929</v>
      </c>
      <c r="DP304" s="703">
        <v>0.18572122731499929</v>
      </c>
      <c r="DQ304" s="703">
        <v>0.18572122731499929</v>
      </c>
      <c r="DR304" s="703">
        <v>-0.80864198295333367</v>
      </c>
      <c r="DS304" s="703">
        <v>-0.80864198295333367</v>
      </c>
      <c r="DT304" s="703">
        <v>-0.80864198295333367</v>
      </c>
      <c r="DU304" s="703">
        <v>-0.80864198295333367</v>
      </c>
      <c r="DV304" s="703">
        <v>-0.80864198295333367</v>
      </c>
      <c r="DW304" s="703">
        <v>-0.80864198295333367</v>
      </c>
      <c r="DX304" s="703">
        <v>-0.80864198295333367</v>
      </c>
      <c r="DY304" s="703">
        <v>-0.80864198295333367</v>
      </c>
      <c r="DZ304" s="703">
        <v>-0.80864198295333367</v>
      </c>
      <c r="EA304" s="703">
        <v>-0.80864198295333367</v>
      </c>
      <c r="EB304" s="703">
        <v>-0.80864198295333367</v>
      </c>
      <c r="EC304" s="703">
        <v>-0.80864198295333367</v>
      </c>
      <c r="ED304" s="703">
        <v>-0.69949741091416451</v>
      </c>
      <c r="EE304" s="703">
        <v>-0.69949741091416451</v>
      </c>
      <c r="EF304" s="703">
        <v>-0.69949741091416451</v>
      </c>
      <c r="EG304" s="703">
        <v>-0.69949741091416451</v>
      </c>
      <c r="EH304" s="703">
        <v>-0.69949741091416451</v>
      </c>
      <c r="EI304" s="703">
        <v>-0.69949741091416451</v>
      </c>
      <c r="EJ304" s="703">
        <v>-0.69949741091416451</v>
      </c>
      <c r="EK304" s="703">
        <v>-0.69949741091416451</v>
      </c>
      <c r="EL304" s="703">
        <v>-0.69949741091416451</v>
      </c>
      <c r="EM304" s="703">
        <v>-0.69949741091416451</v>
      </c>
      <c r="EN304" s="703">
        <v>-0.69949741091416451</v>
      </c>
      <c r="EO304" s="703">
        <v>-0.69949741091416451</v>
      </c>
      <c r="EP304" s="703">
        <v>3.3985952380779314</v>
      </c>
      <c r="EQ304" s="703">
        <v>9.2998979970267985</v>
      </c>
      <c r="ER304" s="703">
        <v>11.516824383664195</v>
      </c>
      <c r="ES304" s="703">
        <v>6.2476395107067049</v>
      </c>
      <c r="ET304" s="703">
        <v>-18.013913429779802</v>
      </c>
      <c r="EU304" s="703">
        <v>-54.064165934400215</v>
      </c>
      <c r="EV304" s="703">
        <v>14.645809234535708</v>
      </c>
      <c r="EW304" s="703">
        <v>4.9653835292860027</v>
      </c>
      <c r="EX304" s="703">
        <v>14.408701830078401</v>
      </c>
      <c r="EY304" s="703">
        <v>11.643373313300007</v>
      </c>
      <c r="EZ304" s="703">
        <v>6.3408579906599947</v>
      </c>
      <c r="FA304" s="703">
        <v>-15.8843328948</v>
      </c>
      <c r="FB304" s="703">
        <v>-3.9728840997547943</v>
      </c>
      <c r="FC304" s="703">
        <v>14.097380114232703</v>
      </c>
      <c r="FD304" s="703">
        <v>-39.433969753152986</v>
      </c>
      <c r="FE304" s="703">
        <v>25.16263547606</v>
      </c>
      <c r="FF304" s="703">
        <v>-16.927548442660505</v>
      </c>
      <c r="FG304" s="703">
        <v>-41.149097456732001</v>
      </c>
      <c r="FH304" s="703">
        <v>18.302697017590599</v>
      </c>
      <c r="FI304" s="703">
        <v>6.6565175943120041</v>
      </c>
      <c r="FJ304" s="703">
        <v>3.6098355915280074</v>
      </c>
      <c r="FK304" s="703">
        <v>16.359524329738289</v>
      </c>
      <c r="FL304" s="703">
        <v>25.620377379039802</v>
      </c>
      <c r="FM304" s="703">
        <v>-67.69437469118499</v>
      </c>
      <c r="FN304" s="703">
        <v>21.352505762</v>
      </c>
      <c r="FO304" s="703">
        <v>-0.13600534200000231</v>
      </c>
      <c r="FP304" s="703">
        <v>23.416125643000001</v>
      </c>
      <c r="FQ304" s="703">
        <v>-16.210330169999999</v>
      </c>
      <c r="FR304" s="703">
        <v>11.471898870999997</v>
      </c>
      <c r="FS304" s="703">
        <v>-45.741334597999973</v>
      </c>
      <c r="FT304" s="703">
        <v>-9.0578524149999957</v>
      </c>
      <c r="FU304" s="703">
        <v>25.527026363999994</v>
      </c>
      <c r="FV304" s="703">
        <v>-15.541188822999985</v>
      </c>
      <c r="FW304" s="703">
        <v>-18.152366992999998</v>
      </c>
      <c r="FX304" s="703">
        <v>25.816195620000009</v>
      </c>
      <c r="FY304" s="703">
        <v>-1.9170796019999852</v>
      </c>
      <c r="FZ304" s="703">
        <v>-6.2510251935772461</v>
      </c>
      <c r="GA304" s="703">
        <v>9.8349284088943101</v>
      </c>
      <c r="GB304" s="703">
        <v>4.2405595238819611</v>
      </c>
      <c r="GC304" s="703">
        <v>16.327427416045406</v>
      </c>
      <c r="GD304" s="703">
        <v>7.7633054718150838</v>
      </c>
      <c r="GE304" s="703">
        <v>-43.057766096123146</v>
      </c>
      <c r="GF304" s="703">
        <v>9.4577143252400013</v>
      </c>
      <c r="GG304" s="703">
        <v>35.452255937880011</v>
      </c>
      <c r="GH304" s="703">
        <v>-40.489017357449995</v>
      </c>
      <c r="GI304" s="703">
        <v>31.429712341639988</v>
      </c>
      <c r="GJ304" s="703">
        <v>7.0068409957141897</v>
      </c>
      <c r="GK304" s="703">
        <v>-43.615841924962993</v>
      </c>
      <c r="GL304" s="703">
        <v>-2.3517793430000085</v>
      </c>
      <c r="GM304" s="703">
        <v>7.9077166799999983</v>
      </c>
      <c r="GN304" s="703">
        <v>37.060328516000013</v>
      </c>
      <c r="GO304" s="703">
        <v>-35.899823181759984</v>
      </c>
      <c r="GP304" s="703">
        <v>29.951662761769992</v>
      </c>
      <c r="GQ304" s="703">
        <v>28.10170457100001</v>
      </c>
      <c r="GR304" s="703">
        <v>-23.641803266800011</v>
      </c>
      <c r="GS304" s="703">
        <v>-36.812236439890015</v>
      </c>
      <c r="GT304" s="703">
        <v>-21.734622351500022</v>
      </c>
      <c r="GU304" s="703">
        <v>-60.706458082340006</v>
      </c>
      <c r="GV304" s="703">
        <v>34.559707768000024</v>
      </c>
      <c r="GW304" s="703">
        <v>-65.313882094000007</v>
      </c>
      <c r="GX304" s="703">
        <v>17.769783936890015</v>
      </c>
      <c r="GY304" s="703">
        <v>16.564837180729999</v>
      </c>
      <c r="GZ304" s="703">
        <v>39.005870830999996</v>
      </c>
      <c r="HA304" s="703">
        <v>30.784395081910031</v>
      </c>
      <c r="HB304" s="703">
        <v>39.633908634850002</v>
      </c>
      <c r="HC304" s="703">
        <v>1.5135633109542486</v>
      </c>
      <c r="HD304" s="703">
        <v>-51.742099451901652</v>
      </c>
      <c r="HE304" s="703">
        <v>6.4092905400688815</v>
      </c>
      <c r="HF304" s="703">
        <v>37.151897323727887</v>
      </c>
      <c r="HG304" s="703">
        <v>4.3162266734518848</v>
      </c>
      <c r="HH304" s="703">
        <v>-23.600289945276739</v>
      </c>
      <c r="HI304" s="703">
        <v>-65.478835017693868</v>
      </c>
      <c r="HJ304" s="703">
        <v>26.293153700906526</v>
      </c>
      <c r="HK304" s="703">
        <v>19.490525906617094</v>
      </c>
      <c r="HL304" s="703">
        <v>-55.549898785757598</v>
      </c>
      <c r="HM304" s="703">
        <v>32.326340549438086</v>
      </c>
      <c r="HN304" s="703">
        <v>91.511362392529762</v>
      </c>
      <c r="HO304" s="703">
        <v>-90.219466210144134</v>
      </c>
      <c r="HP304" s="703">
        <v>-48.676024530513665</v>
      </c>
      <c r="HQ304" s="703">
        <v>14.87229584848064</v>
      </c>
      <c r="HR304" s="703">
        <v>-41.423280011744637</v>
      </c>
      <c r="HS304" s="703">
        <v>33.708219457028662</v>
      </c>
      <c r="HT304" s="703">
        <v>18.845999615645546</v>
      </c>
      <c r="HU304" s="703">
        <v>-22.472552960669596</v>
      </c>
      <c r="HV304" s="703">
        <v>25.251482231060667</v>
      </c>
      <c r="HW304" s="703">
        <v>16.141239820024456</v>
      </c>
      <c r="HX304" s="703">
        <v>11.611658253140829</v>
      </c>
      <c r="HY304" s="703">
        <v>51.310244885528149</v>
      </c>
      <c r="HZ304" s="703">
        <v>6.941624222591571</v>
      </c>
      <c r="IA304" s="703">
        <v>33.487758300310354</v>
      </c>
      <c r="IB304" s="703">
        <v>-17.020268294634384</v>
      </c>
      <c r="IC304" s="703">
        <v>24.787145228813941</v>
      </c>
      <c r="ID304" s="703">
        <v>32.62811460040556</v>
      </c>
      <c r="IE304" s="703">
        <v>25.090853968634114</v>
      </c>
      <c r="IF304" s="703">
        <v>0.88970047659143603</v>
      </c>
      <c r="IG304" s="703">
        <v>-118.42980301391525</v>
      </c>
      <c r="IH304" s="703">
        <v>21.35131870282321</v>
      </c>
      <c r="II304" s="703">
        <v>5.2050394811529213</v>
      </c>
      <c r="IJ304" s="703">
        <v>-4.5602298581177054</v>
      </c>
      <c r="IK304" s="703">
        <v>20.962678424001311</v>
      </c>
      <c r="IL304" s="703">
        <v>28.810480108598611</v>
      </c>
      <c r="IM304" s="703">
        <v>37.751951811483643</v>
      </c>
      <c r="IN304" s="703">
        <v>-20.682880446004212</v>
      </c>
      <c r="IO304" s="703">
        <v>36.107799488995575</v>
      </c>
      <c r="IP304" s="703">
        <v>-41.801621006976596</v>
      </c>
      <c r="IQ304" s="703">
        <v>36.257283096242986</v>
      </c>
      <c r="IR304" s="703">
        <v>-10.448141939469142</v>
      </c>
      <c r="IS304" s="703">
        <v>-77.971889906901197</v>
      </c>
      <c r="IT304" s="703">
        <v>63.795326566291905</v>
      </c>
      <c r="IU304" s="703">
        <v>19.097021386985485</v>
      </c>
      <c r="IV304" s="703">
        <v>-44.627080589793117</v>
      </c>
      <c r="IW304" s="703">
        <v>25.990661298897741</v>
      </c>
      <c r="IX304" s="703">
        <v>20.786432652388573</v>
      </c>
      <c r="IY304" s="703">
        <v>9.6892621397448409</v>
      </c>
      <c r="IZ304" s="703">
        <v>-21.093013536440399</v>
      </c>
      <c r="JA304" s="703">
        <v>20.907133616416381</v>
      </c>
      <c r="JB304" s="703">
        <v>-47.020961539387798</v>
      </c>
      <c r="JC304" s="703">
        <v>4.0940808819227259</v>
      </c>
      <c r="JD304" s="703">
        <v>27.000719059530809</v>
      </c>
      <c r="JE304" s="703">
        <v>-56.538026913373365</v>
      </c>
      <c r="JF304" s="703">
        <v>1.6021299269673976</v>
      </c>
      <c r="JG304" s="703">
        <v>60.899492118220948</v>
      </c>
      <c r="JH304" s="703">
        <v>-13.417555758642813</v>
      </c>
      <c r="JI304" s="703">
        <v>5.7793387725086625</v>
      </c>
      <c r="JJ304" s="703">
        <v>47.301045864280809</v>
      </c>
      <c r="JK304" s="703">
        <v>29.018672697043705</v>
      </c>
      <c r="JL304" s="703">
        <v>-6.1847746777488055E-3</v>
      </c>
      <c r="JM304" s="703">
        <v>27.404570468583216</v>
      </c>
      <c r="JN304" s="703">
        <v>-24.372152769480202</v>
      </c>
      <c r="JO304" s="703">
        <v>-15.928183055399018</v>
      </c>
      <c r="JP304" s="703">
        <v>6.2077624642687681</v>
      </c>
      <c r="JQ304" s="703">
        <v>-101.26075153858211</v>
      </c>
      <c r="JR304" s="703">
        <v>72.852746309116725</v>
      </c>
      <c r="JS304" s="703">
        <v>8.8665991698843456</v>
      </c>
      <c r="JT304" s="703">
        <v>-6.0770932618679723</v>
      </c>
      <c r="JU304" s="703">
        <v>20.202179392752903</v>
      </c>
      <c r="JV304" s="703">
        <v>46.30664964409317</v>
      </c>
      <c r="JW304" s="703">
        <v>39.12229868997899</v>
      </c>
      <c r="JX304" s="703">
        <v>2.1549642678775314</v>
      </c>
      <c r="JY304" s="703">
        <v>-14.35837091263776</v>
      </c>
      <c r="JZ304" s="703">
        <v>0.77494786556137996</v>
      </c>
      <c r="KA304" s="703">
        <v>64.651635323504138</v>
      </c>
      <c r="KB304" s="703">
        <v>5.365506420231938</v>
      </c>
      <c r="KC304" s="703">
        <v>-205.95274116765006</v>
      </c>
      <c r="KD304" s="703">
        <v>44.179674333014972</v>
      </c>
      <c r="KE304" s="703">
        <v>47.739402646034634</v>
      </c>
      <c r="KF304" s="703">
        <v>33.994167048742071</v>
      </c>
      <c r="KG304" s="703">
        <v>32.523673415515518</v>
      </c>
      <c r="KH304" s="703">
        <v>30.679912088314229</v>
      </c>
      <c r="KI304" s="810">
        <v>12.315935291807252</v>
      </c>
      <c r="KJ304" s="703">
        <v>17.636678949012815</v>
      </c>
      <c r="KK304" s="703">
        <v>14.581073418802738</v>
      </c>
      <c r="KL304" s="703">
        <v>32.503122456579995</v>
      </c>
      <c r="KM304" s="703">
        <v>-49.989351577375743</v>
      </c>
      <c r="KN304" s="703">
        <v>84.940979453252254</v>
      </c>
      <c r="KO304" s="703">
        <v>-169.84439708155955</v>
      </c>
      <c r="KP304" s="703">
        <v>6.8767202441938338</v>
      </c>
      <c r="KQ304" s="703">
        <v>57.687930202308081</v>
      </c>
      <c r="KR304" s="703">
        <v>48.051758914193215</v>
      </c>
      <c r="KS304" s="703">
        <v>-74.00129380175693</v>
      </c>
      <c r="KT304" s="703">
        <v>149.36204868500135</v>
      </c>
      <c r="KU304" s="703">
        <v>-219.37634378285316</v>
      </c>
      <c r="KV304" s="703">
        <v>-12.298054412617716</v>
      </c>
      <c r="KW304" s="703">
        <v>37.14964886318387</v>
      </c>
      <c r="KX304" s="703">
        <v>-66.363089481651784</v>
      </c>
      <c r="KY304" s="703">
        <v>23.337867439051095</v>
      </c>
      <c r="KZ304" s="703">
        <v>113.88963977619392</v>
      </c>
      <c r="LA304" s="703">
        <v>-67.976576081450744</v>
      </c>
      <c r="LB304" s="703">
        <v>92.637689821094469</v>
      </c>
      <c r="LC304" s="703">
        <v>105.21832325050066</v>
      </c>
      <c r="LD304" s="703">
        <v>-104.51179827414465</v>
      </c>
      <c r="LE304" s="703">
        <v>-63.013427614548547</v>
      </c>
      <c r="LF304" s="703">
        <v>201.53088546679376</v>
      </c>
      <c r="LG304" s="703">
        <v>-49.299224549796342</v>
      </c>
      <c r="LH304" s="703">
        <v>-72.078170372155768</v>
      </c>
      <c r="LI304" s="703">
        <v>-261.03036714165808</v>
      </c>
      <c r="LJ304" s="703">
        <v>186.39425864951946</v>
      </c>
      <c r="LK304" s="703">
        <v>90.677149541418359</v>
      </c>
      <c r="LL304" s="703">
        <v>29.899772372976088</v>
      </c>
      <c r="LM304" s="703">
        <v>24.963960389774741</v>
      </c>
      <c r="LN304" s="703">
        <v>151.01538213892695</v>
      </c>
      <c r="LO304" s="703">
        <v>108.59065177167943</v>
      </c>
      <c r="LP304" s="703">
        <v>-249.02397196071405</v>
      </c>
      <c r="LQ304" s="703">
        <v>3.3580271974784637</v>
      </c>
      <c r="LR304" s="703">
        <v>-53.990792858966074</v>
      </c>
      <c r="LS304" s="703">
        <v>53.100996618674259</v>
      </c>
      <c r="LT304" s="703">
        <v>10.11805746527067</v>
      </c>
      <c r="LU304" s="703">
        <v>181.84568089709646</v>
      </c>
      <c r="LV304" s="703">
        <v>155.95380903453315</v>
      </c>
      <c r="LW304" s="703">
        <v>69.03747225464673</v>
      </c>
      <c r="LX304" s="703">
        <v>72.219577092972912</v>
      </c>
      <c r="LY304" s="703">
        <v>-33.146283004808197</v>
      </c>
      <c r="LZ304" s="703"/>
      <c r="MA304" s="703"/>
      <c r="MB304" s="703"/>
      <c r="MC304" s="703"/>
      <c r="MD304" s="703"/>
      <c r="ME304" s="703"/>
      <c r="MF304" s="703"/>
      <c r="MG304" s="703"/>
      <c r="MH304" s="703"/>
      <c r="MI304" s="703"/>
      <c r="MJ304" s="703"/>
      <c r="MK304" s="703"/>
      <c r="ML304" s="703"/>
      <c r="MM304" s="703"/>
      <c r="MN304" s="703"/>
      <c r="MO304" s="703"/>
      <c r="MP304" s="703"/>
      <c r="MQ304" s="703"/>
      <c r="MR304" s="703"/>
      <c r="MS304" s="703"/>
      <c r="MT304" s="703"/>
      <c r="MU304" s="703"/>
      <c r="MV304" s="703"/>
      <c r="MW304" s="703"/>
    </row>
    <row r="305" spans="1:361" ht="15.75">
      <c r="A305" s="689" t="s">
        <v>631</v>
      </c>
      <c r="B305" s="703"/>
      <c r="C305" s="703"/>
      <c r="D305" s="703"/>
      <c r="E305" s="703"/>
      <c r="F305" s="703"/>
      <c r="G305" s="703"/>
      <c r="H305" s="703"/>
      <c r="I305" s="703"/>
      <c r="J305" s="703"/>
      <c r="K305" s="703"/>
      <c r="L305" s="703"/>
      <c r="M305" s="703"/>
      <c r="N305" s="703"/>
      <c r="O305" s="703"/>
      <c r="P305" s="703"/>
      <c r="Q305" s="703"/>
      <c r="R305" s="703"/>
      <c r="S305" s="703"/>
      <c r="T305" s="703"/>
      <c r="U305" s="703"/>
      <c r="V305" s="703"/>
      <c r="W305" s="703"/>
      <c r="X305" s="703"/>
      <c r="Y305" s="703"/>
      <c r="Z305" s="703"/>
      <c r="AA305" s="703"/>
      <c r="AB305" s="703"/>
      <c r="AC305" s="703"/>
      <c r="AD305" s="703"/>
      <c r="AE305" s="703"/>
      <c r="AF305" s="703"/>
      <c r="AG305" s="703"/>
      <c r="AH305" s="703"/>
      <c r="AI305" s="703"/>
      <c r="AJ305" s="703"/>
      <c r="AK305" s="703"/>
      <c r="AL305" s="703"/>
      <c r="AM305" s="703"/>
      <c r="AN305" s="703"/>
      <c r="AO305" s="703"/>
      <c r="AP305" s="703"/>
      <c r="AQ305" s="703"/>
      <c r="AR305" s="703"/>
      <c r="AS305" s="703"/>
      <c r="AT305" s="703"/>
      <c r="AU305" s="703"/>
      <c r="AV305" s="703"/>
      <c r="AW305" s="703"/>
      <c r="AX305" s="703">
        <v>-3.4250000000000023E-2</v>
      </c>
      <c r="AY305" s="703">
        <v>-3.4250000000000023E-2</v>
      </c>
      <c r="AZ305" s="703">
        <v>-3.4250000000000023E-2</v>
      </c>
      <c r="BA305" s="703">
        <v>-3.4250000000000023E-2</v>
      </c>
      <c r="BB305" s="703">
        <v>-3.4250000000000023E-2</v>
      </c>
      <c r="BC305" s="703">
        <v>-3.4250000000000023E-2</v>
      </c>
      <c r="BD305" s="703">
        <v>-3.4250000000000023E-2</v>
      </c>
      <c r="BE305" s="703">
        <v>-3.4250000000000023E-2</v>
      </c>
      <c r="BF305" s="703">
        <v>-3.4250000000000023E-2</v>
      </c>
      <c r="BG305" s="703">
        <v>-3.4250000000000023E-2</v>
      </c>
      <c r="BH305" s="703">
        <v>-3.4250000000000023E-2</v>
      </c>
      <c r="BI305" s="703">
        <v>-3.4250000000000023E-2</v>
      </c>
      <c r="BJ305" s="703">
        <v>-0.42891666666666667</v>
      </c>
      <c r="BK305" s="703">
        <v>-0.42891666666666667</v>
      </c>
      <c r="BL305" s="703">
        <v>-0.42891666666666667</v>
      </c>
      <c r="BM305" s="703">
        <v>-0.42891666666666667</v>
      </c>
      <c r="BN305" s="703">
        <v>-0.42891666666666667</v>
      </c>
      <c r="BO305" s="703">
        <v>-0.42891666666666667</v>
      </c>
      <c r="BP305" s="703">
        <v>-0.42891666666666667</v>
      </c>
      <c r="BQ305" s="703">
        <v>-0.42891666666666667</v>
      </c>
      <c r="BR305" s="703">
        <v>-0.42891666666666667</v>
      </c>
      <c r="BS305" s="703">
        <v>-0.42891666666666667</v>
      </c>
      <c r="BT305" s="703">
        <v>-0.42891666666666667</v>
      </c>
      <c r="BU305" s="703">
        <v>-0.42891666666666667</v>
      </c>
      <c r="BV305" s="703">
        <v>-0.79656458333333335</v>
      </c>
      <c r="BW305" s="703">
        <v>-0.79656458333333335</v>
      </c>
      <c r="BX305" s="703">
        <v>-0.79656458333333335</v>
      </c>
      <c r="BY305" s="703">
        <v>-0.79656458333333335</v>
      </c>
      <c r="BZ305" s="703">
        <v>-0.79656458333333335</v>
      </c>
      <c r="CA305" s="703">
        <v>-0.79656458333333335</v>
      </c>
      <c r="CB305" s="703">
        <v>-0.79656458333333335</v>
      </c>
      <c r="CC305" s="703">
        <v>-0.79656458333333335</v>
      </c>
      <c r="CD305" s="703">
        <v>-0.79656458333333335</v>
      </c>
      <c r="CE305" s="703">
        <v>-0.79656458333333335</v>
      </c>
      <c r="CF305" s="703">
        <v>-0.79656458333333335</v>
      </c>
      <c r="CG305" s="703">
        <v>-0.79656458333333335</v>
      </c>
      <c r="CH305" s="703">
        <v>-0.54546249999999985</v>
      </c>
      <c r="CI305" s="703">
        <v>-0.54546249999999985</v>
      </c>
      <c r="CJ305" s="703">
        <v>-0.54546249999999985</v>
      </c>
      <c r="CK305" s="703">
        <v>-0.54546249999999985</v>
      </c>
      <c r="CL305" s="703">
        <v>-0.54546249999999985</v>
      </c>
      <c r="CM305" s="703">
        <v>-0.54546249999999985</v>
      </c>
      <c r="CN305" s="703">
        <v>-0.54546249999999985</v>
      </c>
      <c r="CO305" s="703">
        <v>-0.54546249999999985</v>
      </c>
      <c r="CP305" s="703">
        <v>-0.54546249999999985</v>
      </c>
      <c r="CQ305" s="703">
        <v>-0.54546249999999985</v>
      </c>
      <c r="CR305" s="703">
        <v>-0.54546249999999985</v>
      </c>
      <c r="CS305" s="703">
        <v>-0.54546249999999985</v>
      </c>
      <c r="CT305" s="703">
        <v>-0.73314791666666645</v>
      </c>
      <c r="CU305" s="703">
        <v>-0.73314791666666645</v>
      </c>
      <c r="CV305" s="703">
        <v>-0.73314791666666645</v>
      </c>
      <c r="CW305" s="703">
        <v>-0.73314791666666645</v>
      </c>
      <c r="CX305" s="703">
        <v>-0.73314791666666645</v>
      </c>
      <c r="CY305" s="703">
        <v>-0.73314791666666645</v>
      </c>
      <c r="CZ305" s="703">
        <v>-0.73314791666666645</v>
      </c>
      <c r="DA305" s="703">
        <v>-0.73314791666666645</v>
      </c>
      <c r="DB305" s="703">
        <v>-0.73314791666666645</v>
      </c>
      <c r="DC305" s="703">
        <v>-0.73314791666666645</v>
      </c>
      <c r="DD305" s="703">
        <v>-0.73314791666666645</v>
      </c>
      <c r="DE305" s="703">
        <v>-0.73314791666666645</v>
      </c>
      <c r="DF305" s="703">
        <v>-2.3324166666666666</v>
      </c>
      <c r="DG305" s="703">
        <v>-2.3324166666666666</v>
      </c>
      <c r="DH305" s="703">
        <v>-2.3324166666666666</v>
      </c>
      <c r="DI305" s="703">
        <v>-2.3324166666666666</v>
      </c>
      <c r="DJ305" s="703">
        <v>-2.3324166666666666</v>
      </c>
      <c r="DK305" s="703">
        <v>-2.3324166666666666</v>
      </c>
      <c r="DL305" s="703">
        <v>-2.3324166666666666</v>
      </c>
      <c r="DM305" s="703">
        <v>-2.3324166666666666</v>
      </c>
      <c r="DN305" s="703">
        <v>-2.3324166666666666</v>
      </c>
      <c r="DO305" s="703">
        <v>-2.3324166666666666</v>
      </c>
      <c r="DP305" s="703">
        <v>-2.3324166666666666</v>
      </c>
      <c r="DQ305" s="703">
        <v>-2.3324166666666666</v>
      </c>
      <c r="DR305" s="703">
        <v>-2.5424166666666665</v>
      </c>
      <c r="DS305" s="703">
        <v>-2.5424166666666665</v>
      </c>
      <c r="DT305" s="703">
        <v>-2.5424166666666665</v>
      </c>
      <c r="DU305" s="703">
        <v>-2.5424166666666665</v>
      </c>
      <c r="DV305" s="703">
        <v>-2.5424166666666665</v>
      </c>
      <c r="DW305" s="703">
        <v>-2.5424166666666665</v>
      </c>
      <c r="DX305" s="703">
        <v>-2.5424166666666665</v>
      </c>
      <c r="DY305" s="703">
        <v>-2.5424166666666665</v>
      </c>
      <c r="DZ305" s="703">
        <v>-2.5424166666666665</v>
      </c>
      <c r="EA305" s="703">
        <v>-2.5424166666666665</v>
      </c>
      <c r="EB305" s="703">
        <v>-2.5424166666666665</v>
      </c>
      <c r="EC305" s="703">
        <v>-2.5424166666666665</v>
      </c>
      <c r="ED305" s="703">
        <v>-1.1891666666666667</v>
      </c>
      <c r="EE305" s="703">
        <v>-1.1891666666666667</v>
      </c>
      <c r="EF305" s="703">
        <v>-1.1891666666666667</v>
      </c>
      <c r="EG305" s="703">
        <v>-1.1891666666666667</v>
      </c>
      <c r="EH305" s="703">
        <v>-1.1891666666666667</v>
      </c>
      <c r="EI305" s="703">
        <v>-1.1891666666666667</v>
      </c>
      <c r="EJ305" s="703">
        <v>-1.1891666666666667</v>
      </c>
      <c r="EK305" s="703">
        <v>-1.1891666666666667</v>
      </c>
      <c r="EL305" s="703">
        <v>-1.1891666666666667</v>
      </c>
      <c r="EM305" s="703">
        <v>-1.1891666666666667</v>
      </c>
      <c r="EN305" s="703">
        <v>-1.1891666666666667</v>
      </c>
      <c r="EO305" s="703">
        <v>-1.1891666666666667</v>
      </c>
      <c r="EP305" s="703">
        <v>0</v>
      </c>
      <c r="EQ305" s="703">
        <v>0</v>
      </c>
      <c r="ER305" s="703">
        <v>0</v>
      </c>
      <c r="ES305" s="703">
        <v>0</v>
      </c>
      <c r="ET305" s="703">
        <v>0</v>
      </c>
      <c r="EU305" s="703">
        <v>0</v>
      </c>
      <c r="EV305" s="703">
        <v>0</v>
      </c>
      <c r="EW305" s="703">
        <v>0</v>
      </c>
      <c r="EX305" s="703">
        <v>0</v>
      </c>
      <c r="EY305" s="703">
        <v>0</v>
      </c>
      <c r="EZ305" s="703">
        <v>0</v>
      </c>
      <c r="FA305" s="703">
        <v>0</v>
      </c>
      <c r="FB305" s="703">
        <v>0</v>
      </c>
      <c r="FC305" s="703">
        <v>0</v>
      </c>
      <c r="FD305" s="703">
        <v>0</v>
      </c>
      <c r="FE305" s="703">
        <v>0</v>
      </c>
      <c r="FF305" s="703">
        <v>0</v>
      </c>
      <c r="FG305" s="703">
        <v>0</v>
      </c>
      <c r="FH305" s="703">
        <v>0</v>
      </c>
      <c r="FI305" s="703">
        <v>0</v>
      </c>
      <c r="FJ305" s="703">
        <v>0</v>
      </c>
      <c r="FK305" s="703">
        <v>0</v>
      </c>
      <c r="FL305" s="703">
        <v>0</v>
      </c>
      <c r="FM305" s="703">
        <v>0</v>
      </c>
      <c r="FN305" s="703">
        <v>0</v>
      </c>
      <c r="FO305" s="703">
        <v>0</v>
      </c>
      <c r="FP305" s="703">
        <v>0</v>
      </c>
      <c r="FQ305" s="703">
        <v>0</v>
      </c>
      <c r="FR305" s="703">
        <v>0</v>
      </c>
      <c r="FS305" s="703">
        <v>0</v>
      </c>
      <c r="FT305" s="703">
        <v>0</v>
      </c>
      <c r="FU305" s="703">
        <v>0</v>
      </c>
      <c r="FV305" s="703">
        <v>0</v>
      </c>
      <c r="FW305" s="703">
        <v>0</v>
      </c>
      <c r="FX305" s="703">
        <v>0</v>
      </c>
      <c r="FY305" s="703">
        <v>0</v>
      </c>
      <c r="FZ305" s="703">
        <v>0</v>
      </c>
      <c r="GA305" s="703">
        <v>0</v>
      </c>
      <c r="GB305" s="703">
        <v>0</v>
      </c>
      <c r="GC305" s="703">
        <v>0</v>
      </c>
      <c r="GD305" s="703">
        <v>0</v>
      </c>
      <c r="GE305" s="703">
        <v>0</v>
      </c>
      <c r="GF305" s="703">
        <v>0</v>
      </c>
      <c r="GG305" s="703">
        <v>0</v>
      </c>
      <c r="GH305" s="703">
        <v>0</v>
      </c>
      <c r="GI305" s="703">
        <v>0</v>
      </c>
      <c r="GJ305" s="703">
        <v>0</v>
      </c>
      <c r="GK305" s="703">
        <v>0</v>
      </c>
      <c r="GL305" s="703">
        <v>0</v>
      </c>
      <c r="GM305" s="703">
        <v>0</v>
      </c>
      <c r="GN305" s="703">
        <v>0</v>
      </c>
      <c r="GO305" s="703">
        <v>0</v>
      </c>
      <c r="GP305" s="703">
        <v>0</v>
      </c>
      <c r="GQ305" s="703">
        <v>0</v>
      </c>
      <c r="GR305" s="703">
        <v>0</v>
      </c>
      <c r="GS305" s="703">
        <v>0</v>
      </c>
      <c r="GT305" s="703">
        <v>0</v>
      </c>
      <c r="GU305" s="703">
        <v>0</v>
      </c>
      <c r="GV305" s="703">
        <v>0</v>
      </c>
      <c r="GW305" s="703">
        <v>0</v>
      </c>
      <c r="GX305" s="703">
        <v>0</v>
      </c>
      <c r="GY305" s="703">
        <v>0</v>
      </c>
      <c r="GZ305" s="703">
        <v>0</v>
      </c>
      <c r="HA305" s="703">
        <v>0</v>
      </c>
      <c r="HB305" s="703">
        <v>0</v>
      </c>
      <c r="HC305" s="703">
        <v>0</v>
      </c>
      <c r="HD305" s="703">
        <v>0</v>
      </c>
      <c r="HE305" s="703">
        <v>0</v>
      </c>
      <c r="HF305" s="703">
        <v>0</v>
      </c>
      <c r="HG305" s="703">
        <v>0</v>
      </c>
      <c r="HH305" s="703">
        <v>0</v>
      </c>
      <c r="HI305" s="703">
        <v>0</v>
      </c>
      <c r="HJ305" s="703">
        <v>0</v>
      </c>
      <c r="HK305" s="703">
        <v>0</v>
      </c>
      <c r="HL305" s="703">
        <v>0</v>
      </c>
      <c r="HM305" s="703">
        <v>0</v>
      </c>
      <c r="HN305" s="703">
        <v>0</v>
      </c>
      <c r="HO305" s="703">
        <v>0</v>
      </c>
      <c r="HP305" s="703">
        <v>-41.170671326000033</v>
      </c>
      <c r="HQ305" s="703">
        <v>11.922575143000078</v>
      </c>
      <c r="HR305" s="703">
        <v>-22.926783045000025</v>
      </c>
      <c r="HS305" s="703">
        <v>-11.398425882</v>
      </c>
      <c r="HT305" s="703">
        <v>23.338874671999982</v>
      </c>
      <c r="HU305" s="703">
        <v>-13.059848272000007</v>
      </c>
      <c r="HV305" s="703">
        <v>24.898214388302378</v>
      </c>
      <c r="HW305" s="703">
        <v>27.242638573511098</v>
      </c>
      <c r="HX305" s="703">
        <v>6.7172435206434074</v>
      </c>
      <c r="HY305" s="703">
        <v>18.836425920929031</v>
      </c>
      <c r="HZ305" s="703">
        <v>0.55550442947313339</v>
      </c>
      <c r="IA305" s="703">
        <v>53.541338296288565</v>
      </c>
      <c r="IB305" s="703">
        <v>28.977871790395973</v>
      </c>
      <c r="IC305" s="703">
        <v>-0.79787384793163607</v>
      </c>
      <c r="ID305" s="703">
        <v>26.399793508802578</v>
      </c>
      <c r="IE305" s="703">
        <v>27.780297227250578</v>
      </c>
      <c r="IF305" s="703">
        <v>-15.246527991337558</v>
      </c>
      <c r="IG305" s="703">
        <v>-88.056370374511175</v>
      </c>
      <c r="IH305" s="703">
        <v>29.64517860848937</v>
      </c>
      <c r="II305" s="703">
        <v>-16.507817383659258</v>
      </c>
      <c r="IJ305" s="703">
        <v>-2.6519222317938871</v>
      </c>
      <c r="IK305" s="703">
        <v>21.379032618166445</v>
      </c>
      <c r="IL305" s="703">
        <v>41.43465461674392</v>
      </c>
      <c r="IM305" s="703">
        <v>57.350646447549742</v>
      </c>
      <c r="IN305" s="703">
        <v>3.6101350954144777</v>
      </c>
      <c r="IO305" s="703">
        <v>2.113980364082245</v>
      </c>
      <c r="IP305" s="703">
        <v>-48.252695685131656</v>
      </c>
      <c r="IQ305" s="703">
        <v>40.716188364718803</v>
      </c>
      <c r="IR305" s="703">
        <v>-17.293612730923506</v>
      </c>
      <c r="IS305" s="703">
        <v>-85.015738029892162</v>
      </c>
      <c r="IT305" s="703">
        <v>43.940070560294608</v>
      </c>
      <c r="IU305" s="703">
        <v>-10.275546578094861</v>
      </c>
      <c r="IV305" s="703">
        <v>-3.1340840069590103</v>
      </c>
      <c r="IW305" s="703">
        <v>-32.901960912631708</v>
      </c>
      <c r="IX305" s="703">
        <v>27.74647742654739</v>
      </c>
      <c r="IY305" s="703">
        <v>48.548934250210294</v>
      </c>
      <c r="IZ305" s="703">
        <v>-22.130719105574489</v>
      </c>
      <c r="JA305" s="703">
        <v>1.6157589784163662</v>
      </c>
      <c r="JB305" s="703">
        <v>-51.080445879387796</v>
      </c>
      <c r="JC305" s="703">
        <v>-0.44943958824041319</v>
      </c>
      <c r="JD305" s="703">
        <v>19.331369006530817</v>
      </c>
      <c r="JE305" s="703">
        <v>-49.316622722373367</v>
      </c>
      <c r="JF305" s="703">
        <v>-1.9740807994948575</v>
      </c>
      <c r="JG305" s="703">
        <v>56.809879230220943</v>
      </c>
      <c r="JH305" s="703">
        <v>-7.4608903386428134</v>
      </c>
      <c r="JI305" s="703">
        <v>7.3313522337679933</v>
      </c>
      <c r="JJ305" s="703">
        <v>42.165568500280806</v>
      </c>
      <c r="JK305" s="703">
        <v>43.362748058465783</v>
      </c>
      <c r="JL305" s="703">
        <v>17.488664627597313</v>
      </c>
      <c r="JM305" s="703">
        <v>26.939336042583211</v>
      </c>
      <c r="JN305" s="703">
        <v>-18.214452912902377</v>
      </c>
      <c r="JO305" s="703">
        <v>-7.5839176183990133</v>
      </c>
      <c r="JP305" s="703">
        <v>2.9051516312687502</v>
      </c>
      <c r="JQ305" s="703">
        <v>-101.05358512258212</v>
      </c>
      <c r="JR305" s="703">
        <v>56.093769017116827</v>
      </c>
      <c r="JS305" s="703">
        <v>23.651856150884328</v>
      </c>
      <c r="JT305" s="703">
        <v>-4.7204533158679673</v>
      </c>
      <c r="JU305" s="703">
        <v>-2.4002334222471133</v>
      </c>
      <c r="JV305" s="703">
        <v>49.922034675093187</v>
      </c>
      <c r="JW305" s="703">
        <v>16.300420027978983</v>
      </c>
      <c r="JX305" s="703">
        <v>3.7327246438775337</v>
      </c>
      <c r="JY305" s="703">
        <v>-15.68152072563775</v>
      </c>
      <c r="JZ305" s="703">
        <v>-13.802454912438574</v>
      </c>
      <c r="KA305" s="703">
        <v>50.297001710504126</v>
      </c>
      <c r="KB305" s="703">
        <v>10.380202150231902</v>
      </c>
      <c r="KC305" s="703">
        <v>-225.37732236665005</v>
      </c>
      <c r="KD305" s="703">
        <v>46.759666343014977</v>
      </c>
      <c r="KE305" s="703">
        <v>30.027595411034643</v>
      </c>
      <c r="KF305" s="703">
        <v>36.192516067742069</v>
      </c>
      <c r="KG305" s="703">
        <v>35.922027015515511</v>
      </c>
      <c r="KH305" s="703">
        <v>35.585495105314209</v>
      </c>
      <c r="KI305" s="810">
        <v>-0.46958969319274002</v>
      </c>
      <c r="KJ305" s="703">
        <v>-22.874647750153898</v>
      </c>
      <c r="KK305" s="703">
        <v>-9.1041947153639455</v>
      </c>
      <c r="KL305" s="703">
        <v>-17.7099724885867</v>
      </c>
      <c r="KM305" s="703">
        <v>-10.152420383542335</v>
      </c>
      <c r="KN305" s="703">
        <v>38.992015932085479</v>
      </c>
      <c r="KO305" s="703">
        <v>-110.78169185472626</v>
      </c>
      <c r="KP305" s="703">
        <v>6.6379197611938139</v>
      </c>
      <c r="KQ305" s="703">
        <v>66.917091749308099</v>
      </c>
      <c r="KR305" s="703">
        <v>41.596143776193173</v>
      </c>
      <c r="KS305" s="703">
        <v>-72.7778296937569</v>
      </c>
      <c r="KT305" s="703">
        <v>87.703867425001363</v>
      </c>
      <c r="KU305" s="703">
        <v>-124.71123972985319</v>
      </c>
      <c r="KV305" s="703">
        <v>-121.53956809261769</v>
      </c>
      <c r="KW305" s="703">
        <v>9.1145594561838834</v>
      </c>
      <c r="KX305" s="703">
        <v>-94.508816976651758</v>
      </c>
      <c r="KY305" s="703">
        <v>15.222634063051117</v>
      </c>
      <c r="KZ305" s="703">
        <v>86.286309625193894</v>
      </c>
      <c r="LA305" s="703">
        <v>-122.19648047045075</v>
      </c>
      <c r="LB305" s="703">
        <v>48.498379113094472</v>
      </c>
      <c r="LC305" s="703">
        <v>96.940465186500717</v>
      </c>
      <c r="LD305" s="703">
        <v>-43.393772801644673</v>
      </c>
      <c r="LE305" s="703">
        <v>-48.126873886548537</v>
      </c>
      <c r="LF305" s="703">
        <v>92.691488708293775</v>
      </c>
      <c r="LG305" s="703">
        <v>160.83537507320364</v>
      </c>
      <c r="LH305" s="703">
        <v>-90.137744616155771</v>
      </c>
      <c r="LI305" s="703">
        <v>-176.73753636965807</v>
      </c>
      <c r="LJ305" s="703">
        <v>128.74338969451946</v>
      </c>
      <c r="LK305" s="703">
        <v>24.349591436418336</v>
      </c>
      <c r="LL305" s="703">
        <v>40.786015999976087</v>
      </c>
      <c r="LM305" s="703">
        <v>-24.211328426225293</v>
      </c>
      <c r="LN305" s="703">
        <v>128.48696695392704</v>
      </c>
      <c r="LO305" s="703">
        <v>75.288567285679449</v>
      </c>
      <c r="LP305" s="703">
        <v>-169.93827472271408</v>
      </c>
      <c r="LQ305" s="703">
        <v>-1.2935413788548544</v>
      </c>
      <c r="LR305" s="703">
        <v>-38.999985086299432</v>
      </c>
      <c r="LS305" s="703">
        <v>91.352207961768386</v>
      </c>
      <c r="LT305" s="703">
        <v>4.2060574652706322</v>
      </c>
      <c r="LU305" s="703">
        <v>174.55093141409645</v>
      </c>
      <c r="LV305" s="703">
        <v>62.523809034533201</v>
      </c>
      <c r="LW305" s="703">
        <v>44.905737254646738</v>
      </c>
      <c r="LX305" s="703">
        <v>47.552312423972865</v>
      </c>
      <c r="LY305" s="703">
        <v>-118.16628300480807</v>
      </c>
      <c r="LZ305" s="703"/>
      <c r="MA305" s="703"/>
      <c r="MB305" s="703"/>
      <c r="MC305" s="703"/>
      <c r="MD305" s="703"/>
      <c r="ME305" s="703"/>
      <c r="MF305" s="703"/>
      <c r="MG305" s="703"/>
      <c r="MH305" s="703"/>
      <c r="MI305" s="703"/>
      <c r="MJ305" s="703"/>
      <c r="MK305" s="703"/>
      <c r="ML305" s="703"/>
      <c r="MM305" s="703"/>
      <c r="MN305" s="703"/>
      <c r="MO305" s="703"/>
      <c r="MP305" s="703"/>
      <c r="MQ305" s="703"/>
      <c r="MR305" s="703"/>
      <c r="MS305" s="703"/>
      <c r="MT305" s="703"/>
      <c r="MU305" s="703"/>
      <c r="MV305" s="703"/>
      <c r="MW305" s="703"/>
    </row>
    <row r="306" spans="1:361" ht="15.75">
      <c r="A306" s="689" t="s">
        <v>45</v>
      </c>
      <c r="B306" s="703"/>
      <c r="C306" s="703"/>
      <c r="D306" s="703"/>
      <c r="E306" s="703"/>
      <c r="F306" s="703"/>
      <c r="G306" s="703"/>
      <c r="H306" s="703"/>
      <c r="I306" s="703"/>
      <c r="J306" s="703"/>
      <c r="K306" s="703"/>
      <c r="L306" s="703"/>
      <c r="M306" s="703"/>
      <c r="N306" s="703"/>
      <c r="O306" s="703"/>
      <c r="P306" s="703"/>
      <c r="Q306" s="703"/>
      <c r="R306" s="703"/>
      <c r="S306" s="703"/>
      <c r="T306" s="703"/>
      <c r="U306" s="703"/>
      <c r="V306" s="703"/>
      <c r="W306" s="703"/>
      <c r="X306" s="703"/>
      <c r="Y306" s="703"/>
      <c r="Z306" s="703"/>
      <c r="AA306" s="703"/>
      <c r="AB306" s="703"/>
      <c r="AC306" s="703"/>
      <c r="AD306" s="703"/>
      <c r="AE306" s="703"/>
      <c r="AF306" s="703"/>
      <c r="AG306" s="703"/>
      <c r="AH306" s="703"/>
      <c r="AI306" s="703"/>
      <c r="AJ306" s="703"/>
      <c r="AK306" s="703"/>
      <c r="AL306" s="703"/>
      <c r="AM306" s="703"/>
      <c r="AN306" s="703"/>
      <c r="AO306" s="703"/>
      <c r="AP306" s="703"/>
      <c r="AQ306" s="703"/>
      <c r="AR306" s="703"/>
      <c r="AS306" s="703"/>
      <c r="AT306" s="703"/>
      <c r="AU306" s="703"/>
      <c r="AV306" s="703"/>
      <c r="AW306" s="703"/>
      <c r="AX306" s="703">
        <v>-0.57690833333333336</v>
      </c>
      <c r="AY306" s="703">
        <v>-0.57690833333333336</v>
      </c>
      <c r="AZ306" s="703">
        <v>-0.57690833333333336</v>
      </c>
      <c r="BA306" s="703">
        <v>-0.57690833333333336</v>
      </c>
      <c r="BB306" s="703">
        <v>-0.57690833333333336</v>
      </c>
      <c r="BC306" s="703">
        <v>-0.57690833333333336</v>
      </c>
      <c r="BD306" s="703">
        <v>-0.57690833333333336</v>
      </c>
      <c r="BE306" s="703">
        <v>-0.57690833333333336</v>
      </c>
      <c r="BF306" s="703">
        <v>-0.57690833333333336</v>
      </c>
      <c r="BG306" s="703">
        <v>-0.57690833333333336</v>
      </c>
      <c r="BH306" s="703">
        <v>-0.57690833333333336</v>
      </c>
      <c r="BI306" s="703">
        <v>-0.57690833333333336</v>
      </c>
      <c r="BJ306" s="703">
        <v>-0.32816041666666662</v>
      </c>
      <c r="BK306" s="703">
        <v>-0.32816041666666662</v>
      </c>
      <c r="BL306" s="703">
        <v>-0.32816041666666662</v>
      </c>
      <c r="BM306" s="703">
        <v>-0.32816041666666662</v>
      </c>
      <c r="BN306" s="703">
        <v>-0.32816041666666662</v>
      </c>
      <c r="BO306" s="703">
        <v>-0.32816041666666662</v>
      </c>
      <c r="BP306" s="703">
        <v>-0.32816041666666662</v>
      </c>
      <c r="BQ306" s="703">
        <v>-0.32816041666666662</v>
      </c>
      <c r="BR306" s="703">
        <v>-0.32816041666666662</v>
      </c>
      <c r="BS306" s="703">
        <v>-0.32816041666666662</v>
      </c>
      <c r="BT306" s="703">
        <v>-0.32816041666666662</v>
      </c>
      <c r="BU306" s="703">
        <v>-0.32816041666666662</v>
      </c>
      <c r="BV306" s="703">
        <v>2.0431249999999998E-2</v>
      </c>
      <c r="BW306" s="703">
        <v>2.0431249999999998E-2</v>
      </c>
      <c r="BX306" s="703">
        <v>2.0431249999999998E-2</v>
      </c>
      <c r="BY306" s="703">
        <v>2.0431249999999998E-2</v>
      </c>
      <c r="BZ306" s="703">
        <v>2.0431249999999998E-2</v>
      </c>
      <c r="CA306" s="703">
        <v>2.0431249999999998E-2</v>
      </c>
      <c r="CB306" s="703">
        <v>2.0431249999999998E-2</v>
      </c>
      <c r="CC306" s="703">
        <v>2.0431249999999998E-2</v>
      </c>
      <c r="CD306" s="703">
        <v>2.0431249999999998E-2</v>
      </c>
      <c r="CE306" s="703">
        <v>2.0431249999999998E-2</v>
      </c>
      <c r="CF306" s="703">
        <v>2.0431249999999998E-2</v>
      </c>
      <c r="CG306" s="703">
        <v>2.0431249999999998E-2</v>
      </c>
      <c r="CH306" s="703">
        <v>7.391312500000001E-2</v>
      </c>
      <c r="CI306" s="703">
        <v>7.391312500000001E-2</v>
      </c>
      <c r="CJ306" s="703">
        <v>7.391312500000001E-2</v>
      </c>
      <c r="CK306" s="703">
        <v>7.391312500000001E-2</v>
      </c>
      <c r="CL306" s="703">
        <v>7.391312500000001E-2</v>
      </c>
      <c r="CM306" s="703">
        <v>7.391312500000001E-2</v>
      </c>
      <c r="CN306" s="703">
        <v>7.391312500000001E-2</v>
      </c>
      <c r="CO306" s="703">
        <v>7.391312500000001E-2</v>
      </c>
      <c r="CP306" s="703">
        <v>7.391312500000001E-2</v>
      </c>
      <c r="CQ306" s="703">
        <v>7.391312500000001E-2</v>
      </c>
      <c r="CR306" s="703">
        <v>7.391312500000001E-2</v>
      </c>
      <c r="CS306" s="703">
        <v>7.391312500000001E-2</v>
      </c>
      <c r="CT306" s="703">
        <v>0.15622416666666669</v>
      </c>
      <c r="CU306" s="703">
        <v>0.15622416666666669</v>
      </c>
      <c r="CV306" s="703">
        <v>0.15622416666666669</v>
      </c>
      <c r="CW306" s="703">
        <v>0.15622416666666669</v>
      </c>
      <c r="CX306" s="703">
        <v>0.15622416666666669</v>
      </c>
      <c r="CY306" s="703">
        <v>0.15622416666666669</v>
      </c>
      <c r="CZ306" s="703">
        <v>0.15622416666666669</v>
      </c>
      <c r="DA306" s="703">
        <v>0.15622416666666669</v>
      </c>
      <c r="DB306" s="703">
        <v>0.15622416666666669</v>
      </c>
      <c r="DC306" s="703">
        <v>0.15622416666666669</v>
      </c>
      <c r="DD306" s="703">
        <v>0.15622416666666669</v>
      </c>
      <c r="DE306" s="703">
        <v>0.15622416666666669</v>
      </c>
      <c r="DF306" s="703">
        <v>8.0444375000000054E-2</v>
      </c>
      <c r="DG306" s="703">
        <v>8.0444375000000054E-2</v>
      </c>
      <c r="DH306" s="703">
        <v>8.0444375000000054E-2</v>
      </c>
      <c r="DI306" s="703">
        <v>8.0444375000000054E-2</v>
      </c>
      <c r="DJ306" s="703">
        <v>8.0444375000000054E-2</v>
      </c>
      <c r="DK306" s="703">
        <v>8.0444375000000054E-2</v>
      </c>
      <c r="DL306" s="703">
        <v>8.0444375000000054E-2</v>
      </c>
      <c r="DM306" s="703">
        <v>8.0444375000000054E-2</v>
      </c>
      <c r="DN306" s="703">
        <v>8.0444375000000054E-2</v>
      </c>
      <c r="DO306" s="703">
        <v>8.0444375000000054E-2</v>
      </c>
      <c r="DP306" s="703">
        <v>8.0444375000000054E-2</v>
      </c>
      <c r="DQ306" s="703">
        <v>8.0444375000000054E-2</v>
      </c>
      <c r="DR306" s="703">
        <v>-0.3351979166666666</v>
      </c>
      <c r="DS306" s="703">
        <v>-0.3351979166666666</v>
      </c>
      <c r="DT306" s="703">
        <v>-0.3351979166666666</v>
      </c>
      <c r="DU306" s="703">
        <v>-0.3351979166666666</v>
      </c>
      <c r="DV306" s="703">
        <v>-0.3351979166666666</v>
      </c>
      <c r="DW306" s="703">
        <v>-0.3351979166666666</v>
      </c>
      <c r="DX306" s="703">
        <v>-0.3351979166666666</v>
      </c>
      <c r="DY306" s="703">
        <v>-0.3351979166666666</v>
      </c>
      <c r="DZ306" s="703">
        <v>-0.3351979166666666</v>
      </c>
      <c r="EA306" s="703">
        <v>-0.3351979166666666</v>
      </c>
      <c r="EB306" s="703">
        <v>-0.3351979166666666</v>
      </c>
      <c r="EC306" s="703">
        <v>-0.3351979166666666</v>
      </c>
      <c r="ED306" s="703">
        <v>9.6685416666666746E-2</v>
      </c>
      <c r="EE306" s="703">
        <v>9.6685416666666746E-2</v>
      </c>
      <c r="EF306" s="703">
        <v>9.6685416666666746E-2</v>
      </c>
      <c r="EG306" s="703">
        <v>9.6685416666666746E-2</v>
      </c>
      <c r="EH306" s="703">
        <v>9.6685416666666746E-2</v>
      </c>
      <c r="EI306" s="703">
        <v>9.6685416666666746E-2</v>
      </c>
      <c r="EJ306" s="703">
        <v>9.6685416666666746E-2</v>
      </c>
      <c r="EK306" s="703">
        <v>9.6685416666666746E-2</v>
      </c>
      <c r="EL306" s="703">
        <v>9.6685416666666746E-2</v>
      </c>
      <c r="EM306" s="703">
        <v>9.6685416666666746E-2</v>
      </c>
      <c r="EN306" s="703">
        <v>9.6685416666666746E-2</v>
      </c>
      <c r="EO306" s="703">
        <v>9.6685416666666746E-2</v>
      </c>
      <c r="EP306" s="703">
        <v>1.5446500000000001</v>
      </c>
      <c r="EQ306" s="703">
        <v>-1.4620000000000005E-2</v>
      </c>
      <c r="ER306" s="703">
        <v>3.7025000000000001</v>
      </c>
      <c r="ES306" s="703">
        <v>-0.69927000000000006</v>
      </c>
      <c r="ET306" s="703">
        <v>-2.84707</v>
      </c>
      <c r="EU306" s="703">
        <v>-4.02006</v>
      </c>
      <c r="EV306" s="703">
        <v>-1.10934</v>
      </c>
      <c r="EW306" s="703">
        <v>-0.87460000000000004</v>
      </c>
      <c r="EX306" s="703">
        <v>-3.5034000000000001</v>
      </c>
      <c r="EY306" s="703">
        <v>-0.97641000000000011</v>
      </c>
      <c r="EZ306" s="703">
        <v>1.80935</v>
      </c>
      <c r="FA306" s="703">
        <v>-5.3193199999999994</v>
      </c>
      <c r="FB306" s="703">
        <v>-5.0225</v>
      </c>
      <c r="FC306" s="703">
        <v>-2.7543699999999998</v>
      </c>
      <c r="FD306" s="703">
        <v>0.96004000000000012</v>
      </c>
      <c r="FE306" s="703">
        <v>-0.12595000000000003</v>
      </c>
      <c r="FF306" s="703">
        <v>-0.46615000000000006</v>
      </c>
      <c r="FG306" s="703">
        <v>4.5327431620000009</v>
      </c>
      <c r="FH306" s="703">
        <v>-1.6704100000000002</v>
      </c>
      <c r="FI306" s="703">
        <v>1.3991800000000001</v>
      </c>
      <c r="FJ306" s="703">
        <v>-2.9094699999999998</v>
      </c>
      <c r="FK306" s="703">
        <v>-6.6022600000000002</v>
      </c>
      <c r="FL306" s="703">
        <v>2.0030000000000001</v>
      </c>
      <c r="FM306" s="703">
        <v>-5.0388600000000006</v>
      </c>
      <c r="FN306" s="703">
        <v>-0.9</v>
      </c>
      <c r="FO306" s="703">
        <v>-0.2</v>
      </c>
      <c r="FP306" s="703">
        <v>-1.4</v>
      </c>
      <c r="FQ306" s="703">
        <v>-1.93472</v>
      </c>
      <c r="FR306" s="703">
        <v>-0.83784000000000003</v>
      </c>
      <c r="FS306" s="703">
        <v>-3.9935600000000004</v>
      </c>
      <c r="FT306" s="703">
        <v>-1.0940399999999999</v>
      </c>
      <c r="FU306" s="703">
        <v>-2.88862</v>
      </c>
      <c r="FV306" s="703">
        <v>-0.54108000000000001</v>
      </c>
      <c r="FW306" s="703">
        <v>-1.1647100000000001</v>
      </c>
      <c r="FX306" s="703">
        <v>-0.27212000000000003</v>
      </c>
      <c r="FY306" s="703">
        <v>-3.7279100000000001</v>
      </c>
      <c r="FZ306" s="703">
        <v>-0.53528999999999993</v>
      </c>
      <c r="GA306" s="703">
        <v>-3.9380000000000002</v>
      </c>
      <c r="GB306" s="703">
        <v>-3.09334</v>
      </c>
      <c r="GC306" s="703">
        <v>-1.8817200000000001</v>
      </c>
      <c r="GD306" s="703">
        <v>3.6420000000000001E-2</v>
      </c>
      <c r="GE306" s="703">
        <v>-0.93137999999999987</v>
      </c>
      <c r="GF306" s="703">
        <v>-2.27536</v>
      </c>
      <c r="GG306" s="703">
        <v>-0.19690999999999997</v>
      </c>
      <c r="GH306" s="703">
        <v>1.25508</v>
      </c>
      <c r="GI306" s="703">
        <v>-1.0966200000000002</v>
      </c>
      <c r="GJ306" s="703">
        <v>0.18771999999999991</v>
      </c>
      <c r="GK306" s="703">
        <v>-1.5063299999999999</v>
      </c>
      <c r="GL306" s="703">
        <v>-1.77075</v>
      </c>
      <c r="GM306" s="703">
        <v>-7.9225799999999991</v>
      </c>
      <c r="GN306" s="703">
        <v>-0.84974000000000016</v>
      </c>
      <c r="GO306" s="703">
        <v>-3.6012</v>
      </c>
      <c r="GP306" s="703">
        <v>-0.73443000000000003</v>
      </c>
      <c r="GQ306" s="703">
        <v>-1.1054800000000002</v>
      </c>
      <c r="GR306" s="703">
        <v>-1.6372280000000001</v>
      </c>
      <c r="GS306" s="703">
        <v>-1.5547900000000001</v>
      </c>
      <c r="GT306" s="703">
        <v>0.13500000000000001</v>
      </c>
      <c r="GU306" s="703">
        <v>-0.63022596600000003</v>
      </c>
      <c r="GV306" s="703">
        <v>0.749320863</v>
      </c>
      <c r="GW306" s="703">
        <v>-1.4891595820000001</v>
      </c>
      <c r="GX306" s="703">
        <v>-3.3858699999999997</v>
      </c>
      <c r="GY306" s="703">
        <v>-2.7693400000000001</v>
      </c>
      <c r="GZ306" s="703">
        <v>-2.18188</v>
      </c>
      <c r="HA306" s="703">
        <v>-2.5423800000000001</v>
      </c>
      <c r="HB306" s="703">
        <v>-1.7143699999999999</v>
      </c>
      <c r="HC306" s="703">
        <v>-5.8809400000000007</v>
      </c>
      <c r="HD306" s="703">
        <v>-0.76349999999999996</v>
      </c>
      <c r="HE306" s="703">
        <v>12.0663</v>
      </c>
      <c r="HF306" s="703">
        <v>6.2743000000000002</v>
      </c>
      <c r="HG306" s="703">
        <v>0</v>
      </c>
      <c r="HH306" s="703">
        <v>0</v>
      </c>
      <c r="HI306" s="703">
        <v>0</v>
      </c>
      <c r="HJ306" s="703">
        <v>0</v>
      </c>
      <c r="HK306" s="703">
        <v>0</v>
      </c>
      <c r="HL306" s="703">
        <v>0</v>
      </c>
      <c r="HM306" s="703">
        <v>0</v>
      </c>
      <c r="HN306" s="703">
        <v>0</v>
      </c>
      <c r="HO306" s="703">
        <v>0</v>
      </c>
      <c r="HP306" s="703">
        <v>-7.9970229590000264</v>
      </c>
      <c r="HQ306" s="703">
        <v>-12.793651817000004</v>
      </c>
      <c r="HR306" s="703">
        <v>6.0645420180000009</v>
      </c>
      <c r="HS306" s="703">
        <v>-12.472275056999999</v>
      </c>
      <c r="HT306" s="703">
        <v>-5.4014813710000027</v>
      </c>
      <c r="HU306" s="703">
        <v>-3.9224582569999984</v>
      </c>
      <c r="HV306" s="703">
        <v>0.13948036199999869</v>
      </c>
      <c r="HW306" s="703">
        <v>6.5064000000000011</v>
      </c>
      <c r="HX306" s="703">
        <v>-5.3870247939999967</v>
      </c>
      <c r="HY306" s="703">
        <v>-0.95571863300000004</v>
      </c>
      <c r="HZ306" s="703">
        <v>9.2343999999999991</v>
      </c>
      <c r="IA306" s="703">
        <v>-3.7926579819999997</v>
      </c>
      <c r="IB306" s="703">
        <v>-0.28826511620255502</v>
      </c>
      <c r="IC306" s="703">
        <v>8.2294999999999998</v>
      </c>
      <c r="ID306" s="703">
        <v>-1.3861579820000001</v>
      </c>
      <c r="IE306" s="703">
        <v>3.2993390698449137</v>
      </c>
      <c r="IF306" s="703">
        <v>7.084100000000003</v>
      </c>
      <c r="IG306" s="703">
        <v>-1.073357981999999</v>
      </c>
      <c r="IH306" s="703">
        <v>-2.9510079417820263</v>
      </c>
      <c r="II306" s="703">
        <v>7.7061999999999991</v>
      </c>
      <c r="IJ306" s="703">
        <v>-8.4300000000000319E-2</v>
      </c>
      <c r="IK306" s="703">
        <v>-1.0044080410543001</v>
      </c>
      <c r="IL306" s="703">
        <v>7.8123999999999985</v>
      </c>
      <c r="IM306" s="703">
        <v>-0.80925797399999999</v>
      </c>
      <c r="IN306" s="703">
        <v>-4.5324631415674794</v>
      </c>
      <c r="IO306" s="703">
        <v>5.4028999999999998</v>
      </c>
      <c r="IP306" s="703">
        <v>-0.88775798200000045</v>
      </c>
      <c r="IQ306" s="703">
        <v>-1.1786751808370697</v>
      </c>
      <c r="IR306" s="703">
        <v>4.3503000000000043</v>
      </c>
      <c r="IS306" s="703">
        <v>4.2070797710000001</v>
      </c>
      <c r="IT306" s="703">
        <v>5.1854538799999998</v>
      </c>
      <c r="IU306" s="703">
        <v>8.7312999999999832</v>
      </c>
      <c r="IV306" s="703">
        <v>0.28000000000000114</v>
      </c>
      <c r="IW306" s="703">
        <v>11.222922052894996</v>
      </c>
      <c r="IX306" s="703">
        <v>8.0632999999999981</v>
      </c>
      <c r="IY306" s="703">
        <v>6.8730000000000011</v>
      </c>
      <c r="IZ306" s="703">
        <v>2.5929376351340894</v>
      </c>
      <c r="JA306" s="703">
        <v>21.015247967000015</v>
      </c>
      <c r="JB306" s="703">
        <v>5.8203736469999976</v>
      </c>
      <c r="JC306" s="703">
        <v>5.9876888881631389</v>
      </c>
      <c r="JD306" s="703">
        <v>9.3489336149999929</v>
      </c>
      <c r="JE306" s="703">
        <v>-5.2444954929999943</v>
      </c>
      <c r="JF306" s="703">
        <v>5.519976130462255</v>
      </c>
      <c r="JG306" s="703">
        <v>5.620087768000003</v>
      </c>
      <c r="JH306" s="703">
        <v>-4.1149846369999992</v>
      </c>
      <c r="JI306" s="703">
        <v>5.1006321740668881E-2</v>
      </c>
      <c r="JJ306" s="703">
        <v>6.9359000000000037</v>
      </c>
      <c r="JK306" s="703">
        <v>-12.342832052422075</v>
      </c>
      <c r="JL306" s="703">
        <v>-15.851021655275062</v>
      </c>
      <c r="JM306" s="703">
        <v>-0.26779999999999538</v>
      </c>
      <c r="JN306" s="703">
        <v>-6.5678439215778273</v>
      </c>
      <c r="JO306" s="703">
        <v>-6.5429619260000047</v>
      </c>
      <c r="JP306" s="703">
        <v>2.8764000000000181</v>
      </c>
      <c r="JQ306" s="703">
        <v>1.7313999939999976</v>
      </c>
      <c r="JR306" s="703">
        <v>18.4838222999999</v>
      </c>
      <c r="JS306" s="703">
        <v>-13.457299999999982</v>
      </c>
      <c r="JT306" s="703">
        <v>0.52939999999999543</v>
      </c>
      <c r="JU306" s="703">
        <v>20.452328829000017</v>
      </c>
      <c r="JV306" s="703">
        <v>-1.7375445670000147</v>
      </c>
      <c r="JW306" s="703">
        <v>24.838800000000006</v>
      </c>
      <c r="JX306" s="703">
        <v>0.29065543299999774</v>
      </c>
      <c r="JY306" s="703">
        <v>-0.32800000000001006</v>
      </c>
      <c r="JZ306" s="703">
        <v>12.944899999999954</v>
      </c>
      <c r="KA306" s="703">
        <v>16.181999882000017</v>
      </c>
      <c r="KB306" s="703">
        <v>-3.0241999999999649</v>
      </c>
      <c r="KC306" s="703">
        <v>20.035399999999996</v>
      </c>
      <c r="KD306" s="703">
        <v>-3.6547000000000054</v>
      </c>
      <c r="KE306" s="703">
        <v>19.686799999999991</v>
      </c>
      <c r="KF306" s="703">
        <v>-1.7055000000000007</v>
      </c>
      <c r="KG306" s="703">
        <v>-4.2007421409999921</v>
      </c>
      <c r="KH306" s="703">
        <v>-2.6754899699999832</v>
      </c>
      <c r="KI306" s="810">
        <v>13.355551886999992</v>
      </c>
      <c r="KJ306" s="703">
        <v>40.511326699166716</v>
      </c>
      <c r="KK306" s="703">
        <v>23.685268134166684</v>
      </c>
      <c r="KL306" s="703">
        <v>50.213094945166695</v>
      </c>
      <c r="KM306" s="703">
        <v>-39.836931193833408</v>
      </c>
      <c r="KN306" s="703">
        <v>45.948963521166775</v>
      </c>
      <c r="KO306" s="703">
        <v>-59.062705226833287</v>
      </c>
      <c r="KP306" s="703">
        <v>0.23880048300001988</v>
      </c>
      <c r="KQ306" s="703">
        <v>-9.2291615470000181</v>
      </c>
      <c r="KR306" s="703">
        <v>6.4556151380000415</v>
      </c>
      <c r="KS306" s="703">
        <v>-1.2234641080000301</v>
      </c>
      <c r="KT306" s="703">
        <v>61.658181259999992</v>
      </c>
      <c r="KU306" s="703">
        <v>-94.665104052999965</v>
      </c>
      <c r="KV306" s="703">
        <v>109.24151367999997</v>
      </c>
      <c r="KW306" s="703">
        <v>28.035089406999987</v>
      </c>
      <c r="KX306" s="703">
        <v>28.145727494999974</v>
      </c>
      <c r="KY306" s="703">
        <v>8.1152333759999777</v>
      </c>
      <c r="KZ306" s="703">
        <v>27.603330151000023</v>
      </c>
      <c r="LA306" s="703">
        <v>54.219904389000007</v>
      </c>
      <c r="LB306" s="703">
        <v>44.139310707999996</v>
      </c>
      <c r="LC306" s="703">
        <v>8.2778580639999433</v>
      </c>
      <c r="LD306" s="703">
        <v>-61.11802547249998</v>
      </c>
      <c r="LE306" s="703">
        <v>-14.88655372800001</v>
      </c>
      <c r="LF306" s="703">
        <v>108.83939675849999</v>
      </c>
      <c r="LG306" s="703">
        <v>-210.13459962299999</v>
      </c>
      <c r="LH306" s="703">
        <v>18.059574244000004</v>
      </c>
      <c r="LI306" s="703">
        <v>-84.292830772000002</v>
      </c>
      <c r="LJ306" s="703">
        <v>57.650868954999993</v>
      </c>
      <c r="LK306" s="703">
        <v>66.327558105000023</v>
      </c>
      <c r="LL306" s="703">
        <v>-10.886243626999999</v>
      </c>
      <c r="LM306" s="703">
        <v>49.175288816000034</v>
      </c>
      <c r="LN306" s="703">
        <v>22.528415184999915</v>
      </c>
      <c r="LO306" s="703">
        <v>33.302084485999984</v>
      </c>
      <c r="LP306" s="703">
        <v>-79.085697237999966</v>
      </c>
      <c r="LQ306" s="703">
        <v>4.6515685763333181</v>
      </c>
      <c r="LR306" s="703">
        <v>-14.990807772666642</v>
      </c>
      <c r="LS306" s="703">
        <v>-38.251211343094127</v>
      </c>
      <c r="LT306" s="703">
        <v>5.9120000000000381</v>
      </c>
      <c r="LU306" s="703">
        <v>7.2947494830000039</v>
      </c>
      <c r="LV306" s="703">
        <v>93.42999999999995</v>
      </c>
      <c r="LW306" s="703">
        <v>24.131734999999992</v>
      </c>
      <c r="LX306" s="703">
        <v>24.667264669000048</v>
      </c>
      <c r="LY306" s="703">
        <v>85.019999999999868</v>
      </c>
      <c r="LZ306" s="703"/>
      <c r="MA306" s="703"/>
      <c r="MB306" s="703"/>
      <c r="MC306" s="703"/>
      <c r="MD306" s="703"/>
      <c r="ME306" s="703"/>
      <c r="MF306" s="703"/>
      <c r="MG306" s="703"/>
      <c r="MH306" s="703"/>
      <c r="MI306" s="703"/>
      <c r="MJ306" s="703"/>
      <c r="MK306" s="703"/>
      <c r="ML306" s="703"/>
      <c r="MM306" s="703"/>
      <c r="MN306" s="703"/>
      <c r="MO306" s="703"/>
      <c r="MP306" s="703"/>
      <c r="MQ306" s="703"/>
      <c r="MR306" s="703"/>
      <c r="MS306" s="703"/>
      <c r="MT306" s="703"/>
      <c r="MU306" s="703"/>
      <c r="MV306" s="703"/>
      <c r="MW306" s="703"/>
    </row>
    <row r="307" spans="1:361">
      <c r="A307" s="794" t="s">
        <v>1531</v>
      </c>
      <c r="AX307" s="807">
        <f t="shared" ref="AX307:DI307" si="0">+AX282+AX288-AX291+AX303+AX304</f>
        <v>1.3138604166666652</v>
      </c>
      <c r="AY307" s="807">
        <f t="shared" si="0"/>
        <v>1.3138604166666652</v>
      </c>
      <c r="AZ307" s="807">
        <f t="shared" si="0"/>
        <v>1.3138604166666652</v>
      </c>
      <c r="BA307" s="807">
        <f t="shared" si="0"/>
        <v>1.3138604166666652</v>
      </c>
      <c r="BB307" s="807">
        <f t="shared" si="0"/>
        <v>1.3138604166666652</v>
      </c>
      <c r="BC307" s="807">
        <f t="shared" si="0"/>
        <v>1.3138604166666652</v>
      </c>
      <c r="BD307" s="807">
        <f t="shared" si="0"/>
        <v>1.3138604166666652</v>
      </c>
      <c r="BE307" s="807">
        <f t="shared" si="0"/>
        <v>1.3138604166666652</v>
      </c>
      <c r="BF307" s="807">
        <f t="shared" si="0"/>
        <v>1.3138604166666652</v>
      </c>
      <c r="BG307" s="807">
        <f t="shared" si="0"/>
        <v>1.3138604166666652</v>
      </c>
      <c r="BH307" s="807">
        <f t="shared" si="0"/>
        <v>1.3138604166666652</v>
      </c>
      <c r="BI307" s="807">
        <f t="shared" si="0"/>
        <v>1.3138604166666652</v>
      </c>
      <c r="BJ307" s="807">
        <f t="shared" si="0"/>
        <v>1.2048000000000005</v>
      </c>
      <c r="BK307" s="807">
        <f t="shared" si="0"/>
        <v>1.2048000000000005</v>
      </c>
      <c r="BL307" s="807">
        <f t="shared" si="0"/>
        <v>1.2048000000000005</v>
      </c>
      <c r="BM307" s="807">
        <f t="shared" si="0"/>
        <v>1.2048000000000005</v>
      </c>
      <c r="BN307" s="807">
        <f t="shared" si="0"/>
        <v>1.2048000000000005</v>
      </c>
      <c r="BO307" s="807">
        <f t="shared" si="0"/>
        <v>1.2048000000000005</v>
      </c>
      <c r="BP307" s="807">
        <f t="shared" si="0"/>
        <v>1.2048000000000005</v>
      </c>
      <c r="BQ307" s="807">
        <f t="shared" si="0"/>
        <v>1.2048000000000005</v>
      </c>
      <c r="BR307" s="807">
        <f t="shared" si="0"/>
        <v>1.2048000000000005</v>
      </c>
      <c r="BS307" s="807">
        <f t="shared" si="0"/>
        <v>1.2048000000000005</v>
      </c>
      <c r="BT307" s="807">
        <f t="shared" si="0"/>
        <v>1.2048000000000005</v>
      </c>
      <c r="BU307" s="807">
        <f t="shared" si="0"/>
        <v>1.2048000000000005</v>
      </c>
      <c r="BV307" s="807">
        <f t="shared" si="0"/>
        <v>1.4576020833333327</v>
      </c>
      <c r="BW307" s="807">
        <f t="shared" si="0"/>
        <v>1.4576020833333327</v>
      </c>
      <c r="BX307" s="807">
        <f t="shared" si="0"/>
        <v>1.4576020833333327</v>
      </c>
      <c r="BY307" s="807">
        <f t="shared" si="0"/>
        <v>1.4576020833333327</v>
      </c>
      <c r="BZ307" s="807">
        <f t="shared" si="0"/>
        <v>1.4576020833333327</v>
      </c>
      <c r="CA307" s="807">
        <f t="shared" si="0"/>
        <v>1.4576020833333327</v>
      </c>
      <c r="CB307" s="807">
        <f t="shared" si="0"/>
        <v>1.4576020833333327</v>
      </c>
      <c r="CC307" s="807">
        <f t="shared" si="0"/>
        <v>1.4576020833333327</v>
      </c>
      <c r="CD307" s="807">
        <f t="shared" si="0"/>
        <v>1.4576020833333327</v>
      </c>
      <c r="CE307" s="807">
        <f t="shared" si="0"/>
        <v>1.4576020833333327</v>
      </c>
      <c r="CF307" s="807">
        <f t="shared" si="0"/>
        <v>1.4576020833333327</v>
      </c>
      <c r="CG307" s="807">
        <f t="shared" si="0"/>
        <v>1.4576020833333327</v>
      </c>
      <c r="CH307" s="807">
        <f t="shared" si="0"/>
        <v>0.80060625000000063</v>
      </c>
      <c r="CI307" s="807">
        <f t="shared" si="0"/>
        <v>0.80060625000000063</v>
      </c>
      <c r="CJ307" s="807">
        <f t="shared" si="0"/>
        <v>0.80060625000000063</v>
      </c>
      <c r="CK307" s="807">
        <f t="shared" si="0"/>
        <v>0.80060625000000063</v>
      </c>
      <c r="CL307" s="807">
        <f t="shared" si="0"/>
        <v>0.80060625000000063</v>
      </c>
      <c r="CM307" s="807">
        <f t="shared" si="0"/>
        <v>0.80060625000000063</v>
      </c>
      <c r="CN307" s="807">
        <f t="shared" si="0"/>
        <v>0.80060625000000063</v>
      </c>
      <c r="CO307" s="807">
        <f t="shared" si="0"/>
        <v>0.80060625000000063</v>
      </c>
      <c r="CP307" s="807">
        <f t="shared" si="0"/>
        <v>0.80060625000000063</v>
      </c>
      <c r="CQ307" s="807">
        <f t="shared" si="0"/>
        <v>0.80060625000000063</v>
      </c>
      <c r="CR307" s="807">
        <f t="shared" si="0"/>
        <v>0.80060625000000063</v>
      </c>
      <c r="CS307" s="807">
        <f t="shared" si="0"/>
        <v>0.80060625000000063</v>
      </c>
      <c r="CT307" s="807">
        <f t="shared" si="0"/>
        <v>0.51542916666666572</v>
      </c>
      <c r="CU307" s="807">
        <f t="shared" si="0"/>
        <v>0.51542916666666572</v>
      </c>
      <c r="CV307" s="807">
        <f t="shared" si="0"/>
        <v>0.51542916666666572</v>
      </c>
      <c r="CW307" s="807">
        <f t="shared" si="0"/>
        <v>0.51542916666666572</v>
      </c>
      <c r="CX307" s="807">
        <f t="shared" si="0"/>
        <v>0.51542916666666572</v>
      </c>
      <c r="CY307" s="807">
        <f t="shared" si="0"/>
        <v>0.51542916666666572</v>
      </c>
      <c r="CZ307" s="807">
        <f t="shared" si="0"/>
        <v>0.51542916666666572</v>
      </c>
      <c r="DA307" s="807">
        <f t="shared" si="0"/>
        <v>0.51542916666666572</v>
      </c>
      <c r="DB307" s="807">
        <f t="shared" si="0"/>
        <v>0.51542916666666572</v>
      </c>
      <c r="DC307" s="807">
        <f t="shared" si="0"/>
        <v>0.51542916666666572</v>
      </c>
      <c r="DD307" s="807">
        <f t="shared" si="0"/>
        <v>0.51542916666666572</v>
      </c>
      <c r="DE307" s="807">
        <f t="shared" si="0"/>
        <v>0.51542916666666572</v>
      </c>
      <c r="DF307" s="807">
        <f t="shared" si="0"/>
        <v>0.47651932166666466</v>
      </c>
      <c r="DG307" s="807">
        <f t="shared" si="0"/>
        <v>0.47651932166666466</v>
      </c>
      <c r="DH307" s="807">
        <f t="shared" si="0"/>
        <v>0.47651932166666466</v>
      </c>
      <c r="DI307" s="807">
        <f t="shared" si="0"/>
        <v>0.47651932166666466</v>
      </c>
      <c r="DJ307" s="807">
        <f t="shared" ref="DJ307:EO307" si="1">+DJ282+DJ288-DJ291+DJ303+DJ304</f>
        <v>0.47651932166666466</v>
      </c>
      <c r="DK307" s="807">
        <f t="shared" si="1"/>
        <v>0.47651932166666466</v>
      </c>
      <c r="DL307" s="807">
        <f t="shared" si="1"/>
        <v>0.47651932166666466</v>
      </c>
      <c r="DM307" s="807">
        <f t="shared" si="1"/>
        <v>0.47651932166666466</v>
      </c>
      <c r="DN307" s="807">
        <f t="shared" si="1"/>
        <v>0.47651932166666466</v>
      </c>
      <c r="DO307" s="807">
        <f t="shared" si="1"/>
        <v>0.47651932166666466</v>
      </c>
      <c r="DP307" s="807">
        <f t="shared" si="1"/>
        <v>0.47651932166666466</v>
      </c>
      <c r="DQ307" s="807">
        <f t="shared" si="1"/>
        <v>0.47651932166666466</v>
      </c>
      <c r="DR307" s="807">
        <f t="shared" si="1"/>
        <v>-9.9057189999998574E-2</v>
      </c>
      <c r="DS307" s="807">
        <f t="shared" si="1"/>
        <v>-9.9057189999998574E-2</v>
      </c>
      <c r="DT307" s="807">
        <f t="shared" si="1"/>
        <v>-9.9057189999998574E-2</v>
      </c>
      <c r="DU307" s="807">
        <f t="shared" si="1"/>
        <v>-9.9057189999998574E-2</v>
      </c>
      <c r="DV307" s="807">
        <f t="shared" si="1"/>
        <v>-9.9057189999998574E-2</v>
      </c>
      <c r="DW307" s="807">
        <f t="shared" si="1"/>
        <v>-9.9057189999998574E-2</v>
      </c>
      <c r="DX307" s="807">
        <f t="shared" si="1"/>
        <v>-9.9057189999998574E-2</v>
      </c>
      <c r="DY307" s="807">
        <f t="shared" si="1"/>
        <v>-9.9057189999998574E-2</v>
      </c>
      <c r="DZ307" s="807">
        <f t="shared" si="1"/>
        <v>-9.9057189999998574E-2</v>
      </c>
      <c r="EA307" s="807">
        <f t="shared" si="1"/>
        <v>-9.9057189999998574E-2</v>
      </c>
      <c r="EB307" s="807">
        <f t="shared" si="1"/>
        <v>-9.9057189999998574E-2</v>
      </c>
      <c r="EC307" s="807">
        <f t="shared" si="1"/>
        <v>-9.9057189999998574E-2</v>
      </c>
      <c r="ED307" s="807">
        <f t="shared" si="1"/>
        <v>0.13299223833333373</v>
      </c>
      <c r="EE307" s="807">
        <f t="shared" si="1"/>
        <v>0.13299223833333373</v>
      </c>
      <c r="EF307" s="807">
        <f t="shared" si="1"/>
        <v>0.13299223833333373</v>
      </c>
      <c r="EG307" s="807">
        <f t="shared" si="1"/>
        <v>0.13299223833333373</v>
      </c>
      <c r="EH307" s="807">
        <f t="shared" si="1"/>
        <v>0.13299223833333373</v>
      </c>
      <c r="EI307" s="807">
        <f t="shared" si="1"/>
        <v>0.13299223833333373</v>
      </c>
      <c r="EJ307" s="807">
        <f t="shared" si="1"/>
        <v>0.13299223833333373</v>
      </c>
      <c r="EK307" s="807">
        <f t="shared" si="1"/>
        <v>0.13299223833333373</v>
      </c>
      <c r="EL307" s="807">
        <f t="shared" si="1"/>
        <v>0.13299223833333373</v>
      </c>
      <c r="EM307" s="807">
        <f t="shared" si="1"/>
        <v>0.13299223833333373</v>
      </c>
      <c r="EN307" s="807">
        <f t="shared" si="1"/>
        <v>0.13299223833333373</v>
      </c>
      <c r="EO307" s="807">
        <f t="shared" si="1"/>
        <v>0.13299223833333373</v>
      </c>
      <c r="EP307" s="807" t="s">
        <v>1535</v>
      </c>
      <c r="EQ307" s="807"/>
      <c r="ER307" s="807"/>
      <c r="ES307" s="807"/>
      <c r="ET307" s="807"/>
      <c r="EU307" s="807"/>
      <c r="EV307" s="807"/>
      <c r="EW307" s="807"/>
      <c r="EX307" s="807"/>
      <c r="EY307" s="807"/>
      <c r="EZ307" s="807"/>
      <c r="FA307" s="807"/>
      <c r="FB307" s="807"/>
      <c r="FC307" s="807"/>
      <c r="FD307" s="807"/>
      <c r="FE307" s="807"/>
      <c r="FF307" s="807"/>
      <c r="FG307" s="807"/>
      <c r="FH307" s="807">
        <v>0</v>
      </c>
      <c r="FI307" s="807">
        <v>0</v>
      </c>
      <c r="FJ307" s="807">
        <v>0</v>
      </c>
      <c r="FK307" s="807">
        <v>0</v>
      </c>
      <c r="FL307" s="807">
        <v>0</v>
      </c>
      <c r="FM307" s="807">
        <v>0</v>
      </c>
      <c r="FN307" s="807">
        <v>0</v>
      </c>
      <c r="FO307" s="807">
        <v>0</v>
      </c>
      <c r="FP307" s="807">
        <v>0</v>
      </c>
      <c r="FQ307" s="807">
        <v>10.128484124760766</v>
      </c>
      <c r="FR307" s="807">
        <v>35.304824174474774</v>
      </c>
      <c r="FS307" s="807">
        <v>22.485862421</v>
      </c>
      <c r="FT307" s="807">
        <v>0</v>
      </c>
      <c r="FU307" s="807">
        <v>0</v>
      </c>
      <c r="FV307" s="807">
        <v>0</v>
      </c>
      <c r="FW307" s="807">
        <v>0</v>
      </c>
      <c r="FX307" s="807">
        <v>0</v>
      </c>
      <c r="FY307" s="807">
        <f t="shared" ref="FY307:IG307" si="2">+FY282+FY288-FY291+FY303+FY304</f>
        <v>9.0562999999999985</v>
      </c>
      <c r="FZ307" s="807">
        <f t="shared" si="2"/>
        <v>-21.638860000000001</v>
      </c>
      <c r="GA307" s="807">
        <f t="shared" si="2"/>
        <v>-2.7073199999999957</v>
      </c>
      <c r="GB307" s="807">
        <f t="shared" si="2"/>
        <v>6.5569200000000141</v>
      </c>
      <c r="GC307" s="807">
        <f t="shared" si="2"/>
        <v>-7.6063799999999979</v>
      </c>
      <c r="GD307" s="807">
        <f t="shared" si="2"/>
        <v>-17.792059999999996</v>
      </c>
      <c r="GE307" s="807">
        <f t="shared" si="2"/>
        <v>49.276220000000009</v>
      </c>
      <c r="GF307" s="807">
        <f t="shared" si="2"/>
        <v>-5.9402000000000008</v>
      </c>
      <c r="GG307" s="807">
        <f t="shared" si="2"/>
        <v>0.78819999999999624</v>
      </c>
      <c r="GH307" s="807">
        <f t="shared" si="2"/>
        <v>-0.17479999999999762</v>
      </c>
      <c r="GI307" s="807">
        <f t="shared" si="2"/>
        <v>15.133499999999998</v>
      </c>
      <c r="GJ307" s="807">
        <f t="shared" si="2"/>
        <v>-5.4843999999999999</v>
      </c>
      <c r="GK307" s="807">
        <f t="shared" si="2"/>
        <v>2.8402999999999992</v>
      </c>
      <c r="GL307" s="807">
        <f t="shared" si="2"/>
        <v>-27.045399999999997</v>
      </c>
      <c r="GM307" s="807">
        <f t="shared" si="2"/>
        <v>-0.25485000000000113</v>
      </c>
      <c r="GN307" s="807">
        <f t="shared" si="2"/>
        <v>2.4120500000000007</v>
      </c>
      <c r="GO307" s="807">
        <f t="shared" si="2"/>
        <v>-16.939349999999997</v>
      </c>
      <c r="GP307" s="807">
        <f t="shared" si="2"/>
        <v>-0.30796000000000134</v>
      </c>
      <c r="GQ307" s="807">
        <f t="shared" si="2"/>
        <v>46.825299999999999</v>
      </c>
      <c r="GR307" s="807">
        <f t="shared" si="2"/>
        <v>2.1658000000000008</v>
      </c>
      <c r="GS307" s="807">
        <f t="shared" si="2"/>
        <v>-41.469000000000001</v>
      </c>
      <c r="GT307" s="807">
        <f t="shared" si="2"/>
        <v>29.647799999999997</v>
      </c>
      <c r="GU307" s="807">
        <f t="shared" si="2"/>
        <v>-31.784700000000001</v>
      </c>
      <c r="GV307" s="807">
        <f t="shared" si="2"/>
        <v>14.714100000000006</v>
      </c>
      <c r="GW307" s="807">
        <f t="shared" si="2"/>
        <v>34.624499999999998</v>
      </c>
      <c r="GX307" s="807">
        <f t="shared" si="2"/>
        <v>-22.704300000000003</v>
      </c>
      <c r="GY307" s="807">
        <f t="shared" si="2"/>
        <v>5.3937400000000011</v>
      </c>
      <c r="GZ307" s="807">
        <f t="shared" si="2"/>
        <v>19.66197</v>
      </c>
      <c r="HA307" s="807">
        <f t="shared" si="2"/>
        <v>-36.031199999999998</v>
      </c>
      <c r="HB307" s="807">
        <f t="shared" si="2"/>
        <v>-16.442199999999993</v>
      </c>
      <c r="HC307" s="807">
        <f t="shared" si="2"/>
        <v>55.916100000000007</v>
      </c>
      <c r="HD307" s="807">
        <f t="shared" si="2"/>
        <v>-35.2239</v>
      </c>
      <c r="HE307" s="807">
        <f t="shared" si="2"/>
        <v>3.8731</v>
      </c>
      <c r="HF307" s="807">
        <f t="shared" si="2"/>
        <v>17.480199999999996</v>
      </c>
      <c r="HG307" s="807">
        <f t="shared" si="2"/>
        <v>0</v>
      </c>
      <c r="HH307" s="807">
        <f t="shared" si="2"/>
        <v>0</v>
      </c>
      <c r="HI307" s="807">
        <f t="shared" si="2"/>
        <v>0</v>
      </c>
      <c r="HJ307" s="807">
        <f t="shared" si="2"/>
        <v>0</v>
      </c>
      <c r="HK307" s="807">
        <f t="shared" si="2"/>
        <v>0</v>
      </c>
      <c r="HL307" s="807">
        <f t="shared" si="2"/>
        <v>0</v>
      </c>
      <c r="HM307" s="807">
        <f t="shared" si="2"/>
        <v>0</v>
      </c>
      <c r="HN307" s="807">
        <f t="shared" si="2"/>
        <v>0</v>
      </c>
      <c r="HO307" s="807">
        <f t="shared" si="2"/>
        <v>0</v>
      </c>
      <c r="HP307" s="807">
        <f t="shared" si="2"/>
        <v>-25.459926414999998</v>
      </c>
      <c r="HQ307" s="807">
        <f t="shared" si="2"/>
        <v>2.1916458300000095</v>
      </c>
      <c r="HR307" s="807">
        <f t="shared" si="2"/>
        <v>-0.86049975999999617</v>
      </c>
      <c r="HS307" s="807">
        <f t="shared" si="2"/>
        <v>-15.230367964999999</v>
      </c>
      <c r="HT307" s="807">
        <f t="shared" si="2"/>
        <v>2.4902323450000026</v>
      </c>
      <c r="HU307" s="807">
        <f t="shared" si="2"/>
        <v>44.462359226000011</v>
      </c>
      <c r="HV307" s="807">
        <f t="shared" si="2"/>
        <v>-33.882002667999998</v>
      </c>
      <c r="HW307" s="807">
        <f t="shared" si="2"/>
        <v>-1.5864573310000019</v>
      </c>
      <c r="HX307" s="807">
        <f t="shared" si="2"/>
        <v>2.2788276409999977</v>
      </c>
      <c r="HY307" s="807">
        <f t="shared" si="2"/>
        <v>-21.917290953999995</v>
      </c>
      <c r="HZ307" s="807">
        <f t="shared" si="2"/>
        <v>-15.121927161999999</v>
      </c>
      <c r="IA307" s="807">
        <f t="shared" si="2"/>
        <v>77.886949827000009</v>
      </c>
      <c r="IB307" s="807">
        <f t="shared" si="2"/>
        <v>-43.993544946</v>
      </c>
      <c r="IC307" s="807">
        <f t="shared" si="2"/>
        <v>-7.5001968780000041</v>
      </c>
      <c r="ID307" s="807">
        <f t="shared" si="2"/>
        <v>8.1648560100000012</v>
      </c>
      <c r="IE307" s="807">
        <f t="shared" si="2"/>
        <v>-7.7556771839999996</v>
      </c>
      <c r="IF307" s="807">
        <f t="shared" si="2"/>
        <v>-13.614128800999996</v>
      </c>
      <c r="IG307" s="807">
        <f t="shared" si="2"/>
        <v>15.375084401999985</v>
      </c>
      <c r="IH307" s="807">
        <f t="shared" ref="IH307:KS307" si="3">+IH282+IH288-IH291+IH303+IH304</f>
        <v>-9.5578973140000016</v>
      </c>
      <c r="II307" s="807">
        <f t="shared" si="3"/>
        <v>-18.724819482000001</v>
      </c>
      <c r="IJ307" s="807">
        <f t="shared" si="3"/>
        <v>5.0054926209999993</v>
      </c>
      <c r="IK307" s="807">
        <f t="shared" si="3"/>
        <v>-34.482325734</v>
      </c>
      <c r="IL307" s="807">
        <f t="shared" si="3"/>
        <v>-0.97493965699999308</v>
      </c>
      <c r="IM307" s="807">
        <f t="shared" si="3"/>
        <v>84.906245957999985</v>
      </c>
      <c r="IN307" s="807">
        <f t="shared" si="3"/>
        <v>-45.051045941000005</v>
      </c>
      <c r="IO307" s="807">
        <f t="shared" si="3"/>
        <v>-2.4522030739999963</v>
      </c>
      <c r="IP307" s="807">
        <f t="shared" si="3"/>
        <v>11.525068235999996</v>
      </c>
      <c r="IQ307" s="807">
        <f t="shared" si="3"/>
        <v>-24.155134145999995</v>
      </c>
      <c r="IR307" s="807">
        <f t="shared" si="3"/>
        <v>-4.7692401899999952</v>
      </c>
      <c r="IS307" s="807">
        <f t="shared" si="3"/>
        <v>50.081889139999987</v>
      </c>
      <c r="IT307" s="807">
        <f t="shared" si="3"/>
        <v>-39.043449918999983</v>
      </c>
      <c r="IU307" s="807">
        <f t="shared" si="3"/>
        <v>12.661360148</v>
      </c>
      <c r="IV307" s="807">
        <f t="shared" si="3"/>
        <v>-2.5686521749999969</v>
      </c>
      <c r="IW307" s="807">
        <f t="shared" si="3"/>
        <v>-8.1482137590000008</v>
      </c>
      <c r="IX307" s="807">
        <f t="shared" si="3"/>
        <v>-27.100130162000003</v>
      </c>
      <c r="IY307" s="807">
        <f t="shared" si="3"/>
        <v>106.637777396</v>
      </c>
      <c r="IZ307" s="807">
        <f t="shared" si="3"/>
        <v>-51.079245052123056</v>
      </c>
      <c r="JA307" s="807">
        <f t="shared" si="3"/>
        <v>-33.983256597094702</v>
      </c>
      <c r="JB307" s="807">
        <f t="shared" si="3"/>
        <v>5.7774092138121205</v>
      </c>
      <c r="JC307" s="807">
        <f t="shared" si="3"/>
        <v>-24.490505329525558</v>
      </c>
      <c r="JD307" s="807">
        <f t="shared" si="3"/>
        <v>-1.3839869918823879</v>
      </c>
      <c r="JE307" s="807">
        <f t="shared" si="3"/>
        <v>110.5033608847653</v>
      </c>
      <c r="JF307" s="807">
        <f t="shared" si="3"/>
        <v>-80.984238503256094</v>
      </c>
      <c r="JG307" s="807">
        <f t="shared" si="3"/>
        <v>26.818858282746916</v>
      </c>
      <c r="JH307" s="807">
        <f t="shared" si="3"/>
        <v>63.32953519529827</v>
      </c>
      <c r="JI307" s="807">
        <f t="shared" si="3"/>
        <v>-96.292414462751069</v>
      </c>
      <c r="JJ307" s="807">
        <f t="shared" si="3"/>
        <v>6.0270415580723053</v>
      </c>
      <c r="JK307" s="807">
        <f t="shared" si="3"/>
        <v>116.45060660439606</v>
      </c>
      <c r="JL307" s="807">
        <f t="shared" si="3"/>
        <v>-40.83548964947714</v>
      </c>
      <c r="JM307" s="807">
        <f t="shared" si="3"/>
        <v>-19.661611005478491</v>
      </c>
      <c r="JN307" s="807">
        <f t="shared" si="3"/>
        <v>-42.52745898822532</v>
      </c>
      <c r="JO307" s="807">
        <f t="shared" si="3"/>
        <v>-57.285678806494822</v>
      </c>
      <c r="JP307" s="807">
        <f t="shared" si="3"/>
        <v>70.419236011708094</v>
      </c>
      <c r="JQ307" s="807">
        <f t="shared" si="3"/>
        <v>-16.032686917283669</v>
      </c>
      <c r="JR307" s="807">
        <f t="shared" si="3"/>
        <v>74.206715787720071</v>
      </c>
      <c r="JS307" s="807">
        <f t="shared" si="3"/>
        <v>-23.280208648971872</v>
      </c>
      <c r="JT307" s="807">
        <f t="shared" si="3"/>
        <v>2.2355675390933119</v>
      </c>
      <c r="JU307" s="807">
        <f t="shared" si="3"/>
        <v>12.339167329222049</v>
      </c>
      <c r="JV307" s="807">
        <f t="shared" si="3"/>
        <v>9.345396101325619</v>
      </c>
      <c r="JW307" s="807">
        <f t="shared" si="3"/>
        <v>118.86209488891986</v>
      </c>
      <c r="JX307" s="807">
        <f t="shared" si="3"/>
        <v>-36.084720361542551</v>
      </c>
      <c r="JY307" s="807">
        <f t="shared" si="3"/>
        <v>-21.542430442078146</v>
      </c>
      <c r="JZ307" s="807">
        <f t="shared" si="3"/>
        <v>3.6965959780399817</v>
      </c>
      <c r="KA307" s="807">
        <f t="shared" si="3"/>
        <v>-19.719904530866643</v>
      </c>
      <c r="KB307" s="807">
        <f t="shared" si="3"/>
        <v>-65.618004074909294</v>
      </c>
      <c r="KC307" s="807">
        <f t="shared" si="3"/>
        <v>66.738478650927334</v>
      </c>
      <c r="KD307" s="807">
        <f t="shared" si="3"/>
        <v>18.164013377359019</v>
      </c>
      <c r="KE307" s="807">
        <f t="shared" si="3"/>
        <v>32.634380268234828</v>
      </c>
      <c r="KF307" s="807">
        <f t="shared" si="3"/>
        <v>-12.766095085986834</v>
      </c>
      <c r="KG307" s="807">
        <f t="shared" si="3"/>
        <v>-55.137921233034049</v>
      </c>
      <c r="KH307" s="807">
        <f t="shared" si="3"/>
        <v>-69.412459706002736</v>
      </c>
      <c r="KI307" s="811">
        <f t="shared" si="3"/>
        <v>114.76751126016691</v>
      </c>
      <c r="KJ307" s="808">
        <f t="shared" si="3"/>
        <v>-25.832106926181826</v>
      </c>
      <c r="KK307" s="808">
        <f t="shared" si="3"/>
        <v>-42.845015236387454</v>
      </c>
      <c r="KL307" s="808">
        <f t="shared" si="3"/>
        <v>40.066970002069567</v>
      </c>
      <c r="KM307" s="808">
        <f t="shared" si="3"/>
        <v>-15.111730798628145</v>
      </c>
      <c r="KN307" s="808">
        <f t="shared" si="3"/>
        <v>12.785278889865253</v>
      </c>
      <c r="KO307" s="808">
        <f t="shared" si="3"/>
        <v>13.988059023595724</v>
      </c>
      <c r="KP307" s="808">
        <f t="shared" si="3"/>
        <v>-1.2854610077525024</v>
      </c>
      <c r="KQ307" s="808">
        <f t="shared" si="3"/>
        <v>-2.9944099748562678</v>
      </c>
      <c r="KR307" s="808">
        <f t="shared" si="3"/>
        <v>-25.601050784779105</v>
      </c>
      <c r="KS307" s="808">
        <f t="shared" si="3"/>
        <v>-8.2387497340205584</v>
      </c>
      <c r="KT307" s="808">
        <f t="shared" ref="KT307:LM307" si="4">+KT282+KT288-KT291+KT303+KT304</f>
        <v>-31.564510085961075</v>
      </c>
      <c r="KU307" s="808">
        <f t="shared" si="4"/>
        <v>84.165969503801193</v>
      </c>
      <c r="KV307" s="808">
        <f t="shared" si="4"/>
        <v>-118.10314110320957</v>
      </c>
      <c r="KW307" s="808">
        <f t="shared" si="4"/>
        <v>-31.364378483003719</v>
      </c>
      <c r="KX307" s="808">
        <f t="shared" si="4"/>
        <v>15.526519434246282</v>
      </c>
      <c r="KY307" s="808">
        <f t="shared" si="4"/>
        <v>37.305428053825743</v>
      </c>
      <c r="KZ307" s="808">
        <f t="shared" si="4"/>
        <v>9.5314509351693175</v>
      </c>
      <c r="LA307" s="808">
        <f t="shared" si="4"/>
        <v>58.847167518440003</v>
      </c>
      <c r="LB307" s="808">
        <f t="shared" si="4"/>
        <v>11.232448688108192</v>
      </c>
      <c r="LC307" s="808">
        <f t="shared" si="4"/>
        <v>40.687810525674024</v>
      </c>
      <c r="LD307" s="808">
        <f t="shared" si="4"/>
        <v>-8.3717769099786068</v>
      </c>
      <c r="LE307" s="808">
        <f t="shared" si="4"/>
        <v>-54.757031170016795</v>
      </c>
      <c r="LF307" s="808">
        <f t="shared" si="4"/>
        <v>-22.267884215637423</v>
      </c>
      <c r="LG307" s="808">
        <f t="shared" si="4"/>
        <v>86.769425888133753</v>
      </c>
      <c r="LH307" s="808">
        <f t="shared" si="4"/>
        <v>-133.53924042924029</v>
      </c>
      <c r="LI307" s="808">
        <f t="shared" si="4"/>
        <v>-26.546114629070559</v>
      </c>
      <c r="LJ307" s="808">
        <f t="shared" si="4"/>
        <v>76.388740930034089</v>
      </c>
      <c r="LK307" s="808">
        <f t="shared" si="4"/>
        <v>56.427221892580746</v>
      </c>
      <c r="LL307" s="808">
        <f t="shared" si="4"/>
        <v>59.136362582910465</v>
      </c>
      <c r="LM307" s="808">
        <f t="shared" si="4"/>
        <v>223.8718830123853</v>
      </c>
    </row>
    <row r="308" spans="1:36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1536</v>
      </c>
      <c r="EQ308" s="90"/>
      <c r="ER308" s="90"/>
      <c r="ES308" s="90"/>
      <c r="ET308" s="90"/>
      <c r="EU308" s="90"/>
      <c r="EV308" s="90"/>
      <c r="EW308" s="90"/>
      <c r="EX308" s="90"/>
      <c r="EY308" s="90"/>
      <c r="EZ308" s="90"/>
      <c r="FA308" s="90"/>
      <c r="FB308" s="90"/>
      <c r="FC308" s="90"/>
      <c r="FD308" s="90"/>
      <c r="FE308" s="90"/>
      <c r="FF308" s="90"/>
      <c r="FG308" s="90"/>
      <c r="FH308" s="90">
        <v>0</v>
      </c>
      <c r="FI308" s="90">
        <v>0</v>
      </c>
      <c r="FJ308" s="90">
        <v>0</v>
      </c>
      <c r="FK308" s="90">
        <v>4.2203081299999994</v>
      </c>
      <c r="FL308" s="90">
        <v>5.0660000000000007</v>
      </c>
      <c r="FM308" s="90">
        <v>5.6280000000000001</v>
      </c>
      <c r="FN308" s="90">
        <v>0</v>
      </c>
      <c r="FO308" s="90">
        <v>0</v>
      </c>
      <c r="FP308" s="90">
        <v>0</v>
      </c>
      <c r="FQ308" s="90">
        <v>0</v>
      </c>
      <c r="FR308" s="90">
        <v>0</v>
      </c>
      <c r="FS308" s="90">
        <v>0</v>
      </c>
      <c r="FT308" s="90">
        <v>0</v>
      </c>
      <c r="FU308" s="90">
        <v>0</v>
      </c>
      <c r="FV308" s="90">
        <v>0</v>
      </c>
      <c r="FW308" s="90">
        <v>0</v>
      </c>
      <c r="FX308" s="90">
        <v>0</v>
      </c>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90"/>
      <c r="MA308" s="90"/>
      <c r="MB308" s="90"/>
      <c r="MC308" s="90"/>
      <c r="MD308" s="90"/>
      <c r="ME308" s="90"/>
      <c r="MF308" s="90"/>
      <c r="MG308" s="90"/>
      <c r="MH308" s="90"/>
      <c r="MI308" s="90"/>
      <c r="MJ308" s="90"/>
      <c r="MK308" s="90"/>
      <c r="ML308" s="90"/>
      <c r="MM308" s="90"/>
      <c r="MN308" s="90"/>
      <c r="MO308" s="90"/>
      <c r="MP308" s="90"/>
      <c r="MQ308" s="90"/>
      <c r="MR308" s="90"/>
      <c r="MS308" s="90"/>
      <c r="MT308" s="90"/>
      <c r="MU308" s="90"/>
      <c r="MV308" s="90"/>
      <c r="MW308" s="90"/>
    </row>
    <row r="309" spans="1:361" ht="17.25" customHeight="1">
      <c r="A309" s="792" t="s">
        <v>1505</v>
      </c>
      <c r="EP309" t="s">
        <v>1537</v>
      </c>
      <c r="FH309">
        <v>511.39571000000001</v>
      </c>
      <c r="FI309">
        <v>614.1</v>
      </c>
      <c r="FJ309">
        <v>660.90000000000009</v>
      </c>
      <c r="FK309">
        <v>903.06533710626263</v>
      </c>
      <c r="FL309">
        <v>987.20422279108379</v>
      </c>
      <c r="FM309">
        <v>1146.9565422527439</v>
      </c>
      <c r="FN309">
        <v>1323.4574341216144</v>
      </c>
      <c r="FO309">
        <v>1436.9221960448906</v>
      </c>
      <c r="FP309">
        <v>1666.8635925906067</v>
      </c>
      <c r="FQ309">
        <v>1901.1315501950596</v>
      </c>
      <c r="FR309">
        <v>2089.3574379793054</v>
      </c>
      <c r="FS309">
        <v>2467.9009633912874</v>
      </c>
      <c r="FT309">
        <v>2826.3893045872619</v>
      </c>
      <c r="FU309">
        <v>2963.4876162400274</v>
      </c>
      <c r="FV309">
        <v>3248.958192509499</v>
      </c>
      <c r="FW309">
        <v>3468.8161848448035</v>
      </c>
      <c r="FX309">
        <v>3844.8344275308546</v>
      </c>
    </row>
    <row r="310" spans="1:361" ht="17.25" customHeight="1">
      <c r="A310" s="729" t="s">
        <v>1470</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29"/>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31"/>
      <c r="CI312" s="731"/>
      <c r="CJ312" s="731"/>
      <c r="CK312" s="731"/>
      <c r="CL312" s="731"/>
      <c r="CM312" s="731"/>
      <c r="CN312" s="731"/>
      <c r="CO312" s="731"/>
      <c r="CP312" s="731"/>
      <c r="CQ312" s="731"/>
      <c r="CR312" s="731"/>
      <c r="CS312" s="731"/>
      <c r="CT312" s="731"/>
      <c r="CU312" s="731"/>
      <c r="CV312" s="731"/>
      <c r="CW312" s="731"/>
      <c r="CX312" s="731"/>
      <c r="CY312" s="731"/>
      <c r="CZ312" s="731"/>
      <c r="DA312" s="731"/>
      <c r="DB312" s="731"/>
      <c r="DC312" s="731"/>
      <c r="DD312" s="731"/>
      <c r="DE312" s="731"/>
      <c r="DF312" s="731"/>
      <c r="DG312" s="731"/>
      <c r="DH312" s="731"/>
      <c r="DI312" s="731"/>
      <c r="DJ312" s="731"/>
      <c r="DK312" s="731"/>
      <c r="DL312" s="731"/>
      <c r="DM312" s="731"/>
      <c r="DN312" s="731"/>
      <c r="DO312" s="731"/>
      <c r="DP312" s="731"/>
      <c r="DQ312" s="731"/>
      <c r="DR312" s="731">
        <v>0</v>
      </c>
      <c r="DS312" s="731">
        <v>0</v>
      </c>
      <c r="DT312" s="731">
        <v>0</v>
      </c>
      <c r="DU312" s="731">
        <v>0</v>
      </c>
      <c r="DV312" s="731">
        <v>0</v>
      </c>
      <c r="DW312" s="731">
        <v>0</v>
      </c>
      <c r="DX312" s="731">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c r="MD312" s="113"/>
      <c r="ME312" s="113"/>
      <c r="MF312" s="113"/>
      <c r="MG312" s="113"/>
      <c r="MH312" s="113"/>
      <c r="MI312" s="113"/>
      <c r="MJ312" s="113"/>
      <c r="MK312" s="113"/>
      <c r="ML312" s="113"/>
      <c r="MM312" s="113"/>
      <c r="MN312" s="113"/>
      <c r="MO312" s="113"/>
      <c r="MP312" s="113"/>
      <c r="MQ312" s="113"/>
      <c r="MR312" s="113"/>
      <c r="MS312" s="113"/>
      <c r="MT312" s="113"/>
      <c r="MU312" s="113"/>
      <c r="MV312" s="113"/>
      <c r="MW312" s="113"/>
    </row>
    <row r="313" spans="1:361">
      <c r="A313" s="446" t="s">
        <v>959</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547">
        <v>8.1820000000000004</v>
      </c>
      <c r="LP313" s="547">
        <v>7.8220000000000001</v>
      </c>
      <c r="LQ313" s="547">
        <v>7.17</v>
      </c>
      <c r="LR313" s="547">
        <v>7.2309999999999999</v>
      </c>
      <c r="LS313" s="547">
        <v>8.1140000000000008</v>
      </c>
      <c r="LT313" s="547">
        <v>7.4130000000000003</v>
      </c>
      <c r="LU313" s="547">
        <v>7.6909999999999998</v>
      </c>
      <c r="LV313" s="547">
        <v>8.2319999999999993</v>
      </c>
      <c r="LW313" s="547">
        <v>8.5340000000000007</v>
      </c>
      <c r="LX313" s="547">
        <v>8.0920000000000005</v>
      </c>
      <c r="LY313" s="547">
        <v>7.1139999999999999</v>
      </c>
      <c r="LZ313" s="547">
        <v>9.3263458937960291</v>
      </c>
      <c r="MA313" s="547">
        <v>9.73</v>
      </c>
      <c r="MB313" s="547" t="s">
        <v>1558</v>
      </c>
      <c r="MC313" s="547"/>
      <c r="MD313" s="547"/>
      <c r="ME313" s="547"/>
      <c r="MF313" s="547"/>
      <c r="MG313" s="547"/>
      <c r="MH313" s="547"/>
      <c r="MI313" s="547"/>
      <c r="MJ313" s="547"/>
      <c r="MK313" s="547"/>
      <c r="ML313" s="547"/>
      <c r="MM313" s="547"/>
      <c r="MN313" s="547"/>
      <c r="MO313" s="547"/>
      <c r="MP313" s="547"/>
      <c r="MQ313" s="547"/>
      <c r="MR313" s="547"/>
      <c r="MS313" s="547"/>
      <c r="MT313" s="547"/>
      <c r="MU313" s="547"/>
      <c r="MV313" s="547"/>
      <c r="MW313" s="547"/>
    </row>
    <row r="314" spans="1:361">
      <c r="A314" s="446" t="s">
        <v>958</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547">
        <v>16.25</v>
      </c>
      <c r="LP314" s="547">
        <v>16.72</v>
      </c>
      <c r="LQ314" s="547">
        <v>16.18</v>
      </c>
      <c r="LR314" s="547">
        <v>16.21</v>
      </c>
      <c r="LS314" s="547">
        <v>16.53</v>
      </c>
      <c r="LT314" s="547">
        <v>15.8</v>
      </c>
      <c r="LU314" s="547">
        <v>16.12</v>
      </c>
      <c r="LV314" s="547">
        <v>16.59</v>
      </c>
      <c r="LW314" s="547">
        <v>16.64</v>
      </c>
      <c r="LX314" s="547">
        <v>16.57</v>
      </c>
      <c r="LY314" s="547">
        <v>16.41</v>
      </c>
      <c r="LZ314" s="547">
        <v>15.67</v>
      </c>
      <c r="MA314" s="547">
        <v>15.81</v>
      </c>
      <c r="MB314" s="547">
        <v>16.29</v>
      </c>
      <c r="MC314" s="547"/>
      <c r="MD314" s="547"/>
      <c r="ME314" s="547"/>
      <c r="MF314" s="547"/>
      <c r="MG314" s="547"/>
      <c r="MH314" s="547"/>
      <c r="MI314" s="547"/>
      <c r="MJ314" s="547"/>
      <c r="MK314" s="547"/>
      <c r="ML314" s="547"/>
      <c r="MM314" s="547"/>
      <c r="MN314" s="547"/>
      <c r="MO314" s="547"/>
      <c r="MP314" s="547"/>
      <c r="MQ314" s="547"/>
      <c r="MR314" s="547"/>
      <c r="MS314" s="547"/>
      <c r="MT314" s="547"/>
      <c r="MU314" s="547"/>
      <c r="MV314" s="547"/>
      <c r="MW314" s="547"/>
    </row>
    <row r="315" spans="1:361">
      <c r="A315" s="446" t="s">
        <v>598</v>
      </c>
      <c r="B315" s="731">
        <v>0</v>
      </c>
      <c r="C315" s="731">
        <v>0</v>
      </c>
      <c r="D315" s="731">
        <v>0</v>
      </c>
      <c r="E315" s="731">
        <v>0</v>
      </c>
      <c r="F315" s="731">
        <v>0</v>
      </c>
      <c r="G315" s="731">
        <v>0</v>
      </c>
      <c r="H315" s="731">
        <v>0</v>
      </c>
      <c r="I315" s="731">
        <v>0</v>
      </c>
      <c r="J315" s="731">
        <v>0</v>
      </c>
      <c r="K315" s="731">
        <v>0</v>
      </c>
      <c r="L315" s="731">
        <v>0</v>
      </c>
      <c r="M315" s="731">
        <v>0</v>
      </c>
      <c r="N315" s="731">
        <v>0</v>
      </c>
      <c r="O315" s="731">
        <v>0</v>
      </c>
      <c r="P315" s="731">
        <v>0</v>
      </c>
      <c r="Q315" s="731">
        <v>0</v>
      </c>
      <c r="R315" s="731">
        <v>0</v>
      </c>
      <c r="S315" s="731">
        <v>0</v>
      </c>
      <c r="T315" s="731">
        <v>0</v>
      </c>
      <c r="U315" s="731">
        <v>0</v>
      </c>
      <c r="V315" s="731">
        <v>0</v>
      </c>
      <c r="W315" s="731">
        <v>0</v>
      </c>
      <c r="X315" s="731">
        <v>0</v>
      </c>
      <c r="Y315" s="731">
        <v>0</v>
      </c>
      <c r="Z315" s="731">
        <v>0</v>
      </c>
      <c r="AA315" s="731">
        <v>0</v>
      </c>
      <c r="AB315" s="731">
        <v>0</v>
      </c>
      <c r="AC315" s="731">
        <v>0</v>
      </c>
      <c r="AD315" s="731">
        <v>0</v>
      </c>
      <c r="AE315" s="731">
        <v>0</v>
      </c>
      <c r="AF315" s="731">
        <v>0</v>
      </c>
      <c r="AG315" s="731">
        <v>0</v>
      </c>
      <c r="AH315" s="731">
        <v>0</v>
      </c>
      <c r="AI315" s="731">
        <v>0</v>
      </c>
      <c r="AJ315" s="731">
        <v>0</v>
      </c>
      <c r="AK315" s="731">
        <v>0</v>
      </c>
      <c r="AL315" s="731">
        <v>0</v>
      </c>
      <c r="AM315" s="731">
        <v>0</v>
      </c>
      <c r="AN315" s="731">
        <v>0</v>
      </c>
      <c r="AO315" s="731">
        <v>0</v>
      </c>
      <c r="AP315" s="731">
        <v>0</v>
      </c>
      <c r="AQ315" s="731">
        <v>0</v>
      </c>
      <c r="AR315" s="731">
        <v>0</v>
      </c>
      <c r="AS315" s="731">
        <v>0</v>
      </c>
      <c r="AT315" s="731">
        <v>0</v>
      </c>
      <c r="AU315" s="731">
        <v>0</v>
      </c>
      <c r="AV315" s="731">
        <v>0</v>
      </c>
      <c r="AW315" s="731">
        <v>0</v>
      </c>
      <c r="AX315" s="731">
        <v>0</v>
      </c>
      <c r="AY315" s="731">
        <v>0</v>
      </c>
      <c r="AZ315" s="731">
        <v>0</v>
      </c>
      <c r="BA315" s="731">
        <v>0</v>
      </c>
      <c r="BB315" s="731">
        <v>0</v>
      </c>
      <c r="BC315" s="731">
        <v>0</v>
      </c>
      <c r="BD315" s="731">
        <v>0</v>
      </c>
      <c r="BE315" s="731">
        <v>0</v>
      </c>
      <c r="BF315" s="731">
        <v>0</v>
      </c>
      <c r="BG315" s="731">
        <v>0</v>
      </c>
      <c r="BH315" s="731">
        <v>0</v>
      </c>
      <c r="BI315" s="731">
        <v>0</v>
      </c>
      <c r="BJ315" s="731">
        <v>0</v>
      </c>
      <c r="BK315" s="731">
        <v>0</v>
      </c>
      <c r="BL315" s="731">
        <v>0</v>
      </c>
      <c r="BM315" s="731">
        <v>0</v>
      </c>
      <c r="BN315" s="731">
        <v>0</v>
      </c>
      <c r="BO315" s="731">
        <v>0</v>
      </c>
      <c r="BP315" s="731">
        <v>0</v>
      </c>
      <c r="BQ315" s="731">
        <v>0</v>
      </c>
      <c r="BR315" s="731">
        <v>0</v>
      </c>
      <c r="BS315" s="731">
        <v>0</v>
      </c>
      <c r="BT315" s="731">
        <v>0</v>
      </c>
      <c r="BU315" s="731">
        <v>0</v>
      </c>
      <c r="BV315" s="731">
        <v>0</v>
      </c>
      <c r="BW315" s="731">
        <v>0</v>
      </c>
      <c r="BX315" s="731">
        <v>0</v>
      </c>
      <c r="BY315" s="731">
        <v>0</v>
      </c>
      <c r="BZ315" s="731">
        <v>0</v>
      </c>
      <c r="CA315" s="731">
        <v>0</v>
      </c>
      <c r="CB315" s="731">
        <v>0</v>
      </c>
      <c r="CC315" s="731">
        <v>0</v>
      </c>
      <c r="CD315" s="731">
        <v>0</v>
      </c>
      <c r="CE315" s="731">
        <v>0</v>
      </c>
      <c r="CF315" s="731">
        <v>0</v>
      </c>
      <c r="CG315" s="731">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10.54</v>
      </c>
      <c r="DG315" s="113">
        <v>10.48</v>
      </c>
      <c r="DH315" s="113">
        <v>10.24</v>
      </c>
      <c r="DI315" s="113">
        <v>10.19</v>
      </c>
      <c r="DJ315" s="113">
        <v>9.52</v>
      </c>
      <c r="DK315" s="113">
        <v>9.2899999999999991</v>
      </c>
      <c r="DL315" s="113">
        <v>9.84</v>
      </c>
      <c r="DM315" s="113">
        <v>10.29</v>
      </c>
      <c r="DN315" s="113">
        <v>11.01</v>
      </c>
      <c r="DO315" s="113">
        <v>12.8</v>
      </c>
      <c r="DP315" s="113">
        <v>12.9</v>
      </c>
      <c r="DQ315" s="113">
        <v>11.63</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5.18</v>
      </c>
      <c r="FD315" s="113">
        <v>5.24</v>
      </c>
      <c r="FE315" s="113">
        <v>5.34</v>
      </c>
      <c r="FF315" s="113">
        <v>5.96</v>
      </c>
      <c r="FG315" s="113">
        <v>6.59</v>
      </c>
      <c r="FH315" s="113">
        <v>7.23</v>
      </c>
      <c r="FI315" s="113">
        <v>7.85</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4.5905703703703704</v>
      </c>
      <c r="KL315" s="113">
        <v>4.5905703703703704</v>
      </c>
      <c r="KM315" s="113">
        <v>4.5905703703703704</v>
      </c>
      <c r="KN315" s="113">
        <v>4.5905703703703704</v>
      </c>
      <c r="KO315" s="113">
        <v>4.8949999999999996</v>
      </c>
      <c r="KP315" s="113">
        <v>4.9474999999999998</v>
      </c>
      <c r="KQ315" s="113">
        <v>4.9474999999999998</v>
      </c>
      <c r="KR315" s="113">
        <v>4.9474999999999998</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c r="MD315" s="113"/>
      <c r="ME315" s="113"/>
      <c r="MF315" s="113"/>
      <c r="MG315" s="113"/>
      <c r="MH315" s="113"/>
      <c r="MI315" s="113"/>
      <c r="MJ315" s="113"/>
      <c r="MK315" s="113"/>
      <c r="ML315" s="113"/>
      <c r="MM315" s="113"/>
      <c r="MN315" s="113"/>
      <c r="MO315" s="113"/>
      <c r="MP315" s="113"/>
      <c r="MQ315" s="113"/>
      <c r="MR315" s="113"/>
      <c r="MS315" s="113"/>
      <c r="MT315" s="113"/>
      <c r="MU315" s="113"/>
      <c r="MV315" s="113"/>
      <c r="MW315" s="113"/>
    </row>
    <row r="316" spans="1:361" hidden="1">
      <c r="A316" s="446" t="s">
        <v>855</v>
      </c>
      <c r="B316" s="731">
        <v>0</v>
      </c>
      <c r="C316" s="731">
        <v>0</v>
      </c>
      <c r="D316" s="731">
        <v>0</v>
      </c>
      <c r="E316" s="731">
        <v>0</v>
      </c>
      <c r="F316" s="731">
        <v>0</v>
      </c>
      <c r="G316" s="731">
        <v>0</v>
      </c>
      <c r="H316" s="731">
        <v>0</v>
      </c>
      <c r="I316" s="731">
        <v>0</v>
      </c>
      <c r="J316" s="731">
        <v>0</v>
      </c>
      <c r="K316" s="731">
        <v>0</v>
      </c>
      <c r="L316" s="731">
        <v>0</v>
      </c>
      <c r="M316" s="731">
        <v>0</v>
      </c>
      <c r="N316" s="731">
        <v>0</v>
      </c>
      <c r="O316" s="731">
        <v>0</v>
      </c>
      <c r="P316" s="731">
        <v>0</v>
      </c>
      <c r="Q316" s="731">
        <v>0</v>
      </c>
      <c r="R316" s="731">
        <v>0</v>
      </c>
      <c r="S316" s="731">
        <v>0</v>
      </c>
      <c r="T316" s="731">
        <v>0</v>
      </c>
      <c r="U316" s="731">
        <v>0</v>
      </c>
      <c r="V316" s="731">
        <v>0</v>
      </c>
      <c r="W316" s="731">
        <v>0</v>
      </c>
      <c r="X316" s="731">
        <v>0</v>
      </c>
      <c r="Y316" s="731">
        <v>0</v>
      </c>
      <c r="Z316" s="731">
        <v>0</v>
      </c>
      <c r="AA316" s="731">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c r="MD316" s="113"/>
      <c r="ME316" s="113"/>
      <c r="MF316" s="113"/>
      <c r="MG316" s="113"/>
      <c r="MH316" s="113"/>
      <c r="MI316" s="113"/>
      <c r="MJ316" s="113"/>
      <c r="MK316" s="113"/>
      <c r="ML316" s="113"/>
      <c r="MM316" s="113"/>
      <c r="MN316" s="113"/>
      <c r="MO316" s="113"/>
      <c r="MP316" s="113"/>
      <c r="MQ316" s="113"/>
      <c r="MR316" s="113"/>
      <c r="MS316" s="113"/>
      <c r="MT316" s="113"/>
      <c r="MU316" s="113"/>
      <c r="MV316" s="113"/>
      <c r="MW316" s="113"/>
    </row>
    <row r="317" spans="1:361" hidden="1">
      <c r="A317" s="446" t="s">
        <v>856</v>
      </c>
      <c r="B317" s="731">
        <v>0</v>
      </c>
      <c r="C317" s="731">
        <v>0</v>
      </c>
      <c r="D317" s="731">
        <v>0</v>
      </c>
      <c r="E317" s="731">
        <v>0</v>
      </c>
      <c r="F317" s="731">
        <v>0</v>
      </c>
      <c r="G317" s="731">
        <v>0</v>
      </c>
      <c r="H317" s="731">
        <v>0</v>
      </c>
      <c r="I317" s="731">
        <v>0</v>
      </c>
      <c r="J317" s="731">
        <v>0</v>
      </c>
      <c r="K317" s="731">
        <v>0</v>
      </c>
      <c r="L317" s="731">
        <v>0</v>
      </c>
      <c r="M317" s="731">
        <v>0</v>
      </c>
      <c r="N317" s="731">
        <v>0</v>
      </c>
      <c r="O317" s="731">
        <v>0</v>
      </c>
      <c r="P317" s="731">
        <v>0</v>
      </c>
      <c r="Q317" s="731">
        <v>0</v>
      </c>
      <c r="R317" s="731">
        <v>0</v>
      </c>
      <c r="S317" s="731">
        <v>0</v>
      </c>
      <c r="T317" s="731">
        <v>0</v>
      </c>
      <c r="U317" s="731">
        <v>0</v>
      </c>
      <c r="V317" s="731">
        <v>0</v>
      </c>
      <c r="W317" s="731">
        <v>0</v>
      </c>
      <c r="X317" s="731">
        <v>0</v>
      </c>
      <c r="Y317" s="731">
        <v>0</v>
      </c>
      <c r="Z317" s="731">
        <v>0</v>
      </c>
      <c r="AA317" s="731">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c r="MD317" s="113"/>
      <c r="ME317" s="113"/>
      <c r="MF317" s="113"/>
      <c r="MG317" s="113"/>
      <c r="MH317" s="113"/>
      <c r="MI317" s="113"/>
      <c r="MJ317" s="113"/>
      <c r="MK317" s="113"/>
      <c r="ML317" s="113"/>
      <c r="MM317" s="113"/>
      <c r="MN317" s="113"/>
      <c r="MO317" s="113"/>
      <c r="MP317" s="113"/>
      <c r="MQ317" s="113"/>
      <c r="MR317" s="113"/>
      <c r="MS317" s="113"/>
      <c r="MT317" s="113"/>
      <c r="MU317" s="113"/>
      <c r="MV317" s="113"/>
      <c r="MW317" s="113"/>
    </row>
    <row r="318" spans="1:361" hidden="1">
      <c r="A318" s="446" t="s">
        <v>599</v>
      </c>
      <c r="B318" s="731">
        <v>0</v>
      </c>
      <c r="C318" s="731">
        <v>0</v>
      </c>
      <c r="D318" s="731">
        <v>0</v>
      </c>
      <c r="E318" s="731">
        <v>0</v>
      </c>
      <c r="F318" s="731">
        <v>0</v>
      </c>
      <c r="G318" s="731">
        <v>0</v>
      </c>
      <c r="H318" s="731">
        <v>0</v>
      </c>
      <c r="I318" s="731">
        <v>0</v>
      </c>
      <c r="J318" s="731">
        <v>0</v>
      </c>
      <c r="K318" s="731">
        <v>0</v>
      </c>
      <c r="L318" s="731">
        <v>0</v>
      </c>
      <c r="M318" s="731">
        <v>0</v>
      </c>
      <c r="N318" s="731">
        <v>0</v>
      </c>
      <c r="O318" s="731">
        <v>0</v>
      </c>
      <c r="P318" s="731">
        <v>0</v>
      </c>
      <c r="Q318" s="731">
        <v>0</v>
      </c>
      <c r="R318" s="731">
        <v>0</v>
      </c>
      <c r="S318" s="731">
        <v>0</v>
      </c>
      <c r="T318" s="731">
        <v>0</v>
      </c>
      <c r="U318" s="731">
        <v>0</v>
      </c>
      <c r="V318" s="731">
        <v>0</v>
      </c>
      <c r="W318" s="731">
        <v>0</v>
      </c>
      <c r="X318" s="731">
        <v>0</v>
      </c>
      <c r="Y318" s="731">
        <v>0</v>
      </c>
      <c r="Z318" s="731">
        <v>0</v>
      </c>
      <c r="AA318" s="731">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c r="MD318" s="113"/>
      <c r="ME318" s="113"/>
      <c r="MF318" s="113"/>
      <c r="MG318" s="113"/>
      <c r="MH318" s="113"/>
      <c r="MI318" s="113"/>
      <c r="MJ318" s="113"/>
      <c r="MK318" s="113"/>
      <c r="ML318" s="113"/>
      <c r="MM318" s="113"/>
      <c r="MN318" s="113"/>
      <c r="MO318" s="113"/>
      <c r="MP318" s="113"/>
      <c r="MQ318" s="113"/>
      <c r="MR318" s="113"/>
      <c r="MS318" s="113"/>
      <c r="MT318" s="113"/>
      <c r="MU318" s="113"/>
      <c r="MV318" s="113"/>
      <c r="MW318" s="113"/>
    </row>
    <row r="319" spans="1:361" hidden="1">
      <c r="A319" s="446" t="s">
        <v>857</v>
      </c>
      <c r="B319" s="731">
        <v>0</v>
      </c>
      <c r="C319" s="731">
        <v>0</v>
      </c>
      <c r="D319" s="731">
        <v>0</v>
      </c>
      <c r="E319" s="731">
        <v>0</v>
      </c>
      <c r="F319" s="731">
        <v>0</v>
      </c>
      <c r="G319" s="731">
        <v>0</v>
      </c>
      <c r="H319" s="731">
        <v>0</v>
      </c>
      <c r="I319" s="731">
        <v>0</v>
      </c>
      <c r="J319" s="731">
        <v>0</v>
      </c>
      <c r="K319" s="731">
        <v>0</v>
      </c>
      <c r="L319" s="731">
        <v>0</v>
      </c>
      <c r="M319" s="731">
        <v>0</v>
      </c>
      <c r="N319" s="731">
        <v>0</v>
      </c>
      <c r="O319" s="731">
        <v>0</v>
      </c>
      <c r="P319" s="731">
        <v>0</v>
      </c>
      <c r="Q319" s="731">
        <v>0</v>
      </c>
      <c r="R319" s="731">
        <v>0</v>
      </c>
      <c r="S319" s="731">
        <v>0</v>
      </c>
      <c r="T319" s="731">
        <v>0</v>
      </c>
      <c r="U319" s="731">
        <v>0</v>
      </c>
      <c r="V319" s="731">
        <v>0</v>
      </c>
      <c r="W319" s="731">
        <v>0</v>
      </c>
      <c r="X319" s="731">
        <v>0</v>
      </c>
      <c r="Y319" s="731">
        <v>0</v>
      </c>
      <c r="Z319" s="731">
        <v>0</v>
      </c>
      <c r="AA319" s="731">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11.109090909090909</v>
      </c>
      <c r="HK319" s="113">
        <v>10.303343166175024</v>
      </c>
      <c r="HL319" s="113">
        <v>10.028368794326241</v>
      </c>
      <c r="HM319" s="113">
        <v>11.110509554140128</v>
      </c>
      <c r="HN319" s="113">
        <v>11.436507936507937</v>
      </c>
      <c r="HO319" s="113">
        <v>10.175298804780876</v>
      </c>
      <c r="HP319" s="113">
        <v>11.872303206997085</v>
      </c>
      <c r="HQ319" s="113">
        <v>7.5706666666666669</v>
      </c>
      <c r="HR319" s="113">
        <v>7</v>
      </c>
      <c r="HS319" s="113">
        <v>6.6967670011148268</v>
      </c>
      <c r="HT319" s="113">
        <v>6.092274678111588</v>
      </c>
      <c r="HU319" s="113">
        <v>5.5849056603773581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c r="MD319" s="113"/>
      <c r="ME319" s="113"/>
      <c r="MF319" s="113"/>
      <c r="MG319" s="113"/>
      <c r="MH319" s="113"/>
      <c r="MI319" s="113"/>
      <c r="MJ319" s="113"/>
      <c r="MK319" s="113"/>
      <c r="ML319" s="113"/>
      <c r="MM319" s="113"/>
      <c r="MN319" s="113"/>
      <c r="MO319" s="113"/>
      <c r="MP319" s="113"/>
      <c r="MQ319" s="113"/>
      <c r="MR319" s="113"/>
      <c r="MS319" s="113"/>
      <c r="MT319" s="113"/>
      <c r="MU319" s="113"/>
      <c r="MV319" s="113"/>
      <c r="MW319" s="113"/>
    </row>
    <row r="320" spans="1:361">
      <c r="A320" s="446" t="s">
        <v>106</v>
      </c>
      <c r="B320" s="731">
        <v>0</v>
      </c>
      <c r="C320" s="731">
        <v>0</v>
      </c>
      <c r="D320" s="731">
        <v>0</v>
      </c>
      <c r="E320" s="731">
        <v>0</v>
      </c>
      <c r="F320" s="731">
        <v>0</v>
      </c>
      <c r="G320" s="731">
        <v>0</v>
      </c>
      <c r="H320" s="731">
        <v>0</v>
      </c>
      <c r="I320" s="731">
        <v>0</v>
      </c>
      <c r="J320" s="731">
        <v>0</v>
      </c>
      <c r="K320" s="731">
        <v>0</v>
      </c>
      <c r="L320" s="731">
        <v>0</v>
      </c>
      <c r="M320" s="731">
        <v>0</v>
      </c>
      <c r="N320" s="731">
        <v>0</v>
      </c>
      <c r="O320" s="731">
        <v>0</v>
      </c>
      <c r="P320" s="731">
        <v>0</v>
      </c>
      <c r="Q320" s="731">
        <v>0</v>
      </c>
      <c r="R320" s="731">
        <v>0</v>
      </c>
      <c r="S320" s="731">
        <v>0</v>
      </c>
      <c r="T320" s="731">
        <v>0</v>
      </c>
      <c r="U320" s="731">
        <v>0</v>
      </c>
      <c r="V320" s="731">
        <v>0</v>
      </c>
      <c r="W320" s="731">
        <v>0</v>
      </c>
      <c r="X320" s="731">
        <v>0</v>
      </c>
      <c r="Y320" s="731">
        <v>0</v>
      </c>
      <c r="Z320" s="731">
        <v>0</v>
      </c>
      <c r="AA320" s="731">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548">
        <v>5.2240000000000002</v>
      </c>
      <c r="LP320" s="548">
        <v>5.4630000000000001</v>
      </c>
      <c r="LQ320" s="548">
        <v>5.4340000000000002</v>
      </c>
      <c r="LR320" s="548">
        <v>5.54</v>
      </c>
      <c r="LS320" s="548">
        <v>5.5490000000000004</v>
      </c>
      <c r="LT320" s="548">
        <v>5.5490000000000004</v>
      </c>
      <c r="LU320" s="813">
        <v>6.0970000000000004</v>
      </c>
      <c r="LV320" s="548">
        <v>6.4950000000000001</v>
      </c>
      <c r="LW320" s="548">
        <v>6.5609999999999999</v>
      </c>
      <c r="LX320" s="548">
        <v>6.867</v>
      </c>
      <c r="LY320" s="548">
        <v>7.1040000000000001</v>
      </c>
      <c r="LZ320" s="548">
        <v>7.1559734772913979</v>
      </c>
      <c r="MA320" s="548">
        <v>7.2965912129043753</v>
      </c>
      <c r="MB320" s="548">
        <v>7.6183074265975819</v>
      </c>
      <c r="MC320" s="548"/>
      <c r="MD320" s="548"/>
      <c r="ME320" s="548"/>
      <c r="MF320" s="548"/>
      <c r="MG320" s="548"/>
      <c r="MH320" s="548"/>
      <c r="MI320" s="548"/>
      <c r="MJ320" s="548"/>
      <c r="MK320" s="548"/>
      <c r="ML320" s="548"/>
      <c r="MM320" s="548"/>
      <c r="MN320" s="548"/>
      <c r="MO320" s="548"/>
      <c r="MP320" s="548"/>
      <c r="MQ320" s="548"/>
      <c r="MR320" s="548"/>
      <c r="MS320" s="548"/>
      <c r="MT320" s="548"/>
      <c r="MU320" s="548"/>
      <c r="MV320" s="548"/>
      <c r="MW320" s="548"/>
    </row>
    <row r="321" spans="1:361">
      <c r="A321" s="446" t="s">
        <v>602</v>
      </c>
      <c r="B321" s="731">
        <v>0</v>
      </c>
      <c r="C321" s="731">
        <v>0</v>
      </c>
      <c r="D321" s="731">
        <v>0</v>
      </c>
      <c r="E321" s="731">
        <v>0</v>
      </c>
      <c r="F321" s="731">
        <v>0</v>
      </c>
      <c r="G321" s="731">
        <v>0</v>
      </c>
      <c r="H321" s="731">
        <v>0</v>
      </c>
      <c r="I321" s="731">
        <v>0</v>
      </c>
      <c r="J321" s="731">
        <v>0</v>
      </c>
      <c r="K321" s="731">
        <v>0</v>
      </c>
      <c r="L321" s="731">
        <v>0</v>
      </c>
      <c r="M321" s="731">
        <v>0</v>
      </c>
      <c r="N321" s="731">
        <v>0</v>
      </c>
      <c r="O321" s="731">
        <v>0</v>
      </c>
      <c r="P321" s="731">
        <v>0</v>
      </c>
      <c r="Q321" s="731">
        <v>0</v>
      </c>
      <c r="R321" s="731">
        <v>0</v>
      </c>
      <c r="S321" s="731">
        <v>0</v>
      </c>
      <c r="T321" s="731">
        <v>0</v>
      </c>
      <c r="U321" s="731">
        <v>0</v>
      </c>
      <c r="V321" s="731">
        <v>0</v>
      </c>
      <c r="W321" s="731">
        <v>0</v>
      </c>
      <c r="X321" s="731">
        <v>0</v>
      </c>
      <c r="Y321" s="731">
        <v>0</v>
      </c>
      <c r="Z321" s="731">
        <v>0</v>
      </c>
      <c r="AA321" s="731">
        <v>0</v>
      </c>
      <c r="AB321" s="731">
        <v>0</v>
      </c>
      <c r="AC321" s="731">
        <v>0</v>
      </c>
      <c r="AD321" s="731">
        <v>0</v>
      </c>
      <c r="AE321" s="731">
        <v>0</v>
      </c>
      <c r="AF321" s="731">
        <v>0</v>
      </c>
      <c r="AG321" s="731">
        <v>0</v>
      </c>
      <c r="AH321" s="731">
        <v>0</v>
      </c>
      <c r="AI321" s="731">
        <v>0</v>
      </c>
      <c r="AJ321" s="731">
        <v>0</v>
      </c>
      <c r="AK321" s="731">
        <v>0</v>
      </c>
      <c r="AL321" s="731">
        <v>0</v>
      </c>
      <c r="AM321" s="731">
        <v>0</v>
      </c>
      <c r="AN321" s="731">
        <v>0</v>
      </c>
      <c r="AO321" s="731">
        <v>0</v>
      </c>
      <c r="AP321" s="731">
        <v>0</v>
      </c>
      <c r="AQ321" s="731">
        <v>0</v>
      </c>
      <c r="AR321" s="731">
        <v>0</v>
      </c>
      <c r="AS321" s="731">
        <v>0</v>
      </c>
      <c r="AT321" s="731">
        <v>0</v>
      </c>
      <c r="AU321" s="731">
        <v>0</v>
      </c>
      <c r="AV321" s="731">
        <v>0</v>
      </c>
      <c r="AW321" s="731">
        <v>0</v>
      </c>
      <c r="AX321" s="731">
        <v>0</v>
      </c>
      <c r="AY321" s="731">
        <v>0</v>
      </c>
      <c r="AZ321" s="731">
        <v>0</v>
      </c>
      <c r="BA321" s="731">
        <v>0</v>
      </c>
      <c r="BB321" s="731">
        <v>0</v>
      </c>
      <c r="BC321" s="731">
        <v>0</v>
      </c>
      <c r="BD321" s="731">
        <v>0</v>
      </c>
      <c r="BE321" s="731">
        <v>0</v>
      </c>
      <c r="BF321" s="731">
        <v>0</v>
      </c>
      <c r="BG321" s="731">
        <v>0</v>
      </c>
      <c r="BH321" s="731">
        <v>0</v>
      </c>
      <c r="BI321" s="731">
        <v>0</v>
      </c>
      <c r="BJ321" s="731">
        <v>0</v>
      </c>
      <c r="BK321" s="731">
        <v>0</v>
      </c>
      <c r="BL321" s="731">
        <v>0</v>
      </c>
      <c r="BM321" s="731">
        <v>0</v>
      </c>
      <c r="BN321" s="731">
        <v>0</v>
      </c>
      <c r="BO321" s="731">
        <v>0</v>
      </c>
      <c r="BP321" s="731">
        <v>0</v>
      </c>
      <c r="BQ321" s="731">
        <v>0</v>
      </c>
      <c r="BR321" s="731">
        <v>0</v>
      </c>
      <c r="BS321" s="731">
        <v>0</v>
      </c>
      <c r="BT321" s="731">
        <v>0</v>
      </c>
      <c r="BU321" s="731">
        <v>0</v>
      </c>
      <c r="BV321" s="731">
        <v>0</v>
      </c>
      <c r="BW321" s="731">
        <v>0</v>
      </c>
      <c r="BX321" s="731">
        <v>0</v>
      </c>
      <c r="BY321" s="731">
        <v>0</v>
      </c>
      <c r="BZ321" s="731">
        <v>0</v>
      </c>
      <c r="CA321" s="731">
        <v>0</v>
      </c>
      <c r="CB321" s="731">
        <v>0</v>
      </c>
      <c r="CC321" s="731">
        <v>0</v>
      </c>
      <c r="CD321" s="731">
        <v>0</v>
      </c>
      <c r="CE321" s="731">
        <v>0</v>
      </c>
      <c r="CF321" s="731">
        <v>0</v>
      </c>
      <c r="CG321" s="731">
        <v>0</v>
      </c>
      <c r="CH321" s="731"/>
      <c r="CI321" s="731"/>
      <c r="CJ321" s="731"/>
      <c r="CK321" s="731"/>
      <c r="CL321" s="731"/>
      <c r="CM321" s="731"/>
      <c r="CN321" s="731"/>
      <c r="CO321" s="731"/>
      <c r="CP321" s="731"/>
      <c r="CQ321" s="731"/>
      <c r="CR321" s="731"/>
      <c r="CS321" s="731"/>
      <c r="CT321" s="731"/>
      <c r="CU321" s="731"/>
      <c r="CV321" s="731"/>
      <c r="CW321" s="731"/>
      <c r="CX321" s="731"/>
      <c r="CY321" s="731"/>
      <c r="CZ321" s="731"/>
      <c r="DA321" s="731"/>
      <c r="DB321" s="731"/>
      <c r="DC321" s="731"/>
      <c r="DD321" s="731"/>
      <c r="DE321" s="731"/>
      <c r="DF321" s="731"/>
      <c r="DG321" s="731"/>
      <c r="DH321" s="731"/>
      <c r="DI321" s="731"/>
      <c r="DJ321" s="731"/>
      <c r="DK321" s="731"/>
      <c r="DL321" s="731"/>
      <c r="DM321" s="731"/>
      <c r="DN321" s="731"/>
      <c r="DO321" s="731"/>
      <c r="DP321" s="731"/>
      <c r="DQ321" s="731"/>
      <c r="DR321" s="731"/>
      <c r="DS321" s="731"/>
      <c r="DT321" s="731"/>
      <c r="DU321" s="731"/>
      <c r="DV321" s="731"/>
      <c r="DW321" s="731"/>
      <c r="DX321" s="731"/>
      <c r="DY321" s="731"/>
      <c r="DZ321" s="731"/>
      <c r="EA321" s="731"/>
      <c r="EB321" s="731"/>
      <c r="EC321" s="731"/>
      <c r="ED321" s="731"/>
      <c r="EE321" s="731"/>
      <c r="EF321" s="731"/>
      <c r="EG321" s="731"/>
      <c r="EH321" s="731"/>
      <c r="EI321" s="731"/>
      <c r="EJ321" s="731"/>
      <c r="EK321" s="731"/>
      <c r="EL321" s="731"/>
      <c r="EM321" s="731"/>
      <c r="EN321" s="731"/>
      <c r="EO321" s="731"/>
      <c r="EP321" s="731"/>
      <c r="EQ321" s="731"/>
      <c r="ER321" s="731"/>
      <c r="ES321" s="731"/>
      <c r="ET321" s="731"/>
      <c r="EU321" s="731"/>
      <c r="EV321" s="731"/>
      <c r="EW321" s="731"/>
      <c r="EX321" s="731"/>
      <c r="EY321" s="731"/>
      <c r="EZ321" s="731"/>
      <c r="FA321" s="731"/>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c r="MD321" s="113"/>
      <c r="ME321" s="113"/>
      <c r="MF321" s="113"/>
      <c r="MG321" s="113"/>
      <c r="MH321" s="113"/>
      <c r="MI321" s="113"/>
      <c r="MJ321" s="113"/>
      <c r="MK321" s="113"/>
      <c r="ML321" s="113"/>
      <c r="MM321" s="113"/>
      <c r="MN321" s="113"/>
      <c r="MO321" s="113"/>
      <c r="MP321" s="113"/>
      <c r="MQ321" s="113"/>
      <c r="MR321" s="113"/>
      <c r="MS321" s="113"/>
      <c r="MT321" s="113"/>
      <c r="MU321" s="113"/>
      <c r="MV321" s="113"/>
      <c r="MW321" s="113"/>
    </row>
    <row r="322" spans="1:361">
      <c r="A322" s="447" t="s">
        <v>858</v>
      </c>
      <c r="B322" s="731">
        <v>0</v>
      </c>
      <c r="C322" s="731">
        <v>0</v>
      </c>
      <c r="D322" s="731">
        <v>0</v>
      </c>
      <c r="E322" s="731">
        <v>0</v>
      </c>
      <c r="F322" s="731">
        <v>0</v>
      </c>
      <c r="G322" s="731">
        <v>0</v>
      </c>
      <c r="H322" s="731">
        <v>0</v>
      </c>
      <c r="I322" s="731">
        <v>0</v>
      </c>
      <c r="J322" s="731">
        <v>0</v>
      </c>
      <c r="K322" s="731">
        <v>0</v>
      </c>
      <c r="L322" s="731">
        <v>0</v>
      </c>
      <c r="M322" s="731">
        <v>0</v>
      </c>
      <c r="N322" s="731">
        <v>0</v>
      </c>
      <c r="O322" s="731">
        <v>0</v>
      </c>
      <c r="P322" s="731">
        <v>0</v>
      </c>
      <c r="Q322" s="731">
        <v>0</v>
      </c>
      <c r="R322" s="731">
        <v>0</v>
      </c>
      <c r="S322" s="731">
        <v>0</v>
      </c>
      <c r="T322" s="731">
        <v>0</v>
      </c>
      <c r="U322" s="731">
        <v>0</v>
      </c>
      <c r="V322" s="731">
        <v>0</v>
      </c>
      <c r="W322" s="731">
        <v>0</v>
      </c>
      <c r="X322" s="731">
        <v>0</v>
      </c>
      <c r="Y322" s="731">
        <v>0</v>
      </c>
      <c r="Z322" s="731">
        <v>0</v>
      </c>
      <c r="AA322" s="731">
        <v>0</v>
      </c>
      <c r="AB322" s="731">
        <v>0</v>
      </c>
      <c r="AC322" s="731">
        <v>0</v>
      </c>
      <c r="AD322" s="731">
        <v>0</v>
      </c>
      <c r="AE322" s="731">
        <v>0</v>
      </c>
      <c r="AF322" s="731">
        <v>0</v>
      </c>
      <c r="AG322" s="731">
        <v>0</v>
      </c>
      <c r="AH322" s="731">
        <v>0</v>
      </c>
      <c r="AI322" s="731">
        <v>0</v>
      </c>
      <c r="AJ322" s="731">
        <v>0</v>
      </c>
      <c r="AK322" s="731">
        <v>0</v>
      </c>
      <c r="AL322" s="731">
        <v>0</v>
      </c>
      <c r="AM322" s="731">
        <v>0</v>
      </c>
      <c r="AN322" s="731">
        <v>0</v>
      </c>
      <c r="AO322" s="731">
        <v>0</v>
      </c>
      <c r="AP322" s="731">
        <v>0</v>
      </c>
      <c r="AQ322" s="731">
        <v>0</v>
      </c>
      <c r="AR322" s="731">
        <v>0</v>
      </c>
      <c r="AS322" s="731">
        <v>0</v>
      </c>
      <c r="AT322" s="731">
        <v>0</v>
      </c>
      <c r="AU322" s="731">
        <v>0</v>
      </c>
      <c r="AV322" s="731">
        <v>0</v>
      </c>
      <c r="AW322" s="731">
        <v>0</v>
      </c>
      <c r="AX322" s="731">
        <v>0</v>
      </c>
      <c r="AY322" s="731">
        <v>0</v>
      </c>
      <c r="AZ322" s="731">
        <v>0</v>
      </c>
      <c r="BA322" s="731">
        <v>0</v>
      </c>
      <c r="BB322" s="731">
        <v>0</v>
      </c>
      <c r="BC322" s="731">
        <v>0</v>
      </c>
      <c r="BD322" s="731">
        <v>0</v>
      </c>
      <c r="BE322" s="731">
        <v>0</v>
      </c>
      <c r="BF322" s="731">
        <v>0</v>
      </c>
      <c r="BG322" s="731">
        <v>0</v>
      </c>
      <c r="BH322" s="731">
        <v>0</v>
      </c>
      <c r="BI322" s="731">
        <v>0</v>
      </c>
      <c r="BJ322" s="731">
        <v>0</v>
      </c>
      <c r="BK322" s="731">
        <v>0</v>
      </c>
      <c r="BL322" s="731">
        <v>0</v>
      </c>
      <c r="BM322" s="731">
        <v>0</v>
      </c>
      <c r="BN322" s="731">
        <v>0</v>
      </c>
      <c r="BO322" s="731">
        <v>0</v>
      </c>
      <c r="BP322" s="731">
        <v>0</v>
      </c>
      <c r="BQ322" s="731">
        <v>0</v>
      </c>
      <c r="BR322" s="731">
        <v>0</v>
      </c>
      <c r="BS322" s="731">
        <v>0</v>
      </c>
      <c r="BT322" s="731">
        <v>0</v>
      </c>
      <c r="BU322" s="731">
        <v>0</v>
      </c>
      <c r="BV322" s="731">
        <v>0</v>
      </c>
      <c r="BW322" s="731">
        <v>0</v>
      </c>
      <c r="BX322" s="731">
        <v>0</v>
      </c>
      <c r="BY322" s="731">
        <v>0</v>
      </c>
      <c r="BZ322" s="731">
        <v>0</v>
      </c>
      <c r="CA322" s="731">
        <v>0</v>
      </c>
      <c r="CB322" s="731">
        <v>0</v>
      </c>
      <c r="CC322" s="731">
        <v>0</v>
      </c>
      <c r="CD322" s="731">
        <v>0</v>
      </c>
      <c r="CE322" s="731">
        <v>0</v>
      </c>
      <c r="CF322" s="731">
        <v>0</v>
      </c>
      <c r="CG322" s="731">
        <v>0</v>
      </c>
      <c r="CH322" s="731"/>
      <c r="CI322" s="731"/>
      <c r="CJ322" s="731"/>
      <c r="CK322" s="731"/>
      <c r="CL322" s="731"/>
      <c r="CM322" s="731"/>
      <c r="CN322" s="731"/>
      <c r="CO322" s="731"/>
      <c r="CP322" s="731"/>
      <c r="CQ322" s="731"/>
      <c r="CR322" s="731"/>
      <c r="CS322" s="731"/>
      <c r="CT322" s="731"/>
      <c r="CU322" s="731"/>
      <c r="CV322" s="731"/>
      <c r="CW322" s="731"/>
      <c r="CX322" s="731"/>
      <c r="CY322" s="731"/>
      <c r="CZ322" s="731"/>
      <c r="DA322" s="731"/>
      <c r="DB322" s="731"/>
      <c r="DC322" s="731"/>
      <c r="DD322" s="731"/>
      <c r="DE322" s="731"/>
      <c r="DF322" s="731"/>
      <c r="DG322" s="731"/>
      <c r="DH322" s="731"/>
      <c r="DI322" s="731"/>
      <c r="DJ322" s="731"/>
      <c r="DK322" s="731"/>
      <c r="DL322" s="731"/>
      <c r="DM322" s="731"/>
      <c r="DN322" s="731"/>
      <c r="DO322" s="731"/>
      <c r="DP322" s="731"/>
      <c r="DQ322" s="731"/>
      <c r="DR322" s="731"/>
      <c r="DS322" s="731"/>
      <c r="DT322" s="731"/>
      <c r="DU322" s="731"/>
      <c r="DV322" s="731"/>
      <c r="DW322" s="731"/>
      <c r="DX322" s="731"/>
      <c r="DY322" s="731"/>
      <c r="DZ322" s="731"/>
      <c r="EA322" s="731"/>
      <c r="EB322" s="731"/>
      <c r="EC322" s="731"/>
      <c r="ED322" s="731"/>
      <c r="EE322" s="731"/>
      <c r="EF322" s="731"/>
      <c r="EG322" s="731"/>
      <c r="EH322" s="731"/>
      <c r="EI322" s="731"/>
      <c r="EJ322" s="731"/>
      <c r="EK322" s="731"/>
      <c r="EL322" s="731"/>
      <c r="EM322" s="731"/>
      <c r="EN322" s="731"/>
      <c r="EO322" s="731"/>
      <c r="EP322" s="731"/>
      <c r="EQ322" s="731"/>
      <c r="ER322" s="731"/>
      <c r="ES322" s="731"/>
      <c r="ET322" s="731"/>
      <c r="EU322" s="731"/>
      <c r="EV322" s="731"/>
      <c r="EW322" s="731"/>
      <c r="EX322" s="731"/>
      <c r="EY322" s="731"/>
      <c r="EZ322" s="731"/>
      <c r="FA322" s="731"/>
      <c r="FB322" s="731"/>
      <c r="FC322" s="731"/>
      <c r="FD322" s="113"/>
      <c r="FE322" s="113"/>
      <c r="FF322" s="113"/>
      <c r="FG322" s="113"/>
      <c r="FH322" s="113"/>
      <c r="FI322" s="113"/>
      <c r="FJ322" s="113"/>
      <c r="FK322" s="113"/>
      <c r="FL322" s="113"/>
      <c r="FM322" s="113"/>
      <c r="FN322" s="113"/>
      <c r="FO322" s="113"/>
      <c r="FP322" s="113"/>
      <c r="FQ322" s="113"/>
      <c r="FR322" s="113"/>
      <c r="FS322" s="113"/>
      <c r="FT322" s="113"/>
      <c r="FU322" s="113"/>
      <c r="FV322" s="113"/>
      <c r="FW322" s="113"/>
      <c r="FX322" s="113"/>
      <c r="FY322" s="113"/>
      <c r="FZ322" s="113"/>
      <c r="GA322" s="113"/>
      <c r="GB322" s="113"/>
      <c r="GC322" s="113"/>
      <c r="GD322" s="113"/>
      <c r="GE322" s="113"/>
      <c r="GF322" s="113"/>
      <c r="GG322" s="113"/>
      <c r="GH322" s="113"/>
      <c r="GI322" s="113"/>
      <c r="GJ322" s="113"/>
      <c r="GK322" s="113"/>
      <c r="GL322" s="113"/>
      <c r="GM322" s="113"/>
      <c r="GN322" s="113"/>
      <c r="GO322" s="113"/>
      <c r="GP322" s="113"/>
      <c r="GQ322" s="113"/>
      <c r="GR322" s="113"/>
      <c r="GS322" s="113"/>
      <c r="GT322" s="113"/>
      <c r="GU322" s="113"/>
      <c r="GV322" s="113"/>
      <c r="GW322" s="113"/>
      <c r="GX322" s="113"/>
      <c r="GY322" s="113"/>
      <c r="GZ322" s="113"/>
      <c r="HA322" s="113"/>
      <c r="HB322" s="113"/>
      <c r="HC322" s="113"/>
      <c r="HD322" s="113"/>
      <c r="HE322" s="113"/>
      <c r="HF322" s="113"/>
      <c r="HG322" s="113"/>
      <c r="HH322" s="113"/>
      <c r="HI322" s="113"/>
      <c r="HJ322" s="113"/>
      <c r="HK322" s="113"/>
      <c r="HL322" s="113"/>
      <c r="HM322" s="113"/>
      <c r="HN322" s="113"/>
      <c r="HO322" s="113"/>
      <c r="HP322" s="113"/>
      <c r="HQ322" s="113"/>
      <c r="HR322" s="113"/>
      <c r="HS322" s="113"/>
      <c r="HT322" s="113"/>
      <c r="HU322" s="113"/>
      <c r="HV322" s="113"/>
      <c r="HW322" s="113"/>
      <c r="HX322" s="113"/>
      <c r="HY322" s="113"/>
      <c r="HZ322" s="113"/>
      <c r="IA322" s="113"/>
      <c r="IB322" s="113"/>
      <c r="IC322" s="113"/>
      <c r="ID322" s="113"/>
      <c r="IE322" s="113"/>
      <c r="IF322" s="113"/>
      <c r="IG322" s="113"/>
      <c r="IH322" s="113"/>
      <c r="II322" s="113"/>
      <c r="IJ322" s="113"/>
      <c r="IK322" s="113"/>
      <c r="IL322" s="113"/>
      <c r="IM322" s="113"/>
      <c r="IN322" s="113"/>
      <c r="IO322" s="113"/>
      <c r="IP322" s="113"/>
      <c r="IQ322" s="113"/>
      <c r="IR322" s="113"/>
      <c r="IS322" s="113"/>
      <c r="IT322" s="113"/>
      <c r="IU322" s="113"/>
      <c r="IV322" s="113"/>
      <c r="IW322" s="113"/>
      <c r="IX322" s="113"/>
      <c r="IY322" s="113"/>
      <c r="IZ322" s="113"/>
      <c r="JA322" s="113"/>
      <c r="JB322" s="113"/>
      <c r="JC322" s="113"/>
      <c r="JD322" s="113"/>
      <c r="JE322" s="113"/>
      <c r="JF322" s="113"/>
      <c r="JG322" s="113"/>
      <c r="JH322" s="113"/>
      <c r="JI322" s="113"/>
      <c r="JJ322" s="113"/>
      <c r="JK322" s="113"/>
      <c r="JL322" s="113"/>
      <c r="JM322" s="113"/>
      <c r="JN322" s="113"/>
      <c r="JO322" s="113"/>
      <c r="JP322" s="113"/>
      <c r="JQ322" s="113"/>
      <c r="JR322" s="113"/>
      <c r="JS322" s="113"/>
      <c r="JT322" s="113"/>
      <c r="JU322" s="113"/>
      <c r="JV322" s="113"/>
      <c r="JW322" s="113"/>
      <c r="JX322" s="113"/>
      <c r="JY322" s="113"/>
      <c r="JZ322" s="113"/>
      <c r="KA322" s="113"/>
      <c r="KB322" s="113"/>
      <c r="KC322" s="113"/>
      <c r="KD322" s="113"/>
      <c r="KE322" s="113"/>
      <c r="KF322" s="113"/>
      <c r="KG322" s="113"/>
      <c r="KH322" s="113"/>
      <c r="KI322" s="113"/>
      <c r="KJ322" s="113"/>
      <c r="KK322" s="113"/>
      <c r="KL322" s="113"/>
      <c r="KM322" s="113"/>
      <c r="KN322" s="113"/>
      <c r="KO322" s="113"/>
      <c r="KP322" s="113"/>
      <c r="KQ322" s="113"/>
      <c r="KR322" s="113"/>
      <c r="KS322" s="113"/>
      <c r="KT322" s="113"/>
      <c r="KU322" s="113"/>
      <c r="KV322" s="113"/>
      <c r="KW322" s="113"/>
      <c r="KX322" s="113"/>
      <c r="KY322" s="113"/>
      <c r="KZ322" s="113"/>
      <c r="LA322" s="113"/>
      <c r="LB322" s="113"/>
      <c r="LC322" s="113"/>
      <c r="LD322" s="113"/>
      <c r="LE322" s="113"/>
      <c r="LF322" s="113"/>
      <c r="LG322" s="113"/>
      <c r="LH322" s="113"/>
      <c r="LI322" s="113"/>
      <c r="LJ322" s="113"/>
      <c r="LK322" s="113"/>
      <c r="LL322" s="113"/>
      <c r="LM322" s="113"/>
      <c r="LN322" s="113"/>
      <c r="LO322" s="113"/>
      <c r="LP322" s="113"/>
      <c r="LQ322" s="113"/>
      <c r="LR322" s="113"/>
      <c r="LS322" s="113"/>
      <c r="LT322" s="113"/>
      <c r="LU322" s="113"/>
      <c r="LV322" s="113"/>
      <c r="LW322" s="113"/>
      <c r="LX322" s="113">
        <v>0</v>
      </c>
      <c r="LY322" s="113">
        <v>0</v>
      </c>
      <c r="LZ322" s="113">
        <v>0</v>
      </c>
      <c r="MA322" s="113">
        <v>0</v>
      </c>
      <c r="MB322" s="113">
        <v>0</v>
      </c>
      <c r="MC322" s="113"/>
      <c r="MD322" s="113"/>
      <c r="ME322" s="113"/>
      <c r="MF322" s="113"/>
      <c r="MG322" s="113"/>
      <c r="MH322" s="113"/>
      <c r="MI322" s="113"/>
      <c r="MJ322" s="113"/>
      <c r="MK322" s="113"/>
      <c r="ML322" s="113"/>
      <c r="MM322" s="113"/>
      <c r="MN322" s="113"/>
      <c r="MO322" s="113"/>
      <c r="MP322" s="113"/>
      <c r="MQ322" s="113"/>
      <c r="MR322" s="113"/>
      <c r="MS322" s="113"/>
      <c r="MT322" s="113"/>
      <c r="MU322" s="113"/>
      <c r="MV322" s="113"/>
      <c r="MW322" s="113"/>
    </row>
    <row r="323" spans="1:361">
      <c r="A323" s="448" t="s">
        <v>604</v>
      </c>
      <c r="B323" s="731">
        <v>0</v>
      </c>
      <c r="C323" s="731">
        <v>0</v>
      </c>
      <c r="D323" s="731">
        <v>0</v>
      </c>
      <c r="E323" s="731">
        <v>0</v>
      </c>
      <c r="F323" s="731">
        <v>0</v>
      </c>
      <c r="G323" s="731">
        <v>0</v>
      </c>
      <c r="H323" s="731">
        <v>0</v>
      </c>
      <c r="I323" s="731">
        <v>0</v>
      </c>
      <c r="J323" s="731">
        <v>0</v>
      </c>
      <c r="K323" s="731">
        <v>0</v>
      </c>
      <c r="L323" s="731">
        <v>0</v>
      </c>
      <c r="M323" s="731">
        <v>0</v>
      </c>
      <c r="N323" s="731">
        <v>0</v>
      </c>
      <c r="O323" s="731">
        <v>0</v>
      </c>
      <c r="P323" s="731">
        <v>0</v>
      </c>
      <c r="Q323" s="731">
        <v>0</v>
      </c>
      <c r="R323" s="731">
        <v>0</v>
      </c>
      <c r="S323" s="731">
        <v>0</v>
      </c>
      <c r="T323" s="731">
        <v>0</v>
      </c>
      <c r="U323" s="731">
        <v>0</v>
      </c>
      <c r="V323" s="731">
        <v>0</v>
      </c>
      <c r="W323" s="731">
        <v>0</v>
      </c>
      <c r="X323" s="731">
        <v>0</v>
      </c>
      <c r="Y323" s="731">
        <v>0</v>
      </c>
      <c r="Z323" s="731">
        <v>0</v>
      </c>
      <c r="AA323" s="731">
        <v>0</v>
      </c>
      <c r="AB323" s="731">
        <v>0</v>
      </c>
      <c r="AC323" s="731">
        <v>0</v>
      </c>
      <c r="AD323" s="731">
        <v>0</v>
      </c>
      <c r="AE323" s="731">
        <v>0</v>
      </c>
      <c r="AF323" s="731">
        <v>0</v>
      </c>
      <c r="AG323" s="731">
        <v>0</v>
      </c>
      <c r="AH323" s="731">
        <v>0</v>
      </c>
      <c r="AI323" s="731">
        <v>0</v>
      </c>
      <c r="AJ323" s="731">
        <v>0</v>
      </c>
      <c r="AK323" s="731">
        <v>0</v>
      </c>
      <c r="AL323" s="731">
        <v>0</v>
      </c>
      <c r="AM323" s="731">
        <v>0</v>
      </c>
      <c r="AN323" s="731">
        <v>0</v>
      </c>
      <c r="AO323" s="731">
        <v>0</v>
      </c>
      <c r="AP323" s="731">
        <v>0</v>
      </c>
      <c r="AQ323" s="731">
        <v>0</v>
      </c>
      <c r="AR323" s="731">
        <v>0</v>
      </c>
      <c r="AS323" s="731">
        <v>0</v>
      </c>
      <c r="AT323" s="731">
        <v>0</v>
      </c>
      <c r="AU323" s="731">
        <v>0</v>
      </c>
      <c r="AV323" s="731">
        <v>0</v>
      </c>
      <c r="AW323" s="731">
        <v>0</v>
      </c>
      <c r="AX323" s="731">
        <v>0</v>
      </c>
      <c r="AY323" s="731">
        <v>0</v>
      </c>
      <c r="AZ323" s="731">
        <v>0</v>
      </c>
      <c r="BA323" s="731">
        <v>0</v>
      </c>
      <c r="BB323" s="731">
        <v>0</v>
      </c>
      <c r="BC323" s="731">
        <v>0</v>
      </c>
      <c r="BD323" s="731">
        <v>0</v>
      </c>
      <c r="BE323" s="731">
        <v>0</v>
      </c>
      <c r="BF323" s="731">
        <v>0</v>
      </c>
      <c r="BG323" s="731">
        <v>0</v>
      </c>
      <c r="BH323" s="731">
        <v>0</v>
      </c>
      <c r="BI323" s="731">
        <v>0</v>
      </c>
      <c r="BJ323" s="731">
        <v>0</v>
      </c>
      <c r="BK323" s="731">
        <v>0</v>
      </c>
      <c r="BL323" s="731">
        <v>0</v>
      </c>
      <c r="BM323" s="731">
        <v>0</v>
      </c>
      <c r="BN323" s="731">
        <v>0</v>
      </c>
      <c r="BO323" s="731">
        <v>0</v>
      </c>
      <c r="BP323" s="731">
        <v>0</v>
      </c>
      <c r="BQ323" s="731">
        <v>0</v>
      </c>
      <c r="BR323" s="731">
        <v>0</v>
      </c>
      <c r="BS323" s="731">
        <v>0</v>
      </c>
      <c r="BT323" s="731">
        <v>0</v>
      </c>
      <c r="BU323" s="731">
        <v>0</v>
      </c>
      <c r="BV323" s="731">
        <v>0</v>
      </c>
      <c r="BW323" s="731">
        <v>0</v>
      </c>
      <c r="BX323" s="731">
        <v>0</v>
      </c>
      <c r="BY323" s="731">
        <v>0</v>
      </c>
      <c r="BZ323" s="731">
        <v>0</v>
      </c>
      <c r="CA323" s="731">
        <v>0</v>
      </c>
      <c r="CB323" s="731">
        <v>0</v>
      </c>
      <c r="CC323" s="731">
        <v>0</v>
      </c>
      <c r="CD323" s="731">
        <v>0</v>
      </c>
      <c r="CE323" s="731">
        <v>0</v>
      </c>
      <c r="CF323" s="731">
        <v>0</v>
      </c>
      <c r="CG323" s="731">
        <v>0</v>
      </c>
      <c r="CH323" s="731"/>
      <c r="CI323" s="731"/>
      <c r="CJ323" s="731"/>
      <c r="CK323" s="731"/>
      <c r="CL323" s="731"/>
      <c r="CM323" s="731"/>
      <c r="CN323" s="731"/>
      <c r="CO323" s="731"/>
      <c r="CP323" s="731"/>
      <c r="CQ323" s="731"/>
      <c r="CR323" s="731"/>
      <c r="CS323" s="731"/>
      <c r="CT323" s="731"/>
      <c r="CU323" s="731"/>
      <c r="CV323" s="731"/>
      <c r="CW323" s="731"/>
      <c r="CX323" s="731"/>
      <c r="CY323" s="731"/>
      <c r="CZ323" s="731"/>
      <c r="DA323" s="731"/>
      <c r="DB323" s="731"/>
      <c r="DC323" s="731"/>
      <c r="DD323" s="731"/>
      <c r="DE323" s="731"/>
      <c r="DF323" s="731"/>
      <c r="DG323" s="731"/>
      <c r="DH323" s="731"/>
      <c r="DI323" s="731"/>
      <c r="DJ323" s="731"/>
      <c r="DK323" s="731"/>
      <c r="DL323" s="731"/>
      <c r="DM323" s="731"/>
      <c r="DN323" s="731"/>
      <c r="DO323" s="731"/>
      <c r="DP323" s="731"/>
      <c r="DQ323" s="731"/>
      <c r="DR323" s="731"/>
      <c r="DS323" s="731"/>
      <c r="DT323" s="731"/>
      <c r="DU323" s="731"/>
      <c r="DV323" s="731"/>
      <c r="DW323" s="731"/>
      <c r="DX323" s="731"/>
      <c r="DY323" s="731"/>
      <c r="DZ323" s="731"/>
      <c r="EA323" s="731"/>
      <c r="EB323" s="731"/>
      <c r="EC323" s="731"/>
      <c r="ED323" s="731"/>
      <c r="EE323" s="731"/>
      <c r="EF323" s="731"/>
      <c r="EG323" s="731"/>
      <c r="EH323" s="731"/>
      <c r="EI323" s="731"/>
      <c r="EJ323" s="731"/>
      <c r="EK323" s="731"/>
      <c r="EL323" s="731"/>
      <c r="EM323" s="731"/>
      <c r="EN323" s="731"/>
      <c r="EO323" s="731"/>
      <c r="EP323" s="731"/>
      <c r="EQ323" s="731"/>
      <c r="ER323" s="731"/>
      <c r="ES323" s="731"/>
      <c r="ET323" s="731"/>
      <c r="EU323" s="731"/>
      <c r="EV323" s="731"/>
      <c r="EW323" s="731"/>
      <c r="EX323" s="731"/>
      <c r="EY323" s="731"/>
      <c r="EZ323" s="731"/>
      <c r="FA323" s="731"/>
      <c r="FB323" s="731">
        <v>5.9619999999999997</v>
      </c>
      <c r="FC323" s="731">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c r="MD323" s="113"/>
      <c r="ME323" s="113"/>
      <c r="MF323" s="113"/>
      <c r="MG323" s="113"/>
      <c r="MH323" s="113"/>
      <c r="MI323" s="113"/>
      <c r="MJ323" s="113"/>
      <c r="MK323" s="113"/>
      <c r="ML323" s="113"/>
      <c r="MM323" s="113"/>
      <c r="MN323" s="113"/>
      <c r="MO323" s="113"/>
      <c r="MP323" s="113"/>
      <c r="MQ323" s="113"/>
      <c r="MR323" s="113"/>
      <c r="MS323" s="113"/>
      <c r="MT323" s="113"/>
      <c r="MU323" s="113"/>
      <c r="MV323" s="113"/>
      <c r="MW323" s="113"/>
    </row>
    <row r="324" spans="1:361">
      <c r="A324" s="448" t="s">
        <v>605</v>
      </c>
      <c r="B324" s="731">
        <v>0</v>
      </c>
      <c r="C324" s="731">
        <v>0</v>
      </c>
      <c r="D324" s="731">
        <v>0</v>
      </c>
      <c r="E324" s="731">
        <v>0</v>
      </c>
      <c r="F324" s="731">
        <v>0</v>
      </c>
      <c r="G324" s="731">
        <v>0</v>
      </c>
      <c r="H324" s="731">
        <v>0</v>
      </c>
      <c r="I324" s="731">
        <v>0</v>
      </c>
      <c r="J324" s="731">
        <v>0</v>
      </c>
      <c r="K324" s="731">
        <v>0</v>
      </c>
      <c r="L324" s="731">
        <v>0</v>
      </c>
      <c r="M324" s="731">
        <v>0</v>
      </c>
      <c r="N324" s="731">
        <v>0</v>
      </c>
      <c r="O324" s="731">
        <v>0</v>
      </c>
      <c r="P324" s="731">
        <v>0</v>
      </c>
      <c r="Q324" s="731">
        <v>0</v>
      </c>
      <c r="R324" s="731">
        <v>0</v>
      </c>
      <c r="S324" s="731">
        <v>0</v>
      </c>
      <c r="T324" s="731">
        <v>0</v>
      </c>
      <c r="U324" s="731">
        <v>0</v>
      </c>
      <c r="V324" s="731">
        <v>0</v>
      </c>
      <c r="W324" s="731">
        <v>0</v>
      </c>
      <c r="X324" s="731">
        <v>0</v>
      </c>
      <c r="Y324" s="731">
        <v>0</v>
      </c>
      <c r="Z324" s="731">
        <v>0</v>
      </c>
      <c r="AA324" s="731">
        <v>0</v>
      </c>
      <c r="AB324" s="731">
        <v>0</v>
      </c>
      <c r="AC324" s="731">
        <v>0</v>
      </c>
      <c r="AD324" s="731">
        <v>0</v>
      </c>
      <c r="AE324" s="731">
        <v>0</v>
      </c>
      <c r="AF324" s="731">
        <v>0</v>
      </c>
      <c r="AG324" s="731">
        <v>0</v>
      </c>
      <c r="AH324" s="731">
        <v>0</v>
      </c>
      <c r="AI324" s="731">
        <v>0</v>
      </c>
      <c r="AJ324" s="731">
        <v>0</v>
      </c>
      <c r="AK324" s="731">
        <v>0</v>
      </c>
      <c r="AL324" s="731">
        <v>0</v>
      </c>
      <c r="AM324" s="731">
        <v>0</v>
      </c>
      <c r="AN324" s="731">
        <v>0</v>
      </c>
      <c r="AO324" s="731">
        <v>0</v>
      </c>
      <c r="AP324" s="731">
        <v>0</v>
      </c>
      <c r="AQ324" s="731">
        <v>0</v>
      </c>
      <c r="AR324" s="731">
        <v>0</v>
      </c>
      <c r="AS324" s="731">
        <v>0</v>
      </c>
      <c r="AT324" s="731">
        <v>0</v>
      </c>
      <c r="AU324" s="731">
        <v>0</v>
      </c>
      <c r="AV324" s="731">
        <v>0</v>
      </c>
      <c r="AW324" s="731">
        <v>0</v>
      </c>
      <c r="AX324" s="731">
        <v>0</v>
      </c>
      <c r="AY324" s="731">
        <v>0</v>
      </c>
      <c r="AZ324" s="731">
        <v>0</v>
      </c>
      <c r="BA324" s="731">
        <v>0</v>
      </c>
      <c r="BB324" s="731">
        <v>0</v>
      </c>
      <c r="BC324" s="731">
        <v>0</v>
      </c>
      <c r="BD324" s="731">
        <v>0</v>
      </c>
      <c r="BE324" s="731">
        <v>0</v>
      </c>
      <c r="BF324" s="731">
        <v>0</v>
      </c>
      <c r="BG324" s="731">
        <v>0</v>
      </c>
      <c r="BH324" s="731">
        <v>0</v>
      </c>
      <c r="BI324" s="731">
        <v>0</v>
      </c>
      <c r="BJ324" s="731">
        <v>0</v>
      </c>
      <c r="BK324" s="731">
        <v>0</v>
      </c>
      <c r="BL324" s="731">
        <v>0</v>
      </c>
      <c r="BM324" s="731">
        <v>0</v>
      </c>
      <c r="BN324" s="731">
        <v>0</v>
      </c>
      <c r="BO324" s="731">
        <v>0</v>
      </c>
      <c r="BP324" s="731">
        <v>0</v>
      </c>
      <c r="BQ324" s="731">
        <v>0</v>
      </c>
      <c r="BR324" s="731">
        <v>0</v>
      </c>
      <c r="BS324" s="731">
        <v>0</v>
      </c>
      <c r="BT324" s="731">
        <v>0</v>
      </c>
      <c r="BU324" s="731">
        <v>0</v>
      </c>
      <c r="BV324" s="731">
        <v>0</v>
      </c>
      <c r="BW324" s="731">
        <v>0</v>
      </c>
      <c r="BX324" s="731">
        <v>0</v>
      </c>
      <c r="BY324" s="731">
        <v>0</v>
      </c>
      <c r="BZ324" s="731">
        <v>0</v>
      </c>
      <c r="CA324" s="731">
        <v>0</v>
      </c>
      <c r="CB324" s="731">
        <v>0</v>
      </c>
      <c r="CC324" s="731">
        <v>0</v>
      </c>
      <c r="CD324" s="731">
        <v>0</v>
      </c>
      <c r="CE324" s="731">
        <v>0</v>
      </c>
      <c r="CF324" s="731">
        <v>0</v>
      </c>
      <c r="CG324" s="731">
        <v>0</v>
      </c>
      <c r="CH324" s="731"/>
      <c r="CI324" s="731"/>
      <c r="CJ324" s="731"/>
      <c r="CK324" s="731"/>
      <c r="CL324" s="731"/>
      <c r="CM324" s="731"/>
      <c r="CN324" s="731"/>
      <c r="CO324" s="731"/>
      <c r="CP324" s="731"/>
      <c r="CQ324" s="731"/>
      <c r="CR324" s="731"/>
      <c r="CS324" s="731"/>
      <c r="CT324" s="731"/>
      <c r="CU324" s="731"/>
      <c r="CV324" s="731"/>
      <c r="CW324" s="731"/>
      <c r="CX324" s="731"/>
      <c r="CY324" s="731"/>
      <c r="CZ324" s="731"/>
      <c r="DA324" s="731"/>
      <c r="DB324" s="731"/>
      <c r="DC324" s="731"/>
      <c r="DD324" s="731"/>
      <c r="DE324" s="731"/>
      <c r="DF324" s="731"/>
      <c r="DG324" s="731"/>
      <c r="DH324" s="731"/>
      <c r="DI324" s="731"/>
      <c r="DJ324" s="731"/>
      <c r="DK324" s="731"/>
      <c r="DL324" s="731"/>
      <c r="DM324" s="731"/>
      <c r="DN324" s="731"/>
      <c r="DO324" s="731"/>
      <c r="DP324" s="731"/>
      <c r="DQ324" s="731"/>
      <c r="DR324" s="731"/>
      <c r="DS324" s="731"/>
      <c r="DT324" s="731"/>
      <c r="DU324" s="731"/>
      <c r="DV324" s="731"/>
      <c r="DW324" s="731"/>
      <c r="DX324" s="731"/>
      <c r="DY324" s="731"/>
      <c r="DZ324" s="731"/>
      <c r="EA324" s="731"/>
      <c r="EB324" s="731"/>
      <c r="EC324" s="731"/>
      <c r="ED324" s="731"/>
      <c r="EE324" s="731"/>
      <c r="EF324" s="731"/>
      <c r="EG324" s="731"/>
      <c r="EH324" s="731"/>
      <c r="EI324" s="731"/>
      <c r="EJ324" s="731"/>
      <c r="EK324" s="731"/>
      <c r="EL324" s="731"/>
      <c r="EM324" s="731"/>
      <c r="EN324" s="731"/>
      <c r="EO324" s="731"/>
      <c r="EP324" s="731"/>
      <c r="EQ324" s="731"/>
      <c r="ER324" s="731"/>
      <c r="ES324" s="731"/>
      <c r="ET324" s="731"/>
      <c r="EU324" s="731"/>
      <c r="EV324" s="731"/>
      <c r="EW324" s="731"/>
      <c r="EX324" s="731"/>
      <c r="EY324" s="731"/>
      <c r="EZ324" s="731"/>
      <c r="FA324" s="731"/>
      <c r="FB324" s="731">
        <v>5.99</v>
      </c>
      <c r="FC324" s="731">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c r="MD324" s="113"/>
      <c r="ME324" s="113"/>
      <c r="MF324" s="113"/>
      <c r="MG324" s="113"/>
      <c r="MH324" s="113"/>
      <c r="MI324" s="113"/>
      <c r="MJ324" s="113"/>
      <c r="MK324" s="113"/>
      <c r="ML324" s="113"/>
      <c r="MM324" s="113"/>
      <c r="MN324" s="113"/>
      <c r="MO324" s="113"/>
      <c r="MP324" s="113"/>
      <c r="MQ324" s="113"/>
      <c r="MR324" s="113"/>
      <c r="MS324" s="113"/>
      <c r="MT324" s="113"/>
      <c r="MU324" s="113"/>
      <c r="MV324" s="113"/>
      <c r="MW324" s="113"/>
    </row>
    <row r="325" spans="1:361">
      <c r="A325" s="448" t="s">
        <v>606</v>
      </c>
      <c r="B325" s="732">
        <v>0</v>
      </c>
      <c r="C325" s="732">
        <v>0</v>
      </c>
      <c r="D325" s="732">
        <v>0</v>
      </c>
      <c r="E325" s="732">
        <v>0</v>
      </c>
      <c r="F325" s="732">
        <v>0</v>
      </c>
      <c r="G325" s="732">
        <v>0</v>
      </c>
      <c r="H325" s="732">
        <v>0</v>
      </c>
      <c r="I325" s="732">
        <v>0</v>
      </c>
      <c r="J325" s="732">
        <v>0</v>
      </c>
      <c r="K325" s="732">
        <v>0</v>
      </c>
      <c r="L325" s="732">
        <v>0</v>
      </c>
      <c r="M325" s="732">
        <v>0</v>
      </c>
      <c r="N325" s="732">
        <v>0</v>
      </c>
      <c r="O325" s="732">
        <v>0</v>
      </c>
      <c r="P325" s="732">
        <v>0</v>
      </c>
      <c r="Q325" s="732">
        <v>0</v>
      </c>
      <c r="R325" s="732">
        <v>0</v>
      </c>
      <c r="S325" s="732">
        <v>0</v>
      </c>
      <c r="T325" s="732">
        <v>0</v>
      </c>
      <c r="U325" s="732">
        <v>0</v>
      </c>
      <c r="V325" s="732">
        <v>0</v>
      </c>
      <c r="W325" s="732">
        <v>0</v>
      </c>
      <c r="X325" s="732">
        <v>0</v>
      </c>
      <c r="Y325" s="732">
        <v>0</v>
      </c>
      <c r="Z325" s="732">
        <v>0</v>
      </c>
      <c r="AA325" s="732">
        <v>0</v>
      </c>
      <c r="AB325" s="732">
        <v>0</v>
      </c>
      <c r="AC325" s="732">
        <v>0</v>
      </c>
      <c r="AD325" s="732">
        <v>0</v>
      </c>
      <c r="AE325" s="732">
        <v>0</v>
      </c>
      <c r="AF325" s="732">
        <v>0</v>
      </c>
      <c r="AG325" s="732">
        <v>0</v>
      </c>
      <c r="AH325" s="732">
        <v>0</v>
      </c>
      <c r="AI325" s="732">
        <v>0</v>
      </c>
      <c r="AJ325" s="732">
        <v>0</v>
      </c>
      <c r="AK325" s="732">
        <v>0</v>
      </c>
      <c r="AL325" s="732">
        <v>0</v>
      </c>
      <c r="AM325" s="732">
        <v>0</v>
      </c>
      <c r="AN325" s="732">
        <v>0</v>
      </c>
      <c r="AO325" s="732">
        <v>0</v>
      </c>
      <c r="AP325" s="732">
        <v>0</v>
      </c>
      <c r="AQ325" s="732">
        <v>0</v>
      </c>
      <c r="AR325" s="732">
        <v>0</v>
      </c>
      <c r="AS325" s="732">
        <v>0</v>
      </c>
      <c r="AT325" s="732">
        <v>0</v>
      </c>
      <c r="AU325" s="732">
        <v>0</v>
      </c>
      <c r="AV325" s="732">
        <v>0</v>
      </c>
      <c r="AW325" s="732">
        <v>0</v>
      </c>
      <c r="AX325" s="732">
        <v>0</v>
      </c>
      <c r="AY325" s="732">
        <v>0</v>
      </c>
      <c r="AZ325" s="732">
        <v>0</v>
      </c>
      <c r="BA325" s="732">
        <v>0</v>
      </c>
      <c r="BB325" s="732">
        <v>0</v>
      </c>
      <c r="BC325" s="732">
        <v>0</v>
      </c>
      <c r="BD325" s="732">
        <v>0</v>
      </c>
      <c r="BE325" s="732">
        <v>0</v>
      </c>
      <c r="BF325" s="732">
        <v>0</v>
      </c>
      <c r="BG325" s="732">
        <v>0</v>
      </c>
      <c r="BH325" s="732">
        <v>0</v>
      </c>
      <c r="BI325" s="732">
        <v>0</v>
      </c>
      <c r="BJ325" s="732">
        <v>0</v>
      </c>
      <c r="BK325" s="732">
        <v>0</v>
      </c>
      <c r="BL325" s="732">
        <v>0</v>
      </c>
      <c r="BM325" s="732">
        <v>0</v>
      </c>
      <c r="BN325" s="732">
        <v>0</v>
      </c>
      <c r="BO325" s="732">
        <v>0</v>
      </c>
      <c r="BP325" s="732">
        <v>0</v>
      </c>
      <c r="BQ325" s="732">
        <v>0</v>
      </c>
      <c r="BR325" s="732">
        <v>0</v>
      </c>
      <c r="BS325" s="732">
        <v>0</v>
      </c>
      <c r="BT325" s="732">
        <v>0</v>
      </c>
      <c r="BU325" s="732">
        <v>0</v>
      </c>
      <c r="BV325" s="732">
        <v>0</v>
      </c>
      <c r="BW325" s="732">
        <v>0</v>
      </c>
      <c r="BX325" s="732">
        <v>0</v>
      </c>
      <c r="BY325" s="732">
        <v>0</v>
      </c>
      <c r="BZ325" s="732">
        <v>0</v>
      </c>
      <c r="CA325" s="732">
        <v>0</v>
      </c>
      <c r="CB325" s="732">
        <v>0</v>
      </c>
      <c r="CC325" s="732">
        <v>0</v>
      </c>
      <c r="CD325" s="732">
        <v>0</v>
      </c>
      <c r="CE325" s="732">
        <v>0</v>
      </c>
      <c r="CF325" s="732">
        <v>0</v>
      </c>
      <c r="CG325" s="732">
        <v>0</v>
      </c>
      <c r="CH325" s="731"/>
      <c r="CI325" s="731"/>
      <c r="CJ325" s="731"/>
      <c r="CK325" s="731"/>
      <c r="CL325" s="731"/>
      <c r="CM325" s="731"/>
      <c r="CN325" s="731"/>
      <c r="CO325" s="731"/>
      <c r="CP325" s="731"/>
      <c r="CQ325" s="731"/>
      <c r="CR325" s="731"/>
      <c r="CS325" s="731"/>
      <c r="CT325" s="731"/>
      <c r="CU325" s="731"/>
      <c r="CV325" s="731"/>
      <c r="CW325" s="731"/>
      <c r="CX325" s="731"/>
      <c r="CY325" s="731"/>
      <c r="CZ325" s="731"/>
      <c r="DA325" s="731"/>
      <c r="DB325" s="731"/>
      <c r="DC325" s="731"/>
      <c r="DD325" s="731"/>
      <c r="DE325" s="731"/>
      <c r="DF325" s="731"/>
      <c r="DG325" s="731"/>
      <c r="DH325" s="731"/>
      <c r="DI325" s="731"/>
      <c r="DJ325" s="731"/>
      <c r="DK325" s="731"/>
      <c r="DL325" s="731"/>
      <c r="DM325" s="731"/>
      <c r="DN325" s="731"/>
      <c r="DO325" s="731"/>
      <c r="DP325" s="731"/>
      <c r="DQ325" s="731"/>
      <c r="DR325" s="731"/>
      <c r="DS325" s="731"/>
      <c r="DT325" s="731"/>
      <c r="DU325" s="731"/>
      <c r="DV325" s="731"/>
      <c r="DW325" s="731"/>
      <c r="DX325" s="731"/>
      <c r="DY325" s="731"/>
      <c r="DZ325" s="731"/>
      <c r="EA325" s="731"/>
      <c r="EB325" s="731"/>
      <c r="EC325" s="731"/>
      <c r="ED325" s="731"/>
      <c r="EE325" s="731"/>
      <c r="EF325" s="731"/>
      <c r="EG325" s="731"/>
      <c r="EH325" s="731"/>
      <c r="EI325" s="731"/>
      <c r="EJ325" s="731"/>
      <c r="EK325" s="731"/>
      <c r="EL325" s="731"/>
      <c r="EM325" s="731"/>
      <c r="EN325" s="731"/>
      <c r="EO325" s="731"/>
      <c r="EP325" s="731"/>
      <c r="EQ325" s="731"/>
      <c r="ER325" s="731"/>
      <c r="ES325" s="731"/>
      <c r="ET325" s="731"/>
      <c r="EU325" s="731"/>
      <c r="EV325" s="731"/>
      <c r="EW325" s="731"/>
      <c r="EX325" s="731"/>
      <c r="EY325" s="731"/>
      <c r="EZ325" s="731"/>
      <c r="FA325" s="731"/>
      <c r="FB325" s="732">
        <v>6.6870000000000003</v>
      </c>
      <c r="FC325" s="732">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c r="MD325" s="217"/>
      <c r="ME325" s="217"/>
      <c r="MF325" s="217"/>
      <c r="MG325" s="217"/>
      <c r="MH325" s="217"/>
      <c r="MI325" s="217"/>
      <c r="MJ325" s="217"/>
      <c r="MK325" s="217"/>
      <c r="ML325" s="217"/>
      <c r="MM325" s="217"/>
      <c r="MN325" s="217"/>
      <c r="MO325" s="217"/>
      <c r="MP325" s="217"/>
      <c r="MQ325" s="217"/>
      <c r="MR325" s="217"/>
      <c r="MS325" s="217"/>
      <c r="MT325" s="217"/>
      <c r="MU325" s="217"/>
      <c r="MV325" s="217"/>
      <c r="MW325" s="217"/>
    </row>
    <row r="326" spans="1:361">
      <c r="A326" s="448" t="s">
        <v>607</v>
      </c>
      <c r="B326" s="732">
        <v>0</v>
      </c>
      <c r="C326" s="732">
        <v>0</v>
      </c>
      <c r="D326" s="732">
        <v>0</v>
      </c>
      <c r="E326" s="732">
        <v>0</v>
      </c>
      <c r="F326" s="732">
        <v>0</v>
      </c>
      <c r="G326" s="732">
        <v>0</v>
      </c>
      <c r="H326" s="732">
        <v>0</v>
      </c>
      <c r="I326" s="732">
        <v>0</v>
      </c>
      <c r="J326" s="732">
        <v>0</v>
      </c>
      <c r="K326" s="732">
        <v>0</v>
      </c>
      <c r="L326" s="732">
        <v>0</v>
      </c>
      <c r="M326" s="732">
        <v>0</v>
      </c>
      <c r="N326" s="732">
        <v>0</v>
      </c>
      <c r="O326" s="732">
        <v>0</v>
      </c>
      <c r="P326" s="732">
        <v>0</v>
      </c>
      <c r="Q326" s="732">
        <v>0</v>
      </c>
      <c r="R326" s="732">
        <v>0</v>
      </c>
      <c r="S326" s="732">
        <v>0</v>
      </c>
      <c r="T326" s="732">
        <v>0</v>
      </c>
      <c r="U326" s="732">
        <v>0</v>
      </c>
      <c r="V326" s="732">
        <v>0</v>
      </c>
      <c r="W326" s="732">
        <v>0</v>
      </c>
      <c r="X326" s="732">
        <v>0</v>
      </c>
      <c r="Y326" s="732">
        <v>0</v>
      </c>
      <c r="Z326" s="732">
        <v>0</v>
      </c>
      <c r="AA326" s="732">
        <v>0</v>
      </c>
      <c r="AB326" s="732">
        <v>0</v>
      </c>
      <c r="AC326" s="732">
        <v>0</v>
      </c>
      <c r="AD326" s="732">
        <v>0</v>
      </c>
      <c r="AE326" s="732">
        <v>0</v>
      </c>
      <c r="AF326" s="732">
        <v>0</v>
      </c>
      <c r="AG326" s="732">
        <v>0</v>
      </c>
      <c r="AH326" s="732">
        <v>0</v>
      </c>
      <c r="AI326" s="732">
        <v>0</v>
      </c>
      <c r="AJ326" s="732">
        <v>0</v>
      </c>
      <c r="AK326" s="732">
        <v>0</v>
      </c>
      <c r="AL326" s="732">
        <v>0</v>
      </c>
      <c r="AM326" s="732">
        <v>0</v>
      </c>
      <c r="AN326" s="732">
        <v>0</v>
      </c>
      <c r="AO326" s="732">
        <v>0</v>
      </c>
      <c r="AP326" s="732">
        <v>0</v>
      </c>
      <c r="AQ326" s="732">
        <v>0</v>
      </c>
      <c r="AR326" s="732">
        <v>0</v>
      </c>
      <c r="AS326" s="732">
        <v>0</v>
      </c>
      <c r="AT326" s="732">
        <v>0</v>
      </c>
      <c r="AU326" s="732">
        <v>0</v>
      </c>
      <c r="AV326" s="732">
        <v>0</v>
      </c>
      <c r="AW326" s="732">
        <v>0</v>
      </c>
      <c r="AX326" s="732">
        <v>0</v>
      </c>
      <c r="AY326" s="732">
        <v>0</v>
      </c>
      <c r="AZ326" s="732">
        <v>0</v>
      </c>
      <c r="BA326" s="732">
        <v>0</v>
      </c>
      <c r="BB326" s="732">
        <v>0</v>
      </c>
      <c r="BC326" s="732">
        <v>0</v>
      </c>
      <c r="BD326" s="732">
        <v>0</v>
      </c>
      <c r="BE326" s="732">
        <v>0</v>
      </c>
      <c r="BF326" s="732">
        <v>0</v>
      </c>
      <c r="BG326" s="732">
        <v>0</v>
      </c>
      <c r="BH326" s="732">
        <v>0</v>
      </c>
      <c r="BI326" s="732">
        <v>0</v>
      </c>
      <c r="BJ326" s="732">
        <v>0</v>
      </c>
      <c r="BK326" s="732">
        <v>0</v>
      </c>
      <c r="BL326" s="732">
        <v>0</v>
      </c>
      <c r="BM326" s="732">
        <v>0</v>
      </c>
      <c r="BN326" s="732">
        <v>0</v>
      </c>
      <c r="BO326" s="732">
        <v>0</v>
      </c>
      <c r="BP326" s="732">
        <v>0</v>
      </c>
      <c r="BQ326" s="732">
        <v>0</v>
      </c>
      <c r="BR326" s="732">
        <v>0</v>
      </c>
      <c r="BS326" s="732">
        <v>0</v>
      </c>
      <c r="BT326" s="732">
        <v>0</v>
      </c>
      <c r="BU326" s="732">
        <v>0</v>
      </c>
      <c r="BV326" s="732">
        <v>0</v>
      </c>
      <c r="BW326" s="732">
        <v>0</v>
      </c>
      <c r="BX326" s="732">
        <v>0</v>
      </c>
      <c r="BY326" s="732">
        <v>0</v>
      </c>
      <c r="BZ326" s="732">
        <v>0</v>
      </c>
      <c r="CA326" s="732">
        <v>0</v>
      </c>
      <c r="CB326" s="732">
        <v>0</v>
      </c>
      <c r="CC326" s="732">
        <v>0</v>
      </c>
      <c r="CD326" s="732">
        <v>0</v>
      </c>
      <c r="CE326" s="732">
        <v>0</v>
      </c>
      <c r="CF326" s="732">
        <v>0</v>
      </c>
      <c r="CG326" s="732">
        <v>0</v>
      </c>
      <c r="CH326" s="731"/>
      <c r="CI326" s="731"/>
      <c r="CJ326" s="731"/>
      <c r="CK326" s="731"/>
      <c r="CL326" s="731"/>
      <c r="CM326" s="731"/>
      <c r="CN326" s="731"/>
      <c r="CO326" s="731"/>
      <c r="CP326" s="731"/>
      <c r="CQ326" s="731"/>
      <c r="CR326" s="731"/>
      <c r="CS326" s="731"/>
      <c r="CT326" s="731"/>
      <c r="CU326" s="731"/>
      <c r="CV326" s="731"/>
      <c r="CW326" s="731"/>
      <c r="CX326" s="731"/>
      <c r="CY326" s="731"/>
      <c r="CZ326" s="731"/>
      <c r="DA326" s="731"/>
      <c r="DB326" s="731"/>
      <c r="DC326" s="731"/>
      <c r="DD326" s="731"/>
      <c r="DE326" s="731"/>
      <c r="DF326" s="731"/>
      <c r="DG326" s="731"/>
      <c r="DH326" s="731"/>
      <c r="DI326" s="731"/>
      <c r="DJ326" s="731"/>
      <c r="DK326" s="731"/>
      <c r="DL326" s="731"/>
      <c r="DM326" s="731"/>
      <c r="DN326" s="731"/>
      <c r="DO326" s="731"/>
      <c r="DP326" s="731"/>
      <c r="DQ326" s="731"/>
      <c r="DR326" s="731"/>
      <c r="DS326" s="731"/>
      <c r="DT326" s="731"/>
      <c r="DU326" s="731"/>
      <c r="DV326" s="731"/>
      <c r="DW326" s="731"/>
      <c r="DX326" s="731"/>
      <c r="DY326" s="731"/>
      <c r="DZ326" s="731"/>
      <c r="EA326" s="731"/>
      <c r="EB326" s="731"/>
      <c r="EC326" s="731"/>
      <c r="ED326" s="731"/>
      <c r="EE326" s="731"/>
      <c r="EF326" s="731"/>
      <c r="EG326" s="731"/>
      <c r="EH326" s="731"/>
      <c r="EI326" s="731"/>
      <c r="EJ326" s="731"/>
      <c r="EK326" s="731"/>
      <c r="EL326" s="731"/>
      <c r="EM326" s="731"/>
      <c r="EN326" s="731"/>
      <c r="EO326" s="731"/>
      <c r="EP326" s="731"/>
      <c r="EQ326" s="731"/>
      <c r="ER326" s="731"/>
      <c r="ES326" s="731"/>
      <c r="ET326" s="731"/>
      <c r="EU326" s="731"/>
      <c r="EV326" s="731"/>
      <c r="EW326" s="731"/>
      <c r="EX326" s="731"/>
      <c r="EY326" s="731"/>
      <c r="EZ326" s="731"/>
      <c r="FA326" s="731"/>
      <c r="FB326" s="732">
        <v>6.5179999999999998</v>
      </c>
      <c r="FC326" s="732">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c r="MD326" s="217"/>
      <c r="ME326" s="217"/>
      <c r="MF326" s="217"/>
      <c r="MG326" s="217"/>
      <c r="MH326" s="217"/>
      <c r="MI326" s="217"/>
      <c r="MJ326" s="217"/>
      <c r="MK326" s="217"/>
      <c r="ML326" s="217"/>
      <c r="MM326" s="217"/>
      <c r="MN326" s="217"/>
      <c r="MO326" s="217"/>
      <c r="MP326" s="217"/>
      <c r="MQ326" s="217"/>
      <c r="MR326" s="217"/>
      <c r="MS326" s="217"/>
      <c r="MT326" s="217"/>
      <c r="MU326" s="217"/>
      <c r="MV326" s="217"/>
      <c r="MW326" s="217"/>
    </row>
    <row r="327" spans="1:361" s="216" customFormat="1">
      <c r="A327" s="449" t="s">
        <v>608</v>
      </c>
      <c r="B327" s="732">
        <v>0</v>
      </c>
      <c r="C327" s="732">
        <v>0</v>
      </c>
      <c r="D327" s="732">
        <v>0</v>
      </c>
      <c r="E327" s="732">
        <v>0</v>
      </c>
      <c r="F327" s="732">
        <v>0</v>
      </c>
      <c r="G327" s="732">
        <v>0</v>
      </c>
      <c r="H327" s="732">
        <v>0</v>
      </c>
      <c r="I327" s="732">
        <v>0</v>
      </c>
      <c r="J327" s="732">
        <v>0</v>
      </c>
      <c r="K327" s="732">
        <v>0</v>
      </c>
      <c r="L327" s="732">
        <v>0</v>
      </c>
      <c r="M327" s="732">
        <v>0</v>
      </c>
      <c r="N327" s="732">
        <v>0</v>
      </c>
      <c r="O327" s="732">
        <v>0</v>
      </c>
      <c r="P327" s="732">
        <v>0</v>
      </c>
      <c r="Q327" s="732">
        <v>0</v>
      </c>
      <c r="R327" s="732">
        <v>0</v>
      </c>
      <c r="S327" s="732">
        <v>0</v>
      </c>
      <c r="T327" s="732">
        <v>0</v>
      </c>
      <c r="U327" s="732">
        <v>0</v>
      </c>
      <c r="V327" s="732">
        <v>0</v>
      </c>
      <c r="W327" s="732">
        <v>0</v>
      </c>
      <c r="X327" s="732">
        <v>0</v>
      </c>
      <c r="Y327" s="732">
        <v>0</v>
      </c>
      <c r="Z327" s="732">
        <v>0</v>
      </c>
      <c r="AA327" s="732">
        <v>0</v>
      </c>
      <c r="AB327" s="732">
        <v>0</v>
      </c>
      <c r="AC327" s="732">
        <v>0</v>
      </c>
      <c r="AD327" s="732">
        <v>0</v>
      </c>
      <c r="AE327" s="732">
        <v>0</v>
      </c>
      <c r="AF327" s="732">
        <v>0</v>
      </c>
      <c r="AG327" s="732">
        <v>0</v>
      </c>
      <c r="AH327" s="732">
        <v>0</v>
      </c>
      <c r="AI327" s="732">
        <v>0</v>
      </c>
      <c r="AJ327" s="732">
        <v>0</v>
      </c>
      <c r="AK327" s="732">
        <v>0</v>
      </c>
      <c r="AL327" s="732">
        <v>0</v>
      </c>
      <c r="AM327" s="732">
        <v>0</v>
      </c>
      <c r="AN327" s="732">
        <v>0</v>
      </c>
      <c r="AO327" s="732">
        <v>0</v>
      </c>
      <c r="AP327" s="732">
        <v>0</v>
      </c>
      <c r="AQ327" s="732">
        <v>0</v>
      </c>
      <c r="AR327" s="732">
        <v>0</v>
      </c>
      <c r="AS327" s="732">
        <v>0</v>
      </c>
      <c r="AT327" s="732">
        <v>0</v>
      </c>
      <c r="AU327" s="732">
        <v>0</v>
      </c>
      <c r="AV327" s="732">
        <v>0</v>
      </c>
      <c r="AW327" s="732">
        <v>0</v>
      </c>
      <c r="AX327" s="732">
        <v>0</v>
      </c>
      <c r="AY327" s="732">
        <v>0</v>
      </c>
      <c r="AZ327" s="732">
        <v>0</v>
      </c>
      <c r="BA327" s="732">
        <v>0</v>
      </c>
      <c r="BB327" s="732">
        <v>0</v>
      </c>
      <c r="BC327" s="732">
        <v>0</v>
      </c>
      <c r="BD327" s="732">
        <v>0</v>
      </c>
      <c r="BE327" s="732">
        <v>0</v>
      </c>
      <c r="BF327" s="732">
        <v>0</v>
      </c>
      <c r="BG327" s="732">
        <v>0</v>
      </c>
      <c r="BH327" s="732">
        <v>0</v>
      </c>
      <c r="BI327" s="732">
        <v>0</v>
      </c>
      <c r="BJ327" s="732">
        <v>0</v>
      </c>
      <c r="BK327" s="732">
        <v>0</v>
      </c>
      <c r="BL327" s="732">
        <v>0</v>
      </c>
      <c r="BM327" s="732">
        <v>0</v>
      </c>
      <c r="BN327" s="732">
        <v>0</v>
      </c>
      <c r="BO327" s="732">
        <v>0</v>
      </c>
      <c r="BP327" s="732">
        <v>0</v>
      </c>
      <c r="BQ327" s="732">
        <v>0</v>
      </c>
      <c r="BR327" s="732">
        <v>0</v>
      </c>
      <c r="BS327" s="732">
        <v>0</v>
      </c>
      <c r="BT327" s="732">
        <v>0</v>
      </c>
      <c r="BU327" s="732">
        <v>0</v>
      </c>
      <c r="BV327" s="732">
        <v>0</v>
      </c>
      <c r="BW327" s="732">
        <v>0</v>
      </c>
      <c r="BX327" s="732">
        <v>0</v>
      </c>
      <c r="BY327" s="732">
        <v>0</v>
      </c>
      <c r="BZ327" s="732">
        <v>0</v>
      </c>
      <c r="CA327" s="732">
        <v>0</v>
      </c>
      <c r="CB327" s="732">
        <v>0</v>
      </c>
      <c r="CC327" s="732">
        <v>0</v>
      </c>
      <c r="CD327" s="732">
        <v>0</v>
      </c>
      <c r="CE327" s="732">
        <v>0</v>
      </c>
      <c r="CF327" s="732">
        <v>0</v>
      </c>
      <c r="CG327" s="732">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34">
        <v>6.3849999999999998</v>
      </c>
      <c r="FC327" s="734">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c r="MD327" s="217"/>
      <c r="ME327" s="217"/>
      <c r="MF327" s="217"/>
      <c r="MG327" s="217"/>
      <c r="MH327" s="217"/>
      <c r="MI327" s="217"/>
      <c r="MJ327" s="217"/>
      <c r="MK327" s="217"/>
      <c r="ML327" s="217"/>
      <c r="MM327" s="217"/>
      <c r="MN327" s="217"/>
      <c r="MO327" s="217"/>
      <c r="MP327" s="217"/>
      <c r="MQ327" s="217"/>
      <c r="MR327" s="217"/>
      <c r="MS327" s="217"/>
      <c r="MT327" s="217"/>
      <c r="MU327" s="217"/>
      <c r="MV327" s="217"/>
      <c r="MW327" s="217"/>
    </row>
    <row r="328" spans="1:361" ht="15.75" customHeight="1">
      <c r="A328" s="447" t="s">
        <v>859</v>
      </c>
      <c r="B328" s="732">
        <v>0</v>
      </c>
      <c r="C328" s="732">
        <v>0</v>
      </c>
      <c r="D328" s="732">
        <v>0</v>
      </c>
      <c r="E328" s="732">
        <v>0</v>
      </c>
      <c r="F328" s="732">
        <v>0</v>
      </c>
      <c r="G328" s="732">
        <v>0</v>
      </c>
      <c r="H328" s="732">
        <v>0</v>
      </c>
      <c r="I328" s="732">
        <v>0</v>
      </c>
      <c r="J328" s="732">
        <v>0</v>
      </c>
      <c r="K328" s="732">
        <v>0</v>
      </c>
      <c r="L328" s="732">
        <v>0</v>
      </c>
      <c r="M328" s="732">
        <v>0</v>
      </c>
      <c r="N328" s="732">
        <v>0</v>
      </c>
      <c r="O328" s="732">
        <v>0</v>
      </c>
      <c r="P328" s="732">
        <v>0</v>
      </c>
      <c r="Q328" s="732">
        <v>0</v>
      </c>
      <c r="R328" s="732">
        <v>0</v>
      </c>
      <c r="S328" s="732">
        <v>0</v>
      </c>
      <c r="T328" s="732">
        <v>0</v>
      </c>
      <c r="U328" s="732">
        <v>0</v>
      </c>
      <c r="V328" s="732">
        <v>0</v>
      </c>
      <c r="W328" s="732">
        <v>0</v>
      </c>
      <c r="X328" s="732">
        <v>0</v>
      </c>
      <c r="Y328" s="732">
        <v>0</v>
      </c>
      <c r="Z328" s="732">
        <v>0</v>
      </c>
      <c r="AA328" s="732">
        <v>0</v>
      </c>
      <c r="AB328" s="732">
        <v>0</v>
      </c>
      <c r="AC328" s="732">
        <v>0</v>
      </c>
      <c r="AD328" s="732">
        <v>0</v>
      </c>
      <c r="AE328" s="732">
        <v>0</v>
      </c>
      <c r="AF328" s="732">
        <v>0</v>
      </c>
      <c r="AG328" s="732">
        <v>0</v>
      </c>
      <c r="AH328" s="732">
        <v>0</v>
      </c>
      <c r="AI328" s="732">
        <v>0</v>
      </c>
      <c r="AJ328" s="732">
        <v>0</v>
      </c>
      <c r="AK328" s="732">
        <v>0</v>
      </c>
      <c r="AL328" s="732">
        <v>0</v>
      </c>
      <c r="AM328" s="732">
        <v>0</v>
      </c>
      <c r="AN328" s="732">
        <v>0</v>
      </c>
      <c r="AO328" s="732">
        <v>0</v>
      </c>
      <c r="AP328" s="732">
        <v>0</v>
      </c>
      <c r="AQ328" s="732">
        <v>0</v>
      </c>
      <c r="AR328" s="732">
        <v>0</v>
      </c>
      <c r="AS328" s="732">
        <v>0</v>
      </c>
      <c r="AT328" s="732">
        <v>0</v>
      </c>
      <c r="AU328" s="732">
        <v>0</v>
      </c>
      <c r="AV328" s="732">
        <v>0</v>
      </c>
      <c r="AW328" s="732">
        <v>0</v>
      </c>
      <c r="AX328" s="732">
        <v>0</v>
      </c>
      <c r="AY328" s="732">
        <v>0</v>
      </c>
      <c r="AZ328" s="732">
        <v>0</v>
      </c>
      <c r="BA328" s="732">
        <v>0</v>
      </c>
      <c r="BB328" s="732">
        <v>0</v>
      </c>
      <c r="BC328" s="732">
        <v>0</v>
      </c>
      <c r="BD328" s="732">
        <v>0</v>
      </c>
      <c r="BE328" s="732">
        <v>0</v>
      </c>
      <c r="BF328" s="732">
        <v>0</v>
      </c>
      <c r="BG328" s="732">
        <v>0</v>
      </c>
      <c r="BH328" s="732">
        <v>0</v>
      </c>
      <c r="BI328" s="732">
        <v>0</v>
      </c>
      <c r="BJ328" s="732">
        <v>0</v>
      </c>
      <c r="BK328" s="732">
        <v>0</v>
      </c>
      <c r="BL328" s="732">
        <v>0</v>
      </c>
      <c r="BM328" s="732">
        <v>0</v>
      </c>
      <c r="BN328" s="732">
        <v>0</v>
      </c>
      <c r="BO328" s="732">
        <v>0</v>
      </c>
      <c r="BP328" s="732">
        <v>0</v>
      </c>
      <c r="BQ328" s="732">
        <v>0</v>
      </c>
      <c r="BR328" s="732">
        <v>0</v>
      </c>
      <c r="BS328" s="732">
        <v>0</v>
      </c>
      <c r="BT328" s="732">
        <v>0</v>
      </c>
      <c r="BU328" s="732">
        <v>0</v>
      </c>
      <c r="BV328" s="732">
        <v>0</v>
      </c>
      <c r="BW328" s="732">
        <v>0</v>
      </c>
      <c r="BX328" s="732">
        <v>0</v>
      </c>
      <c r="BY328" s="732">
        <v>0</v>
      </c>
      <c r="BZ328" s="732">
        <v>0</v>
      </c>
      <c r="CA328" s="732">
        <v>0</v>
      </c>
      <c r="CB328" s="732">
        <v>0</v>
      </c>
      <c r="CC328" s="732">
        <v>0</v>
      </c>
      <c r="CD328" s="732">
        <v>0</v>
      </c>
      <c r="CE328" s="732">
        <v>0</v>
      </c>
      <c r="CF328" s="732">
        <v>0</v>
      </c>
      <c r="CG328" s="732">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c r="LO328" s="217"/>
      <c r="LP328" s="217"/>
      <c r="LQ328" s="217"/>
      <c r="LR328" s="217"/>
      <c r="LS328" s="217"/>
      <c r="LT328" s="217"/>
      <c r="LU328" s="217"/>
      <c r="LV328" s="217"/>
      <c r="LW328" s="217"/>
      <c r="LX328" s="217">
        <v>0</v>
      </c>
      <c r="LY328" s="217">
        <v>0</v>
      </c>
      <c r="LZ328" s="217">
        <v>0</v>
      </c>
      <c r="MA328" s="217">
        <v>0</v>
      </c>
      <c r="MB328" s="217">
        <v>0</v>
      </c>
      <c r="MC328" s="217"/>
      <c r="MD328" s="217"/>
      <c r="ME328" s="217"/>
      <c r="MF328" s="217"/>
      <c r="MG328" s="217"/>
      <c r="MH328" s="217"/>
      <c r="MI328" s="217"/>
      <c r="MJ328" s="217"/>
      <c r="MK328" s="217"/>
      <c r="ML328" s="217"/>
      <c r="MM328" s="217"/>
      <c r="MN328" s="217"/>
      <c r="MO328" s="217"/>
      <c r="MP328" s="217"/>
      <c r="MQ328" s="217"/>
      <c r="MR328" s="217"/>
      <c r="MS328" s="217"/>
      <c r="MT328" s="217"/>
      <c r="MU328" s="217"/>
      <c r="MV328" s="217"/>
      <c r="MW328" s="217"/>
    </row>
    <row r="329" spans="1:361">
      <c r="A329" s="450" t="s">
        <v>610</v>
      </c>
      <c r="B329" s="732">
        <v>0</v>
      </c>
      <c r="C329" s="732">
        <v>0</v>
      </c>
      <c r="D329" s="732">
        <v>0</v>
      </c>
      <c r="E329" s="732">
        <v>0</v>
      </c>
      <c r="F329" s="732">
        <v>0</v>
      </c>
      <c r="G329" s="732">
        <v>0</v>
      </c>
      <c r="H329" s="732">
        <v>0</v>
      </c>
      <c r="I329" s="732">
        <v>0</v>
      </c>
      <c r="J329" s="732">
        <v>0</v>
      </c>
      <c r="K329" s="732">
        <v>0</v>
      </c>
      <c r="L329" s="732">
        <v>0</v>
      </c>
      <c r="M329" s="732">
        <v>0</v>
      </c>
      <c r="N329" s="732">
        <v>0</v>
      </c>
      <c r="O329" s="732">
        <v>0</v>
      </c>
      <c r="P329" s="732">
        <v>0</v>
      </c>
      <c r="Q329" s="732">
        <v>0</v>
      </c>
      <c r="R329" s="732">
        <v>0</v>
      </c>
      <c r="S329" s="732">
        <v>0</v>
      </c>
      <c r="T329" s="732">
        <v>0</v>
      </c>
      <c r="U329" s="732">
        <v>0</v>
      </c>
      <c r="V329" s="732">
        <v>0</v>
      </c>
      <c r="W329" s="732">
        <v>0</v>
      </c>
      <c r="X329" s="732">
        <v>0</v>
      </c>
      <c r="Y329" s="732">
        <v>0</v>
      </c>
      <c r="Z329" s="732">
        <v>0</v>
      </c>
      <c r="AA329" s="732">
        <v>0</v>
      </c>
      <c r="AB329" s="732">
        <v>0</v>
      </c>
      <c r="AC329" s="732">
        <v>0</v>
      </c>
      <c r="AD329" s="732">
        <v>0</v>
      </c>
      <c r="AE329" s="732">
        <v>0</v>
      </c>
      <c r="AF329" s="732">
        <v>0</v>
      </c>
      <c r="AG329" s="732">
        <v>0</v>
      </c>
      <c r="AH329" s="732">
        <v>0</v>
      </c>
      <c r="AI329" s="732">
        <v>0</v>
      </c>
      <c r="AJ329" s="732">
        <v>0</v>
      </c>
      <c r="AK329" s="732">
        <v>0</v>
      </c>
      <c r="AL329" s="732">
        <v>0</v>
      </c>
      <c r="AM329" s="732">
        <v>0</v>
      </c>
      <c r="AN329" s="732">
        <v>0</v>
      </c>
      <c r="AO329" s="732">
        <v>0</v>
      </c>
      <c r="AP329" s="732">
        <v>0</v>
      </c>
      <c r="AQ329" s="732">
        <v>0</v>
      </c>
      <c r="AR329" s="732">
        <v>0</v>
      </c>
      <c r="AS329" s="732">
        <v>0</v>
      </c>
      <c r="AT329" s="732">
        <v>0</v>
      </c>
      <c r="AU329" s="732">
        <v>0</v>
      </c>
      <c r="AV329" s="732">
        <v>0</v>
      </c>
      <c r="AW329" s="732">
        <v>0</v>
      </c>
      <c r="AX329" s="732">
        <v>0</v>
      </c>
      <c r="AY329" s="732">
        <v>0</v>
      </c>
      <c r="AZ329" s="732">
        <v>0</v>
      </c>
      <c r="BA329" s="732">
        <v>0</v>
      </c>
      <c r="BB329" s="732">
        <v>0</v>
      </c>
      <c r="BC329" s="732">
        <v>0</v>
      </c>
      <c r="BD329" s="732">
        <v>0</v>
      </c>
      <c r="BE329" s="732">
        <v>0</v>
      </c>
      <c r="BF329" s="732">
        <v>0</v>
      </c>
      <c r="BG329" s="732">
        <v>0</v>
      </c>
      <c r="BH329" s="732">
        <v>0</v>
      </c>
      <c r="BI329" s="732">
        <v>0</v>
      </c>
      <c r="BJ329" s="732">
        <v>0</v>
      </c>
      <c r="BK329" s="732">
        <v>0</v>
      </c>
      <c r="BL329" s="732">
        <v>0</v>
      </c>
      <c r="BM329" s="732">
        <v>0</v>
      </c>
      <c r="BN329" s="732">
        <v>0</v>
      </c>
      <c r="BO329" s="732">
        <v>0</v>
      </c>
      <c r="BP329" s="732">
        <v>0</v>
      </c>
      <c r="BQ329" s="732">
        <v>0</v>
      </c>
      <c r="BR329" s="732">
        <v>0</v>
      </c>
      <c r="BS329" s="732">
        <v>0</v>
      </c>
      <c r="BT329" s="732">
        <v>0</v>
      </c>
      <c r="BU329" s="732">
        <v>0</v>
      </c>
      <c r="BV329" s="732">
        <v>0</v>
      </c>
      <c r="BW329" s="732">
        <v>0</v>
      </c>
      <c r="BX329" s="732">
        <v>0</v>
      </c>
      <c r="BY329" s="732">
        <v>0</v>
      </c>
      <c r="BZ329" s="732">
        <v>0</v>
      </c>
      <c r="CA329" s="732">
        <v>0</v>
      </c>
      <c r="CB329" s="732">
        <v>0</v>
      </c>
      <c r="CC329" s="732">
        <v>0</v>
      </c>
      <c r="CD329" s="732">
        <v>0</v>
      </c>
      <c r="CE329" s="732">
        <v>0</v>
      </c>
      <c r="CF329" s="732">
        <v>0</v>
      </c>
      <c r="CG329" s="732">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1559</v>
      </c>
      <c r="LV329" s="217" t="s">
        <v>1560</v>
      </c>
      <c r="LW329" s="217" t="s">
        <v>1562</v>
      </c>
      <c r="LX329" s="217" t="s">
        <v>1563</v>
      </c>
      <c r="LY329" s="217" t="s">
        <v>1567</v>
      </c>
      <c r="LZ329" s="217">
        <v>0</v>
      </c>
      <c r="MA329" s="217">
        <v>0</v>
      </c>
      <c r="MB329" s="217">
        <v>0</v>
      </c>
      <c r="MC329" s="217"/>
      <c r="MD329" s="217"/>
      <c r="ME329" s="217"/>
      <c r="MF329" s="217"/>
      <c r="MG329" s="217"/>
      <c r="MH329" s="217"/>
      <c r="MI329" s="217"/>
      <c r="MJ329" s="217"/>
      <c r="MK329" s="217"/>
      <c r="ML329" s="217"/>
      <c r="MM329" s="217"/>
      <c r="MN329" s="217"/>
      <c r="MO329" s="217"/>
      <c r="MP329" s="217"/>
      <c r="MQ329" s="217"/>
      <c r="MR329" s="217"/>
      <c r="MS329" s="217"/>
      <c r="MT329" s="217"/>
      <c r="MU329" s="217"/>
      <c r="MV329" s="217"/>
      <c r="MW329" s="217"/>
    </row>
    <row r="330" spans="1:361">
      <c r="A330" s="450" t="s">
        <v>611</v>
      </c>
      <c r="B330" s="732">
        <v>0</v>
      </c>
      <c r="C330" s="732">
        <v>0</v>
      </c>
      <c r="D330" s="732">
        <v>0</v>
      </c>
      <c r="E330" s="732">
        <v>0</v>
      </c>
      <c r="F330" s="732">
        <v>0</v>
      </c>
      <c r="G330" s="732">
        <v>0</v>
      </c>
      <c r="H330" s="732">
        <v>0</v>
      </c>
      <c r="I330" s="732">
        <v>0</v>
      </c>
      <c r="J330" s="732">
        <v>0</v>
      </c>
      <c r="K330" s="732">
        <v>0</v>
      </c>
      <c r="L330" s="732">
        <v>0</v>
      </c>
      <c r="M330" s="732">
        <v>0</v>
      </c>
      <c r="N330" s="732">
        <v>0</v>
      </c>
      <c r="O330" s="732">
        <v>0</v>
      </c>
      <c r="P330" s="732">
        <v>0</v>
      </c>
      <c r="Q330" s="732">
        <v>0</v>
      </c>
      <c r="R330" s="732">
        <v>0</v>
      </c>
      <c r="S330" s="732">
        <v>0</v>
      </c>
      <c r="T330" s="732">
        <v>0</v>
      </c>
      <c r="U330" s="732">
        <v>0</v>
      </c>
      <c r="V330" s="732">
        <v>0</v>
      </c>
      <c r="W330" s="732">
        <v>0</v>
      </c>
      <c r="X330" s="732">
        <v>0</v>
      </c>
      <c r="Y330" s="732">
        <v>0</v>
      </c>
      <c r="Z330" s="732">
        <v>0</v>
      </c>
      <c r="AA330" s="732">
        <v>0</v>
      </c>
      <c r="AB330" s="732">
        <v>0</v>
      </c>
      <c r="AC330" s="732">
        <v>0</v>
      </c>
      <c r="AD330" s="732">
        <v>0</v>
      </c>
      <c r="AE330" s="732">
        <v>0</v>
      </c>
      <c r="AF330" s="732">
        <v>0</v>
      </c>
      <c r="AG330" s="732">
        <v>0</v>
      </c>
      <c r="AH330" s="732">
        <v>0</v>
      </c>
      <c r="AI330" s="732">
        <v>0</v>
      </c>
      <c r="AJ330" s="732">
        <v>0</v>
      </c>
      <c r="AK330" s="732">
        <v>0</v>
      </c>
      <c r="AL330" s="732">
        <v>0</v>
      </c>
      <c r="AM330" s="732">
        <v>0</v>
      </c>
      <c r="AN330" s="732">
        <v>0</v>
      </c>
      <c r="AO330" s="732">
        <v>0</v>
      </c>
      <c r="AP330" s="732">
        <v>0</v>
      </c>
      <c r="AQ330" s="732">
        <v>0</v>
      </c>
      <c r="AR330" s="732">
        <v>0</v>
      </c>
      <c r="AS330" s="732">
        <v>0</v>
      </c>
      <c r="AT330" s="732">
        <v>0</v>
      </c>
      <c r="AU330" s="732">
        <v>0</v>
      </c>
      <c r="AV330" s="732">
        <v>0</v>
      </c>
      <c r="AW330" s="732">
        <v>0</v>
      </c>
      <c r="AX330" s="732">
        <v>0</v>
      </c>
      <c r="AY330" s="732">
        <v>0</v>
      </c>
      <c r="AZ330" s="732">
        <v>0</v>
      </c>
      <c r="BA330" s="732">
        <v>0</v>
      </c>
      <c r="BB330" s="732">
        <v>0</v>
      </c>
      <c r="BC330" s="732">
        <v>0</v>
      </c>
      <c r="BD330" s="732">
        <v>0</v>
      </c>
      <c r="BE330" s="732">
        <v>0</v>
      </c>
      <c r="BF330" s="732">
        <v>0</v>
      </c>
      <c r="BG330" s="732">
        <v>0</v>
      </c>
      <c r="BH330" s="732">
        <v>0</v>
      </c>
      <c r="BI330" s="732">
        <v>0</v>
      </c>
      <c r="BJ330" s="732">
        <v>0</v>
      </c>
      <c r="BK330" s="732">
        <v>0</v>
      </c>
      <c r="BL330" s="732">
        <v>0</v>
      </c>
      <c r="BM330" s="732">
        <v>0</v>
      </c>
      <c r="BN330" s="732">
        <v>0</v>
      </c>
      <c r="BO330" s="732">
        <v>0</v>
      </c>
      <c r="BP330" s="732">
        <v>0</v>
      </c>
      <c r="BQ330" s="732">
        <v>0</v>
      </c>
      <c r="BR330" s="732">
        <v>0</v>
      </c>
      <c r="BS330" s="732">
        <v>0</v>
      </c>
      <c r="BT330" s="732">
        <v>0</v>
      </c>
      <c r="BU330" s="732">
        <v>0</v>
      </c>
      <c r="BV330" s="732">
        <v>0</v>
      </c>
      <c r="BW330" s="732">
        <v>0</v>
      </c>
      <c r="BX330" s="732">
        <v>0</v>
      </c>
      <c r="BY330" s="732">
        <v>0</v>
      </c>
      <c r="BZ330" s="732">
        <v>0</v>
      </c>
      <c r="CA330" s="732">
        <v>0</v>
      </c>
      <c r="CB330" s="732">
        <v>0</v>
      </c>
      <c r="CC330" s="732">
        <v>0</v>
      </c>
      <c r="CD330" s="732">
        <v>0</v>
      </c>
      <c r="CE330" s="732">
        <v>0</v>
      </c>
      <c r="CF330" s="732">
        <v>0</v>
      </c>
      <c r="CG330" s="732">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34" t="s">
        <v>1559</v>
      </c>
      <c r="LV330" s="217" t="s">
        <v>1560</v>
      </c>
      <c r="LW330" s="217" t="s">
        <v>1562</v>
      </c>
      <c r="LX330" s="217" t="s">
        <v>1563</v>
      </c>
      <c r="LY330" s="217" t="s">
        <v>1567</v>
      </c>
      <c r="LZ330" s="217">
        <v>0</v>
      </c>
      <c r="MA330" s="217">
        <v>0</v>
      </c>
      <c r="MB330" s="217">
        <v>0</v>
      </c>
      <c r="MC330" s="217"/>
      <c r="MD330" s="217"/>
      <c r="ME330" s="217"/>
      <c r="MF330" s="217"/>
      <c r="MG330" s="217"/>
      <c r="MH330" s="217"/>
      <c r="MI330" s="217"/>
      <c r="MJ330" s="217"/>
      <c r="MK330" s="217"/>
      <c r="ML330" s="217"/>
      <c r="MM330" s="217"/>
      <c r="MN330" s="217"/>
      <c r="MO330" s="217"/>
      <c r="MP330" s="217"/>
      <c r="MQ330" s="217"/>
      <c r="MR330" s="217"/>
      <c r="MS330" s="217"/>
      <c r="MT330" s="217"/>
      <c r="MU330" s="217"/>
      <c r="MV330" s="217"/>
      <c r="MW330" s="217"/>
    </row>
    <row r="331" spans="1:361">
      <c r="A331" s="450" t="s">
        <v>640</v>
      </c>
      <c r="B331" s="732">
        <v>0</v>
      </c>
      <c r="C331" s="732">
        <v>0</v>
      </c>
      <c r="D331" s="732">
        <v>0</v>
      </c>
      <c r="E331" s="732">
        <v>0</v>
      </c>
      <c r="F331" s="732">
        <v>0</v>
      </c>
      <c r="G331" s="732">
        <v>0</v>
      </c>
      <c r="H331" s="732">
        <v>0</v>
      </c>
      <c r="I331" s="732">
        <v>0</v>
      </c>
      <c r="J331" s="732">
        <v>0</v>
      </c>
      <c r="K331" s="732">
        <v>0</v>
      </c>
      <c r="L331" s="732">
        <v>0</v>
      </c>
      <c r="M331" s="732">
        <v>0</v>
      </c>
      <c r="N331" s="732">
        <v>0</v>
      </c>
      <c r="O331" s="732">
        <v>0</v>
      </c>
      <c r="P331" s="732">
        <v>0</v>
      </c>
      <c r="Q331" s="732">
        <v>0</v>
      </c>
      <c r="R331" s="732">
        <v>0</v>
      </c>
      <c r="S331" s="732">
        <v>0</v>
      </c>
      <c r="T331" s="732">
        <v>0</v>
      </c>
      <c r="U331" s="732">
        <v>0</v>
      </c>
      <c r="V331" s="732">
        <v>0</v>
      </c>
      <c r="W331" s="732">
        <v>0</v>
      </c>
      <c r="X331" s="732">
        <v>0</v>
      </c>
      <c r="Y331" s="732">
        <v>0</v>
      </c>
      <c r="Z331" s="732">
        <v>0</v>
      </c>
      <c r="AA331" s="732">
        <v>0</v>
      </c>
      <c r="AB331" s="732">
        <v>0</v>
      </c>
      <c r="AC331" s="732">
        <v>0</v>
      </c>
      <c r="AD331" s="732">
        <v>0</v>
      </c>
      <c r="AE331" s="732">
        <v>0</v>
      </c>
      <c r="AF331" s="732">
        <v>0</v>
      </c>
      <c r="AG331" s="732">
        <v>0</v>
      </c>
      <c r="AH331" s="732">
        <v>0</v>
      </c>
      <c r="AI331" s="732">
        <v>0</v>
      </c>
      <c r="AJ331" s="732">
        <v>0</v>
      </c>
      <c r="AK331" s="732">
        <v>0</v>
      </c>
      <c r="AL331" s="732">
        <v>0</v>
      </c>
      <c r="AM331" s="732">
        <v>0</v>
      </c>
      <c r="AN331" s="732">
        <v>0</v>
      </c>
      <c r="AO331" s="732">
        <v>0</v>
      </c>
      <c r="AP331" s="732">
        <v>0</v>
      </c>
      <c r="AQ331" s="732">
        <v>0</v>
      </c>
      <c r="AR331" s="732">
        <v>0</v>
      </c>
      <c r="AS331" s="732">
        <v>0</v>
      </c>
      <c r="AT331" s="732">
        <v>0</v>
      </c>
      <c r="AU331" s="732">
        <v>0</v>
      </c>
      <c r="AV331" s="732">
        <v>0</v>
      </c>
      <c r="AW331" s="732">
        <v>0</v>
      </c>
      <c r="AX331" s="732">
        <v>0</v>
      </c>
      <c r="AY331" s="732">
        <v>0</v>
      </c>
      <c r="AZ331" s="732">
        <v>0</v>
      </c>
      <c r="BA331" s="732">
        <v>0</v>
      </c>
      <c r="BB331" s="732">
        <v>0</v>
      </c>
      <c r="BC331" s="732">
        <v>0</v>
      </c>
      <c r="BD331" s="732">
        <v>0</v>
      </c>
      <c r="BE331" s="732">
        <v>0</v>
      </c>
      <c r="BF331" s="732">
        <v>0</v>
      </c>
      <c r="BG331" s="732">
        <v>0</v>
      </c>
      <c r="BH331" s="732">
        <v>0</v>
      </c>
      <c r="BI331" s="732">
        <v>0</v>
      </c>
      <c r="BJ331" s="732">
        <v>0</v>
      </c>
      <c r="BK331" s="732">
        <v>0</v>
      </c>
      <c r="BL331" s="732">
        <v>0</v>
      </c>
      <c r="BM331" s="732">
        <v>0</v>
      </c>
      <c r="BN331" s="732">
        <v>0</v>
      </c>
      <c r="BO331" s="732">
        <v>0</v>
      </c>
      <c r="BP331" s="732">
        <v>0</v>
      </c>
      <c r="BQ331" s="732">
        <v>0</v>
      </c>
      <c r="BR331" s="732">
        <v>0</v>
      </c>
      <c r="BS331" s="732">
        <v>0</v>
      </c>
      <c r="BT331" s="732">
        <v>0</v>
      </c>
      <c r="BU331" s="732">
        <v>0</v>
      </c>
      <c r="BV331" s="732">
        <v>0</v>
      </c>
      <c r="BW331" s="732">
        <v>0</v>
      </c>
      <c r="BX331" s="732">
        <v>0</v>
      </c>
      <c r="BY331" s="732">
        <v>0</v>
      </c>
      <c r="BZ331" s="732">
        <v>0</v>
      </c>
      <c r="CA331" s="732">
        <v>0</v>
      </c>
      <c r="CB331" s="732">
        <v>0</v>
      </c>
      <c r="CC331" s="732">
        <v>0</v>
      </c>
      <c r="CD331" s="732">
        <v>0</v>
      </c>
      <c r="CE331" s="732">
        <v>0</v>
      </c>
      <c r="CF331" s="732">
        <v>0</v>
      </c>
      <c r="CG331" s="732">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1560</v>
      </c>
      <c r="LW331" s="217" t="s">
        <v>1562</v>
      </c>
      <c r="LX331" s="217">
        <v>11.75</v>
      </c>
      <c r="LY331" s="217" t="s">
        <v>1567</v>
      </c>
      <c r="LZ331" s="217">
        <v>0</v>
      </c>
      <c r="MA331" s="217">
        <v>11.95</v>
      </c>
      <c r="MB331" s="217" t="s">
        <v>1568</v>
      </c>
      <c r="MC331" s="217"/>
      <c r="MD331" s="217"/>
      <c r="ME331" s="217"/>
      <c r="MF331" s="217"/>
      <c r="MG331" s="217"/>
      <c r="MH331" s="217"/>
      <c r="MI331" s="217"/>
      <c r="MJ331" s="217"/>
      <c r="MK331" s="217"/>
      <c r="ML331" s="217"/>
      <c r="MM331" s="217"/>
      <c r="MN331" s="217"/>
      <c r="MO331" s="217"/>
      <c r="MP331" s="217"/>
      <c r="MQ331" s="217"/>
      <c r="MR331" s="217"/>
      <c r="MS331" s="217"/>
      <c r="MT331" s="217"/>
      <c r="MU331" s="217"/>
      <c r="MV331" s="217"/>
      <c r="MW331" s="217"/>
    </row>
    <row r="332" spans="1:361">
      <c r="A332" s="450" t="s">
        <v>612</v>
      </c>
      <c r="B332" s="732">
        <v>0</v>
      </c>
      <c r="C332" s="732">
        <v>0</v>
      </c>
      <c r="D332" s="732">
        <v>0</v>
      </c>
      <c r="E332" s="732">
        <v>0</v>
      </c>
      <c r="F332" s="732">
        <v>0</v>
      </c>
      <c r="G332" s="732">
        <v>0</v>
      </c>
      <c r="H332" s="732">
        <v>0</v>
      </c>
      <c r="I332" s="732">
        <v>0</v>
      </c>
      <c r="J332" s="732">
        <v>0</v>
      </c>
      <c r="K332" s="732">
        <v>0</v>
      </c>
      <c r="L332" s="732">
        <v>0</v>
      </c>
      <c r="M332" s="732">
        <v>0</v>
      </c>
      <c r="N332" s="732">
        <v>0</v>
      </c>
      <c r="O332" s="732">
        <v>0</v>
      </c>
      <c r="P332" s="732">
        <v>0</v>
      </c>
      <c r="Q332" s="732">
        <v>0</v>
      </c>
      <c r="R332" s="732">
        <v>0</v>
      </c>
      <c r="S332" s="732">
        <v>0</v>
      </c>
      <c r="T332" s="732">
        <v>0</v>
      </c>
      <c r="U332" s="732">
        <v>0</v>
      </c>
      <c r="V332" s="732">
        <v>0</v>
      </c>
      <c r="W332" s="732">
        <v>0</v>
      </c>
      <c r="X332" s="732">
        <v>0</v>
      </c>
      <c r="Y332" s="732">
        <v>0</v>
      </c>
      <c r="Z332" s="732">
        <v>0</v>
      </c>
      <c r="AA332" s="732">
        <v>0</v>
      </c>
      <c r="AB332" s="732">
        <v>0</v>
      </c>
      <c r="AC332" s="732">
        <v>0</v>
      </c>
      <c r="AD332" s="732">
        <v>0</v>
      </c>
      <c r="AE332" s="732">
        <v>0</v>
      </c>
      <c r="AF332" s="732">
        <v>0</v>
      </c>
      <c r="AG332" s="732">
        <v>0</v>
      </c>
      <c r="AH332" s="732">
        <v>0</v>
      </c>
      <c r="AI332" s="732">
        <v>0</v>
      </c>
      <c r="AJ332" s="732">
        <v>0</v>
      </c>
      <c r="AK332" s="732">
        <v>0</v>
      </c>
      <c r="AL332" s="732">
        <v>0</v>
      </c>
      <c r="AM332" s="732">
        <v>0</v>
      </c>
      <c r="AN332" s="732">
        <v>0</v>
      </c>
      <c r="AO332" s="732">
        <v>0</v>
      </c>
      <c r="AP332" s="732">
        <v>0</v>
      </c>
      <c r="AQ332" s="732">
        <v>0</v>
      </c>
      <c r="AR332" s="732">
        <v>0</v>
      </c>
      <c r="AS332" s="732">
        <v>0</v>
      </c>
      <c r="AT332" s="732">
        <v>0</v>
      </c>
      <c r="AU332" s="732">
        <v>0</v>
      </c>
      <c r="AV332" s="732">
        <v>0</v>
      </c>
      <c r="AW332" s="732">
        <v>0</v>
      </c>
      <c r="AX332" s="732">
        <v>0</v>
      </c>
      <c r="AY332" s="732">
        <v>0</v>
      </c>
      <c r="AZ332" s="732">
        <v>0</v>
      </c>
      <c r="BA332" s="732">
        <v>0</v>
      </c>
      <c r="BB332" s="732">
        <v>0</v>
      </c>
      <c r="BC332" s="732">
        <v>0</v>
      </c>
      <c r="BD332" s="732">
        <v>0</v>
      </c>
      <c r="BE332" s="732">
        <v>0</v>
      </c>
      <c r="BF332" s="732">
        <v>0</v>
      </c>
      <c r="BG332" s="732">
        <v>0</v>
      </c>
      <c r="BH332" s="732">
        <v>0</v>
      </c>
      <c r="BI332" s="732">
        <v>0</v>
      </c>
      <c r="BJ332" s="732">
        <v>0</v>
      </c>
      <c r="BK332" s="732">
        <v>0</v>
      </c>
      <c r="BL332" s="732">
        <v>0</v>
      </c>
      <c r="BM332" s="732">
        <v>0</v>
      </c>
      <c r="BN332" s="732">
        <v>0</v>
      </c>
      <c r="BO332" s="732">
        <v>0</v>
      </c>
      <c r="BP332" s="732">
        <v>0</v>
      </c>
      <c r="BQ332" s="732">
        <v>0</v>
      </c>
      <c r="BR332" s="732">
        <v>0</v>
      </c>
      <c r="BS332" s="732">
        <v>0</v>
      </c>
      <c r="BT332" s="732">
        <v>0</v>
      </c>
      <c r="BU332" s="732">
        <v>0</v>
      </c>
      <c r="BV332" s="732">
        <v>0</v>
      </c>
      <c r="BW332" s="732">
        <v>0</v>
      </c>
      <c r="BX332" s="732">
        <v>0</v>
      </c>
      <c r="BY332" s="732">
        <v>0</v>
      </c>
      <c r="BZ332" s="732">
        <v>0</v>
      </c>
      <c r="CA332" s="732">
        <v>0</v>
      </c>
      <c r="CB332" s="732">
        <v>0</v>
      </c>
      <c r="CC332" s="732">
        <v>0</v>
      </c>
      <c r="CD332" s="732">
        <v>0</v>
      </c>
      <c r="CE332" s="732">
        <v>0</v>
      </c>
      <c r="CF332" s="732">
        <v>0</v>
      </c>
      <c r="CG332" s="732">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1559</v>
      </c>
      <c r="LV332" s="217" t="s">
        <v>1560</v>
      </c>
      <c r="LW332" s="217">
        <v>12.148999999999999</v>
      </c>
      <c r="LX332" s="217">
        <v>0</v>
      </c>
      <c r="LY332" s="217">
        <v>12.148</v>
      </c>
      <c r="LZ332" s="217">
        <v>0</v>
      </c>
      <c r="MA332" s="217">
        <v>0</v>
      </c>
      <c r="MB332" s="217">
        <v>12.15</v>
      </c>
      <c r="MC332" s="217"/>
      <c r="MD332" s="217"/>
      <c r="ME332" s="217"/>
      <c r="MF332" s="217"/>
      <c r="MG332" s="217"/>
      <c r="MH332" s="217"/>
      <c r="MI332" s="217"/>
      <c r="MJ332" s="217"/>
      <c r="MK332" s="217"/>
      <c r="ML332" s="217"/>
      <c r="MM332" s="217"/>
      <c r="MN332" s="217"/>
      <c r="MO332" s="217"/>
      <c r="MP332" s="217"/>
      <c r="MQ332" s="217"/>
      <c r="MR332" s="217"/>
      <c r="MS332" s="217"/>
      <c r="MT332" s="217"/>
      <c r="MU332" s="217"/>
      <c r="MV332" s="217"/>
      <c r="MW332" s="217"/>
    </row>
    <row r="333" spans="1:361">
      <c r="A333" s="450" t="s">
        <v>613</v>
      </c>
      <c r="B333" s="732">
        <v>0</v>
      </c>
      <c r="C333" s="732">
        <v>0</v>
      </c>
      <c r="D333" s="732">
        <v>0</v>
      </c>
      <c r="E333" s="732">
        <v>0</v>
      </c>
      <c r="F333" s="732">
        <v>0</v>
      </c>
      <c r="G333" s="732">
        <v>0</v>
      </c>
      <c r="H333" s="732">
        <v>0</v>
      </c>
      <c r="I333" s="732">
        <v>0</v>
      </c>
      <c r="J333" s="732">
        <v>0</v>
      </c>
      <c r="K333" s="732">
        <v>0</v>
      </c>
      <c r="L333" s="732">
        <v>0</v>
      </c>
      <c r="M333" s="732">
        <v>0</v>
      </c>
      <c r="N333" s="732">
        <v>0</v>
      </c>
      <c r="O333" s="732">
        <v>0</v>
      </c>
      <c r="P333" s="732">
        <v>0</v>
      </c>
      <c r="Q333" s="732">
        <v>0</v>
      </c>
      <c r="R333" s="732">
        <v>0</v>
      </c>
      <c r="S333" s="732">
        <v>0</v>
      </c>
      <c r="T333" s="732">
        <v>0</v>
      </c>
      <c r="U333" s="732">
        <v>0</v>
      </c>
      <c r="V333" s="732">
        <v>0</v>
      </c>
      <c r="W333" s="732">
        <v>0</v>
      </c>
      <c r="X333" s="732">
        <v>0</v>
      </c>
      <c r="Y333" s="732">
        <v>0</v>
      </c>
      <c r="Z333" s="732">
        <v>0</v>
      </c>
      <c r="AA333" s="732">
        <v>0</v>
      </c>
      <c r="AB333" s="732">
        <v>0</v>
      </c>
      <c r="AC333" s="732">
        <v>0</v>
      </c>
      <c r="AD333" s="732">
        <v>0</v>
      </c>
      <c r="AE333" s="732">
        <v>0</v>
      </c>
      <c r="AF333" s="732">
        <v>0</v>
      </c>
      <c r="AG333" s="732">
        <v>0</v>
      </c>
      <c r="AH333" s="732">
        <v>0</v>
      </c>
      <c r="AI333" s="732">
        <v>0</v>
      </c>
      <c r="AJ333" s="732">
        <v>0</v>
      </c>
      <c r="AK333" s="732">
        <v>0</v>
      </c>
      <c r="AL333" s="732">
        <v>0</v>
      </c>
      <c r="AM333" s="732">
        <v>0</v>
      </c>
      <c r="AN333" s="732">
        <v>0</v>
      </c>
      <c r="AO333" s="732">
        <v>0</v>
      </c>
      <c r="AP333" s="732">
        <v>0</v>
      </c>
      <c r="AQ333" s="732">
        <v>0</v>
      </c>
      <c r="AR333" s="732">
        <v>0</v>
      </c>
      <c r="AS333" s="732">
        <v>0</v>
      </c>
      <c r="AT333" s="732">
        <v>0</v>
      </c>
      <c r="AU333" s="732">
        <v>0</v>
      </c>
      <c r="AV333" s="732">
        <v>0</v>
      </c>
      <c r="AW333" s="732">
        <v>0</v>
      </c>
      <c r="AX333" s="732">
        <v>0</v>
      </c>
      <c r="AY333" s="732">
        <v>0</v>
      </c>
      <c r="AZ333" s="732">
        <v>0</v>
      </c>
      <c r="BA333" s="732">
        <v>0</v>
      </c>
      <c r="BB333" s="732">
        <v>0</v>
      </c>
      <c r="BC333" s="732">
        <v>0</v>
      </c>
      <c r="BD333" s="732">
        <v>0</v>
      </c>
      <c r="BE333" s="732">
        <v>0</v>
      </c>
      <c r="BF333" s="732">
        <v>0</v>
      </c>
      <c r="BG333" s="732">
        <v>0</v>
      </c>
      <c r="BH333" s="732">
        <v>0</v>
      </c>
      <c r="BI333" s="732">
        <v>0</v>
      </c>
      <c r="BJ333" s="732">
        <v>0</v>
      </c>
      <c r="BK333" s="732">
        <v>0</v>
      </c>
      <c r="BL333" s="732">
        <v>0</v>
      </c>
      <c r="BM333" s="732">
        <v>0</v>
      </c>
      <c r="BN333" s="732">
        <v>0</v>
      </c>
      <c r="BO333" s="732">
        <v>0</v>
      </c>
      <c r="BP333" s="732">
        <v>0</v>
      </c>
      <c r="BQ333" s="732">
        <v>0</v>
      </c>
      <c r="BR333" s="732">
        <v>0</v>
      </c>
      <c r="BS333" s="732">
        <v>0</v>
      </c>
      <c r="BT333" s="732">
        <v>0</v>
      </c>
      <c r="BU333" s="732">
        <v>0</v>
      </c>
      <c r="BV333" s="732">
        <v>0</v>
      </c>
      <c r="BW333" s="732">
        <v>0</v>
      </c>
      <c r="BX333" s="732">
        <v>0</v>
      </c>
      <c r="BY333" s="732">
        <v>0</v>
      </c>
      <c r="BZ333" s="732">
        <v>0</v>
      </c>
      <c r="CA333" s="732">
        <v>0</v>
      </c>
      <c r="CB333" s="732">
        <v>0</v>
      </c>
      <c r="CC333" s="732">
        <v>0</v>
      </c>
      <c r="CD333" s="732">
        <v>0</v>
      </c>
      <c r="CE333" s="732">
        <v>0</v>
      </c>
      <c r="CF333" s="732">
        <v>0</v>
      </c>
      <c r="CG333" s="732">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1560</v>
      </c>
      <c r="LW333" s="217" t="s">
        <v>1562</v>
      </c>
      <c r="LX333" s="217">
        <v>12.749000000000001</v>
      </c>
      <c r="LY333" s="217" t="s">
        <v>1567</v>
      </c>
      <c r="LZ333" s="217">
        <v>0</v>
      </c>
      <c r="MA333" s="217">
        <v>0</v>
      </c>
      <c r="MB333" s="217">
        <v>0</v>
      </c>
      <c r="MC333" s="217"/>
      <c r="MD333" s="217"/>
      <c r="ME333" s="217"/>
      <c r="MF333" s="217"/>
      <c r="MG333" s="217"/>
      <c r="MH333" s="217"/>
      <c r="MI333" s="217"/>
      <c r="MJ333" s="217"/>
      <c r="MK333" s="217"/>
      <c r="ML333" s="217"/>
      <c r="MM333" s="217"/>
      <c r="MN333" s="217"/>
      <c r="MO333" s="217"/>
      <c r="MP333" s="217"/>
      <c r="MQ333" s="217"/>
      <c r="MR333" s="217"/>
      <c r="MS333" s="217"/>
      <c r="MT333" s="217"/>
      <c r="MU333" s="217"/>
      <c r="MV333" s="217"/>
      <c r="MW333" s="217"/>
    </row>
    <row r="334" spans="1:361" ht="15.75" thickBot="1">
      <c r="A334" s="450" t="s">
        <v>860</v>
      </c>
      <c r="B334" s="733">
        <v>0</v>
      </c>
      <c r="C334" s="733">
        <v>0</v>
      </c>
      <c r="D334" s="733">
        <v>0</v>
      </c>
      <c r="E334" s="733">
        <v>0</v>
      </c>
      <c r="F334" s="733">
        <v>0</v>
      </c>
      <c r="G334" s="733">
        <v>0</v>
      </c>
      <c r="H334" s="733">
        <v>0</v>
      </c>
      <c r="I334" s="733">
        <v>0</v>
      </c>
      <c r="J334" s="733">
        <v>0</v>
      </c>
      <c r="K334" s="733">
        <v>0</v>
      </c>
      <c r="L334" s="733">
        <v>0</v>
      </c>
      <c r="M334" s="733">
        <v>0</v>
      </c>
      <c r="N334" s="733">
        <v>0</v>
      </c>
      <c r="O334" s="733">
        <v>0</v>
      </c>
      <c r="P334" s="733">
        <v>0</v>
      </c>
      <c r="Q334" s="733">
        <v>0</v>
      </c>
      <c r="R334" s="733">
        <v>0</v>
      </c>
      <c r="S334" s="733">
        <v>0</v>
      </c>
      <c r="T334" s="733">
        <v>0</v>
      </c>
      <c r="U334" s="733">
        <v>0</v>
      </c>
      <c r="V334" s="733">
        <v>0</v>
      </c>
      <c r="W334" s="733">
        <v>0</v>
      </c>
      <c r="X334" s="733">
        <v>0</v>
      </c>
      <c r="Y334" s="733">
        <v>0</v>
      </c>
      <c r="Z334" s="733">
        <v>0</v>
      </c>
      <c r="AA334" s="733">
        <v>0</v>
      </c>
      <c r="AB334" s="733">
        <v>0</v>
      </c>
      <c r="AC334" s="733">
        <v>0</v>
      </c>
      <c r="AD334" s="733">
        <v>0</v>
      </c>
      <c r="AE334" s="733">
        <v>0</v>
      </c>
      <c r="AF334" s="733">
        <v>0</v>
      </c>
      <c r="AG334" s="733">
        <v>0</v>
      </c>
      <c r="AH334" s="733">
        <v>0</v>
      </c>
      <c r="AI334" s="733">
        <v>0</v>
      </c>
      <c r="AJ334" s="733">
        <v>0</v>
      </c>
      <c r="AK334" s="733">
        <v>0</v>
      </c>
      <c r="AL334" s="733">
        <v>0</v>
      </c>
      <c r="AM334" s="733">
        <v>0</v>
      </c>
      <c r="AN334" s="733">
        <v>0</v>
      </c>
      <c r="AO334" s="733">
        <v>0</v>
      </c>
      <c r="AP334" s="733">
        <v>0</v>
      </c>
      <c r="AQ334" s="733">
        <v>0</v>
      </c>
      <c r="AR334" s="733">
        <v>0</v>
      </c>
      <c r="AS334" s="733">
        <v>0</v>
      </c>
      <c r="AT334" s="733">
        <v>0</v>
      </c>
      <c r="AU334" s="733">
        <v>0</v>
      </c>
      <c r="AV334" s="733">
        <v>0</v>
      </c>
      <c r="AW334" s="733">
        <v>0</v>
      </c>
      <c r="AX334" s="733">
        <v>0</v>
      </c>
      <c r="AY334" s="733">
        <v>0</v>
      </c>
      <c r="AZ334" s="733">
        <v>0</v>
      </c>
      <c r="BA334" s="733">
        <v>0</v>
      </c>
      <c r="BB334" s="733">
        <v>0</v>
      </c>
      <c r="BC334" s="733">
        <v>0</v>
      </c>
      <c r="BD334" s="733">
        <v>0</v>
      </c>
      <c r="BE334" s="733">
        <v>0</v>
      </c>
      <c r="BF334" s="733">
        <v>0</v>
      </c>
      <c r="BG334" s="733">
        <v>0</v>
      </c>
      <c r="BH334" s="733">
        <v>0</v>
      </c>
      <c r="BI334" s="733">
        <v>0</v>
      </c>
      <c r="BJ334" s="733">
        <v>0</v>
      </c>
      <c r="BK334" s="733">
        <v>0</v>
      </c>
      <c r="BL334" s="733">
        <v>0</v>
      </c>
      <c r="BM334" s="733">
        <v>0</v>
      </c>
      <c r="BN334" s="733">
        <v>0</v>
      </c>
      <c r="BO334" s="733">
        <v>0</v>
      </c>
      <c r="BP334" s="733">
        <v>0</v>
      </c>
      <c r="BQ334" s="733">
        <v>0</v>
      </c>
      <c r="BR334" s="733">
        <v>0</v>
      </c>
      <c r="BS334" s="733">
        <v>0</v>
      </c>
      <c r="BT334" s="733">
        <v>0</v>
      </c>
      <c r="BU334" s="733">
        <v>0</v>
      </c>
      <c r="BV334" s="733">
        <v>0</v>
      </c>
      <c r="BW334" s="733">
        <v>0</v>
      </c>
      <c r="BX334" s="733">
        <v>0</v>
      </c>
      <c r="BY334" s="733">
        <v>0</v>
      </c>
      <c r="BZ334" s="733">
        <v>0</v>
      </c>
      <c r="CA334" s="733">
        <v>0</v>
      </c>
      <c r="CB334" s="733">
        <v>0</v>
      </c>
      <c r="CC334" s="733">
        <v>0</v>
      </c>
      <c r="CD334" s="733">
        <v>0</v>
      </c>
      <c r="CE334" s="733">
        <v>0</v>
      </c>
      <c r="CF334" s="733">
        <v>0</v>
      </c>
      <c r="CG334" s="733">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229">
        <v>0</v>
      </c>
      <c r="LQ334" s="229">
        <v>0</v>
      </c>
      <c r="LR334" s="229">
        <v>0</v>
      </c>
      <c r="LS334" s="229">
        <v>12.94</v>
      </c>
      <c r="LT334" s="229">
        <v>0</v>
      </c>
      <c r="LU334" s="229" t="s">
        <v>1559</v>
      </c>
      <c r="LV334" s="229">
        <v>13</v>
      </c>
      <c r="LW334" s="229" t="s">
        <v>1562</v>
      </c>
      <c r="LX334" s="229" t="s">
        <v>1563</v>
      </c>
      <c r="LY334" s="229" t="s">
        <v>1567</v>
      </c>
      <c r="LZ334" s="229">
        <v>13.15</v>
      </c>
      <c r="MA334" s="229" t="s">
        <v>1568</v>
      </c>
      <c r="MB334" s="229" t="s">
        <v>1568</v>
      </c>
      <c r="MC334" s="229"/>
      <c r="MD334" s="229"/>
      <c r="ME334" s="229"/>
      <c r="MF334" s="229"/>
      <c r="MG334" s="229"/>
      <c r="MH334" s="229"/>
      <c r="MI334" s="229"/>
      <c r="MJ334" s="229"/>
      <c r="MK334" s="229"/>
      <c r="ML334" s="229"/>
      <c r="MM334" s="229"/>
      <c r="MN334" s="229"/>
      <c r="MO334" s="229"/>
      <c r="MP334" s="229"/>
      <c r="MQ334" s="229"/>
      <c r="MR334" s="229"/>
      <c r="MS334" s="229"/>
      <c r="MT334" s="229"/>
      <c r="MU334" s="229"/>
      <c r="MV334" s="229"/>
      <c r="MW334" s="229"/>
    </row>
    <row r="335" spans="1:361">
      <c r="A335" s="444" t="s">
        <v>1468</v>
      </c>
      <c r="EP335" t="s">
        <v>1540</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1541</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180">
      <c r="EP337" t="s">
        <v>1542</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180">
      <c r="EP338" t="s">
        <v>1543</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row>
    <row r="339" spans="146:180">
      <c r="EP339" t="s">
        <v>1544</v>
      </c>
      <c r="FN339">
        <v>0</v>
      </c>
      <c r="FO339">
        <v>0</v>
      </c>
    </row>
    <row r="340" spans="146:180">
      <c r="EP340" t="s">
        <v>1538</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180">
      <c r="EP341" t="s">
        <v>1539</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180">
      <c r="EP342" t="s">
        <v>1545</v>
      </c>
    </row>
    <row r="343" spans="146:180">
      <c r="EP343" t="s">
        <v>1546</v>
      </c>
      <c r="FR343">
        <v>-889.78935153134364</v>
      </c>
      <c r="FS343">
        <v>-915.61821240812571</v>
      </c>
      <c r="FT343">
        <v>-1128.2863791212642</v>
      </c>
      <c r="FU343">
        <v>-1033.3008103168993</v>
      </c>
      <c r="FV343">
        <v>-930.65600954969977</v>
      </c>
      <c r="FW343">
        <v>-652.90570642222701</v>
      </c>
      <c r="FX343">
        <v>-678.62049589925482</v>
      </c>
    </row>
    <row r="344" spans="146:180">
      <c r="EP344" t="s">
        <v>1544</v>
      </c>
    </row>
    <row r="345" spans="146:180">
      <c r="EP345" t="s">
        <v>1540</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180">
      <c r="EP346" t="s">
        <v>1541</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180">
      <c r="EP347" t="s">
        <v>1542</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180">
      <c r="EP348" t="s">
        <v>1543</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180">
      <c r="EP349" t="s">
        <v>1547</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18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180">
      <c r="EP351" t="s">
        <v>1548</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180">
      <c r="EP352" t="s">
        <v>1549</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1548</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1550</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1551</v>
      </c>
      <c r="FP358">
        <v>0</v>
      </c>
      <c r="FQ358">
        <v>0</v>
      </c>
      <c r="FR358">
        <v>0</v>
      </c>
      <c r="FS358">
        <v>0</v>
      </c>
      <c r="FT358">
        <v>0</v>
      </c>
      <c r="FU358">
        <v>176.48993439969337</v>
      </c>
      <c r="FV358">
        <v>124.35037986633439</v>
      </c>
      <c r="FW358">
        <v>0</v>
      </c>
      <c r="FX358">
        <v>95.866754269456081</v>
      </c>
    </row>
    <row r="359" spans="146:180">
      <c r="EP359" t="s">
        <v>1552</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1553</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1554</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1555</v>
      </c>
      <c r="FQ362">
        <v>200.85026087600002</v>
      </c>
      <c r="FR362">
        <v>54.219483155067408</v>
      </c>
      <c r="FS362">
        <v>0</v>
      </c>
      <c r="FT362">
        <v>130</v>
      </c>
    </row>
    <row r="363" spans="146:180">
      <c r="EP363" t="s">
        <v>1556</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1557</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4" zoomScale="70" zoomScaleNormal="70" zoomScalePageLayoutView="34" workbookViewId="0">
      <pane xSplit="6090" ySplit="1800" topLeftCell="CD187" activePane="bottomRight"/>
      <selection activeCell="A7" sqref="A7"/>
      <selection pane="topRight" activeCell="CX8" sqref="CX8"/>
      <selection pane="bottomLeft" activeCell="B305" sqref="B305"/>
      <selection pane="bottomRight" activeCell="CU190" sqref="CU190"/>
    </sheetView>
  </sheetViews>
  <sheetFormatPr defaultRowHeight="15" outlineLevelCol="1"/>
  <cols>
    <col min="1" max="1" width="12.5703125" customWidth="1"/>
    <col min="2" max="2" width="50.5703125" style="1" customWidth="1"/>
    <col min="3" max="3" width="14" customWidth="1"/>
    <col min="4" max="4" width="9.5703125" customWidth="1"/>
    <col min="5" max="81" width="9.5703125" hidden="1" customWidth="1" outlineLevel="1"/>
    <col min="82" max="82" width="10" customWidth="1" collapsed="1"/>
    <col min="83" max="98" width="9.5703125" hidden="1" customWidth="1" outlineLevel="1"/>
    <col min="99" max="99" width="9.5703125" customWidth="1" collapsed="1"/>
    <col min="100" max="111" width="9.5703125" customWidth="1"/>
    <col min="112" max="112" width="12.28515625" customWidth="1"/>
    <col min="113" max="113" width="10.5703125" bestFit="1" customWidth="1"/>
    <col min="114" max="114" width="11.5703125" bestFit="1" customWidth="1"/>
    <col min="115" max="115" width="11" bestFit="1" customWidth="1"/>
    <col min="116" max="130" width="9.5703125" customWidth="1"/>
  </cols>
  <sheetData>
    <row r="5" spans="1:130">
      <c r="B5" s="468" t="s">
        <v>1442</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931</v>
      </c>
      <c r="BL5" s="511"/>
      <c r="BM5" s="511"/>
      <c r="BN5" s="511" t="s">
        <v>87</v>
      </c>
      <c r="BO5" s="511" t="s">
        <v>88</v>
      </c>
      <c r="BP5" s="511" t="s">
        <v>89</v>
      </c>
      <c r="BQ5" s="511" t="s">
        <v>90</v>
      </c>
      <c r="BR5" s="511" t="s">
        <v>91</v>
      </c>
      <c r="BS5" s="511" t="s">
        <v>92</v>
      </c>
      <c r="BT5" s="511" t="s">
        <v>93</v>
      </c>
      <c r="BU5" s="511" t="s">
        <v>94</v>
      </c>
      <c r="BV5" s="511" t="s">
        <v>95</v>
      </c>
      <c r="BW5" s="511" t="s">
        <v>96</v>
      </c>
      <c r="BX5" s="511" t="s">
        <v>97</v>
      </c>
      <c r="BY5" s="511" t="s">
        <v>98</v>
      </c>
      <c r="BZ5" s="511" t="s">
        <v>99</v>
      </c>
      <c r="CA5" s="511" t="s">
        <v>49</v>
      </c>
      <c r="CB5" s="511" t="s">
        <v>50</v>
      </c>
      <c r="CC5" s="511" t="s">
        <v>51</v>
      </c>
      <c r="CD5" s="511" t="s">
        <v>52</v>
      </c>
      <c r="CE5" s="511" t="s">
        <v>53</v>
      </c>
      <c r="CF5" s="511" t="s">
        <v>54</v>
      </c>
      <c r="CG5" s="511" t="s">
        <v>55</v>
      </c>
      <c r="CH5" s="511" t="s">
        <v>56</v>
      </c>
      <c r="CI5" s="511" t="s">
        <v>57</v>
      </c>
      <c r="CJ5" s="511" t="s">
        <v>58</v>
      </c>
      <c r="CK5" s="511" t="s">
        <v>59</v>
      </c>
      <c r="CL5" s="511" t="s">
        <v>60</v>
      </c>
      <c r="CM5" s="511" t="s">
        <v>61</v>
      </c>
      <c r="CN5" s="511" t="s">
        <v>62</v>
      </c>
      <c r="CO5" s="511" t="s">
        <v>63</v>
      </c>
      <c r="CP5" s="511" t="s">
        <v>64</v>
      </c>
      <c r="CQ5" s="511" t="s">
        <v>65</v>
      </c>
      <c r="CR5" s="511" t="s">
        <v>100</v>
      </c>
      <c r="CS5" s="511" t="s">
        <v>105</v>
      </c>
      <c r="CT5" s="511" t="s">
        <v>546</v>
      </c>
      <c r="CU5" s="511" t="s">
        <v>547</v>
      </c>
      <c r="CV5" s="511" t="s">
        <v>548</v>
      </c>
      <c r="CW5" s="511" t="s">
        <v>549</v>
      </c>
      <c r="CX5" s="511" t="s">
        <v>550</v>
      </c>
      <c r="CY5" s="511" t="s">
        <v>551</v>
      </c>
      <c r="CZ5" s="511" t="s">
        <v>552</v>
      </c>
      <c r="DA5" s="511" t="s">
        <v>553</v>
      </c>
      <c r="DB5" s="511" t="s">
        <v>554</v>
      </c>
      <c r="DC5" s="511" t="s">
        <v>555</v>
      </c>
      <c r="DD5" s="511" t="s">
        <v>556</v>
      </c>
      <c r="DE5" s="511" t="s">
        <v>557</v>
      </c>
      <c r="DF5" s="511" t="s">
        <v>558</v>
      </c>
      <c r="DG5" s="511" t="s">
        <v>559</v>
      </c>
      <c r="DH5" s="511" t="s">
        <v>560</v>
      </c>
      <c r="DI5" s="511" t="s">
        <v>561</v>
      </c>
      <c r="DJ5" s="511" t="s">
        <v>562</v>
      </c>
      <c r="DK5" s="511" t="s">
        <v>563</v>
      </c>
      <c r="DL5" s="511" t="s">
        <v>564</v>
      </c>
      <c r="DM5" s="511" t="s">
        <v>565</v>
      </c>
      <c r="DN5" s="511" t="s">
        <v>566</v>
      </c>
      <c r="DO5" s="511" t="s">
        <v>567</v>
      </c>
      <c r="DP5" s="511" t="s">
        <v>851</v>
      </c>
      <c r="DQ5" s="511" t="s">
        <v>852</v>
      </c>
      <c r="DR5" s="511" t="s">
        <v>853</v>
      </c>
      <c r="DS5" s="511" t="s">
        <v>1387</v>
      </c>
      <c r="DT5" s="511" t="s">
        <v>1388</v>
      </c>
      <c r="DU5" s="511" t="s">
        <v>1389</v>
      </c>
      <c r="DV5" s="511" t="s">
        <v>1390</v>
      </c>
      <c r="DW5" s="511" t="s">
        <v>1392</v>
      </c>
      <c r="DX5" s="511" t="s">
        <v>1392</v>
      </c>
      <c r="DY5" s="511" t="s">
        <v>1393</v>
      </c>
      <c r="DZ5" s="511" t="s">
        <v>1391</v>
      </c>
    </row>
    <row r="6" spans="1:130" s="497" customFormat="1" ht="12" customHeight="1">
      <c r="A6" s="704"/>
      <c r="B6" s="578" t="s">
        <v>1013</v>
      </c>
      <c r="C6" s="579" t="s">
        <v>502</v>
      </c>
      <c r="D6" s="579" t="s">
        <v>503</v>
      </c>
      <c r="E6" s="579" t="s">
        <v>504</v>
      </c>
      <c r="F6" s="579" t="s">
        <v>505</v>
      </c>
      <c r="G6" s="579" t="s">
        <v>506</v>
      </c>
      <c r="H6" s="579" t="s">
        <v>507</v>
      </c>
      <c r="I6" s="579" t="s">
        <v>508</v>
      </c>
      <c r="J6" s="579" t="s">
        <v>509</v>
      </c>
      <c r="K6" s="579" t="s">
        <v>510</v>
      </c>
      <c r="L6" s="579" t="s">
        <v>511</v>
      </c>
      <c r="M6" s="579" t="s">
        <v>512</v>
      </c>
      <c r="N6" s="579" t="s">
        <v>513</v>
      </c>
      <c r="O6" s="579" t="s">
        <v>514</v>
      </c>
      <c r="P6" s="579" t="s">
        <v>515</v>
      </c>
      <c r="Q6" s="579" t="s">
        <v>516</v>
      </c>
      <c r="R6" s="579" t="s">
        <v>517</v>
      </c>
      <c r="S6" s="579" t="s">
        <v>518</v>
      </c>
      <c r="T6" s="579" t="s">
        <v>519</v>
      </c>
      <c r="U6" s="579" t="s">
        <v>520</v>
      </c>
      <c r="V6" s="579" t="s">
        <v>521</v>
      </c>
      <c r="W6" s="579" t="s">
        <v>522</v>
      </c>
      <c r="X6" s="579" t="s">
        <v>523</v>
      </c>
      <c r="Y6" s="579" t="s">
        <v>524</v>
      </c>
      <c r="Z6" s="579" t="s">
        <v>525</v>
      </c>
      <c r="AA6" s="579" t="s">
        <v>526</v>
      </c>
      <c r="AB6" s="579" t="s">
        <v>527</v>
      </c>
      <c r="AC6" s="579" t="s">
        <v>528</v>
      </c>
      <c r="AD6" s="579" t="s">
        <v>529</v>
      </c>
      <c r="AE6" s="579" t="s">
        <v>530</v>
      </c>
      <c r="AF6" s="579" t="s">
        <v>531</v>
      </c>
      <c r="AG6" s="579" t="s">
        <v>532</v>
      </c>
      <c r="AH6" s="579" t="s">
        <v>533</v>
      </c>
      <c r="AI6" s="579" t="s">
        <v>534</v>
      </c>
      <c r="AJ6" s="579" t="s">
        <v>535</v>
      </c>
      <c r="AK6" s="579" t="s">
        <v>536</v>
      </c>
      <c r="AL6" s="579" t="s">
        <v>537</v>
      </c>
      <c r="AM6" s="579" t="s">
        <v>538</v>
      </c>
      <c r="AN6" s="579" t="s">
        <v>539</v>
      </c>
      <c r="AO6" s="579" t="s">
        <v>540</v>
      </c>
      <c r="AP6" s="579" t="s">
        <v>541</v>
      </c>
      <c r="AQ6" s="579" t="s">
        <v>542</v>
      </c>
      <c r="AR6" s="579" t="s">
        <v>543</v>
      </c>
      <c r="AS6" s="579" t="s">
        <v>544</v>
      </c>
      <c r="AT6" s="579" t="s">
        <v>545</v>
      </c>
      <c r="AU6" s="579" t="s">
        <v>68</v>
      </c>
      <c r="AV6" s="579" t="s">
        <v>69</v>
      </c>
      <c r="AW6" s="579" t="s">
        <v>70</v>
      </c>
      <c r="AX6" s="579" t="s">
        <v>71</v>
      </c>
      <c r="AY6" s="579" t="s">
        <v>72</v>
      </c>
      <c r="AZ6" s="579" t="s">
        <v>73</v>
      </c>
      <c r="BA6" s="579" t="s">
        <v>74</v>
      </c>
      <c r="BB6" s="579" t="s">
        <v>75</v>
      </c>
      <c r="BC6" s="579" t="s">
        <v>76</v>
      </c>
      <c r="BD6" s="579" t="s">
        <v>77</v>
      </c>
      <c r="BE6" s="579" t="s">
        <v>78</v>
      </c>
      <c r="BF6" s="579" t="s">
        <v>79</v>
      </c>
      <c r="BG6" s="579" t="s">
        <v>80</v>
      </c>
      <c r="BH6" s="579" t="s">
        <v>81</v>
      </c>
      <c r="BI6" s="579" t="s">
        <v>82</v>
      </c>
      <c r="BJ6" s="579" t="s">
        <v>83</v>
      </c>
      <c r="BK6" s="579" t="s">
        <v>84</v>
      </c>
      <c r="BL6" s="579" t="s">
        <v>85</v>
      </c>
      <c r="BM6" s="579" t="s">
        <v>86</v>
      </c>
      <c r="BN6" s="579" t="s">
        <v>87</v>
      </c>
      <c r="BO6" s="579" t="s">
        <v>88</v>
      </c>
      <c r="BP6" s="579" t="s">
        <v>89</v>
      </c>
      <c r="BQ6" s="579" t="s">
        <v>90</v>
      </c>
      <c r="BR6" s="579" t="s">
        <v>91</v>
      </c>
      <c r="BS6" s="579" t="s">
        <v>92</v>
      </c>
      <c r="BT6" s="579" t="s">
        <v>93</v>
      </c>
      <c r="BU6" s="579" t="s">
        <v>94</v>
      </c>
      <c r="BV6" s="579" t="s">
        <v>95</v>
      </c>
      <c r="BW6" s="579" t="s">
        <v>96</v>
      </c>
      <c r="BX6" s="579" t="s">
        <v>97</v>
      </c>
      <c r="BY6" s="579" t="s">
        <v>98</v>
      </c>
      <c r="BZ6" s="579" t="s">
        <v>99</v>
      </c>
      <c r="CA6" s="579" t="s">
        <v>49</v>
      </c>
      <c r="CB6" s="579" t="s">
        <v>50</v>
      </c>
      <c r="CC6" s="579" t="s">
        <v>51</v>
      </c>
      <c r="CD6" s="579" t="s">
        <v>52</v>
      </c>
      <c r="CE6" s="579" t="s">
        <v>53</v>
      </c>
      <c r="CF6" s="579" t="s">
        <v>54</v>
      </c>
      <c r="CG6" s="579" t="s">
        <v>55</v>
      </c>
      <c r="CH6" s="579" t="s">
        <v>56</v>
      </c>
      <c r="CI6" s="579" t="s">
        <v>57</v>
      </c>
      <c r="CJ6" s="579" t="s">
        <v>58</v>
      </c>
      <c r="CK6" s="579" t="s">
        <v>59</v>
      </c>
      <c r="CL6" s="579" t="s">
        <v>60</v>
      </c>
      <c r="CM6" s="579" t="s">
        <v>61</v>
      </c>
      <c r="CN6" s="579" t="s">
        <v>62</v>
      </c>
      <c r="CO6" s="579" t="s">
        <v>63</v>
      </c>
      <c r="CP6" s="579" t="s">
        <v>64</v>
      </c>
      <c r="CQ6" s="579" t="s">
        <v>65</v>
      </c>
      <c r="CR6" s="579" t="s">
        <v>100</v>
      </c>
      <c r="CS6" s="579" t="s">
        <v>105</v>
      </c>
      <c r="CT6" s="579" t="s">
        <v>546</v>
      </c>
      <c r="CU6" s="814" t="s">
        <v>547</v>
      </c>
      <c r="CV6" s="814" t="s">
        <v>548</v>
      </c>
      <c r="CW6" s="814" t="s">
        <v>549</v>
      </c>
      <c r="CX6" s="814" t="s">
        <v>550</v>
      </c>
      <c r="CY6" s="814" t="s">
        <v>551</v>
      </c>
      <c r="CZ6" s="814" t="s">
        <v>552</v>
      </c>
      <c r="DA6" s="814" t="s">
        <v>553</v>
      </c>
      <c r="DB6" s="814" t="s">
        <v>554</v>
      </c>
      <c r="DC6" s="814" t="s">
        <v>555</v>
      </c>
      <c r="DD6" s="814" t="s">
        <v>556</v>
      </c>
      <c r="DE6" s="814" t="s">
        <v>557</v>
      </c>
      <c r="DF6" s="814" t="s">
        <v>558</v>
      </c>
      <c r="DG6" s="814" t="s">
        <v>559</v>
      </c>
      <c r="DH6" s="814" t="s">
        <v>560</v>
      </c>
      <c r="DI6" s="814" t="s">
        <v>561</v>
      </c>
      <c r="DJ6" s="814" t="s">
        <v>562</v>
      </c>
      <c r="DK6" s="814" t="s">
        <v>563</v>
      </c>
      <c r="DL6" s="814" t="s">
        <v>564</v>
      </c>
      <c r="DM6" s="814" t="s">
        <v>565</v>
      </c>
      <c r="DN6" s="814" t="s">
        <v>566</v>
      </c>
      <c r="DO6" s="814" t="s">
        <v>567</v>
      </c>
      <c r="DP6" s="814" t="s">
        <v>851</v>
      </c>
      <c r="DQ6" s="814" t="s">
        <v>852</v>
      </c>
      <c r="DR6" s="814" t="s">
        <v>853</v>
      </c>
      <c r="DS6" s="814" t="s">
        <v>1387</v>
      </c>
      <c r="DT6" s="814" t="s">
        <v>1388</v>
      </c>
      <c r="DU6" s="814" t="s">
        <v>1389</v>
      </c>
      <c r="DV6" s="814" t="s">
        <v>1390</v>
      </c>
      <c r="DW6" s="814" t="s">
        <v>1392</v>
      </c>
      <c r="DX6" s="814" t="s">
        <v>1394</v>
      </c>
      <c r="DY6" s="814" t="s">
        <v>1393</v>
      </c>
      <c r="DZ6" s="814" t="s">
        <v>1391</v>
      </c>
    </row>
    <row r="7" spans="1:130">
      <c r="B7" s="561"/>
      <c r="C7" s="855" t="s">
        <v>1340</v>
      </c>
      <c r="D7" s="563"/>
      <c r="E7" s="563"/>
      <c r="F7" s="563"/>
      <c r="G7" s="563"/>
      <c r="H7" s="563"/>
      <c r="I7" s="563"/>
      <c r="J7" s="563"/>
      <c r="K7" s="563"/>
      <c r="L7" s="563"/>
      <c r="M7" s="563"/>
      <c r="N7" s="563"/>
      <c r="O7" s="563"/>
      <c r="P7" s="563"/>
      <c r="Q7" s="563"/>
      <c r="R7" s="563"/>
      <c r="S7" s="563"/>
      <c r="T7" s="563"/>
      <c r="U7" s="563"/>
      <c r="V7" s="563"/>
      <c r="W7" s="563"/>
      <c r="X7" s="563"/>
      <c r="Y7" s="563"/>
      <c r="Z7" s="563"/>
      <c r="AA7" s="563"/>
      <c r="AB7" s="563"/>
      <c r="AC7" s="563"/>
      <c r="AD7" s="563"/>
      <c r="AE7" s="563"/>
      <c r="AF7" s="563"/>
      <c r="AG7" s="563"/>
      <c r="AH7" s="563"/>
      <c r="AI7" s="563"/>
      <c r="AJ7" s="563"/>
      <c r="AK7" s="563"/>
      <c r="AL7" s="563"/>
      <c r="AM7" s="563"/>
      <c r="AN7" s="563"/>
      <c r="AO7" s="563"/>
      <c r="AP7" s="563"/>
      <c r="AQ7" s="563"/>
      <c r="AR7" s="563"/>
      <c r="AS7" s="563"/>
      <c r="AT7" s="563"/>
      <c r="AU7" s="563"/>
      <c r="AV7" s="563"/>
      <c r="AW7" s="563"/>
      <c r="AX7" s="563"/>
      <c r="AY7" s="563"/>
      <c r="AZ7" s="563"/>
      <c r="BA7" s="563"/>
      <c r="BB7" s="563"/>
      <c r="BC7" s="563"/>
      <c r="BD7" s="563"/>
      <c r="BE7" s="563"/>
      <c r="BF7" s="563"/>
      <c r="BG7" s="563"/>
      <c r="BH7" s="563"/>
      <c r="BI7" s="563"/>
      <c r="BJ7" s="563"/>
      <c r="BK7" s="563"/>
      <c r="BL7" s="563"/>
      <c r="BM7" s="563"/>
      <c r="BN7" s="563"/>
      <c r="BO7" s="563"/>
      <c r="BP7" s="563"/>
      <c r="BQ7" s="563"/>
      <c r="BR7" s="563"/>
      <c r="BS7" s="563"/>
      <c r="BT7" s="563"/>
      <c r="BU7" s="563"/>
      <c r="BV7" s="563"/>
      <c r="BW7" s="563"/>
      <c r="BX7" s="563"/>
      <c r="BY7" s="563"/>
      <c r="BZ7" s="563"/>
      <c r="CA7" s="563"/>
      <c r="CB7" s="563"/>
      <c r="CC7" s="563"/>
      <c r="CD7" s="563"/>
      <c r="CE7" s="563"/>
      <c r="CF7" s="563"/>
      <c r="CG7" s="563"/>
      <c r="CH7" s="563"/>
      <c r="CI7" s="563"/>
      <c r="CJ7" s="563"/>
      <c r="CK7" s="563"/>
      <c r="CL7" s="563"/>
      <c r="CM7" s="563"/>
      <c r="CN7" s="563"/>
      <c r="CO7" s="563"/>
      <c r="CP7" s="563"/>
      <c r="CQ7" s="563"/>
      <c r="CR7" s="563"/>
      <c r="CS7" s="563"/>
      <c r="CT7" s="563"/>
      <c r="CU7" s="815"/>
      <c r="CV7" s="815"/>
      <c r="CW7" s="815"/>
      <c r="CX7" s="815"/>
      <c r="CY7" s="815"/>
      <c r="CZ7" s="815"/>
      <c r="DA7" s="815"/>
      <c r="DB7" s="815"/>
      <c r="DC7" s="815"/>
      <c r="DD7" s="815"/>
      <c r="DE7" s="815"/>
      <c r="DF7" s="815"/>
      <c r="DG7" s="815"/>
      <c r="DH7" s="815"/>
      <c r="DI7" s="815"/>
      <c r="DJ7" s="815"/>
      <c r="DK7" s="815"/>
      <c r="DL7" s="815"/>
      <c r="DM7" s="815"/>
      <c r="DN7" s="815"/>
      <c r="DO7" s="815"/>
      <c r="DP7" s="815"/>
      <c r="DQ7" s="815"/>
      <c r="DR7" s="815"/>
      <c r="DS7" s="815"/>
      <c r="DT7" s="815"/>
      <c r="DU7" s="815"/>
      <c r="DV7" s="815"/>
      <c r="DW7" s="815"/>
      <c r="DX7" s="815"/>
      <c r="DY7" s="815"/>
      <c r="DZ7" s="815"/>
    </row>
    <row r="8" spans="1:130">
      <c r="B8" s="560" t="s">
        <v>1334</v>
      </c>
      <c r="C8" s="856"/>
      <c r="D8" s="563"/>
      <c r="E8" s="563"/>
      <c r="F8" s="563"/>
      <c r="G8" s="563"/>
      <c r="H8" s="563"/>
      <c r="I8" s="563"/>
      <c r="J8" s="563"/>
      <c r="K8" s="563"/>
      <c r="L8" s="563"/>
      <c r="M8" s="563"/>
      <c r="N8" s="563"/>
      <c r="O8" s="563"/>
      <c r="P8" s="563"/>
      <c r="Q8" s="563"/>
      <c r="R8" s="563"/>
      <c r="S8" s="563"/>
      <c r="T8" s="563"/>
      <c r="U8" s="563"/>
      <c r="V8" s="563"/>
      <c r="W8" s="563"/>
      <c r="X8" s="563"/>
      <c r="Y8" s="563"/>
      <c r="Z8" s="563"/>
      <c r="AA8" s="563"/>
      <c r="AB8" s="563"/>
      <c r="AC8" s="563"/>
      <c r="AD8" s="563"/>
      <c r="AE8" s="563"/>
      <c r="AF8" s="563"/>
      <c r="AG8" s="563"/>
      <c r="AH8" s="563"/>
      <c r="AI8" s="563"/>
      <c r="AJ8" s="563"/>
      <c r="AK8" s="563"/>
      <c r="AL8" s="563"/>
      <c r="AM8" s="563"/>
      <c r="AN8" s="563"/>
      <c r="AO8" s="563"/>
      <c r="AP8" s="563"/>
      <c r="AQ8" s="563"/>
      <c r="AR8" s="563"/>
      <c r="AS8" s="563"/>
      <c r="AT8" s="563"/>
      <c r="AU8" s="563"/>
      <c r="AV8" s="563"/>
      <c r="AW8" s="563"/>
      <c r="AX8" s="563"/>
      <c r="AY8" s="563"/>
      <c r="AZ8" s="563"/>
      <c r="BA8" s="563"/>
      <c r="BB8" s="563"/>
      <c r="BC8" s="563"/>
      <c r="BD8" s="563"/>
      <c r="BE8" s="563"/>
      <c r="BF8" s="563"/>
      <c r="BG8" s="563"/>
      <c r="BH8" s="563"/>
      <c r="BI8" s="563"/>
      <c r="BJ8" s="563"/>
      <c r="BK8" s="563"/>
      <c r="BL8" s="563"/>
      <c r="BM8" s="563"/>
      <c r="BN8" s="563"/>
      <c r="BO8" s="563"/>
      <c r="BP8" s="563"/>
      <c r="BQ8" s="563"/>
      <c r="BR8" s="563"/>
      <c r="BS8" s="563"/>
      <c r="BT8" s="563"/>
      <c r="BU8" s="563"/>
      <c r="BV8" s="563"/>
      <c r="BW8" s="563"/>
      <c r="BX8" s="563"/>
      <c r="BY8" s="563"/>
      <c r="BZ8" s="563"/>
      <c r="CA8" s="563"/>
      <c r="CB8" s="563"/>
      <c r="CC8" s="563"/>
      <c r="CD8" s="563"/>
      <c r="CE8" s="563"/>
      <c r="CF8" s="563"/>
      <c r="CG8" s="563"/>
      <c r="CH8" s="563"/>
      <c r="CI8" s="563"/>
      <c r="CJ8" s="563"/>
      <c r="CK8" s="563"/>
      <c r="CL8" s="563"/>
      <c r="CM8" s="563"/>
      <c r="CN8" s="563"/>
      <c r="CO8" s="563"/>
      <c r="CP8" s="563"/>
      <c r="CQ8" s="563"/>
      <c r="CR8" s="563"/>
      <c r="CS8" s="563"/>
      <c r="CT8" s="563"/>
      <c r="CU8" s="816"/>
      <c r="CV8" s="816"/>
      <c r="CW8" s="816"/>
      <c r="CX8" s="816"/>
      <c r="CY8" s="816"/>
      <c r="CZ8" s="816"/>
      <c r="DA8" s="816"/>
      <c r="DB8" s="816"/>
      <c r="DC8" s="816"/>
      <c r="DD8" s="816"/>
      <c r="DE8" s="816"/>
      <c r="DF8" s="816"/>
      <c r="DG8" s="816"/>
      <c r="DH8" s="816"/>
      <c r="DI8" s="816"/>
      <c r="DJ8" s="816"/>
      <c r="DK8" s="816"/>
      <c r="DL8" s="816"/>
      <c r="DM8" s="816"/>
      <c r="DN8" s="816"/>
      <c r="DO8" s="816"/>
      <c r="DP8" s="816"/>
      <c r="DQ8" s="816"/>
      <c r="DR8" s="816"/>
      <c r="DS8" s="816"/>
      <c r="DT8" s="816"/>
      <c r="DU8" s="816"/>
      <c r="DV8" s="816"/>
      <c r="DW8" s="816"/>
      <c r="DX8" s="816"/>
      <c r="DY8" s="816"/>
      <c r="DZ8" s="816"/>
    </row>
    <row r="9" spans="1:130" s="497" customFormat="1" ht="12" customHeight="1">
      <c r="A9" s="704"/>
      <c r="B9" s="577" t="s">
        <v>476</v>
      </c>
      <c r="C9" s="856"/>
      <c r="D9" s="564">
        <v>4.6199344474491255E-3</v>
      </c>
      <c r="E9" s="564">
        <v>6.6157536222337665E-3</v>
      </c>
      <c r="F9" s="564">
        <v>4.6850351597644835E-3</v>
      </c>
      <c r="G9" s="564">
        <v>4.2698242987955215E-3</v>
      </c>
      <c r="H9" s="564">
        <v>1.1160110505072929E-2</v>
      </c>
      <c r="I9" s="564">
        <v>6.8061885715455794E-3</v>
      </c>
      <c r="J9" s="564">
        <v>8.2954642652004473E-3</v>
      </c>
      <c r="K9" s="564">
        <v>5.4523707307971847E-3</v>
      </c>
      <c r="L9" s="564">
        <v>1.1693272217198958E-2</v>
      </c>
      <c r="M9" s="564">
        <v>9.4419714871649685E-3</v>
      </c>
      <c r="N9" s="564">
        <v>8.9961433348815234E-3</v>
      </c>
      <c r="O9" s="564">
        <v>6.460265868944548E-3</v>
      </c>
      <c r="P9" s="564">
        <v>5.4141433589793841E-3</v>
      </c>
      <c r="Q9" s="564">
        <v>8.3194817304819146E-3</v>
      </c>
      <c r="R9" s="564">
        <v>8.7384582967158231E-3</v>
      </c>
      <c r="S9" s="564">
        <v>8.1094659283453829E-3</v>
      </c>
      <c r="T9" s="564">
        <v>6.1019791892236164E-3</v>
      </c>
      <c r="U9" s="564">
        <v>1.1913310678091982E-2</v>
      </c>
      <c r="V9" s="564">
        <v>1.2610526041149761E-2</v>
      </c>
      <c r="W9" s="564">
        <v>9.4198826246789658E-3</v>
      </c>
      <c r="X9" s="564">
        <v>1.2399169282228284E-2</v>
      </c>
      <c r="Y9" s="564">
        <v>3.3230148683354166E-3</v>
      </c>
      <c r="Z9" s="564">
        <v>6.2459952292976961E-3</v>
      </c>
      <c r="AA9" s="564">
        <v>4.2126802585957801E-3</v>
      </c>
      <c r="AB9" s="564">
        <v>2.4220039529410098E-3</v>
      </c>
      <c r="AC9" s="564">
        <v>-2.1063760117298047E-3</v>
      </c>
      <c r="AD9" s="564">
        <v>1.574585330303746E-3</v>
      </c>
      <c r="AE9" s="564">
        <v>5.0491397453631404E-3</v>
      </c>
      <c r="AF9" s="564">
        <v>6.0130076837419111E-3</v>
      </c>
      <c r="AG9" s="564">
        <v>4.2194363759893161E-3</v>
      </c>
      <c r="AH9" s="564">
        <v>2.3771280777107329E-3</v>
      </c>
      <c r="AI9" s="564">
        <v>1.4043292925161044E-3</v>
      </c>
      <c r="AJ9" s="564">
        <v>4.8876962037631699E-3</v>
      </c>
      <c r="AK9" s="564">
        <v>9.8061729250888963E-3</v>
      </c>
      <c r="AL9" s="564">
        <v>9.3381489771711124E-3</v>
      </c>
      <c r="AM9" s="564">
        <v>5.64123232668301E-3</v>
      </c>
      <c r="AN9" s="564">
        <v>6.4595057883094498E-3</v>
      </c>
      <c r="AO9" s="564">
        <v>6.0899848853850358E-3</v>
      </c>
      <c r="AP9" s="564">
        <v>5.8636849527040624E-3</v>
      </c>
      <c r="AQ9" s="564">
        <v>6.364666624158577E-3</v>
      </c>
      <c r="AR9" s="564">
        <v>5.9171094076186925E-3</v>
      </c>
      <c r="AS9" s="564">
        <v>8.2142953676054287E-3</v>
      </c>
      <c r="AT9" s="564">
        <v>5.9922673713885821E-3</v>
      </c>
      <c r="AU9" s="564">
        <v>9.7585862356515118E-3</v>
      </c>
      <c r="AV9" s="564">
        <v>5.7479779513942564E-3</v>
      </c>
      <c r="AW9" s="564">
        <v>3.0122806958130521E-3</v>
      </c>
      <c r="AX9" s="564">
        <v>9.8880907645169103E-3</v>
      </c>
      <c r="AY9" s="564">
        <v>5.0796506786763285E-3</v>
      </c>
      <c r="AZ9" s="564">
        <v>6.0783068088245962E-3</v>
      </c>
      <c r="BA9" s="564">
        <v>4.2325918588037581E-3</v>
      </c>
      <c r="BB9" s="564">
        <v>5.2331281103521476E-3</v>
      </c>
      <c r="BC9" s="564">
        <v>1.0668660651471651E-3</v>
      </c>
      <c r="BD9" s="564">
        <v>2.4404028327484895E-4</v>
      </c>
      <c r="BE9" s="564">
        <v>-5.764917042581974E-3</v>
      </c>
      <c r="BF9" s="564">
        <v>-1.9934219004842935E-2</v>
      </c>
      <c r="BG9" s="564">
        <v>-2.3956760759380691E-2</v>
      </c>
      <c r="BH9" s="564">
        <v>5.2975275843047953E-4</v>
      </c>
      <c r="BI9" s="564">
        <v>3.2061787811310527E-3</v>
      </c>
      <c r="BJ9" s="564">
        <v>8.1175528970005573E-3</v>
      </c>
      <c r="BK9" s="564">
        <v>5.6180819838240748E-3</v>
      </c>
      <c r="BL9" s="564">
        <v>9.7296425873290016E-3</v>
      </c>
      <c r="BM9" s="564">
        <v>7.3431814251261329E-3</v>
      </c>
      <c r="BN9" s="564">
        <v>4.3784408535649799E-3</v>
      </c>
      <c r="BO9" s="564">
        <v>2.0213483132358601E-3</v>
      </c>
      <c r="BP9" s="564">
        <v>1.8793548545161798E-3</v>
      </c>
      <c r="BQ9" s="564">
        <v>3.697262162597692E-3</v>
      </c>
      <c r="BR9" s="564">
        <v>3.17270349655141E-3</v>
      </c>
      <c r="BS9" s="564">
        <v>4.1756370832479739E-3</v>
      </c>
      <c r="BT9" s="564">
        <v>-2.5825137305868218E-5</v>
      </c>
      <c r="BU9" s="564">
        <v>5.7817105146917847E-4</v>
      </c>
      <c r="BV9" s="564">
        <v>-1.4171703813570247E-3</v>
      </c>
      <c r="BW9" s="564">
        <v>4.1643103654203095E-3</v>
      </c>
      <c r="BX9" s="564">
        <v>4.2276392911313465E-3</v>
      </c>
      <c r="BY9" s="564">
        <v>6.067091787153478E-3</v>
      </c>
      <c r="BZ9" s="564">
        <v>4.682349848542211E-3</v>
      </c>
      <c r="CA9" s="564">
        <v>1.6089331301540888E-3</v>
      </c>
      <c r="CB9" s="564">
        <v>5.0410409898351549E-3</v>
      </c>
      <c r="CC9" s="564">
        <v>7.4247586352884642E-3</v>
      </c>
      <c r="CD9" s="564">
        <v>4.361500238257987E-3</v>
      </c>
      <c r="CE9" s="564">
        <v>7.5759234529890751E-3</v>
      </c>
      <c r="CF9" s="564">
        <v>4.5625335143553158E-3</v>
      </c>
      <c r="CG9" s="564">
        <v>3.5192290053545072E-3</v>
      </c>
      <c r="CH9" s="564">
        <v>2.6248092811764767E-3</v>
      </c>
      <c r="CI9" s="564">
        <v>5.8383458267081689E-3</v>
      </c>
      <c r="CJ9" s="564">
        <v>2.0286925961614521E-3</v>
      </c>
      <c r="CK9" s="564">
        <v>5.2045495251622498E-3</v>
      </c>
      <c r="CL9" s="564">
        <v>5.7745958045591905E-3</v>
      </c>
      <c r="CM9" s="564">
        <v>6.3625282223225277E-3</v>
      </c>
      <c r="CN9" s="564">
        <v>6.5332870250438546E-3</v>
      </c>
      <c r="CO9" s="564">
        <v>7.0703900032482725E-3</v>
      </c>
      <c r="CP9" s="564">
        <v>7.4811427737744296E-3</v>
      </c>
      <c r="CQ9" s="564">
        <v>4.0769572782199948E-3</v>
      </c>
      <c r="CR9" s="564">
        <v>6.4516216181609298E-3</v>
      </c>
      <c r="CS9" s="564">
        <v>2.1575744375328387E-3</v>
      </c>
      <c r="CT9" s="564">
        <v>3.1113213726070565E-3</v>
      </c>
      <c r="CU9" s="817">
        <v>6.2868355193161918E-3</v>
      </c>
      <c r="CV9" s="817">
        <v>5.2380106463647547E-3</v>
      </c>
      <c r="CW9" s="817">
        <v>4.0424823640652363E-3</v>
      </c>
      <c r="CX9" s="817">
        <v>-1.1164128228078329E-3</v>
      </c>
      <c r="CY9" s="817">
        <v>-2.1188360450376753E-2</v>
      </c>
      <c r="CZ9" s="817">
        <v>-0.1055492760536475</v>
      </c>
      <c r="DA9" s="817">
        <v>0.10003572726725318</v>
      </c>
      <c r="DB9" s="817">
        <v>6.4498943777171469E-3</v>
      </c>
      <c r="DC9" s="817">
        <v>5.2135730756781573E-3</v>
      </c>
      <c r="DD9" s="817">
        <v>1.8226032064486253E-2</v>
      </c>
      <c r="DE9" s="817">
        <v>1.1877246208940262E-2</v>
      </c>
      <c r="DF9" s="817">
        <v>1.0142729353395996E-2</v>
      </c>
      <c r="DG9" s="817">
        <v>1.6054244119918515E-3</v>
      </c>
      <c r="DH9" s="817">
        <v>5.3582984400226685E-3</v>
      </c>
      <c r="DI9" s="817">
        <v>5.7849547804620371E-3</v>
      </c>
      <c r="DJ9" s="817">
        <v>5.7949904136989083E-3</v>
      </c>
      <c r="DK9" s="817"/>
      <c r="DL9" s="817"/>
      <c r="DM9" s="817"/>
      <c r="DN9" s="817"/>
      <c r="DO9" s="817"/>
      <c r="DP9" s="817"/>
      <c r="DQ9" s="817"/>
      <c r="DR9" s="817"/>
      <c r="DS9" s="817"/>
      <c r="DT9" s="817"/>
      <c r="DU9" s="817"/>
      <c r="DV9" s="817"/>
      <c r="DW9" s="817"/>
      <c r="DX9" s="817"/>
      <c r="DY9" s="817"/>
      <c r="DZ9" s="817"/>
    </row>
    <row r="10" spans="1:130">
      <c r="B10" s="561" t="s">
        <v>1335</v>
      </c>
      <c r="C10" s="857"/>
      <c r="D10" s="565" t="s">
        <v>1029</v>
      </c>
      <c r="E10" s="565" t="s">
        <v>1029</v>
      </c>
      <c r="F10" s="565" t="s">
        <v>1029</v>
      </c>
      <c r="G10" s="565" t="s">
        <v>1029</v>
      </c>
      <c r="H10" s="565" t="s">
        <v>1029</v>
      </c>
      <c r="I10" s="565" t="s">
        <v>1029</v>
      </c>
      <c r="J10" s="565" t="s">
        <v>1029</v>
      </c>
      <c r="K10" s="565" t="s">
        <v>1029</v>
      </c>
      <c r="L10" s="565" t="s">
        <v>1029</v>
      </c>
      <c r="M10" s="565" t="s">
        <v>1029</v>
      </c>
      <c r="N10" s="565" t="s">
        <v>1029</v>
      </c>
      <c r="O10" s="565" t="s">
        <v>1029</v>
      </c>
      <c r="P10" s="565" t="s">
        <v>1029</v>
      </c>
      <c r="Q10" s="565" t="s">
        <v>1029</v>
      </c>
      <c r="R10" s="565" t="s">
        <v>1029</v>
      </c>
      <c r="S10" s="565" t="s">
        <v>1029</v>
      </c>
      <c r="T10" s="565" t="s">
        <v>1029</v>
      </c>
      <c r="U10" s="565" t="s">
        <v>1029</v>
      </c>
      <c r="V10" s="565" t="s">
        <v>1029</v>
      </c>
      <c r="W10" s="565" t="s">
        <v>1029</v>
      </c>
      <c r="X10" s="565" t="s">
        <v>1029</v>
      </c>
      <c r="Y10" s="565" t="s">
        <v>1029</v>
      </c>
      <c r="Z10" s="565" t="s">
        <v>1029</v>
      </c>
      <c r="AA10" s="565" t="s">
        <v>1029</v>
      </c>
      <c r="AB10" s="565" t="s">
        <v>1029</v>
      </c>
      <c r="AC10" s="565" t="s">
        <v>1029</v>
      </c>
      <c r="AD10" s="565" t="s">
        <v>1029</v>
      </c>
      <c r="AE10" s="565" t="s">
        <v>1029</v>
      </c>
      <c r="AF10" s="565" t="s">
        <v>1029</v>
      </c>
      <c r="AG10" s="565" t="s">
        <v>1029</v>
      </c>
      <c r="AH10" s="565" t="s">
        <v>1029</v>
      </c>
      <c r="AI10" s="565" t="s">
        <v>1029</v>
      </c>
      <c r="AJ10" s="565" t="s">
        <v>1029</v>
      </c>
      <c r="AK10" s="565" t="s">
        <v>1029</v>
      </c>
      <c r="AL10" s="565" t="s">
        <v>1029</v>
      </c>
      <c r="AM10" s="565" t="s">
        <v>1029</v>
      </c>
      <c r="AN10" s="565" t="s">
        <v>1029</v>
      </c>
      <c r="AO10" s="565" t="s">
        <v>1029</v>
      </c>
      <c r="AP10" s="565" t="s">
        <v>1029</v>
      </c>
      <c r="AQ10" s="565" t="s">
        <v>1029</v>
      </c>
      <c r="AR10" s="565" t="s">
        <v>1029</v>
      </c>
      <c r="AS10" s="565" t="s">
        <v>1029</v>
      </c>
      <c r="AT10" s="565" t="s">
        <v>1029</v>
      </c>
      <c r="AU10" s="565" t="s">
        <v>1029</v>
      </c>
      <c r="AV10" s="565" t="s">
        <v>1029</v>
      </c>
      <c r="AW10" s="565" t="s">
        <v>1029</v>
      </c>
      <c r="AX10" s="565" t="s">
        <v>1029</v>
      </c>
      <c r="AY10" s="565" t="s">
        <v>1029</v>
      </c>
      <c r="AZ10" s="565" t="s">
        <v>1029</v>
      </c>
      <c r="BA10" s="565" t="s">
        <v>1029</v>
      </c>
      <c r="BB10" s="565" t="s">
        <v>1029</v>
      </c>
      <c r="BC10" s="565" t="s">
        <v>1029</v>
      </c>
      <c r="BD10" s="565" t="s">
        <v>1029</v>
      </c>
      <c r="BE10" s="565" t="s">
        <v>1029</v>
      </c>
      <c r="BF10" s="565" t="s">
        <v>1029</v>
      </c>
      <c r="BG10" s="565" t="s">
        <v>1029</v>
      </c>
      <c r="BH10" s="565" t="s">
        <v>1029</v>
      </c>
      <c r="BI10" s="565" t="s">
        <v>1029</v>
      </c>
      <c r="BJ10" s="565" t="s">
        <v>1029</v>
      </c>
      <c r="BK10" s="565" t="s">
        <v>1029</v>
      </c>
      <c r="BL10" s="565" t="s">
        <v>1029</v>
      </c>
      <c r="BM10" s="565" t="s">
        <v>1029</v>
      </c>
      <c r="BN10" s="565" t="s">
        <v>1029</v>
      </c>
      <c r="BO10" s="565" t="s">
        <v>1029</v>
      </c>
      <c r="BP10" s="565" t="s">
        <v>1029</v>
      </c>
      <c r="BQ10" s="565" t="s">
        <v>1029</v>
      </c>
      <c r="BR10" s="565" t="s">
        <v>1029</v>
      </c>
      <c r="BS10" s="565" t="s">
        <v>1029</v>
      </c>
      <c r="BT10" s="565" t="s">
        <v>1029</v>
      </c>
      <c r="BU10" s="565" t="s">
        <v>1029</v>
      </c>
      <c r="BV10" s="565" t="s">
        <v>1029</v>
      </c>
      <c r="BW10" s="565" t="s">
        <v>1029</v>
      </c>
      <c r="BX10" s="565" t="s">
        <v>1029</v>
      </c>
      <c r="BY10" s="565" t="s">
        <v>1029</v>
      </c>
      <c r="BZ10" s="565" t="s">
        <v>1029</v>
      </c>
      <c r="CA10" s="565" t="s">
        <v>1029</v>
      </c>
      <c r="CB10" s="565" t="s">
        <v>1029</v>
      </c>
      <c r="CC10" s="565" t="s">
        <v>1029</v>
      </c>
      <c r="CD10" s="565" t="s">
        <v>1029</v>
      </c>
      <c r="CE10" s="565" t="s">
        <v>1029</v>
      </c>
      <c r="CF10" s="565" t="s">
        <v>1029</v>
      </c>
      <c r="CG10" s="565" t="s">
        <v>1029</v>
      </c>
      <c r="CH10" s="565" t="s">
        <v>1029</v>
      </c>
      <c r="CI10" s="565" t="s">
        <v>1029</v>
      </c>
      <c r="CJ10" s="565" t="s">
        <v>1029</v>
      </c>
      <c r="CK10" s="565" t="s">
        <v>1029</v>
      </c>
      <c r="CL10" s="565" t="s">
        <v>1029</v>
      </c>
      <c r="CM10" s="565" t="s">
        <v>1029</v>
      </c>
      <c r="CN10" s="565" t="s">
        <v>1029</v>
      </c>
      <c r="CO10" s="565" t="s">
        <v>1029</v>
      </c>
      <c r="CP10" s="565" t="s">
        <v>1029</v>
      </c>
      <c r="CQ10" s="565" t="s">
        <v>1029</v>
      </c>
      <c r="CR10" s="565" t="s">
        <v>1029</v>
      </c>
      <c r="CS10" s="565" t="s">
        <v>1029</v>
      </c>
      <c r="CT10" s="565" t="s">
        <v>1029</v>
      </c>
      <c r="CU10" s="816" t="s">
        <v>1029</v>
      </c>
      <c r="CV10" s="816" t="s">
        <v>1029</v>
      </c>
      <c r="CW10" s="816" t="s">
        <v>1029</v>
      </c>
      <c r="CX10" s="816" t="s">
        <v>1029</v>
      </c>
      <c r="CY10" s="816" t="s">
        <v>1029</v>
      </c>
      <c r="CZ10" s="816" t="s">
        <v>1029</v>
      </c>
      <c r="DA10" s="816" t="s">
        <v>1029</v>
      </c>
      <c r="DB10" s="816" t="s">
        <v>1029</v>
      </c>
      <c r="DC10" s="816" t="s">
        <v>1029</v>
      </c>
      <c r="DD10" s="816" t="s">
        <v>1029</v>
      </c>
      <c r="DE10" s="816" t="s">
        <v>1029</v>
      </c>
      <c r="DF10" s="816" t="s">
        <v>1029</v>
      </c>
      <c r="DG10" s="816" t="s">
        <v>1029</v>
      </c>
      <c r="DH10" s="816" t="s">
        <v>1029</v>
      </c>
      <c r="DI10" s="816" t="s">
        <v>1029</v>
      </c>
      <c r="DJ10" s="816" t="s">
        <v>1029</v>
      </c>
      <c r="DK10" s="816"/>
      <c r="DL10" s="816"/>
      <c r="DM10" s="816"/>
      <c r="DN10" s="816"/>
      <c r="DO10" s="816"/>
      <c r="DP10" s="816"/>
      <c r="DQ10" s="816"/>
      <c r="DR10" s="816"/>
      <c r="DS10" s="816"/>
      <c r="DT10" s="816"/>
      <c r="DU10" s="816"/>
      <c r="DV10" s="816"/>
      <c r="DW10" s="816"/>
      <c r="DX10" s="816"/>
      <c r="DY10" s="816"/>
      <c r="DZ10" s="816"/>
    </row>
    <row r="11" spans="1:130" ht="14.45" customHeight="1">
      <c r="B11" s="560" t="s">
        <v>1333</v>
      </c>
      <c r="C11" s="855" t="s">
        <v>1341</v>
      </c>
      <c r="D11" s="565"/>
      <c r="E11" s="565"/>
      <c r="F11" s="565"/>
      <c r="G11" s="565"/>
      <c r="H11" s="565"/>
      <c r="I11" s="565"/>
      <c r="J11" s="565"/>
      <c r="K11" s="565"/>
      <c r="L11" s="565"/>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c r="BJ11" s="565"/>
      <c r="BK11" s="565"/>
      <c r="BL11" s="565"/>
      <c r="BM11" s="565"/>
      <c r="BN11" s="565"/>
      <c r="BO11" s="565"/>
      <c r="BP11" s="565"/>
      <c r="BQ11" s="565"/>
      <c r="BR11" s="565"/>
      <c r="BS11" s="565"/>
      <c r="BT11" s="565"/>
      <c r="BU11" s="565"/>
      <c r="BV11" s="565"/>
      <c r="BW11" s="565"/>
      <c r="BX11" s="565"/>
      <c r="BY11" s="565"/>
      <c r="BZ11" s="565"/>
      <c r="CA11" s="565"/>
      <c r="CB11" s="565"/>
      <c r="CC11" s="565"/>
      <c r="CD11" s="565"/>
      <c r="CE11" s="565"/>
      <c r="CF11" s="565"/>
      <c r="CG11" s="565"/>
      <c r="CH11" s="565"/>
      <c r="CI11" s="565"/>
      <c r="CJ11" s="565"/>
      <c r="CK11" s="565"/>
      <c r="CL11" s="565"/>
      <c r="CM11" s="565"/>
      <c r="CN11" s="565"/>
      <c r="CO11" s="565"/>
      <c r="CP11" s="565"/>
      <c r="CQ11" s="565"/>
      <c r="CR11" s="565"/>
      <c r="CS11" s="565"/>
      <c r="CT11" s="565"/>
      <c r="CU11" s="816"/>
      <c r="CV11" s="816"/>
      <c r="CW11" s="816"/>
      <c r="CX11" s="816"/>
      <c r="CY11" s="816"/>
      <c r="CZ11" s="816"/>
      <c r="DA11" s="816"/>
      <c r="DB11" s="816"/>
      <c r="DC11" s="816"/>
      <c r="DD11" s="816"/>
      <c r="DE11" s="816"/>
      <c r="DF11" s="816"/>
      <c r="DG11" s="816"/>
      <c r="DH11" s="816"/>
      <c r="DI11" s="816"/>
      <c r="DJ11" s="816"/>
      <c r="DK11" s="816"/>
      <c r="DL11" s="816"/>
      <c r="DM11" s="816"/>
      <c r="DN11" s="816"/>
      <c r="DO11" s="816"/>
      <c r="DP11" s="816"/>
      <c r="DQ11" s="816"/>
      <c r="DR11" s="816"/>
      <c r="DS11" s="816"/>
      <c r="DT11" s="816"/>
      <c r="DU11" s="816"/>
      <c r="DV11" s="816"/>
      <c r="DW11" s="816"/>
      <c r="DX11" s="816"/>
      <c r="DY11" s="816"/>
      <c r="DZ11" s="816"/>
    </row>
    <row r="12" spans="1:130" s="497" customFormat="1" ht="12" customHeight="1">
      <c r="A12" s="704"/>
      <c r="B12" s="577" t="s">
        <v>1015</v>
      </c>
      <c r="C12" s="856"/>
      <c r="D12" s="564">
        <v>5.5683008583298221E-3</v>
      </c>
      <c r="E12" s="564">
        <v>7.038716603461781E-3</v>
      </c>
      <c r="F12" s="564">
        <v>5.3948564241306229E-3</v>
      </c>
      <c r="G12" s="564">
        <v>5.3279305643711972E-3</v>
      </c>
      <c r="H12" s="564">
        <v>4.8150052666775522E-3</v>
      </c>
      <c r="I12" s="564">
        <v>3.6093770002283421E-3</v>
      </c>
      <c r="J12" s="564">
        <v>1.2559580380451241E-3</v>
      </c>
      <c r="K12" s="564">
        <v>1.5080066193529085E-4</v>
      </c>
      <c r="L12" s="564">
        <v>8.2254155703509468E-4</v>
      </c>
      <c r="M12" s="564">
        <v>3.5300508868696401E-3</v>
      </c>
      <c r="N12" s="564">
        <v>2.0486321162975774E-3</v>
      </c>
      <c r="O12" s="564">
        <v>1.1735156135039837E-4</v>
      </c>
      <c r="P12" s="564">
        <v>3.3555539939578161E-3</v>
      </c>
      <c r="Q12" s="564">
        <v>3.3601680235773035E-3</v>
      </c>
      <c r="R12" s="564">
        <v>6.3679452106482071E-3</v>
      </c>
      <c r="S12" s="564">
        <v>1.4974000639527141E-3</v>
      </c>
      <c r="T12" s="564">
        <v>2.264026681932263E-3</v>
      </c>
      <c r="U12" s="564">
        <v>1.9420760304915685E-3</v>
      </c>
      <c r="V12" s="564">
        <v>3.6352641163663879E-3</v>
      </c>
      <c r="W12" s="564">
        <v>4.9529105196288725E-3</v>
      </c>
      <c r="X12" s="564">
        <v>4.4876568569027775E-3</v>
      </c>
      <c r="Y12" s="564">
        <v>4.935090156559685E-3</v>
      </c>
      <c r="Z12" s="564">
        <v>4.3397760372130278E-3</v>
      </c>
      <c r="AA12" s="564">
        <v>6.3620840339300155E-3</v>
      </c>
      <c r="AB12" s="564">
        <v>4.5853917755576123E-3</v>
      </c>
      <c r="AC12" s="564">
        <v>3.4595712016955993E-3</v>
      </c>
      <c r="AD12" s="564">
        <v>4.071130783472654E-3</v>
      </c>
      <c r="AE12" s="564">
        <v>4.5943899551790235E-3</v>
      </c>
      <c r="AF12" s="564">
        <v>2.4590742967796064E-3</v>
      </c>
      <c r="AG12" s="564">
        <v>5.3559916276335606E-3</v>
      </c>
      <c r="AH12" s="564">
        <v>4.5549290716939694E-3</v>
      </c>
      <c r="AI12" s="564">
        <v>5.0336715660705966E-3</v>
      </c>
      <c r="AJ12" s="564">
        <v>3.4186870366434974E-3</v>
      </c>
      <c r="AK12" s="564">
        <v>5.8652111800827633E-3</v>
      </c>
      <c r="AL12" s="564">
        <v>3.0120876564254662E-3</v>
      </c>
      <c r="AM12" s="564">
        <v>5.3349611657740326E-3</v>
      </c>
      <c r="AN12" s="564">
        <v>6.741407301566138E-3</v>
      </c>
      <c r="AO12" s="564">
        <v>4.2571069306438503E-3</v>
      </c>
      <c r="AP12" s="564">
        <v>6.0464098749108963E-3</v>
      </c>
      <c r="AQ12" s="564">
        <v>4.794731267549146E-3</v>
      </c>
      <c r="AR12" s="564">
        <v>5.4817737900434427E-3</v>
      </c>
      <c r="AS12" s="564">
        <v>5.3665503901225708E-3</v>
      </c>
      <c r="AT12" s="564">
        <v>7.2773628063012019E-3</v>
      </c>
      <c r="AU12" s="564">
        <v>3.7321915715242682E-3</v>
      </c>
      <c r="AV12" s="564">
        <v>6.7798864082158072E-3</v>
      </c>
      <c r="AW12" s="564">
        <v>5.38661103338689E-3</v>
      </c>
      <c r="AX12" s="564">
        <v>4.3345613004346362E-3</v>
      </c>
      <c r="AY12" s="564">
        <v>7.8208101544976483E-3</v>
      </c>
      <c r="AZ12" s="564">
        <v>5.4196049398831381E-3</v>
      </c>
      <c r="BA12" s="564">
        <v>3.9658369743718058E-3</v>
      </c>
      <c r="BB12" s="564">
        <v>5.525081569477619E-3</v>
      </c>
      <c r="BC12" s="564">
        <v>4.341333860470753E-3</v>
      </c>
      <c r="BD12" s="564">
        <v>5.6416593218004962E-3</v>
      </c>
      <c r="BE12" s="564">
        <v>3.7745934464410436E-3</v>
      </c>
      <c r="BF12" s="564">
        <v>2.5717820117177048E-3</v>
      </c>
      <c r="BG12" s="564">
        <v>5.0912727815322079E-4</v>
      </c>
      <c r="BH12" s="564">
        <v>-1.4633688724750016E-3</v>
      </c>
      <c r="BI12" s="564">
        <v>5.6378816115243424E-4</v>
      </c>
      <c r="BJ12" s="564">
        <v>1.7988136772462138E-3</v>
      </c>
      <c r="BK12" s="564">
        <v>2.614791374747627E-3</v>
      </c>
      <c r="BL12" s="564">
        <v>2.2106439059805805E-3</v>
      </c>
      <c r="BM12" s="564">
        <v>2.3228125243925923E-3</v>
      </c>
      <c r="BN12" s="564">
        <v>3.7060961948756077E-3</v>
      </c>
      <c r="BO12" s="564">
        <v>4.1430741383636782E-3</v>
      </c>
      <c r="BP12" s="564">
        <v>3.0551498599735716E-3</v>
      </c>
      <c r="BQ12" s="564">
        <v>3.8153165032024372E-3</v>
      </c>
      <c r="BR12" s="564">
        <v>2.677665094324766E-3</v>
      </c>
      <c r="BS12" s="564">
        <v>3.8459577465732586E-3</v>
      </c>
      <c r="BT12" s="564">
        <v>2.272443053865647E-3</v>
      </c>
      <c r="BU12" s="564">
        <v>4.0343633706885207E-3</v>
      </c>
      <c r="BV12" s="564">
        <v>3.8873587828125444E-3</v>
      </c>
      <c r="BW12" s="564">
        <v>3.6945562027057566E-3</v>
      </c>
      <c r="BX12" s="564">
        <v>2.4244355275648832E-3</v>
      </c>
      <c r="BY12" s="564">
        <v>3.3724661202800821E-3</v>
      </c>
      <c r="BZ12" s="564">
        <v>3.1237155067094236E-3</v>
      </c>
      <c r="CA12" s="564">
        <v>4.395536379700804E-3</v>
      </c>
      <c r="CB12" s="564">
        <v>4.927646833012167E-3</v>
      </c>
      <c r="CC12" s="564">
        <v>2.9127454601232117E-3</v>
      </c>
      <c r="CD12" s="564">
        <v>1.8919292252765896E-3</v>
      </c>
      <c r="CE12" s="564">
        <v>2.4602853384145806E-3</v>
      </c>
      <c r="CF12" s="564">
        <v>4.5089002692932922E-3</v>
      </c>
      <c r="CG12" s="564">
        <v>2.9597262466209973E-3</v>
      </c>
      <c r="CH12" s="564">
        <v>3.9402415677614044E-4</v>
      </c>
      <c r="CI12" s="564">
        <v>1.2722317737627886E-3</v>
      </c>
      <c r="CJ12" s="564">
        <v>4.2175093395802055E-3</v>
      </c>
      <c r="CK12" s="564">
        <v>2.3547201202016588E-3</v>
      </c>
      <c r="CL12" s="564">
        <v>3.4690000728931913E-3</v>
      </c>
      <c r="CM12" s="564">
        <v>3.5067769721430775E-3</v>
      </c>
      <c r="CN12" s="564">
        <v>3.4714534015762855E-3</v>
      </c>
      <c r="CO12" s="564">
        <v>3.5046470979018807E-3</v>
      </c>
      <c r="CP12" s="564">
        <v>5.3809165675611226E-3</v>
      </c>
      <c r="CQ12" s="564">
        <v>4.1559993341595547E-3</v>
      </c>
      <c r="CR12" s="564">
        <v>5.4302297808996869E-3</v>
      </c>
      <c r="CS12" s="564">
        <v>3.1313637801047012E-3</v>
      </c>
      <c r="CT12" s="564">
        <v>3.3198680683852455E-3</v>
      </c>
      <c r="CU12" s="817">
        <v>4.1366271226188633E-3</v>
      </c>
      <c r="CV12" s="817">
        <v>4.9868921048712433E-3</v>
      </c>
      <c r="CW12" s="817">
        <v>3.406204629682108E-3</v>
      </c>
      <c r="CX12" s="817">
        <v>5.1468617651693194E-3</v>
      </c>
      <c r="CY12" s="817">
        <v>3.01225711711961E-3</v>
      </c>
      <c r="CZ12" s="817">
        <v>7.3619981687729208E-3</v>
      </c>
      <c r="DA12" s="817">
        <v>-1.8976020290860651E-3</v>
      </c>
      <c r="DB12" s="817">
        <v>4.8920706978434758E-3</v>
      </c>
      <c r="DC12" s="817">
        <v>8.7597907709053846E-3</v>
      </c>
      <c r="DD12" s="817">
        <v>7.531262645864345E-3</v>
      </c>
      <c r="DE12" s="817">
        <v>1.1154057633696146E-2</v>
      </c>
      <c r="DF12" s="817">
        <v>1.154405646515233E-2</v>
      </c>
      <c r="DG12" s="817">
        <v>1.3998641419850966E-2</v>
      </c>
      <c r="DH12" s="817">
        <v>1.6849483480892546E-2</v>
      </c>
      <c r="DI12" s="817">
        <v>9.158333757877779E-3</v>
      </c>
      <c r="DJ12" s="817">
        <v>1.15330111198646E-2</v>
      </c>
      <c r="DK12" s="817"/>
      <c r="DL12" s="817"/>
      <c r="DM12" s="817"/>
      <c r="DN12" s="817"/>
      <c r="DO12" s="817"/>
      <c r="DP12" s="817"/>
      <c r="DQ12" s="817"/>
      <c r="DR12" s="817"/>
      <c r="DS12" s="817"/>
      <c r="DT12" s="817"/>
      <c r="DU12" s="817"/>
      <c r="DV12" s="817"/>
      <c r="DW12" s="817"/>
      <c r="DX12" s="817"/>
      <c r="DY12" s="817"/>
      <c r="DZ12" s="817"/>
    </row>
    <row r="13" spans="1:130" ht="17.45" customHeight="1">
      <c r="B13" s="560" t="s">
        <v>479</v>
      </c>
      <c r="C13" s="857"/>
      <c r="D13" s="565"/>
      <c r="E13" s="565"/>
      <c r="F13" s="565"/>
      <c r="G13" s="565"/>
      <c r="H13" s="565"/>
      <c r="I13" s="565"/>
      <c r="J13" s="565"/>
      <c r="K13" s="565"/>
      <c r="L13" s="565"/>
      <c r="M13" s="565"/>
      <c r="N13" s="565"/>
      <c r="O13" s="565"/>
      <c r="P13" s="565"/>
      <c r="Q13" s="565"/>
      <c r="R13" s="565"/>
      <c r="S13" s="565"/>
      <c r="T13" s="565"/>
      <c r="U13" s="565"/>
      <c r="V13" s="565"/>
      <c r="W13" s="565"/>
      <c r="X13" s="565"/>
      <c r="Y13" s="565"/>
      <c r="Z13" s="565"/>
      <c r="AA13" s="565"/>
      <c r="AB13" s="565"/>
      <c r="AC13" s="565"/>
      <c r="AD13" s="565"/>
      <c r="AE13" s="565"/>
      <c r="AF13" s="565"/>
      <c r="AG13" s="565"/>
      <c r="AH13" s="565"/>
      <c r="AI13" s="565"/>
      <c r="AJ13" s="565"/>
      <c r="AK13" s="565"/>
      <c r="AL13" s="565"/>
      <c r="AM13" s="565"/>
      <c r="AN13" s="565"/>
      <c r="AO13" s="565"/>
      <c r="AP13" s="565"/>
      <c r="AQ13" s="565"/>
      <c r="AR13" s="565"/>
      <c r="AS13" s="565"/>
      <c r="AT13" s="565"/>
      <c r="AU13" s="565"/>
      <c r="AV13" s="565"/>
      <c r="AW13" s="565"/>
      <c r="AX13" s="565"/>
      <c r="AY13" s="565"/>
      <c r="AZ13" s="565"/>
      <c r="BA13" s="565"/>
      <c r="BB13" s="565"/>
      <c r="BC13" s="565"/>
      <c r="BD13" s="565"/>
      <c r="BE13" s="565"/>
      <c r="BF13" s="565"/>
      <c r="BG13" s="565"/>
      <c r="BH13" s="565"/>
      <c r="BI13" s="565"/>
      <c r="BJ13" s="565"/>
      <c r="BK13" s="565"/>
      <c r="BL13" s="565"/>
      <c r="BM13" s="565"/>
      <c r="BN13" s="565"/>
      <c r="BO13" s="565"/>
      <c r="BP13" s="565"/>
      <c r="BQ13" s="565"/>
      <c r="BR13" s="565"/>
      <c r="BS13" s="565"/>
      <c r="BT13" s="565"/>
      <c r="BU13" s="565"/>
      <c r="BV13" s="565"/>
      <c r="BW13" s="565"/>
      <c r="BX13" s="565"/>
      <c r="BY13" s="565"/>
      <c r="BZ13" s="565"/>
      <c r="CA13" s="565"/>
      <c r="CB13" s="565"/>
      <c r="CC13" s="565"/>
      <c r="CD13" s="565"/>
      <c r="CE13" s="565"/>
      <c r="CF13" s="565"/>
      <c r="CG13" s="565"/>
      <c r="CH13" s="565"/>
      <c r="CI13" s="565"/>
      <c r="CJ13" s="565"/>
      <c r="CK13" s="565"/>
      <c r="CL13" s="565"/>
      <c r="CM13" s="565"/>
      <c r="CN13" s="565"/>
      <c r="CO13" s="565"/>
      <c r="CP13" s="565"/>
      <c r="CQ13" s="565"/>
      <c r="CR13" s="565"/>
      <c r="CS13" s="565"/>
      <c r="CT13" s="565"/>
      <c r="CU13" s="816"/>
      <c r="CV13" s="816"/>
      <c r="CW13" s="816"/>
      <c r="CX13" s="816"/>
      <c r="CY13" s="816"/>
      <c r="CZ13" s="816"/>
      <c r="DA13" s="816"/>
      <c r="DB13" s="816"/>
      <c r="DC13" s="816"/>
      <c r="DD13" s="816"/>
      <c r="DE13" s="816"/>
      <c r="DF13" s="816"/>
      <c r="DG13" s="816"/>
      <c r="DH13" s="816"/>
      <c r="DI13" s="816"/>
      <c r="DJ13" s="816"/>
      <c r="DK13" s="816"/>
      <c r="DL13" s="816"/>
      <c r="DM13" s="816"/>
      <c r="DN13" s="816"/>
      <c r="DO13" s="816"/>
      <c r="DP13" s="816"/>
      <c r="DQ13" s="816"/>
      <c r="DR13" s="816"/>
      <c r="DS13" s="816"/>
      <c r="DT13" s="816"/>
      <c r="DU13" s="816"/>
      <c r="DV13" s="816"/>
      <c r="DW13" s="816"/>
      <c r="DX13" s="816"/>
      <c r="DY13" s="816"/>
      <c r="DZ13" s="816"/>
    </row>
    <row r="14" spans="1:130">
      <c r="B14" s="561" t="s">
        <v>1016</v>
      </c>
      <c r="C14" s="718" t="s">
        <v>1443</v>
      </c>
      <c r="D14" s="565" t="s">
        <v>1029</v>
      </c>
      <c r="E14" s="565" t="s">
        <v>1029</v>
      </c>
      <c r="F14" s="565" t="s">
        <v>1029</v>
      </c>
      <c r="G14" s="565" t="s">
        <v>1029</v>
      </c>
      <c r="H14" s="565" t="s">
        <v>1029</v>
      </c>
      <c r="I14" s="565" t="s">
        <v>1029</v>
      </c>
      <c r="J14" s="565" t="s">
        <v>1029</v>
      </c>
      <c r="K14" s="565" t="s">
        <v>1029</v>
      </c>
      <c r="L14" s="565" t="s">
        <v>1029</v>
      </c>
      <c r="M14" s="565" t="s">
        <v>1029</v>
      </c>
      <c r="N14" s="565" t="s">
        <v>1029</v>
      </c>
      <c r="O14" s="565" t="s">
        <v>1029</v>
      </c>
      <c r="P14" s="565" t="s">
        <v>1029</v>
      </c>
      <c r="Q14" s="565" t="s">
        <v>1029</v>
      </c>
      <c r="R14" s="565" t="s">
        <v>1029</v>
      </c>
      <c r="S14" s="565" t="s">
        <v>1029</v>
      </c>
      <c r="T14" s="565" t="s">
        <v>1029</v>
      </c>
      <c r="U14" s="565" t="s">
        <v>1029</v>
      </c>
      <c r="V14" s="565" t="s">
        <v>1029</v>
      </c>
      <c r="W14" s="565" t="s">
        <v>1029</v>
      </c>
      <c r="X14" s="565" t="s">
        <v>1029</v>
      </c>
      <c r="Y14" s="565" t="s">
        <v>1029</v>
      </c>
      <c r="Z14" s="565" t="s">
        <v>1029</v>
      </c>
      <c r="AA14" s="565" t="s">
        <v>1029</v>
      </c>
      <c r="AB14" s="565" t="s">
        <v>1029</v>
      </c>
      <c r="AC14" s="565" t="s">
        <v>1029</v>
      </c>
      <c r="AD14" s="565" t="s">
        <v>1029</v>
      </c>
      <c r="AE14" s="565" t="s">
        <v>1029</v>
      </c>
      <c r="AF14" s="565" t="s">
        <v>1029</v>
      </c>
      <c r="AG14" s="565" t="s">
        <v>1029</v>
      </c>
      <c r="AH14" s="565" t="s">
        <v>1029</v>
      </c>
      <c r="AI14" s="565" t="s">
        <v>1029</v>
      </c>
      <c r="AJ14" s="565" t="s">
        <v>1029</v>
      </c>
      <c r="AK14" s="565" t="s">
        <v>1029</v>
      </c>
      <c r="AL14" s="565" t="s">
        <v>1029</v>
      </c>
      <c r="AM14" s="565" t="s">
        <v>1029</v>
      </c>
      <c r="AN14" s="565" t="s">
        <v>1029</v>
      </c>
      <c r="AO14" s="565" t="s">
        <v>1029</v>
      </c>
      <c r="AP14" s="565" t="s">
        <v>1029</v>
      </c>
      <c r="AQ14" s="565" t="s">
        <v>1029</v>
      </c>
      <c r="AR14" s="565" t="s">
        <v>1029</v>
      </c>
      <c r="AS14" s="565" t="s">
        <v>1029</v>
      </c>
      <c r="AT14" s="565" t="s">
        <v>1029</v>
      </c>
      <c r="AU14" s="565" t="s">
        <v>1029</v>
      </c>
      <c r="AV14" s="565" t="s">
        <v>1029</v>
      </c>
      <c r="AW14" s="565" t="s">
        <v>1029</v>
      </c>
      <c r="AX14" s="565" t="s">
        <v>1029</v>
      </c>
      <c r="AY14" s="565" t="s">
        <v>1029</v>
      </c>
      <c r="AZ14" s="565" t="s">
        <v>1029</v>
      </c>
      <c r="BA14" s="565" t="s">
        <v>1029</v>
      </c>
      <c r="BB14" s="565" t="s">
        <v>1029</v>
      </c>
      <c r="BC14" s="565" t="s">
        <v>1029</v>
      </c>
      <c r="BD14" s="565" t="s">
        <v>1029</v>
      </c>
      <c r="BE14" s="565" t="s">
        <v>1029</v>
      </c>
      <c r="BF14" s="565" t="s">
        <v>1029</v>
      </c>
      <c r="BG14" s="565" t="s">
        <v>1029</v>
      </c>
      <c r="BH14" s="565" t="s">
        <v>1029</v>
      </c>
      <c r="BI14" s="565" t="s">
        <v>1029</v>
      </c>
      <c r="BJ14" s="565" t="s">
        <v>1029</v>
      </c>
      <c r="BK14" s="565" t="s">
        <v>1029</v>
      </c>
      <c r="BL14" s="565" t="s">
        <v>1029</v>
      </c>
      <c r="BM14" s="565" t="s">
        <v>1029</v>
      </c>
      <c r="BN14" s="565" t="s">
        <v>1029</v>
      </c>
      <c r="BO14" s="565" t="s">
        <v>1029</v>
      </c>
      <c r="BP14" s="565" t="s">
        <v>1029</v>
      </c>
      <c r="BQ14" s="565" t="s">
        <v>1029</v>
      </c>
      <c r="BR14" s="565" t="s">
        <v>1029</v>
      </c>
      <c r="BS14" s="565" t="s">
        <v>1029</v>
      </c>
      <c r="BT14" s="565" t="s">
        <v>1029</v>
      </c>
      <c r="BU14" s="565" t="s">
        <v>1029</v>
      </c>
      <c r="BV14" s="565" t="s">
        <v>1029</v>
      </c>
      <c r="BW14" s="565" t="s">
        <v>1029</v>
      </c>
      <c r="BX14" s="565" t="s">
        <v>1029</v>
      </c>
      <c r="BY14" s="565" t="s">
        <v>1029</v>
      </c>
      <c r="BZ14" s="565" t="s">
        <v>1029</v>
      </c>
      <c r="CA14" s="565" t="s">
        <v>1029</v>
      </c>
      <c r="CB14" s="565" t="s">
        <v>1029</v>
      </c>
      <c r="CC14" s="565" t="s">
        <v>1029</v>
      </c>
      <c r="CD14" s="565" t="s">
        <v>1029</v>
      </c>
      <c r="CE14" s="565" t="s">
        <v>1029</v>
      </c>
      <c r="CF14" s="565" t="s">
        <v>1029</v>
      </c>
      <c r="CG14" s="565" t="s">
        <v>1029</v>
      </c>
      <c r="CH14" s="565" t="s">
        <v>1029</v>
      </c>
      <c r="CI14" s="565" t="s">
        <v>1029</v>
      </c>
      <c r="CJ14" s="565" t="s">
        <v>1029</v>
      </c>
      <c r="CK14" s="565" t="s">
        <v>1029</v>
      </c>
      <c r="CL14" s="565" t="s">
        <v>1029</v>
      </c>
      <c r="CM14" s="565" t="s">
        <v>1029</v>
      </c>
      <c r="CN14" s="565" t="s">
        <v>1029</v>
      </c>
      <c r="CO14" s="565" t="s">
        <v>1029</v>
      </c>
      <c r="CP14" s="565" t="s">
        <v>1029</v>
      </c>
      <c r="CQ14" s="565" t="s">
        <v>1029</v>
      </c>
      <c r="CR14" s="565" t="s">
        <v>1029</v>
      </c>
      <c r="CS14" s="565" t="s">
        <v>1029</v>
      </c>
      <c r="CT14" s="565" t="s">
        <v>1029</v>
      </c>
      <c r="CU14" s="816" t="s">
        <v>1029</v>
      </c>
      <c r="CV14" s="816" t="s">
        <v>1029</v>
      </c>
      <c r="CW14" s="816" t="s">
        <v>1029</v>
      </c>
      <c r="CX14" s="816" t="s">
        <v>1029</v>
      </c>
      <c r="CY14" s="816" t="s">
        <v>1029</v>
      </c>
      <c r="CZ14" s="816" t="s">
        <v>1029</v>
      </c>
      <c r="DA14" s="816" t="s">
        <v>1029</v>
      </c>
      <c r="DB14" s="816" t="s">
        <v>1029</v>
      </c>
      <c r="DC14" s="816" t="s">
        <v>1029</v>
      </c>
      <c r="DD14" s="816" t="s">
        <v>1029</v>
      </c>
      <c r="DE14" s="816" t="s">
        <v>1029</v>
      </c>
      <c r="DF14" s="816" t="s">
        <v>1029</v>
      </c>
      <c r="DG14" s="816" t="s">
        <v>1029</v>
      </c>
      <c r="DH14" s="816" t="s">
        <v>1029</v>
      </c>
      <c r="DI14" s="816" t="s">
        <v>1029</v>
      </c>
      <c r="DJ14" s="816" t="s">
        <v>1029</v>
      </c>
      <c r="DK14" s="816" t="s">
        <v>1029</v>
      </c>
      <c r="DL14" s="816" t="s">
        <v>1029</v>
      </c>
      <c r="DM14" s="816" t="s">
        <v>1029</v>
      </c>
      <c r="DN14" s="816" t="s">
        <v>1029</v>
      </c>
      <c r="DO14" s="816" t="s">
        <v>1029</v>
      </c>
      <c r="DP14" s="816" t="s">
        <v>1029</v>
      </c>
      <c r="DQ14" s="816" t="s">
        <v>1029</v>
      </c>
      <c r="DR14" s="816" t="s">
        <v>1029</v>
      </c>
      <c r="DS14" s="816" t="s">
        <v>1029</v>
      </c>
      <c r="DT14" s="816" t="s">
        <v>1029</v>
      </c>
      <c r="DU14" s="816" t="s">
        <v>1029</v>
      </c>
      <c r="DV14" s="816" t="s">
        <v>1029</v>
      </c>
      <c r="DW14" s="816" t="s">
        <v>1029</v>
      </c>
      <c r="DX14" s="816" t="s">
        <v>1029</v>
      </c>
      <c r="DY14" s="816" t="s">
        <v>1029</v>
      </c>
      <c r="DZ14" s="816" t="s">
        <v>1029</v>
      </c>
    </row>
    <row r="15" spans="1:130">
      <c r="B15" s="560" t="s">
        <v>481</v>
      </c>
      <c r="C15" s="718"/>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5"/>
      <c r="AE15" s="565"/>
      <c r="AF15" s="565"/>
      <c r="AG15" s="565"/>
      <c r="AH15" s="565"/>
      <c r="AI15" s="565"/>
      <c r="AJ15" s="565"/>
      <c r="AK15" s="565"/>
      <c r="AL15" s="565"/>
      <c r="AM15" s="565"/>
      <c r="AN15" s="565"/>
      <c r="AO15" s="565"/>
      <c r="AP15" s="565"/>
      <c r="AQ15" s="565"/>
      <c r="AR15" s="565"/>
      <c r="AS15" s="565"/>
      <c r="AT15" s="565"/>
      <c r="AU15" s="565"/>
      <c r="AV15" s="565"/>
      <c r="AW15" s="565"/>
      <c r="AX15" s="565"/>
      <c r="AY15" s="565"/>
      <c r="AZ15" s="565"/>
      <c r="BA15" s="565"/>
      <c r="BB15" s="565"/>
      <c r="BC15" s="565"/>
      <c r="BD15" s="565"/>
      <c r="BE15" s="565"/>
      <c r="BF15" s="565"/>
      <c r="BG15" s="565"/>
      <c r="BH15" s="565"/>
      <c r="BI15" s="565"/>
      <c r="BJ15" s="565"/>
      <c r="BK15" s="565"/>
      <c r="BL15" s="565"/>
      <c r="BM15" s="565"/>
      <c r="BN15" s="565"/>
      <c r="BO15" s="565"/>
      <c r="BP15" s="565"/>
      <c r="BQ15" s="565"/>
      <c r="BR15" s="565"/>
      <c r="BS15" s="565"/>
      <c r="BT15" s="565"/>
      <c r="BU15" s="565"/>
      <c r="BV15" s="565"/>
      <c r="BW15" s="565"/>
      <c r="BX15" s="565"/>
      <c r="BY15" s="565"/>
      <c r="BZ15" s="565"/>
      <c r="CA15" s="565"/>
      <c r="CB15" s="565"/>
      <c r="CC15" s="565"/>
      <c r="CD15" s="565"/>
      <c r="CE15" s="565"/>
      <c r="CF15" s="565"/>
      <c r="CG15" s="565"/>
      <c r="CH15" s="565"/>
      <c r="CI15" s="565"/>
      <c r="CJ15" s="565"/>
      <c r="CK15" s="565"/>
      <c r="CL15" s="565"/>
      <c r="CM15" s="565"/>
      <c r="CN15" s="565"/>
      <c r="CO15" s="565"/>
      <c r="CP15" s="565"/>
      <c r="CQ15" s="565"/>
      <c r="CR15" s="565"/>
      <c r="CS15" s="565"/>
      <c r="CT15" s="565"/>
      <c r="CU15" s="816"/>
      <c r="CV15" s="816"/>
      <c r="CW15" s="816"/>
      <c r="CX15" s="816"/>
      <c r="CY15" s="816"/>
      <c r="CZ15" s="816"/>
      <c r="DA15" s="816"/>
      <c r="DB15" s="816"/>
      <c r="DC15" s="816"/>
      <c r="DD15" s="816"/>
      <c r="DE15" s="816"/>
      <c r="DF15" s="816"/>
      <c r="DG15" s="816"/>
      <c r="DH15" s="816"/>
      <c r="DI15" s="816"/>
      <c r="DJ15" s="816"/>
      <c r="DK15" s="816"/>
      <c r="DL15" s="816"/>
      <c r="DM15" s="816"/>
      <c r="DN15" s="816"/>
      <c r="DO15" s="816"/>
      <c r="DP15" s="816"/>
      <c r="DQ15" s="816"/>
      <c r="DR15" s="816"/>
      <c r="DS15" s="816"/>
      <c r="DT15" s="816"/>
      <c r="DU15" s="816"/>
      <c r="DV15" s="816"/>
      <c r="DW15" s="816"/>
      <c r="DX15" s="816"/>
      <c r="DY15" s="816"/>
      <c r="DZ15" s="816"/>
    </row>
    <row r="16" spans="1:130">
      <c r="B16" s="561" t="s">
        <v>1017</v>
      </c>
      <c r="C16" s="718" t="s">
        <v>1443</v>
      </c>
      <c r="D16" s="565"/>
      <c r="E16" s="565"/>
      <c r="F16" s="565"/>
      <c r="G16" s="565"/>
      <c r="H16" s="565"/>
      <c r="I16" s="565"/>
      <c r="J16" s="565"/>
      <c r="K16" s="565"/>
      <c r="L16" s="565"/>
      <c r="M16" s="565"/>
      <c r="N16" s="565"/>
      <c r="O16" s="565"/>
      <c r="P16" s="565"/>
      <c r="Q16" s="565"/>
      <c r="R16" s="565"/>
      <c r="S16" s="565"/>
      <c r="T16" s="565"/>
      <c r="U16" s="565"/>
      <c r="V16" s="565"/>
      <c r="W16" s="565"/>
      <c r="X16" s="565"/>
      <c r="Y16" s="565"/>
      <c r="Z16" s="565"/>
      <c r="AA16" s="565"/>
      <c r="AB16" s="565"/>
      <c r="AC16" s="565"/>
      <c r="AD16" s="565"/>
      <c r="AE16" s="565"/>
      <c r="AF16" s="565"/>
      <c r="AG16" s="565"/>
      <c r="AH16" s="565"/>
      <c r="AI16" s="565"/>
      <c r="AJ16" s="565"/>
      <c r="AK16" s="565"/>
      <c r="AL16" s="565"/>
      <c r="AM16" s="565"/>
      <c r="AN16" s="565"/>
      <c r="AO16" s="565"/>
      <c r="AP16" s="565"/>
      <c r="AQ16" s="565"/>
      <c r="AR16" s="565"/>
      <c r="AS16" s="565"/>
      <c r="AT16" s="565"/>
      <c r="AU16" s="565"/>
      <c r="AV16" s="565"/>
      <c r="AW16" s="565"/>
      <c r="AX16" s="565"/>
      <c r="AY16" s="565"/>
      <c r="AZ16" s="565"/>
      <c r="BA16" s="565"/>
      <c r="BB16" s="565"/>
      <c r="BC16" s="565"/>
      <c r="BD16" s="565"/>
      <c r="BE16" s="565"/>
      <c r="BF16" s="565"/>
      <c r="BG16" s="565"/>
      <c r="BH16" s="565"/>
      <c r="BI16" s="565"/>
      <c r="BJ16" s="565"/>
      <c r="BK16" s="565"/>
      <c r="BL16" s="565"/>
      <c r="BM16" s="565"/>
      <c r="BN16" s="565"/>
      <c r="BO16" s="565"/>
      <c r="BP16" s="565"/>
      <c r="BQ16" s="565"/>
      <c r="BR16" s="565"/>
      <c r="BS16" s="565"/>
      <c r="BT16" s="565"/>
      <c r="BU16" s="565"/>
      <c r="BV16" s="565"/>
      <c r="BW16" s="565"/>
      <c r="BX16" s="565"/>
      <c r="BY16" s="565"/>
      <c r="BZ16" s="565"/>
      <c r="CA16" s="565"/>
      <c r="CB16" s="565"/>
      <c r="CC16" s="565"/>
      <c r="CD16" s="565"/>
      <c r="CE16" s="565"/>
      <c r="CF16" s="565"/>
      <c r="CG16" s="565"/>
      <c r="CH16" s="565"/>
      <c r="CI16" s="565"/>
      <c r="CJ16" s="565"/>
      <c r="CK16" s="565"/>
      <c r="CL16" s="565"/>
      <c r="CM16" s="565"/>
      <c r="CN16" s="565"/>
      <c r="CO16" s="565"/>
      <c r="CP16" s="565"/>
      <c r="CQ16" s="565"/>
      <c r="CR16" s="565"/>
      <c r="CS16" s="565"/>
      <c r="CT16" s="565"/>
      <c r="CU16" s="816"/>
      <c r="CV16" s="816"/>
      <c r="CW16" s="816"/>
      <c r="CX16" s="816"/>
      <c r="CY16" s="816"/>
      <c r="CZ16" s="816"/>
      <c r="DA16" s="816"/>
      <c r="DB16" s="816"/>
      <c r="DC16" s="816"/>
      <c r="DD16" s="816"/>
      <c r="DE16" s="816"/>
      <c r="DF16" s="816"/>
      <c r="DG16" s="816"/>
      <c r="DH16" s="816"/>
      <c r="DI16" s="816"/>
      <c r="DJ16" s="816"/>
      <c r="DK16" s="816"/>
      <c r="DL16" s="816"/>
      <c r="DM16" s="816"/>
      <c r="DN16" s="816"/>
      <c r="DO16" s="816"/>
      <c r="DP16" s="816"/>
      <c r="DQ16" s="816"/>
      <c r="DR16" s="816"/>
      <c r="DS16" s="816"/>
      <c r="DT16" s="816"/>
      <c r="DU16" s="816"/>
      <c r="DV16" s="816"/>
      <c r="DW16" s="816"/>
      <c r="DX16" s="816"/>
      <c r="DY16" s="816"/>
      <c r="DZ16" s="816"/>
    </row>
    <row r="17" spans="1:130" s="497" customFormat="1" ht="12.75">
      <c r="A17" s="704"/>
      <c r="B17" s="577" t="s">
        <v>1018</v>
      </c>
      <c r="C17" s="718" t="s">
        <v>1443</v>
      </c>
      <c r="D17" s="566">
        <v>99.655874392107634</v>
      </c>
      <c r="E17" s="566">
        <v>100.74348214987667</v>
      </c>
      <c r="F17" s="566">
        <v>101.55583100183054</v>
      </c>
      <c r="G17" s="566">
        <v>102.07560431052458</v>
      </c>
      <c r="H17" s="566">
        <v>101.99670008354963</v>
      </c>
      <c r="I17" s="566">
        <v>101.4840031112109</v>
      </c>
      <c r="J17" s="566">
        <v>100.64484411093515</v>
      </c>
      <c r="K17" s="566">
        <v>99.375830664397512</v>
      </c>
      <c r="L17" s="566">
        <v>98.246566945594324</v>
      </c>
      <c r="M17" s="566">
        <v>97.089385712982178</v>
      </c>
      <c r="N17" s="566">
        <v>95.936581409142207</v>
      </c>
      <c r="O17" s="566">
        <v>94.670265471079631</v>
      </c>
      <c r="P17" s="566">
        <v>93.642912075283192</v>
      </c>
      <c r="Q17" s="566">
        <v>92.793883683484168</v>
      </c>
      <c r="R17" s="566">
        <v>92.217547922110001</v>
      </c>
      <c r="S17" s="566">
        <v>92.04493580052754</v>
      </c>
      <c r="T17" s="566">
        <v>92.105933868056397</v>
      </c>
      <c r="U17" s="566">
        <v>92.361666829947126</v>
      </c>
      <c r="V17" s="566">
        <v>92.634093760385923</v>
      </c>
      <c r="W17" s="566">
        <v>92.987180983594612</v>
      </c>
      <c r="X17" s="566">
        <v>92.795449495825125</v>
      </c>
      <c r="Y17" s="566">
        <v>92.279820041222706</v>
      </c>
      <c r="Z17" s="566">
        <v>91.512334268043674</v>
      </c>
      <c r="AA17" s="566">
        <v>90.35788553663339</v>
      </c>
      <c r="AB17" s="566">
        <v>89.491608347193406</v>
      </c>
      <c r="AC17" s="566">
        <v>88.741377811995804</v>
      </c>
      <c r="AD17" s="566">
        <v>88.148414968761159</v>
      </c>
      <c r="AE17" s="566">
        <v>87.645706175897047</v>
      </c>
      <c r="AF17" s="566">
        <v>87.392575722677563</v>
      </c>
      <c r="AG17" s="566">
        <v>87.359255555980027</v>
      </c>
      <c r="AH17" s="566">
        <v>87.621746888939057</v>
      </c>
      <c r="AI17" s="566">
        <v>88.245908565947701</v>
      </c>
      <c r="AJ17" s="566">
        <v>89.272992828933411</v>
      </c>
      <c r="AK17" s="566">
        <v>90.636656066743498</v>
      </c>
      <c r="AL17" s="566">
        <v>92.199461875759297</v>
      </c>
      <c r="AM17" s="566">
        <v>94.079432144916822</v>
      </c>
      <c r="AN17" s="566">
        <v>95.54243087183535</v>
      </c>
      <c r="AO17" s="566">
        <v>96.80576402110627</v>
      </c>
      <c r="AP17" s="566">
        <v>97.879563614362894</v>
      </c>
      <c r="AQ17" s="566">
        <v>98.753708971745795</v>
      </c>
      <c r="AR17" s="566">
        <v>99.632063609855933</v>
      </c>
      <c r="AS17" s="566">
        <v>100.45075211087709</v>
      </c>
      <c r="AT17" s="566">
        <v>101.16347530752117</v>
      </c>
      <c r="AU17" s="566">
        <v>101.65078578135748</v>
      </c>
      <c r="AV17" s="566">
        <v>102.02383656534327</v>
      </c>
      <c r="AW17" s="566">
        <v>102.31732373376053</v>
      </c>
      <c r="AX17" s="566">
        <v>102.72406251791017</v>
      </c>
      <c r="AY17" s="566">
        <v>103.25146394105499</v>
      </c>
      <c r="AZ17" s="566">
        <v>104.48234683685889</v>
      </c>
      <c r="BA17" s="566">
        <v>106.17859361205537</v>
      </c>
      <c r="BB17" s="566">
        <v>108.11686567481996</v>
      </c>
      <c r="BC17" s="566">
        <v>110.63038230088904</v>
      </c>
      <c r="BD17" s="566">
        <v>111.93722066266696</v>
      </c>
      <c r="BE17" s="566">
        <v>112.4951418723207</v>
      </c>
      <c r="BF17" s="566">
        <v>112.30147169729625</v>
      </c>
      <c r="BG17" s="566">
        <v>110.85755471113102</v>
      </c>
      <c r="BH17" s="566">
        <v>110.04867414236107</v>
      </c>
      <c r="BI17" s="566">
        <v>109.53189203783964</v>
      </c>
      <c r="BJ17" s="566">
        <v>109.56638618916737</v>
      </c>
      <c r="BK17" s="566">
        <v>110.39473084146148</v>
      </c>
      <c r="BL17" s="566">
        <v>111.48031132232883</v>
      </c>
      <c r="BM17" s="566">
        <v>112.78638384039576</v>
      </c>
      <c r="BN17" s="566">
        <v>114.10654892356391</v>
      </c>
      <c r="BO17" s="566">
        <v>115.44584937656533</v>
      </c>
      <c r="BP17" s="566">
        <v>116.58432461624993</v>
      </c>
      <c r="BQ17" s="566">
        <v>117.66596599108861</v>
      </c>
      <c r="BR17" s="566">
        <v>118.67769150187695</v>
      </c>
      <c r="BS17" s="566">
        <v>119.8195985680936</v>
      </c>
      <c r="BT17" s="566">
        <v>120.29296937687904</v>
      </c>
      <c r="BU17" s="566">
        <v>120.24091865138101</v>
      </c>
      <c r="BV17" s="566">
        <v>119.61795213495297</v>
      </c>
      <c r="BW17" s="566">
        <v>118.00027962180548</v>
      </c>
      <c r="BX17" s="566">
        <v>116.80555239342935</v>
      </c>
      <c r="BY17" s="566">
        <v>115.82098277172263</v>
      </c>
      <c r="BZ17" s="566">
        <v>115.29909188299028</v>
      </c>
      <c r="CA17" s="566">
        <v>115.65182388983099</v>
      </c>
      <c r="CB17" s="566">
        <v>115.93424540747749</v>
      </c>
      <c r="CC17" s="566">
        <v>116.15428345953559</v>
      </c>
      <c r="CD17" s="566">
        <v>115.9376446559903</v>
      </c>
      <c r="CE17" s="566">
        <v>115.03056608356189</v>
      </c>
      <c r="CF17" s="566">
        <v>113.50749457639216</v>
      </c>
      <c r="CG17" s="566">
        <v>111.59083462081159</v>
      </c>
      <c r="CH17" s="566">
        <v>109.65751222040109</v>
      </c>
      <c r="CI17" s="566">
        <v>107.63041147124378</v>
      </c>
      <c r="CJ17" s="566">
        <v>106.57309107293293</v>
      </c>
      <c r="CK17" s="566">
        <v>106.06403067628956</v>
      </c>
      <c r="CL17" s="566">
        <v>105.96008107592955</v>
      </c>
      <c r="CM17" s="566">
        <v>106.32083924514048</v>
      </c>
      <c r="CN17" s="566">
        <v>106.50677284551118</v>
      </c>
      <c r="CO17" s="566">
        <v>106.74215615062754</v>
      </c>
      <c r="CP17" s="566">
        <v>107.08886375010512</v>
      </c>
      <c r="CQ17" s="566">
        <v>107.69741147162841</v>
      </c>
      <c r="CR17" s="566">
        <v>108.4168988765517</v>
      </c>
      <c r="CS17" s="566">
        <v>109.2019561583091</v>
      </c>
      <c r="CT17" s="566">
        <v>109.83005793113482</v>
      </c>
      <c r="CU17" s="818">
        <v>110.30170403434457</v>
      </c>
      <c r="CV17" s="818">
        <v>109.98058495256375</v>
      </c>
      <c r="CW17" s="818">
        <v>109.12884328369559</v>
      </c>
      <c r="CX17" s="818">
        <v>107.96129821740658</v>
      </c>
      <c r="CY17" s="818">
        <v>106.03270121557325</v>
      </c>
      <c r="CZ17" s="818">
        <v>105.35063859265323</v>
      </c>
      <c r="DA17" s="818">
        <v>105.43607288148829</v>
      </c>
      <c r="DB17" s="818">
        <v>106.45225304777163</v>
      </c>
      <c r="DC17" s="818">
        <v>108.75798024340895</v>
      </c>
      <c r="DD17" s="818">
        <v>111.37391631007674</v>
      </c>
      <c r="DE17" s="818">
        <v>114.38654695002964</v>
      </c>
      <c r="DF17" s="818">
        <v>117.46912863601221</v>
      </c>
      <c r="DG17" s="818">
        <v>120.78994972633851</v>
      </c>
      <c r="DH17" s="818">
        <v>123.25919090116804</v>
      </c>
      <c r="DI17" s="818">
        <v>125.24016819973266</v>
      </c>
      <c r="DJ17" s="818">
        <v>126.74367735617663</v>
      </c>
      <c r="DK17" s="818">
        <v>127.60691221024778</v>
      </c>
      <c r="DL17" s="818">
        <v>128.44388712271351</v>
      </c>
      <c r="DM17" s="818">
        <v>129.13580514283552</v>
      </c>
      <c r="DN17" s="818">
        <v>129.78435785590682</v>
      </c>
      <c r="DO17" s="818">
        <v>130.40659979368456</v>
      </c>
      <c r="DP17" s="818">
        <v>131.09035314057689</v>
      </c>
      <c r="DQ17" s="818">
        <v>131.7666427145322</v>
      </c>
      <c r="DR17" s="818">
        <v>132.39243003876575</v>
      </c>
      <c r="DS17" s="818">
        <v>132.94052274344935</v>
      </c>
      <c r="DT17" s="818">
        <v>133.3985823054806</v>
      </c>
      <c r="DU17" s="818">
        <v>133.79832743899814</v>
      </c>
      <c r="DV17" s="818">
        <v>134.18459283878303</v>
      </c>
      <c r="DW17" s="818">
        <v>134.56355771927778</v>
      </c>
      <c r="DX17" s="818">
        <v>135.02560293648918</v>
      </c>
      <c r="DY17" s="818">
        <v>135.52497366832134</v>
      </c>
      <c r="DZ17" s="818">
        <v>136.02645142006435</v>
      </c>
    </row>
    <row r="18" spans="1:130">
      <c r="B18" s="560" t="s">
        <v>484</v>
      </c>
      <c r="C18" s="718"/>
      <c r="D18" s="567"/>
      <c r="E18" s="567"/>
      <c r="F18" s="567"/>
      <c r="G18" s="567"/>
      <c r="H18" s="567"/>
      <c r="I18" s="567"/>
      <c r="J18" s="567"/>
      <c r="K18" s="567"/>
      <c r="L18" s="567"/>
      <c r="M18" s="567"/>
      <c r="N18" s="567"/>
      <c r="O18" s="567"/>
      <c r="P18" s="567"/>
      <c r="Q18" s="567"/>
      <c r="R18" s="567"/>
      <c r="S18" s="567"/>
      <c r="T18" s="567"/>
      <c r="U18" s="567"/>
      <c r="V18" s="567"/>
      <c r="W18" s="567"/>
      <c r="X18" s="567"/>
      <c r="Y18" s="567"/>
      <c r="Z18" s="567"/>
      <c r="AA18" s="567"/>
      <c r="AB18" s="567"/>
      <c r="AC18" s="567"/>
      <c r="AD18" s="567"/>
      <c r="AE18" s="567"/>
      <c r="AF18" s="567"/>
      <c r="AG18" s="567"/>
      <c r="AH18" s="567"/>
      <c r="AI18" s="567"/>
      <c r="AJ18" s="567"/>
      <c r="AK18" s="567"/>
      <c r="AL18" s="567"/>
      <c r="AM18" s="567"/>
      <c r="AN18" s="567"/>
      <c r="AO18" s="567"/>
      <c r="AP18" s="567"/>
      <c r="AQ18" s="567"/>
      <c r="AR18" s="567"/>
      <c r="AS18" s="567"/>
      <c r="AT18" s="567"/>
      <c r="AU18" s="567"/>
      <c r="AV18" s="567"/>
      <c r="AW18" s="567"/>
      <c r="AX18" s="567"/>
      <c r="AY18" s="567"/>
      <c r="AZ18" s="567"/>
      <c r="BA18" s="567"/>
      <c r="BB18" s="567"/>
      <c r="BC18" s="567"/>
      <c r="BD18" s="567"/>
      <c r="BE18" s="567"/>
      <c r="BF18" s="567"/>
      <c r="BG18" s="567"/>
      <c r="BH18" s="567"/>
      <c r="BI18" s="567"/>
      <c r="BJ18" s="567"/>
      <c r="BK18" s="567"/>
      <c r="BL18" s="567"/>
      <c r="BM18" s="567"/>
      <c r="BN18" s="567"/>
      <c r="BO18" s="567"/>
      <c r="BP18" s="567"/>
      <c r="BQ18" s="567"/>
      <c r="BR18" s="567"/>
      <c r="BS18" s="567"/>
      <c r="BT18" s="567"/>
      <c r="BU18" s="567"/>
      <c r="BV18" s="567"/>
      <c r="BW18" s="567"/>
      <c r="BX18" s="567"/>
      <c r="BY18" s="567"/>
      <c r="BZ18" s="567"/>
      <c r="CA18" s="567"/>
      <c r="CB18" s="567"/>
      <c r="CC18" s="567"/>
      <c r="CD18" s="567"/>
      <c r="CE18" s="567"/>
      <c r="CF18" s="567"/>
      <c r="CG18" s="567"/>
      <c r="CH18" s="567"/>
      <c r="CI18" s="567"/>
      <c r="CJ18" s="567"/>
      <c r="CK18" s="567"/>
      <c r="CL18" s="567"/>
      <c r="CM18" s="567"/>
      <c r="CN18" s="567"/>
      <c r="CO18" s="567"/>
      <c r="CP18" s="567"/>
      <c r="CQ18" s="567"/>
      <c r="CR18" s="567"/>
      <c r="CS18" s="567"/>
      <c r="CT18" s="567"/>
      <c r="CU18" s="818"/>
      <c r="CV18" s="818"/>
      <c r="CW18" s="818"/>
      <c r="CX18" s="818"/>
      <c r="CY18" s="818"/>
      <c r="CZ18" s="818"/>
      <c r="DA18" s="818"/>
      <c r="DB18" s="818"/>
      <c r="DC18" s="818"/>
      <c r="DD18" s="818"/>
      <c r="DE18" s="818"/>
      <c r="DF18" s="818"/>
      <c r="DG18" s="818"/>
      <c r="DH18" s="818"/>
      <c r="DI18" s="818"/>
      <c r="DJ18" s="818"/>
      <c r="DK18" s="818"/>
      <c r="DL18" s="818"/>
      <c r="DM18" s="818"/>
      <c r="DN18" s="818"/>
      <c r="DO18" s="818"/>
      <c r="DP18" s="818"/>
      <c r="DQ18" s="818"/>
      <c r="DR18" s="818"/>
      <c r="DS18" s="818"/>
      <c r="DT18" s="818"/>
      <c r="DU18" s="818"/>
      <c r="DV18" s="818"/>
      <c r="DW18" s="818"/>
      <c r="DX18" s="818"/>
      <c r="DY18" s="818"/>
      <c r="DZ18" s="818"/>
    </row>
    <row r="19" spans="1:130" s="576" customFormat="1" ht="12.75">
      <c r="A19" s="705"/>
      <c r="B19" s="561" t="s">
        <v>1336</v>
      </c>
      <c r="C19" s="719" t="s">
        <v>1444</v>
      </c>
      <c r="D19" s="568">
        <v>38.29104346130633</v>
      </c>
      <c r="E19" s="568">
        <v>35.684156299632022</v>
      </c>
      <c r="F19" s="568">
        <v>37.634092991835686</v>
      </c>
      <c r="G19" s="568">
        <v>41.942286760478524</v>
      </c>
      <c r="H19" s="568">
        <v>41.502385244363829</v>
      </c>
      <c r="I19" s="568">
        <v>42.927007569711904</v>
      </c>
      <c r="J19" s="568">
        <v>49.613834986239233</v>
      </c>
      <c r="K19" s="568">
        <v>44.667224322380221</v>
      </c>
      <c r="L19" s="568">
        <v>39.635766764940456</v>
      </c>
      <c r="M19" s="568">
        <v>40.333722974006896</v>
      </c>
      <c r="N19" s="568">
        <v>40.836589314630771</v>
      </c>
      <c r="O19" s="568">
        <v>32.557859728828895</v>
      </c>
      <c r="P19" s="568">
        <v>30.92050625709718</v>
      </c>
      <c r="Q19" s="568">
        <v>29.527573378572299</v>
      </c>
      <c r="R19" s="568">
        <v>27.451098441492974</v>
      </c>
      <c r="S19" s="568">
        <v>26.618300453191612</v>
      </c>
      <c r="T19" s="568">
        <v>33.733368223710372</v>
      </c>
      <c r="U19" s="568">
        <v>41.279752726670637</v>
      </c>
      <c r="V19" s="568">
        <v>46.539980399651512</v>
      </c>
      <c r="W19" s="568">
        <v>52.754610840234335</v>
      </c>
      <c r="X19" s="568">
        <v>55.337554865048041</v>
      </c>
      <c r="Y19" s="568">
        <v>62.556635077949608</v>
      </c>
      <c r="Z19" s="568">
        <v>67.715068757228309</v>
      </c>
      <c r="AA19" s="568">
        <v>62.486301325915782</v>
      </c>
      <c r="AB19" s="568">
        <v>58.676843988679643</v>
      </c>
      <c r="AC19" s="568">
        <v>52.091120708018913</v>
      </c>
      <c r="AD19" s="568">
        <v>41.829286283923288</v>
      </c>
      <c r="AE19" s="568">
        <v>43.134082353396451</v>
      </c>
      <c r="AF19" s="568">
        <v>50.968822499454021</v>
      </c>
      <c r="AG19" s="568">
        <v>53.091857012023382</v>
      </c>
      <c r="AH19" s="568">
        <v>56.000328725653134</v>
      </c>
      <c r="AI19" s="568">
        <v>68.196244830899929</v>
      </c>
      <c r="AJ19" s="568">
        <v>59.633346188341022</v>
      </c>
      <c r="AK19" s="568">
        <v>60.823078710426444</v>
      </c>
      <c r="AL19" s="568">
        <v>63.437739649012038</v>
      </c>
      <c r="AM19" s="568">
        <v>69.439108925004234</v>
      </c>
      <c r="AN19" s="568">
        <v>76.390648085732181</v>
      </c>
      <c r="AO19" s="568">
        <v>83.663671920871892</v>
      </c>
      <c r="AP19" s="568">
        <v>89.229355942118318</v>
      </c>
      <c r="AQ19" s="568">
        <v>93.35893518324437</v>
      </c>
      <c r="AR19" s="568">
        <v>101.94214491610106</v>
      </c>
      <c r="AS19" s="568">
        <v>121.91942097381968</v>
      </c>
      <c r="AT19" s="568">
        <v>123.52464045441143</v>
      </c>
      <c r="AU19" s="568">
        <v>120.5654398305808</v>
      </c>
      <c r="AV19" s="568">
        <v>129.90817736240626</v>
      </c>
      <c r="AW19" s="568">
        <v>130.30164934541529</v>
      </c>
      <c r="AX19" s="568">
        <v>117.03703530780466</v>
      </c>
      <c r="AY19" s="568">
        <v>116.05670492995803</v>
      </c>
      <c r="AZ19" s="568">
        <v>129.31417301094845</v>
      </c>
      <c r="BA19" s="568">
        <v>137.7115010879329</v>
      </c>
      <c r="BB19" s="568">
        <v>163.39989454692045</v>
      </c>
      <c r="BC19" s="568">
        <v>181.77764103880722</v>
      </c>
      <c r="BD19" s="568">
        <v>227.36816295896958</v>
      </c>
      <c r="BE19" s="568">
        <v>222.24429067817888</v>
      </c>
      <c r="BF19" s="568">
        <v>125.94936079999951</v>
      </c>
      <c r="BG19" s="568">
        <v>98.740943896558406</v>
      </c>
      <c r="BH19" s="568">
        <v>110.59815848594947</v>
      </c>
      <c r="BI19" s="568">
        <v>121.00683206855987</v>
      </c>
      <c r="BJ19" s="568">
        <v>135.22525725050014</v>
      </c>
      <c r="BK19" s="568">
        <v>177.29058644917549</v>
      </c>
      <c r="BL19" s="568">
        <v>177.52983813385868</v>
      </c>
      <c r="BM19" s="568">
        <v>172.63165679772874</v>
      </c>
      <c r="BN19" s="568">
        <v>191.60518192142953</v>
      </c>
      <c r="BO19" s="568">
        <v>221.16650892590164</v>
      </c>
      <c r="BP19" s="568">
        <v>243.7343581075485</v>
      </c>
      <c r="BQ19" s="568">
        <v>235.14265347979187</v>
      </c>
      <c r="BR19" s="568">
        <v>233.3287221395673</v>
      </c>
      <c r="BS19" s="568">
        <v>244.78334357180054</v>
      </c>
      <c r="BT19" s="568">
        <v>226.6328503790854</v>
      </c>
      <c r="BU19" s="568">
        <v>224.54440735997662</v>
      </c>
      <c r="BV19" s="568">
        <v>223.20237947586315</v>
      </c>
      <c r="BW19" s="568">
        <v>229.04997158281017</v>
      </c>
      <c r="BX19" s="568">
        <v>220.42991291665103</v>
      </c>
      <c r="BY19" s="568">
        <v>231.19757686495703</v>
      </c>
      <c r="BZ19" s="568">
        <v>229.43763635430551</v>
      </c>
      <c r="CA19" s="568">
        <v>232.31151549520237</v>
      </c>
      <c r="CB19" s="568">
        <v>232.44608070320098</v>
      </c>
      <c r="CC19" s="568">
        <v>218.5024089556928</v>
      </c>
      <c r="CD19" s="568">
        <v>173.34291287576835</v>
      </c>
      <c r="CE19" s="568">
        <v>128.96619888592147</v>
      </c>
      <c r="CF19" s="568">
        <v>134.98584578200305</v>
      </c>
      <c r="CG19" s="568">
        <v>114.374411431167</v>
      </c>
      <c r="CH19" s="568">
        <v>100.54100767343613</v>
      </c>
      <c r="CI19" s="568">
        <v>81.043604315676006</v>
      </c>
      <c r="CJ19" s="568">
        <v>100.02272495411694</v>
      </c>
      <c r="CK19" s="568">
        <v>103.64533368999686</v>
      </c>
      <c r="CL19" s="568">
        <v>115.28833704021014</v>
      </c>
      <c r="CM19" s="568">
        <v>123.55074975375778</v>
      </c>
      <c r="CN19" s="568">
        <v>114.19953100184978</v>
      </c>
      <c r="CO19" s="568">
        <v>118.85125564119539</v>
      </c>
      <c r="CP19" s="568">
        <v>139.09183189294004</v>
      </c>
      <c r="CQ19" s="568">
        <v>150.78078813697198</v>
      </c>
      <c r="CR19" s="568">
        <v>160.08410842010775</v>
      </c>
      <c r="CS19" s="568">
        <v>167.76102954005179</v>
      </c>
      <c r="CT19" s="568">
        <v>152.15186232754962</v>
      </c>
      <c r="CU19" s="819">
        <v>135.86909365288776</v>
      </c>
      <c r="CV19" s="819">
        <v>135.57039014601995</v>
      </c>
      <c r="CW19" s="819">
        <v>122.93747854617902</v>
      </c>
      <c r="CX19" s="819">
        <v>127.32593884793896</v>
      </c>
      <c r="CY19" s="819">
        <v>103.80372951776133</v>
      </c>
      <c r="CZ19" s="819">
        <v>67.367236821891979</v>
      </c>
      <c r="DA19" s="819">
        <v>90.26990155065765</v>
      </c>
      <c r="DB19" s="819">
        <v>104.11370249530587</v>
      </c>
      <c r="DC19" s="819">
        <v>141.63601564547739</v>
      </c>
      <c r="DD19" s="819">
        <v>156.75555256189926</v>
      </c>
      <c r="DE19" s="819">
        <v>193.88444277347534</v>
      </c>
      <c r="DF19" s="819">
        <v>245.35548077356069</v>
      </c>
      <c r="DG19" s="819">
        <v>281.6534634773729</v>
      </c>
      <c r="DH19" s="819">
        <v>314.54556953187483</v>
      </c>
      <c r="DI19" s="819">
        <v>332.31532666842929</v>
      </c>
      <c r="DJ19" s="819">
        <v>318.3427887586555</v>
      </c>
      <c r="DK19" s="819">
        <v>303.16390539992818</v>
      </c>
      <c r="DL19" s="819">
        <v>264.18708307102895</v>
      </c>
      <c r="DM19" s="819">
        <v>253.64801714807425</v>
      </c>
      <c r="DN19" s="819">
        <v>250.63530708981168</v>
      </c>
      <c r="DO19" s="820">
        <v>262.53994207633781</v>
      </c>
      <c r="DP19" s="821">
        <v>228.78601393951107</v>
      </c>
      <c r="DQ19" s="821">
        <v>219.6591828502323</v>
      </c>
      <c r="DR19" s="821">
        <v>217.05017593977692</v>
      </c>
      <c r="DS19" s="821">
        <v>240.22404699984909</v>
      </c>
      <c r="DT19" s="821">
        <v>209.33920275465263</v>
      </c>
      <c r="DU19" s="821">
        <v>200.98815230796257</v>
      </c>
      <c r="DV19" s="821">
        <v>198.6009109848959</v>
      </c>
      <c r="DW19" s="821">
        <v>227.97262060285678</v>
      </c>
      <c r="DX19" s="821">
        <v>198.66290341416533</v>
      </c>
      <c r="DY19" s="821">
        <v>190.73775654025647</v>
      </c>
      <c r="DZ19" s="821">
        <v>188.4722645246662</v>
      </c>
    </row>
    <row r="20" spans="1:130" s="576" customFormat="1" ht="12.75">
      <c r="A20" s="705"/>
      <c r="B20" s="561" t="s">
        <v>1028</v>
      </c>
      <c r="C20" s="718" t="s">
        <v>1445</v>
      </c>
      <c r="D20" s="567">
        <v>18.176666666666666</v>
      </c>
      <c r="E20" s="567">
        <v>16.439999999999998</v>
      </c>
      <c r="F20" s="567">
        <v>16.976666666666667</v>
      </c>
      <c r="G20" s="567">
        <v>18.313333333333336</v>
      </c>
      <c r="H20" s="567">
        <v>19.486666666666668</v>
      </c>
      <c r="I20" s="567">
        <v>20.63</v>
      </c>
      <c r="J20" s="567">
        <v>23.063333333333333</v>
      </c>
      <c r="K20" s="567">
        <v>21.083333333333332</v>
      </c>
      <c r="L20" s="567">
        <v>18.489999999999998</v>
      </c>
      <c r="M20" s="567">
        <v>18.656666666666666</v>
      </c>
      <c r="N20" s="567">
        <v>18.84</v>
      </c>
      <c r="O20" s="567">
        <v>14.163333333333334</v>
      </c>
      <c r="P20" s="567">
        <v>13.280000000000001</v>
      </c>
      <c r="Q20" s="567">
        <v>13.003333333333336</v>
      </c>
      <c r="R20" s="567">
        <v>11.85</v>
      </c>
      <c r="S20" s="567">
        <v>11.643333333333333</v>
      </c>
      <c r="T20" s="567">
        <v>16.03</v>
      </c>
      <c r="U20" s="567">
        <v>20.443333333333332</v>
      </c>
      <c r="V20" s="567">
        <v>23.806666666666668</v>
      </c>
      <c r="W20" s="567">
        <v>26.616666666666664</v>
      </c>
      <c r="X20" s="567">
        <v>26.766666666666666</v>
      </c>
      <c r="Y20" s="567">
        <v>29.883333333333336</v>
      </c>
      <c r="Z20" s="567">
        <v>29.669999999999998</v>
      </c>
      <c r="AA20" s="567">
        <v>26.069999999999997</v>
      </c>
      <c r="AB20" s="567">
        <v>26.72666666666667</v>
      </c>
      <c r="AC20" s="567">
        <v>25.213333333333335</v>
      </c>
      <c r="AD20" s="567">
        <v>19.313333333333333</v>
      </c>
      <c r="AE20" s="567">
        <v>20.923333333333332</v>
      </c>
      <c r="AF20" s="567">
        <v>25.203333333333333</v>
      </c>
      <c r="AG20" s="567">
        <v>26.936666666666667</v>
      </c>
      <c r="AH20" s="567">
        <v>26.736666666666668</v>
      </c>
      <c r="AI20" s="567">
        <v>31.323262019783755</v>
      </c>
      <c r="AJ20" s="567">
        <v>26.538422318422317</v>
      </c>
      <c r="AK20" s="567">
        <v>28.398066168935731</v>
      </c>
      <c r="AL20" s="567">
        <v>29.353429951690817</v>
      </c>
      <c r="AM20" s="567">
        <v>32.0997261747914</v>
      </c>
      <c r="AN20" s="567">
        <v>35.58812650312651</v>
      </c>
      <c r="AO20" s="567">
        <v>40.500202020202018</v>
      </c>
      <c r="AP20" s="567">
        <v>42.678458811719679</v>
      </c>
      <c r="AQ20" s="567">
        <v>46.101754888428808</v>
      </c>
      <c r="AR20" s="567">
        <v>50.803441558441556</v>
      </c>
      <c r="AS20" s="567">
        <v>59.990477131564091</v>
      </c>
      <c r="AT20" s="567">
        <v>56.54422077922078</v>
      </c>
      <c r="AU20" s="567">
        <v>60.953930830039532</v>
      </c>
      <c r="AV20" s="567">
        <v>68.331886253842768</v>
      </c>
      <c r="AW20" s="567">
        <v>68.818035426731072</v>
      </c>
      <c r="AX20" s="567">
        <v>58.99563492063492</v>
      </c>
      <c r="AY20" s="567">
        <v>57.338152393500224</v>
      </c>
      <c r="AZ20" s="567">
        <v>66.157950310559002</v>
      </c>
      <c r="BA20" s="567">
        <v>73.450909749670615</v>
      </c>
      <c r="BB20" s="567">
        <v>87.697537591233242</v>
      </c>
      <c r="BC20" s="567">
        <v>95.223706004140809</v>
      </c>
      <c r="BD20" s="567">
        <v>120.99309764309766</v>
      </c>
      <c r="BE20" s="567">
        <v>115.80177949264906</v>
      </c>
      <c r="BF20" s="567">
        <v>55.840376811594204</v>
      </c>
      <c r="BG20" s="567">
        <v>44.088373737373736</v>
      </c>
      <c r="BH20" s="567">
        <v>59.240264550264534</v>
      </c>
      <c r="BI20" s="567">
        <v>68.219624087667555</v>
      </c>
      <c r="BJ20" s="567">
        <v>75.513751594621141</v>
      </c>
      <c r="BK20" s="567">
        <v>77.06332493673797</v>
      </c>
      <c r="BL20" s="567">
        <v>78.132840307840311</v>
      </c>
      <c r="BM20" s="567">
        <v>75.502222222222215</v>
      </c>
      <c r="BN20" s="567">
        <v>85.440723801158583</v>
      </c>
      <c r="BO20" s="567">
        <v>99.680342305037968</v>
      </c>
      <c r="BP20" s="567">
        <v>110.11515632515632</v>
      </c>
      <c r="BQ20" s="567">
        <v>103.22976640107073</v>
      </c>
      <c r="BR20" s="567">
        <v>103.1819672919673</v>
      </c>
      <c r="BS20" s="567">
        <v>112.46061327561328</v>
      </c>
      <c r="BT20" s="567">
        <v>102.87905452035885</v>
      </c>
      <c r="BU20" s="567">
        <v>102.7828519982433</v>
      </c>
      <c r="BV20" s="567">
        <v>101.90713658322352</v>
      </c>
      <c r="BW20" s="567">
        <v>105.10398044628481</v>
      </c>
      <c r="BX20" s="567">
        <v>99.314299077733878</v>
      </c>
      <c r="BY20" s="567">
        <v>107.3488208168643</v>
      </c>
      <c r="BZ20" s="567">
        <v>104.51065123282517</v>
      </c>
      <c r="CA20" s="567">
        <v>103.70469151138717</v>
      </c>
      <c r="CB20" s="567">
        <v>106.34923280423281</v>
      </c>
      <c r="CC20" s="567">
        <v>100.38951147081582</v>
      </c>
      <c r="CD20" s="567">
        <v>74.545999999999992</v>
      </c>
      <c r="CE20" s="567">
        <v>51.737505050505057</v>
      </c>
      <c r="CF20" s="567">
        <v>60.407366522366509</v>
      </c>
      <c r="CG20" s="567">
        <v>48.812765020808492</v>
      </c>
      <c r="CH20" s="567">
        <v>42.214531338226983</v>
      </c>
      <c r="CI20" s="567">
        <v>32.7705429031516</v>
      </c>
      <c r="CJ20" s="567">
        <v>44.805848965848959</v>
      </c>
      <c r="CK20" s="567">
        <v>44.708299245038376</v>
      </c>
      <c r="CL20" s="567">
        <v>49.061974506974508</v>
      </c>
      <c r="CM20" s="567">
        <v>52.963356609573999</v>
      </c>
      <c r="CN20" s="567">
        <v>49.423652613087398</v>
      </c>
      <c r="CO20" s="567">
        <v>50.172668507016333</v>
      </c>
      <c r="CP20" s="567">
        <v>58.695687830687831</v>
      </c>
      <c r="CQ20" s="567">
        <v>64.596599472990775</v>
      </c>
      <c r="CR20" s="567">
        <v>71.37579710144928</v>
      </c>
      <c r="CS20" s="567">
        <v>73.043708827404487</v>
      </c>
      <c r="CT20" s="567">
        <v>64.299224752703012</v>
      </c>
      <c r="CU20" s="818">
        <v>60.442111341154828</v>
      </c>
      <c r="CV20" s="818">
        <v>65.059207729468596</v>
      </c>
      <c r="CW20" s="818">
        <v>59.692236965932615</v>
      </c>
      <c r="CX20" s="818">
        <v>60.370842064537719</v>
      </c>
      <c r="CY20" s="818">
        <v>49.08619126043039</v>
      </c>
      <c r="CZ20" s="818">
        <v>30.3268278018278</v>
      </c>
      <c r="DA20" s="818">
        <v>42.036625677060464</v>
      </c>
      <c r="DB20" s="818">
        <v>43.698501578936366</v>
      </c>
      <c r="DC20" s="818">
        <v>59.261456521739127</v>
      </c>
      <c r="DD20" s="818">
        <v>67.052919672919685</v>
      </c>
      <c r="DE20" s="818">
        <v>71.644848484848481</v>
      </c>
      <c r="DF20" s="818">
        <v>78.3097033481816</v>
      </c>
      <c r="DG20" s="818">
        <v>96.55887945709685</v>
      </c>
      <c r="DH20" s="818">
        <v>109.94</v>
      </c>
      <c r="DI20" s="818">
        <v>108.34666666666665</v>
      </c>
      <c r="DJ20" s="818">
        <v>100.69333333333333</v>
      </c>
      <c r="DK20" s="818">
        <v>95.493333333333339</v>
      </c>
      <c r="DL20" s="818">
        <v>92.036666666666676</v>
      </c>
      <c r="DM20" s="818">
        <v>89.493333333333339</v>
      </c>
      <c r="DN20" s="818">
        <v>87.24</v>
      </c>
      <c r="DO20" s="818">
        <v>91.3837113082092</v>
      </c>
      <c r="DP20" s="818">
        <v>79.634797219255347</v>
      </c>
      <c r="DQ20" s="818">
        <v>76.457971282503493</v>
      </c>
      <c r="DR20" s="818">
        <v>75.549840000000003</v>
      </c>
      <c r="DS20" s="818">
        <v>83.616095847011422</v>
      </c>
      <c r="DT20" s="818">
        <v>72.865839455618655</v>
      </c>
      <c r="DU20" s="818">
        <v>69.959043723490709</v>
      </c>
      <c r="DV20" s="818">
        <v>69.128103600000017</v>
      </c>
      <c r="DW20" s="818">
        <v>79.351674958813845</v>
      </c>
      <c r="DX20" s="818">
        <v>69.149681643382095</v>
      </c>
      <c r="DY20" s="818">
        <v>66.391132493592679</v>
      </c>
      <c r="DZ20" s="818">
        <v>65.602570316400005</v>
      </c>
    </row>
    <row r="21" spans="1:130" s="576" customFormat="1" ht="12.75">
      <c r="A21" s="705" t="s">
        <v>1410</v>
      </c>
      <c r="B21" s="561" t="s">
        <v>1337</v>
      </c>
      <c r="C21" s="719" t="s">
        <v>1444</v>
      </c>
      <c r="D21" s="568">
        <v>85.19354916282245</v>
      </c>
      <c r="E21" s="568">
        <v>90.491873861599473</v>
      </c>
      <c r="F21" s="568">
        <v>91.792840718073961</v>
      </c>
      <c r="G21" s="568">
        <v>94.348422452043962</v>
      </c>
      <c r="H21" s="568">
        <v>102.28557850692245</v>
      </c>
      <c r="I21" s="568">
        <v>98.518136975075507</v>
      </c>
      <c r="J21" s="568">
        <v>89.027155324125346</v>
      </c>
      <c r="K21" s="568">
        <v>91.186383085308094</v>
      </c>
      <c r="L21" s="568">
        <v>90.380239742075673</v>
      </c>
      <c r="M21" s="568">
        <v>85.101699782222411</v>
      </c>
      <c r="N21" s="568">
        <v>84.065663745703873</v>
      </c>
      <c r="O21" s="568">
        <v>96.44184039839611</v>
      </c>
      <c r="P21" s="568">
        <v>99.15371699804912</v>
      </c>
      <c r="Q21" s="568">
        <v>90.765336041609871</v>
      </c>
      <c r="R21" s="568">
        <v>91.275970765903367</v>
      </c>
      <c r="S21" s="568">
        <v>85.697375856978155</v>
      </c>
      <c r="T21" s="568">
        <v>83.145430835550911</v>
      </c>
      <c r="U21" s="568">
        <v>81.299390298393703</v>
      </c>
      <c r="V21" s="568">
        <v>81.494083241571545</v>
      </c>
      <c r="W21" s="568">
        <v>83.717357476179572</v>
      </c>
      <c r="X21" s="568">
        <v>87.084584101158001</v>
      </c>
      <c r="Y21" s="568">
        <v>80.711153524616151</v>
      </c>
      <c r="Z21" s="568">
        <v>81.472640476332117</v>
      </c>
      <c r="AA21" s="568">
        <v>82.331265728416454</v>
      </c>
      <c r="AB21" s="568">
        <v>85.085237106478587</v>
      </c>
      <c r="AC21" s="568">
        <v>86.829305509889068</v>
      </c>
      <c r="AD21" s="568">
        <v>81.977526231978104</v>
      </c>
      <c r="AE21" s="568">
        <v>85.069819439382613</v>
      </c>
      <c r="AF21" s="568">
        <v>87.137453520661609</v>
      </c>
      <c r="AG21" s="568">
        <v>89.165817827731487</v>
      </c>
      <c r="AH21" s="568">
        <v>92.375016221389174</v>
      </c>
      <c r="AI21" s="568">
        <v>93.199557984679643</v>
      </c>
      <c r="AJ21" s="568">
        <v>95.48926213506104</v>
      </c>
      <c r="AK21" s="568">
        <v>94.63805647296806</v>
      </c>
      <c r="AL21" s="568">
        <v>103.10559052798138</v>
      </c>
      <c r="AM21" s="568">
        <v>106.2559312984217</v>
      </c>
      <c r="AN21" s="568">
        <v>112.39239610756154</v>
      </c>
      <c r="AO21" s="568">
        <v>102.53429066321435</v>
      </c>
      <c r="AP21" s="568">
        <v>104.01253824205186</v>
      </c>
      <c r="AQ21" s="568">
        <v>111.16170144422726</v>
      </c>
      <c r="AR21" s="568">
        <v>109.98706334713707</v>
      </c>
      <c r="AS21" s="568">
        <v>105.17142506426467</v>
      </c>
      <c r="AT21" s="568">
        <v>104.1506248326627</v>
      </c>
      <c r="AU21" s="568">
        <v>108.87240480460483</v>
      </c>
      <c r="AV21" s="568">
        <v>119.83777610248048</v>
      </c>
      <c r="AW21" s="568">
        <v>117.57238646763848</v>
      </c>
      <c r="AX21" s="568">
        <v>118.6495585055489</v>
      </c>
      <c r="AY21" s="568">
        <v>123.79047744412122</v>
      </c>
      <c r="AZ21" s="568">
        <v>129.22669987291425</v>
      </c>
      <c r="BA21" s="568">
        <v>132.89715910778284</v>
      </c>
      <c r="BB21" s="568">
        <v>143.90132799579376</v>
      </c>
      <c r="BC21" s="568">
        <v>160.8279552697793</v>
      </c>
      <c r="BD21" s="568">
        <v>172.384230606046</v>
      </c>
      <c r="BE21" s="568">
        <v>162.66858315423488</v>
      </c>
      <c r="BF21" s="568">
        <v>126.99067757148376</v>
      </c>
      <c r="BG21" s="568">
        <v>122.44401777452386</v>
      </c>
      <c r="BH21" s="568">
        <v>136.19658011395762</v>
      </c>
      <c r="BI21" s="568">
        <v>130.19041161772788</v>
      </c>
      <c r="BJ21" s="568">
        <v>135.05792536936821</v>
      </c>
      <c r="BK21" s="568">
        <v>99.372793529947231</v>
      </c>
      <c r="BL21" s="568">
        <v>100.11210388494908</v>
      </c>
      <c r="BM21" s="568">
        <v>105.39979067329402</v>
      </c>
      <c r="BN21" s="568">
        <v>116.68339540001104</v>
      </c>
      <c r="BO21" s="568">
        <v>127.8889331631231</v>
      </c>
      <c r="BP21" s="568">
        <v>130.14973965584784</v>
      </c>
      <c r="BQ21" s="568">
        <v>124.71957262995996</v>
      </c>
      <c r="BR21" s="568">
        <v>117.12733313601079</v>
      </c>
      <c r="BS21" s="568">
        <v>120.51241957129527</v>
      </c>
      <c r="BT21" s="568">
        <v>118.4869964672004</v>
      </c>
      <c r="BU21" s="568">
        <v>123.59173989506819</v>
      </c>
      <c r="BV21" s="568">
        <v>120.90166887463441</v>
      </c>
      <c r="BW21" s="568">
        <v>121.67708520775115</v>
      </c>
      <c r="BX21" s="568">
        <v>125.08612856548946</v>
      </c>
      <c r="BY21" s="568">
        <v>119.16672873455134</v>
      </c>
      <c r="BZ21" s="568">
        <v>116.02610115958352</v>
      </c>
      <c r="CA21" s="568">
        <v>122.30409468735449</v>
      </c>
      <c r="CB21" s="568">
        <v>126.17678453163863</v>
      </c>
      <c r="CC21" s="568">
        <v>115.33911674231943</v>
      </c>
      <c r="CD21" s="568">
        <v>110.55558155025714</v>
      </c>
      <c r="CE21" s="568">
        <v>101.67391435487582</v>
      </c>
      <c r="CF21" s="568">
        <v>100.65058213489148</v>
      </c>
      <c r="CG21" s="568">
        <v>97.84409772789742</v>
      </c>
      <c r="CH21" s="568">
        <v>93.98297190354991</v>
      </c>
      <c r="CI21" s="568">
        <v>94.343764540202983</v>
      </c>
      <c r="CJ21" s="568">
        <v>101.69621711702099</v>
      </c>
      <c r="CK21" s="568">
        <v>102.57136867341008</v>
      </c>
      <c r="CL21" s="568">
        <v>101.38864966936598</v>
      </c>
      <c r="CM21" s="568">
        <v>105.66491780230403</v>
      </c>
      <c r="CN21" s="568">
        <v>104.18019263568927</v>
      </c>
      <c r="CO21" s="568">
        <v>103.26469350516949</v>
      </c>
      <c r="CP21" s="568">
        <v>102.07482731066465</v>
      </c>
      <c r="CQ21" s="568">
        <v>106.20547173500381</v>
      </c>
      <c r="CR21" s="568">
        <v>106.38717471672406</v>
      </c>
      <c r="CS21" s="568">
        <v>99.106055385458362</v>
      </c>
      <c r="CT21" s="568">
        <v>98.322176292885729</v>
      </c>
      <c r="CU21" s="819">
        <v>99.100618809295042</v>
      </c>
      <c r="CV21" s="819">
        <v>99.958777255170261</v>
      </c>
      <c r="CW21" s="819">
        <v>98.195153827483963</v>
      </c>
      <c r="CX21" s="819">
        <v>100.22630907721391</v>
      </c>
      <c r="CY21" s="819">
        <v>101.23800705475234</v>
      </c>
      <c r="CZ21" s="819">
        <v>96.418667769612412</v>
      </c>
      <c r="DA21" s="819">
        <v>98.753016684939311</v>
      </c>
      <c r="DB21" s="819">
        <v>107.75565354273841</v>
      </c>
      <c r="DC21" s="819">
        <v>119.38591349582389</v>
      </c>
      <c r="DD21" s="819">
        <v>130.89510276343771</v>
      </c>
      <c r="DE21" s="819">
        <v>129.20508211734463</v>
      </c>
      <c r="DF21" s="819">
        <v>130.43301736062821</v>
      </c>
      <c r="DG21" s="819">
        <v>148.25505416923113</v>
      </c>
      <c r="DH21" s="819">
        <v>160.7695436977464</v>
      </c>
      <c r="DI21" s="819">
        <v>150.10208270680661</v>
      </c>
      <c r="DJ21" s="819">
        <v>147.67705317722368</v>
      </c>
      <c r="DK21" s="819">
        <v>149.14759041883892</v>
      </c>
      <c r="DL21" s="819">
        <v>149.61495466498576</v>
      </c>
      <c r="DM21" s="819">
        <v>146.76638956279544</v>
      </c>
      <c r="DN21" s="819">
        <v>144.45754165279573</v>
      </c>
      <c r="DO21" s="820">
        <v>145.12060547753026</v>
      </c>
      <c r="DP21" s="821">
        <v>145.57535088903114</v>
      </c>
      <c r="DQ21" s="821">
        <v>142.80369704459997</v>
      </c>
      <c r="DR21" s="821">
        <v>140.55718802817023</v>
      </c>
      <c r="DS21" s="821">
        <v>143.52427881727743</v>
      </c>
      <c r="DT21" s="821">
        <v>143.97402202925178</v>
      </c>
      <c r="DU21" s="821">
        <v>141.23285637710936</v>
      </c>
      <c r="DV21" s="821">
        <v>139.01105895986035</v>
      </c>
      <c r="DW21" s="821">
        <v>143.23723025964287</v>
      </c>
      <c r="DX21" s="821">
        <v>143.68607398519327</v>
      </c>
      <c r="DY21" s="821">
        <v>140.95039066435513</v>
      </c>
      <c r="DZ21" s="822">
        <v>138.73303684194062</v>
      </c>
    </row>
    <row r="22" spans="1:130" s="576" customFormat="1" ht="12.75">
      <c r="A22" s="705"/>
      <c r="B22" s="561" t="s">
        <v>1338</v>
      </c>
      <c r="C22" s="719" t="s">
        <v>1444</v>
      </c>
      <c r="D22" s="568">
        <v>106.26118723749484</v>
      </c>
      <c r="E22" s="568">
        <v>94.877368446610376</v>
      </c>
      <c r="F22" s="568">
        <v>94.787038741081844</v>
      </c>
      <c r="G22" s="568">
        <v>93.872764674869458</v>
      </c>
      <c r="H22" s="568">
        <v>93.786235243241222</v>
      </c>
      <c r="I22" s="568">
        <v>93.104918366635772</v>
      </c>
      <c r="J22" s="568">
        <v>92.040803993615953</v>
      </c>
      <c r="K22" s="568">
        <v>92.023028144856923</v>
      </c>
      <c r="L22" s="568">
        <v>88.723754364622607</v>
      </c>
      <c r="M22" s="568">
        <v>84.373666558806093</v>
      </c>
      <c r="N22" s="568">
        <v>77.130119792113845</v>
      </c>
      <c r="O22" s="568">
        <v>72.615197268400735</v>
      </c>
      <c r="P22" s="568">
        <v>71.713242441556176</v>
      </c>
      <c r="Q22" s="568">
        <v>68.993793919286915</v>
      </c>
      <c r="R22" s="568">
        <v>67.510619541905456</v>
      </c>
      <c r="S22" s="568">
        <v>68.903849905940532</v>
      </c>
      <c r="T22" s="568">
        <v>69.537071746721409</v>
      </c>
      <c r="U22" s="568">
        <v>69.572298779659263</v>
      </c>
      <c r="V22" s="568">
        <v>71.63102488949977</v>
      </c>
      <c r="W22" s="568">
        <v>72.832952150882292</v>
      </c>
      <c r="X22" s="568">
        <v>74.455069286290978</v>
      </c>
      <c r="Y22" s="568">
        <v>71.305477202877739</v>
      </c>
      <c r="Z22" s="568">
        <v>69.884323202192476</v>
      </c>
      <c r="AA22" s="568">
        <v>68.838618172807557</v>
      </c>
      <c r="AB22" s="568">
        <v>67.394752260210097</v>
      </c>
      <c r="AC22" s="568">
        <v>63.68892863833878</v>
      </c>
      <c r="AD22" s="568">
        <v>59.568262800230684</v>
      </c>
      <c r="AE22" s="568">
        <v>61.116673704272536</v>
      </c>
      <c r="AF22" s="568">
        <v>63.281926261690209</v>
      </c>
      <c r="AG22" s="568">
        <v>70.394985342243842</v>
      </c>
      <c r="AH22" s="568">
        <v>72.499074942678789</v>
      </c>
      <c r="AI22" s="568">
        <v>74.867182513308393</v>
      </c>
      <c r="AJ22" s="568">
        <v>75.038230145662908</v>
      </c>
      <c r="AK22" s="568">
        <v>76.667358144224622</v>
      </c>
      <c r="AL22" s="568">
        <v>81.347502019428603</v>
      </c>
      <c r="AM22" s="568">
        <v>83.605636655690219</v>
      </c>
      <c r="AN22" s="568">
        <v>85.383447495866889</v>
      </c>
      <c r="AO22" s="568">
        <v>83.059706375573384</v>
      </c>
      <c r="AP22" s="568">
        <v>79.860806545121704</v>
      </c>
      <c r="AQ22" s="568">
        <v>82.41212075202624</v>
      </c>
      <c r="AR22" s="568">
        <v>84.16110533745227</v>
      </c>
      <c r="AS22" s="568">
        <v>87.144739473548967</v>
      </c>
      <c r="AT22" s="568">
        <v>88.234024954896583</v>
      </c>
      <c r="AU22" s="568">
        <v>93.483419813207519</v>
      </c>
      <c r="AV22" s="568">
        <v>99.302398923174707</v>
      </c>
      <c r="AW22" s="568">
        <v>100.10975915124146</v>
      </c>
      <c r="AX22" s="568">
        <v>96.912708298687107</v>
      </c>
      <c r="AY22" s="568">
        <v>102.82092040052835</v>
      </c>
      <c r="AZ22" s="568">
        <v>103.84578858592415</v>
      </c>
      <c r="BA22" s="568">
        <v>99.5582553163797</v>
      </c>
      <c r="BB22" s="568">
        <v>104.02256521058959</v>
      </c>
      <c r="BC22" s="568">
        <v>111.13905057943488</v>
      </c>
      <c r="BD22" s="568">
        <v>114.58923863745173</v>
      </c>
      <c r="BE22" s="568">
        <v>114.54668924789698</v>
      </c>
      <c r="BF22" s="568">
        <v>93.878207738529113</v>
      </c>
      <c r="BG22" s="568">
        <v>87.617774738825517</v>
      </c>
      <c r="BH22" s="568">
        <v>90.571744436737362</v>
      </c>
      <c r="BI22" s="568">
        <v>95.073411509992098</v>
      </c>
      <c r="BJ22" s="568">
        <v>105.0294617288863</v>
      </c>
      <c r="BK22" s="568">
        <v>116.8164998766357</v>
      </c>
      <c r="BL22" s="568">
        <v>126.29851323629639</v>
      </c>
      <c r="BM22" s="568">
        <v>125.12649973455309</v>
      </c>
      <c r="BN22" s="568">
        <v>150.04990715533026</v>
      </c>
      <c r="BO22" s="568">
        <v>181.08629254086364</v>
      </c>
      <c r="BP22" s="568">
        <v>173.99656966649306</v>
      </c>
      <c r="BQ22" s="568">
        <v>154.8879452696209</v>
      </c>
      <c r="BR22" s="568">
        <v>134.15040922602984</v>
      </c>
      <c r="BS22" s="568">
        <v>135.48549803268997</v>
      </c>
      <c r="BT22" s="568">
        <v>130.88056635516628</v>
      </c>
      <c r="BU22" s="568">
        <v>121.94094883814019</v>
      </c>
      <c r="BV22" s="568">
        <v>123.44749029846021</v>
      </c>
      <c r="BW22" s="568">
        <v>125.22171986866208</v>
      </c>
      <c r="BX22" s="568">
        <v>124.96033422764189</v>
      </c>
      <c r="BY22" s="568">
        <v>119.3579127724981</v>
      </c>
      <c r="BZ22" s="568">
        <v>119.51987718218852</v>
      </c>
      <c r="CA22" s="568">
        <v>119.47768838102458</v>
      </c>
      <c r="CB22" s="568">
        <v>117.51548350809485</v>
      </c>
      <c r="CC22" s="568">
        <v>110.11992923633709</v>
      </c>
      <c r="CD22" s="568">
        <v>105.1782946574853</v>
      </c>
      <c r="CE22" s="568">
        <v>104.26418062522816</v>
      </c>
      <c r="CF22" s="568">
        <v>104.33069491561916</v>
      </c>
      <c r="CG22" s="568">
        <v>97.157685737760048</v>
      </c>
      <c r="CH22" s="568">
        <v>94.326001709287326</v>
      </c>
      <c r="CI22" s="568">
        <v>94.51823455304104</v>
      </c>
      <c r="CJ22" s="568">
        <v>100.56233512271704</v>
      </c>
      <c r="CK22" s="568">
        <v>101.85071343370915</v>
      </c>
      <c r="CL22" s="568">
        <v>103.06871689053285</v>
      </c>
      <c r="CM22" s="568">
        <v>109.67782025622535</v>
      </c>
      <c r="CN22" s="568">
        <v>106.34231711914906</v>
      </c>
      <c r="CO22" s="568">
        <v>102.74066276550298</v>
      </c>
      <c r="CP22" s="568">
        <v>102.21912009879968</v>
      </c>
      <c r="CQ22" s="568">
        <v>110.23856480283747</v>
      </c>
      <c r="CR22" s="568">
        <v>110.10384466194523</v>
      </c>
      <c r="CS22" s="568">
        <v>106.46462241030999</v>
      </c>
      <c r="CT22" s="568">
        <v>102.56832940646835</v>
      </c>
      <c r="CU22" s="819">
        <v>104.18465852130369</v>
      </c>
      <c r="CV22" s="819">
        <v>105.02532408291637</v>
      </c>
      <c r="CW22" s="819">
        <v>98.823664621896185</v>
      </c>
      <c r="CX22" s="819">
        <v>98.075578459905117</v>
      </c>
      <c r="CY22" s="819">
        <v>99.001956369663887</v>
      </c>
      <c r="CZ22" s="819">
        <v>91.314451735981592</v>
      </c>
      <c r="DA22" s="819">
        <v>95.174587241853217</v>
      </c>
      <c r="DB22" s="819">
        <v>107.14206882026382</v>
      </c>
      <c r="DC22" s="819">
        <v>112.44667898064323</v>
      </c>
      <c r="DD22" s="819">
        <v>117.36860714526233</v>
      </c>
      <c r="DE22" s="819">
        <v>110.41894164410631</v>
      </c>
      <c r="DF22" s="819">
        <v>114.41903767523898</v>
      </c>
      <c r="DG22" s="819">
        <v>119.3761710733549</v>
      </c>
      <c r="DH22" s="819">
        <v>121.92270260765383</v>
      </c>
      <c r="DI22" s="819">
        <v>108.46913570860156</v>
      </c>
      <c r="DJ22" s="819">
        <v>108.05974106814041</v>
      </c>
      <c r="DK22" s="819">
        <v>106.1052585395166</v>
      </c>
      <c r="DL22" s="819">
        <v>106.24680062031945</v>
      </c>
      <c r="DM22" s="819">
        <v>105.50930813633443</v>
      </c>
      <c r="DN22" s="819">
        <v>103.78770371473392</v>
      </c>
      <c r="DO22" s="819">
        <v>0</v>
      </c>
      <c r="DP22" s="819">
        <v>0</v>
      </c>
      <c r="DQ22" s="819">
        <v>0</v>
      </c>
      <c r="DR22" s="819">
        <v>0</v>
      </c>
      <c r="DS22" s="819">
        <v>0</v>
      </c>
      <c r="DT22" s="819">
        <v>0</v>
      </c>
      <c r="DU22" s="819">
        <v>0</v>
      </c>
      <c r="DV22" s="819">
        <v>0</v>
      </c>
      <c r="DW22" s="819">
        <v>0</v>
      </c>
      <c r="DX22" s="819">
        <v>0</v>
      </c>
      <c r="DY22" s="819">
        <v>0</v>
      </c>
      <c r="DZ22" s="819">
        <v>0</v>
      </c>
    </row>
    <row r="23" spans="1:130" s="576" customFormat="1" ht="12.75">
      <c r="A23" s="705"/>
      <c r="B23" s="561" t="s">
        <v>1339</v>
      </c>
      <c r="C23" s="719" t="s">
        <v>1444</v>
      </c>
      <c r="D23" s="568">
        <v>61.753794819012242</v>
      </c>
      <c r="E23" s="568">
        <v>64.558075281325443</v>
      </c>
      <c r="F23" s="568">
        <v>61.677362426898384</v>
      </c>
      <c r="G23" s="568">
        <v>59.523371045684037</v>
      </c>
      <c r="H23" s="568">
        <v>58.541560606661058</v>
      </c>
      <c r="I23" s="568">
        <v>52.735002136078329</v>
      </c>
      <c r="J23" s="568">
        <v>52.989073310818796</v>
      </c>
      <c r="K23" s="568">
        <v>57.652204281905917</v>
      </c>
      <c r="L23" s="568">
        <v>57.763439423458337</v>
      </c>
      <c r="M23" s="568">
        <v>56.482741316046592</v>
      </c>
      <c r="N23" s="568">
        <v>51.745512232217656</v>
      </c>
      <c r="O23" s="568">
        <v>47.847769323210102</v>
      </c>
      <c r="P23" s="568">
        <v>46.376618338266127</v>
      </c>
      <c r="Q23" s="568">
        <v>44.038432579555213</v>
      </c>
      <c r="R23" s="568">
        <v>42.014883695500849</v>
      </c>
      <c r="S23" s="568">
        <v>40.497059890092842</v>
      </c>
      <c r="T23" s="568">
        <v>43.118052151999997</v>
      </c>
      <c r="U23" s="568">
        <v>47.712856752504699</v>
      </c>
      <c r="V23" s="568">
        <v>50.507381452545474</v>
      </c>
      <c r="W23" s="568">
        <v>54.661617971783329</v>
      </c>
      <c r="X23" s="568">
        <v>52.497495927307732</v>
      </c>
      <c r="Y23" s="568">
        <v>52.783788021152652</v>
      </c>
      <c r="Z23" s="568">
        <v>50.637041581062149</v>
      </c>
      <c r="AA23" s="568">
        <v>49.673741265930971</v>
      </c>
      <c r="AB23" s="568">
        <v>48.163923887289691</v>
      </c>
      <c r="AC23" s="568">
        <v>43.693105844499357</v>
      </c>
      <c r="AD23" s="568">
        <v>42.08241840687446</v>
      </c>
      <c r="AE23" s="568">
        <v>45.021669533337537</v>
      </c>
      <c r="AF23" s="568">
        <v>46.070039984049444</v>
      </c>
      <c r="AG23" s="568">
        <v>44.709082934261147</v>
      </c>
      <c r="AH23" s="568">
        <v>45.772217536177912</v>
      </c>
      <c r="AI23" s="568">
        <v>49.650685220477698</v>
      </c>
      <c r="AJ23" s="568">
        <v>49.572712400129809</v>
      </c>
      <c r="AK23" s="568">
        <v>52.645414414816123</v>
      </c>
      <c r="AL23" s="568">
        <v>60.690447203356243</v>
      </c>
      <c r="AM23" s="568">
        <v>73.084836970827681</v>
      </c>
      <c r="AN23" s="568">
        <v>71.048745193065045</v>
      </c>
      <c r="AO23" s="568">
        <v>73.951454471633639</v>
      </c>
      <c r="AP23" s="568">
        <v>77.277371135913057</v>
      </c>
      <c r="AQ23" s="568">
        <v>88.135805349036502</v>
      </c>
      <c r="AR23" s="568">
        <v>89.75292066752219</v>
      </c>
      <c r="AS23" s="568">
        <v>90.313362237170566</v>
      </c>
      <c r="AT23" s="568">
        <v>95.740057622557828</v>
      </c>
      <c r="AU23" s="568">
        <v>112.1421710999612</v>
      </c>
      <c r="AV23" s="568">
        <v>140.19269861380533</v>
      </c>
      <c r="AW23" s="568">
        <v>154.99464695475697</v>
      </c>
      <c r="AX23" s="568">
        <v>164.21498117498544</v>
      </c>
      <c r="AY23" s="568">
        <v>171.77689732574285</v>
      </c>
      <c r="AZ23" s="568">
        <v>199.17747616516698</v>
      </c>
      <c r="BA23" s="568">
        <v>172.31276947611133</v>
      </c>
      <c r="BB23" s="568">
        <v>162.57750012541985</v>
      </c>
      <c r="BC23" s="568">
        <v>181.89345944965254</v>
      </c>
      <c r="BD23" s="568">
        <v>179.89407336811385</v>
      </c>
      <c r="BE23" s="568">
        <v>161.09572692819702</v>
      </c>
      <c r="BF23" s="568">
        <v>110.99599008252619</v>
      </c>
      <c r="BG23" s="568">
        <v>105.28470914352972</v>
      </c>
      <c r="BH23" s="568">
        <v>116.50216009045135</v>
      </c>
      <c r="BI23" s="568">
        <v>148.65191699667898</v>
      </c>
      <c r="BJ23" s="568">
        <v>163.06506018964879</v>
      </c>
      <c r="BK23" s="568">
        <v>174.02311093845171</v>
      </c>
      <c r="BL23" s="568">
        <v>188.39073505163185</v>
      </c>
      <c r="BM23" s="568">
        <v>177.06147166475526</v>
      </c>
      <c r="BN23" s="568">
        <v>203.87526663334782</v>
      </c>
      <c r="BO23" s="568">
        <v>227.04549360447854</v>
      </c>
      <c r="BP23" s="568">
        <v>219.90154728444017</v>
      </c>
      <c r="BQ23" s="568">
        <v>212.85762607538595</v>
      </c>
      <c r="BR23" s="568">
        <v>177.62220572214309</v>
      </c>
      <c r="BS23" s="568">
        <v>186.06337472593748</v>
      </c>
      <c r="BT23" s="568">
        <v>177.43568885476176</v>
      </c>
      <c r="BU23" s="568">
        <v>159.1644800872912</v>
      </c>
      <c r="BV23" s="568">
        <v>165.72666488684743</v>
      </c>
      <c r="BW23" s="568">
        <v>180.59289760070644</v>
      </c>
      <c r="BX23" s="568">
        <v>159.4049120287128</v>
      </c>
      <c r="BY23" s="568">
        <v>160.04660345541319</v>
      </c>
      <c r="BZ23" s="568">
        <v>161.63332714483218</v>
      </c>
      <c r="CA23" s="568">
        <v>154.19160501396087</v>
      </c>
      <c r="CB23" s="568">
        <v>149.0443804784494</v>
      </c>
      <c r="CC23" s="568">
        <v>146.64050040286313</v>
      </c>
      <c r="CD23" s="568">
        <v>131.2153185460426</v>
      </c>
      <c r="CE23" s="568">
        <v>116.43545576561343</v>
      </c>
      <c r="CF23" s="568">
        <v>113.35143090807786</v>
      </c>
      <c r="CG23" s="568">
        <v>101.1970671281714</v>
      </c>
      <c r="CH23" s="568">
        <v>91.434035198970108</v>
      </c>
      <c r="CI23" s="568">
        <v>90.500301952100486</v>
      </c>
      <c r="CJ23" s="568">
        <v>96.636711512486258</v>
      </c>
      <c r="CK23" s="568">
        <v>100.89638594927538</v>
      </c>
      <c r="CL23" s="568">
        <v>111.96660058613791</v>
      </c>
      <c r="CM23" s="568">
        <v>125.76864479857564</v>
      </c>
      <c r="CN23" s="568">
        <v>112.80588320996088</v>
      </c>
      <c r="CO23" s="568">
        <v>123.43509296843024</v>
      </c>
      <c r="CP23" s="568">
        <v>126.7451447696847</v>
      </c>
      <c r="CQ23" s="568">
        <v>135.56567144107422</v>
      </c>
      <c r="CR23" s="568">
        <v>134.51856303575076</v>
      </c>
      <c r="CS23" s="568">
        <v>125.51079906772553</v>
      </c>
      <c r="CT23" s="568">
        <v>125.55425917784093</v>
      </c>
      <c r="CU23" s="819">
        <v>131.96215714740043</v>
      </c>
      <c r="CV23" s="819">
        <v>139.91577579847973</v>
      </c>
      <c r="CW23" s="819">
        <v>138.54121962170782</v>
      </c>
      <c r="CX23" s="819">
        <v>130.03396631524012</v>
      </c>
      <c r="CY23" s="819">
        <v>126.48930478480115</v>
      </c>
      <c r="CZ23" s="819">
        <v>122.98303542862307</v>
      </c>
      <c r="DA23" s="819">
        <v>146.77429555000879</v>
      </c>
      <c r="DB23" s="819">
        <v>163.13269451657544</v>
      </c>
      <c r="DC23" s="819">
        <v>194.08362077151216</v>
      </c>
      <c r="DD23" s="819">
        <v>224.99952471711183</v>
      </c>
      <c r="DE23" s="819">
        <v>213.88094866966628</v>
      </c>
      <c r="DF23" s="819">
        <v>188.48243759978232</v>
      </c>
      <c r="DG23" s="819">
        <v>219.53772068030901</v>
      </c>
      <c r="DH23" s="819">
        <v>214.28202149362252</v>
      </c>
      <c r="DI23" s="819">
        <v>182.34549164249759</v>
      </c>
      <c r="DJ23" s="819">
        <v>181.6093055683572</v>
      </c>
      <c r="DK23" s="819">
        <v>181.84155924333561</v>
      </c>
      <c r="DL23" s="819">
        <v>181.77200881012996</v>
      </c>
      <c r="DM23" s="819">
        <v>181.78064307772996</v>
      </c>
      <c r="DN23" s="819">
        <v>181.67852444495659</v>
      </c>
      <c r="DO23" s="819">
        <v>0</v>
      </c>
      <c r="DP23" s="819">
        <v>0</v>
      </c>
      <c r="DQ23" s="819">
        <v>0</v>
      </c>
      <c r="DR23" s="819">
        <v>0</v>
      </c>
      <c r="DS23" s="819">
        <v>0</v>
      </c>
      <c r="DT23" s="819">
        <v>0</v>
      </c>
      <c r="DU23" s="819">
        <v>0</v>
      </c>
      <c r="DV23" s="819">
        <v>0</v>
      </c>
      <c r="DW23" s="819">
        <v>0</v>
      </c>
      <c r="DX23" s="819">
        <v>0</v>
      </c>
      <c r="DY23" s="819">
        <v>0</v>
      </c>
      <c r="DZ23" s="819">
        <v>0</v>
      </c>
    </row>
    <row r="24" spans="1:130" s="576" customFormat="1" ht="12.75">
      <c r="A24" s="705"/>
      <c r="B24" s="561" t="s">
        <v>1027</v>
      </c>
      <c r="C24" s="718" t="s">
        <v>1446</v>
      </c>
      <c r="D24" s="567">
        <v>164.62881978352868</v>
      </c>
      <c r="E24" s="567">
        <v>142.37177530924501</v>
      </c>
      <c r="F24" s="567">
        <v>117.53452301025366</v>
      </c>
      <c r="G24" s="567">
        <v>117.40539550781233</v>
      </c>
      <c r="H24" s="567">
        <v>126.158541361491</v>
      </c>
      <c r="I24" s="567">
        <v>119.00096893310568</v>
      </c>
      <c r="J24" s="567">
        <v>118.41164906819635</v>
      </c>
      <c r="K24" s="567">
        <v>164.28216552734366</v>
      </c>
      <c r="L24" s="567">
        <v>227.158437093099</v>
      </c>
      <c r="M24" s="567">
        <v>185.35683695475268</v>
      </c>
      <c r="N24" s="567">
        <v>163.28283691406236</v>
      </c>
      <c r="O24" s="567">
        <v>168.57661946614567</v>
      </c>
      <c r="P24" s="567">
        <v>134.32872263590465</v>
      </c>
      <c r="Q24" s="567">
        <v>113.94142913818366</v>
      </c>
      <c r="R24" s="567">
        <v>112.74807484944667</v>
      </c>
      <c r="S24" s="567">
        <v>105.98237312904666</v>
      </c>
      <c r="T24" s="567">
        <v>104.26909523809523</v>
      </c>
      <c r="U24" s="567">
        <v>86.516190476190459</v>
      </c>
      <c r="V24" s="567">
        <v>109.9268441929632</v>
      </c>
      <c r="W24" s="567">
        <v>102.91911111111101</v>
      </c>
      <c r="X24" s="567">
        <v>89.474666666666664</v>
      </c>
      <c r="Y24" s="567">
        <v>77.676538647343008</v>
      </c>
      <c r="Z24" s="567">
        <v>70.112708931419462</v>
      </c>
      <c r="AA24" s="567">
        <v>65.951004329004334</v>
      </c>
      <c r="AB24" s="567">
        <v>66.037308612440199</v>
      </c>
      <c r="AC24" s="567">
        <v>58.6204458247067</v>
      </c>
      <c r="AD24" s="567">
        <v>57.028967868039672</v>
      </c>
      <c r="AE24" s="567">
        <v>61.408062656641597</v>
      </c>
      <c r="AF24" s="567">
        <v>59.791606060606036</v>
      </c>
      <c r="AG24" s="567">
        <v>54.2287987012987</v>
      </c>
      <c r="AH24" s="567">
        <v>66.033130894870041</v>
      </c>
      <c r="AI24" s="567">
        <v>64.825158730158719</v>
      </c>
      <c r="AJ24" s="567">
        <v>64.341744360902254</v>
      </c>
      <c r="AK24" s="567">
        <v>63.797230158730166</v>
      </c>
      <c r="AL24" s="567">
        <v>63.318276972624801</v>
      </c>
      <c r="AM24" s="567">
        <v>76.407192982456124</v>
      </c>
      <c r="AN24" s="567">
        <v>77.436690058479499</v>
      </c>
      <c r="AO24" s="567">
        <v>76.040050125313272</v>
      </c>
      <c r="AP24" s="567">
        <v>90.504220551378467</v>
      </c>
      <c r="AQ24" s="567">
        <v>121.36520135566188</v>
      </c>
      <c r="AR24" s="567">
        <v>124.97812656641601</v>
      </c>
      <c r="AS24" s="567">
        <v>105.01729089026917</v>
      </c>
      <c r="AT24" s="567">
        <v>105.86236507936509</v>
      </c>
      <c r="AU24" s="567">
        <v>118.35973349436399</v>
      </c>
      <c r="AV24" s="567">
        <v>107.95991087344032</v>
      </c>
      <c r="AW24" s="567">
        <v>108.08577536231884</v>
      </c>
      <c r="AX24" s="567">
        <v>121.47774242424242</v>
      </c>
      <c r="AY24" s="567">
        <v>121.1412456140351</v>
      </c>
      <c r="AZ24" s="567">
        <v>115.25999999999999</v>
      </c>
      <c r="BA24" s="567">
        <v>122.82116275537332</v>
      </c>
      <c r="BB24" s="567">
        <v>133.79147098515531</v>
      </c>
      <c r="BC24" s="567">
        <v>148.44266666666667</v>
      </c>
      <c r="BD24" s="567">
        <v>140.517126984127</v>
      </c>
      <c r="BE24" s="567">
        <v>143.89192982456134</v>
      </c>
      <c r="BF24" s="567">
        <v>119.60519385026733</v>
      </c>
      <c r="BG24" s="567">
        <v>128.10046580354631</v>
      </c>
      <c r="BH24" s="567">
        <v>142.36423520923526</v>
      </c>
      <c r="BI24" s="567">
        <v>143.46854978354983</v>
      </c>
      <c r="BJ24" s="567">
        <v>152.67962292093864</v>
      </c>
      <c r="BK24" s="567">
        <v>157.48424866514114</v>
      </c>
      <c r="BL24" s="567">
        <v>179.53188020556448</v>
      </c>
      <c r="BM24" s="567">
        <v>213.38222943722948</v>
      </c>
      <c r="BN24" s="567">
        <v>227.04154761904769</v>
      </c>
      <c r="BO24" s="567">
        <v>281.83712433257051</v>
      </c>
      <c r="BP24" s="567">
        <v>291.18160666818562</v>
      </c>
      <c r="BQ24" s="567">
        <v>272.76890645586309</v>
      </c>
      <c r="BR24" s="567">
        <v>247.04717460317465</v>
      </c>
      <c r="BS24" s="567">
        <v>222.74496969696975</v>
      </c>
      <c r="BT24" s="567">
        <v>183.16214430014438</v>
      </c>
      <c r="BU24" s="567">
        <v>182.11432385311113</v>
      </c>
      <c r="BV24" s="567">
        <v>162.54886363636371</v>
      </c>
      <c r="BW24" s="567">
        <v>154.76095238095246</v>
      </c>
      <c r="BX24" s="567">
        <v>147.74666666666673</v>
      </c>
      <c r="BY24" s="567">
        <v>135.61650793650801</v>
      </c>
      <c r="BZ24" s="567">
        <v>126.10460825977994</v>
      </c>
      <c r="CA24" s="567">
        <v>175.78972431077696</v>
      </c>
      <c r="CB24" s="567">
        <v>213.71142857142857</v>
      </c>
      <c r="CC24" s="567">
        <v>208.36538239538243</v>
      </c>
      <c r="CD24" s="567">
        <v>213.52522544283411</v>
      </c>
      <c r="CE24" s="567">
        <v>176.95353535353539</v>
      </c>
      <c r="CF24" s="567">
        <v>160.96492784992788</v>
      </c>
      <c r="CG24" s="567">
        <v>153.24091630591633</v>
      </c>
      <c r="CH24" s="567">
        <v>150.87834130781502</v>
      </c>
      <c r="CI24" s="567">
        <v>150.73295055821373</v>
      </c>
      <c r="CJ24" s="567">
        <v>158.48509379509383</v>
      </c>
      <c r="CK24" s="567">
        <v>173.58854209799861</v>
      </c>
      <c r="CL24" s="567">
        <v>175.43647759103646</v>
      </c>
      <c r="CM24" s="567">
        <v>164.2581858054227</v>
      </c>
      <c r="CN24" s="567">
        <v>150.39275119617227</v>
      </c>
      <c r="CO24" s="567">
        <v>151.99905797101454</v>
      </c>
      <c r="CP24" s="567">
        <v>143.06489177489183</v>
      </c>
      <c r="CQ24" s="567">
        <v>142.42767752715122</v>
      </c>
      <c r="CR24" s="567">
        <v>140.62668831168835</v>
      </c>
      <c r="CS24" s="567">
        <v>128.65710072282158</v>
      </c>
      <c r="CT24" s="567">
        <v>137.80396739130438</v>
      </c>
      <c r="CU24" s="818">
        <v>132.1674436090226</v>
      </c>
      <c r="CV24" s="818">
        <v>131.39909090909094</v>
      </c>
      <c r="CW24" s="818">
        <v>137.39901875901879</v>
      </c>
      <c r="CX24" s="818">
        <v>148.89251716247145</v>
      </c>
      <c r="CY24" s="818">
        <v>152.56014885699099</v>
      </c>
      <c r="CZ24" s="818">
        <v>155.6367712842713</v>
      </c>
      <c r="DA24" s="818">
        <v>162.26219753930283</v>
      </c>
      <c r="DB24" s="818">
        <v>157.17778787878791</v>
      </c>
      <c r="DC24" s="818">
        <v>168.71282990083907</v>
      </c>
      <c r="DD24" s="818">
        <v>185.57744022649581</v>
      </c>
      <c r="DE24" s="818">
        <v>219.25996123150546</v>
      </c>
      <c r="DF24" s="818">
        <v>260.60686230446464</v>
      </c>
      <c r="DG24" s="818">
        <v>274.69157359829381</v>
      </c>
      <c r="DH24" s="818">
        <v>271.64839089999998</v>
      </c>
      <c r="DI24" s="818">
        <v>271.64999999999998</v>
      </c>
      <c r="DJ24" s="818">
        <v>267.45</v>
      </c>
      <c r="DK24" s="818">
        <v>265.10000000000002</v>
      </c>
      <c r="DL24" s="818">
        <v>263.35000000000002</v>
      </c>
      <c r="DM24" s="818">
        <v>260.41500000000002</v>
      </c>
      <c r="DN24" s="818">
        <v>257.19</v>
      </c>
      <c r="DO24" s="818">
        <v>0</v>
      </c>
      <c r="DP24" s="818">
        <v>0</v>
      </c>
      <c r="DQ24" s="818">
        <v>0</v>
      </c>
      <c r="DR24" s="818">
        <v>0</v>
      </c>
      <c r="DS24" s="818">
        <v>0</v>
      </c>
      <c r="DT24" s="818">
        <v>0</v>
      </c>
      <c r="DU24" s="818">
        <v>0</v>
      </c>
      <c r="DV24" s="818">
        <v>0</v>
      </c>
      <c r="DW24" s="818">
        <v>0</v>
      </c>
      <c r="DX24" s="818">
        <v>0</v>
      </c>
      <c r="DY24" s="818">
        <v>0</v>
      </c>
      <c r="DZ24" s="818">
        <v>0</v>
      </c>
    </row>
    <row r="25" spans="1:130" s="576" customFormat="1" ht="12.75">
      <c r="A25" s="705"/>
      <c r="B25" s="561" t="s">
        <v>1023</v>
      </c>
      <c r="C25" s="718" t="s">
        <v>1447</v>
      </c>
      <c r="D25" s="567">
        <v>13.715996742248569</v>
      </c>
      <c r="E25" s="567">
        <v>12.754416465759268</v>
      </c>
      <c r="F25" s="567">
        <v>12.0437879562378</v>
      </c>
      <c r="G25" s="567">
        <v>12.750418345133433</v>
      </c>
      <c r="H25" s="567">
        <v>11.845178922017434</v>
      </c>
      <c r="I25" s="567">
        <v>12.363011360168434</v>
      </c>
      <c r="J25" s="567">
        <v>10.862224896748865</v>
      </c>
      <c r="K25" s="567">
        <v>10.881968180338532</v>
      </c>
      <c r="L25" s="567">
        <v>11.285440127054834</v>
      </c>
      <c r="M25" s="567">
        <v>11.534988721211734</v>
      </c>
      <c r="N25" s="567">
        <v>11.906979878743465</v>
      </c>
      <c r="O25" s="567">
        <v>10.69342422485353</v>
      </c>
      <c r="P25" s="567">
        <v>9.0003182093302403</v>
      </c>
      <c r="Q25" s="567">
        <v>8.1120777130126935</v>
      </c>
      <c r="R25" s="567">
        <v>7.8669915199279794</v>
      </c>
      <c r="S25" s="567">
        <v>6.9832391990993337</v>
      </c>
      <c r="T25" s="567">
        <v>5.7363470418470399</v>
      </c>
      <c r="U25" s="567">
        <v>5.9254018445322769</v>
      </c>
      <c r="V25" s="567">
        <v>6.4137619047619028</v>
      </c>
      <c r="W25" s="567">
        <v>5.3639000000000001</v>
      </c>
      <c r="X25" s="567">
        <v>7.0421383399209496</v>
      </c>
      <c r="Y25" s="567">
        <v>10.031934092477563</v>
      </c>
      <c r="Z25" s="567">
        <v>9.8813939393939325</v>
      </c>
      <c r="AA25" s="567">
        <v>9.379613997113994</v>
      </c>
      <c r="AB25" s="567">
        <v>8.5848359535201624</v>
      </c>
      <c r="AC25" s="567">
        <v>7.8670683229813703</v>
      </c>
      <c r="AD25" s="567">
        <v>7.0946956521739137</v>
      </c>
      <c r="AE25" s="567">
        <v>6.30715580618212</v>
      </c>
      <c r="AF25" s="567">
        <v>5.3453333333333335</v>
      </c>
      <c r="AG25" s="567">
        <v>6.0203600288600301</v>
      </c>
      <c r="AH25" s="567">
        <v>7.2749473684210528</v>
      </c>
      <c r="AI25" s="567">
        <v>8.0273809523809572</v>
      </c>
      <c r="AJ25" s="567">
        <v>6.8934920634920589</v>
      </c>
      <c r="AK25" s="567">
        <v>6.570916305916306</v>
      </c>
      <c r="AL25" s="567">
        <v>6.2110605014952824</v>
      </c>
      <c r="AM25" s="567">
        <v>6.1332570556826838</v>
      </c>
      <c r="AN25" s="567">
        <v>6.9990873015872994</v>
      </c>
      <c r="AO25" s="567">
        <v>8.2396969696969702</v>
      </c>
      <c r="AP25" s="567">
        <v>8.8083492063492042</v>
      </c>
      <c r="AQ25" s="567">
        <v>9.0468947368421073</v>
      </c>
      <c r="AR25" s="567">
        <v>8.690108225108224</v>
      </c>
      <c r="AS25" s="567">
        <v>10.094397860593512</v>
      </c>
      <c r="AT25" s="567">
        <v>12.449333333333334</v>
      </c>
      <c r="AU25" s="567">
        <v>17.107268497330299</v>
      </c>
      <c r="AV25" s="567">
        <v>16.684059011164269</v>
      </c>
      <c r="AW25" s="567">
        <v>13.7166884057971</v>
      </c>
      <c r="AX25" s="567">
        <v>11.645863636363634</v>
      </c>
      <c r="AY25" s="567">
        <v>10.613965709728866</v>
      </c>
      <c r="AZ25" s="567">
        <v>9.3136132756132763</v>
      </c>
      <c r="BA25" s="567">
        <v>9.7866034651846991</v>
      </c>
      <c r="BB25" s="567">
        <v>10.112366132723118</v>
      </c>
      <c r="BC25" s="567">
        <v>12.714507936507934</v>
      </c>
      <c r="BD25" s="567">
        <v>11.840909090909101</v>
      </c>
      <c r="BE25" s="567">
        <v>13.636544011544034</v>
      </c>
      <c r="BF25" s="567">
        <v>11.616864988558367</v>
      </c>
      <c r="BG25" s="567">
        <v>12.8280956937799</v>
      </c>
      <c r="BH25" s="567">
        <v>15.170477633477633</v>
      </c>
      <c r="BI25" s="567">
        <v>20.991991341991369</v>
      </c>
      <c r="BJ25" s="567">
        <v>23.6108787878788</v>
      </c>
      <c r="BK25" s="567">
        <v>20.677345537757436</v>
      </c>
      <c r="BL25" s="567">
        <v>16.09690476190476</v>
      </c>
      <c r="BM25" s="567">
        <v>19.654386724386725</v>
      </c>
      <c r="BN25" s="567">
        <v>27.135064935064936</v>
      </c>
      <c r="BO25" s="567">
        <v>28.314385964912276</v>
      </c>
      <c r="BP25" s="567">
        <v>23.556165945165944</v>
      </c>
      <c r="BQ25" s="567">
        <v>28.327973084886125</v>
      </c>
      <c r="BR25" s="567">
        <v>24.743809523809521</v>
      </c>
      <c r="BS25" s="567">
        <v>23.741560606060606</v>
      </c>
      <c r="BT25" s="567">
        <v>20.946849927849929</v>
      </c>
      <c r="BU25" s="567">
        <v>21.174920998147542</v>
      </c>
      <c r="BV25" s="567">
        <v>19.634676328502419</v>
      </c>
      <c r="BW25" s="567">
        <v>18.464203007518794</v>
      </c>
      <c r="BX25" s="567">
        <v>17.348212121212121</v>
      </c>
      <c r="BY25" s="567">
        <v>17.319818181818178</v>
      </c>
      <c r="BZ25" s="567">
        <v>17.701956866804689</v>
      </c>
      <c r="CA25" s="567">
        <v>16.826992481203007</v>
      </c>
      <c r="CB25" s="567">
        <v>18.232380952380954</v>
      </c>
      <c r="CC25" s="567">
        <v>17.666500721500721</v>
      </c>
      <c r="CD25" s="567">
        <v>15.782290756535609</v>
      </c>
      <c r="CE25" s="567">
        <v>14.138504784688996</v>
      </c>
      <c r="CF25" s="567">
        <v>12.576029581529582</v>
      </c>
      <c r="CG25" s="567">
        <v>11.563513708513709</v>
      </c>
      <c r="CH25" s="567">
        <v>14.582515151515153</v>
      </c>
      <c r="CI25" s="567">
        <v>14.345169059011164</v>
      </c>
      <c r="CJ25" s="567">
        <v>17.006551226551228</v>
      </c>
      <c r="CK25" s="567">
        <v>20.351242926155972</v>
      </c>
      <c r="CL25" s="567">
        <v>20.871746031746028</v>
      </c>
      <c r="CM25" s="567">
        <v>19.667618230358503</v>
      </c>
      <c r="CN25" s="567">
        <v>15.178644338118021</v>
      </c>
      <c r="CO25" s="567">
        <v>13.948695652173916</v>
      </c>
      <c r="CP25" s="567">
        <v>14.543661616161614</v>
      </c>
      <c r="CQ25" s="567">
        <v>13.459289891395153</v>
      </c>
      <c r="CR25" s="567">
        <v>11.904487734487736</v>
      </c>
      <c r="CS25" s="567">
        <v>10.798046565689587</v>
      </c>
      <c r="CT25" s="567">
        <v>12.84355452035887</v>
      </c>
      <c r="CU25" s="818">
        <v>12.694569757727651</v>
      </c>
      <c r="CV25" s="818">
        <v>12.266738095238097</v>
      </c>
      <c r="CW25" s="818">
        <v>11.614030303030304</v>
      </c>
      <c r="CX25" s="818">
        <v>12.826543133195308</v>
      </c>
      <c r="CY25" s="818">
        <v>13.680906432748538</v>
      </c>
      <c r="CZ25" s="818">
        <v>10.840362193362195</v>
      </c>
      <c r="DA25" s="818">
        <v>12.385844155844156</v>
      </c>
      <c r="DB25" s="818">
        <v>14.629651515151515</v>
      </c>
      <c r="DC25" s="818">
        <v>16.240831426392067</v>
      </c>
      <c r="DD25" s="818">
        <v>16.885014430014433</v>
      </c>
      <c r="DE25" s="818">
        <v>18.787561327561331</v>
      </c>
      <c r="DF25" s="818">
        <v>19.510836940836942</v>
      </c>
      <c r="DG25" s="818">
        <v>18.590661327231121</v>
      </c>
      <c r="DH25" s="818">
        <v>19.246955270000001</v>
      </c>
      <c r="DI25" s="818">
        <v>18.37</v>
      </c>
      <c r="DJ25" s="818">
        <v>18.309999999999999</v>
      </c>
      <c r="DK25" s="818">
        <v>18.59</v>
      </c>
      <c r="DL25" s="818">
        <v>18.05</v>
      </c>
      <c r="DM25" s="818">
        <v>17.809999999999999</v>
      </c>
      <c r="DN25" s="818">
        <v>17.77</v>
      </c>
      <c r="DO25" s="818">
        <v>0</v>
      </c>
      <c r="DP25" s="818">
        <v>0</v>
      </c>
      <c r="DQ25" s="818">
        <v>0</v>
      </c>
      <c r="DR25" s="818">
        <v>0</v>
      </c>
      <c r="DS25" s="818">
        <v>0</v>
      </c>
      <c r="DT25" s="818">
        <v>0</v>
      </c>
      <c r="DU25" s="818">
        <v>0</v>
      </c>
      <c r="DV25" s="818">
        <v>0</v>
      </c>
      <c r="DW25" s="818">
        <v>0</v>
      </c>
      <c r="DX25" s="818">
        <v>0</v>
      </c>
      <c r="DY25" s="818">
        <v>0</v>
      </c>
      <c r="DZ25" s="818">
        <v>0</v>
      </c>
    </row>
    <row r="26" spans="1:130" s="576" customFormat="1" ht="12.75">
      <c r="A26" s="705"/>
      <c r="B26" s="561" t="s">
        <v>1024</v>
      </c>
      <c r="C26" s="718" t="s">
        <v>1448</v>
      </c>
      <c r="D26" s="567">
        <v>98.120414733886733</v>
      </c>
      <c r="E26" s="567">
        <v>83.532531738281236</v>
      </c>
      <c r="F26" s="567">
        <v>77.738293965657533</v>
      </c>
      <c r="G26" s="567">
        <v>75.558375040690137</v>
      </c>
      <c r="H26" s="567">
        <v>84.787584940592424</v>
      </c>
      <c r="I26" s="567">
        <v>94.882090250651061</v>
      </c>
      <c r="J26" s="567">
        <v>94.055529276529924</v>
      </c>
      <c r="K26" s="567">
        <v>94.324022928873703</v>
      </c>
      <c r="L26" s="567">
        <v>89.897905985514342</v>
      </c>
      <c r="M26" s="567">
        <v>82.851076761881515</v>
      </c>
      <c r="N26" s="567">
        <v>85.938031514485701</v>
      </c>
      <c r="O26" s="567">
        <v>75.673845926920606</v>
      </c>
      <c r="P26" s="567">
        <v>83.999135335286482</v>
      </c>
      <c r="Q26" s="567">
        <v>79.193486531575502</v>
      </c>
      <c r="R26" s="567">
        <v>67.903602600097656</v>
      </c>
      <c r="S26" s="567">
        <v>69.917394462464372</v>
      </c>
      <c r="T26" s="567">
        <v>66.634523809523841</v>
      </c>
      <c r="U26" s="567">
        <v>72.732756132756165</v>
      </c>
      <c r="V26" s="567">
        <v>79.315476190476204</v>
      </c>
      <c r="W26" s="567">
        <v>76.686381578947362</v>
      </c>
      <c r="X26" s="567">
        <v>77.658645276292333</v>
      </c>
      <c r="Y26" s="567">
        <v>81.52415458937196</v>
      </c>
      <c r="Z26" s="567">
        <v>85.030113636363637</v>
      </c>
      <c r="AA26" s="567">
        <v>87.693626482213446</v>
      </c>
      <c r="AB26" s="567">
        <v>100.37786495223564</v>
      </c>
      <c r="AC26" s="567">
        <v>79.296432806324106</v>
      </c>
      <c r="AD26" s="567">
        <v>71.032513348588864</v>
      </c>
      <c r="AE26" s="567">
        <v>73.631897926634778</v>
      </c>
      <c r="AF26" s="567">
        <v>84.93693181818179</v>
      </c>
      <c r="AG26" s="567">
        <v>85.253679653679626</v>
      </c>
      <c r="AH26" s="567">
        <v>79.173649930986869</v>
      </c>
      <c r="AI26" s="567">
        <v>87.153558897243101</v>
      </c>
      <c r="AJ26" s="567">
        <v>80.800526695526699</v>
      </c>
      <c r="AK26" s="567">
        <v>84.891493506493518</v>
      </c>
      <c r="AL26" s="567">
        <v>88.704976208637547</v>
      </c>
      <c r="AM26" s="567">
        <v>86.547482837528605</v>
      </c>
      <c r="AN26" s="567">
        <v>81.449045454545441</v>
      </c>
      <c r="AO26" s="567">
        <v>85.77770923520923</v>
      </c>
      <c r="AP26" s="567">
        <v>84.362974465148383</v>
      </c>
      <c r="AQ26" s="567">
        <v>82.357601449275364</v>
      </c>
      <c r="AR26" s="567">
        <v>82.159090909090921</v>
      </c>
      <c r="AS26" s="567">
        <v>83.876775271512102</v>
      </c>
      <c r="AT26" s="567">
        <v>82.271219715956562</v>
      </c>
      <c r="AU26" s="567">
        <v>84.265255530129664</v>
      </c>
      <c r="AV26" s="567">
        <v>87.830279106858043</v>
      </c>
      <c r="AW26" s="567">
        <v>88.533733028222741</v>
      </c>
      <c r="AX26" s="567">
        <v>90.43710317460318</v>
      </c>
      <c r="AY26" s="567">
        <v>98.325925925925915</v>
      </c>
      <c r="AZ26" s="567">
        <v>97.44390331890331</v>
      </c>
      <c r="BA26" s="567">
        <v>86.695616517138262</v>
      </c>
      <c r="BB26" s="567">
        <v>86.14384057971013</v>
      </c>
      <c r="BC26" s="567">
        <v>83.744210526315783</v>
      </c>
      <c r="BD26" s="567">
        <v>85.933542568542578</v>
      </c>
      <c r="BE26" s="567">
        <v>87.063738095238094</v>
      </c>
      <c r="BF26" s="567">
        <v>75.138290802764487</v>
      </c>
      <c r="BG26" s="567">
        <v>43.078738512949037</v>
      </c>
      <c r="BH26" s="567">
        <v>41.40051587301587</v>
      </c>
      <c r="BI26" s="567">
        <v>67.129166666666663</v>
      </c>
      <c r="BJ26" s="567">
        <v>72.456500000000005</v>
      </c>
      <c r="BK26" s="567">
        <v>84.086384439359264</v>
      </c>
      <c r="BL26" s="567">
        <v>92.910443722943725</v>
      </c>
      <c r="BM26" s="567">
        <v>91.036309523809521</v>
      </c>
      <c r="BN26" s="567">
        <v>91.035425685425665</v>
      </c>
      <c r="BO26" s="567">
        <v>82.801859721768196</v>
      </c>
      <c r="BP26" s="567">
        <v>86.333152958152951</v>
      </c>
      <c r="BQ26" s="567">
        <v>84.530429334205067</v>
      </c>
      <c r="BR26" s="567">
        <v>75.603174603174594</v>
      </c>
      <c r="BS26" s="567">
        <v>76.548340548340548</v>
      </c>
      <c r="BT26" s="567">
        <v>84.884199134199136</v>
      </c>
      <c r="BU26" s="567">
        <v>84.493552722385672</v>
      </c>
      <c r="BV26" s="567">
        <v>88.552536231884062</v>
      </c>
      <c r="BW26" s="567">
        <v>92.595238095238116</v>
      </c>
      <c r="BX26" s="567">
        <v>100.28863636363637</v>
      </c>
      <c r="BY26" s="567">
        <v>95.882034632034632</v>
      </c>
      <c r="BZ26" s="567">
        <v>101.6108695652174</v>
      </c>
      <c r="CA26" s="567">
        <v>107.86507936507935</v>
      </c>
      <c r="CB26" s="567">
        <v>109.82395382395383</v>
      </c>
      <c r="CC26" s="567">
        <v>111.80699855699855</v>
      </c>
      <c r="CD26" s="567">
        <v>111.67776159767006</v>
      </c>
      <c r="CE26" s="567">
        <v>103.04888167388168</v>
      </c>
      <c r="CF26" s="567">
        <v>96.546969696969697</v>
      </c>
      <c r="CG26" s="567">
        <v>74.661435786435788</v>
      </c>
      <c r="CH26" s="567">
        <v>71.640909090909091</v>
      </c>
      <c r="CI26" s="567">
        <v>72.772546897546889</v>
      </c>
      <c r="CJ26" s="567">
        <v>73.475468975468971</v>
      </c>
      <c r="CK26" s="567">
        <v>74.204658385093168</v>
      </c>
      <c r="CL26" s="567">
        <v>75.8611111111111</v>
      </c>
      <c r="CM26" s="567">
        <v>76.51992753623189</v>
      </c>
      <c r="CN26" s="567">
        <v>70.793181818181822</v>
      </c>
      <c r="CO26" s="567">
        <v>62.4445652173913</v>
      </c>
      <c r="CP26" s="567">
        <v>61.807215007215007</v>
      </c>
      <c r="CQ26" s="567">
        <v>65.972013366750204</v>
      </c>
      <c r="CR26" s="567">
        <v>61.896284271284266</v>
      </c>
      <c r="CS26" s="567">
        <v>55.78025074764205</v>
      </c>
      <c r="CT26" s="567">
        <v>50.0015873015873</v>
      </c>
      <c r="CU26" s="818">
        <v>42.929520771626038</v>
      </c>
      <c r="CV26" s="818">
        <v>39.666666666666664</v>
      </c>
      <c r="CW26" s="818">
        <v>35.826515151515146</v>
      </c>
      <c r="CX26" s="818">
        <v>38.553467000835418</v>
      </c>
      <c r="CY26" s="818">
        <v>39.130439735702893</v>
      </c>
      <c r="CZ26" s="818">
        <v>26.726515151515155</v>
      </c>
      <c r="DA26" s="818">
        <v>27.177489177489178</v>
      </c>
      <c r="DB26" s="818">
        <v>37.202272727272721</v>
      </c>
      <c r="DC26" s="818">
        <v>41.938596491228076</v>
      </c>
      <c r="DD26" s="818">
        <v>49.590909090909093</v>
      </c>
      <c r="DE26" s="818">
        <v>57.753968253968253</v>
      </c>
      <c r="DF26" s="818">
        <v>57.75</v>
      </c>
      <c r="DG26" s="818">
        <v>42.547619047619044</v>
      </c>
      <c r="DH26" s="818">
        <v>40.873015870000003</v>
      </c>
      <c r="DI26" s="818">
        <v>40.873015870000003</v>
      </c>
      <c r="DJ26" s="818">
        <v>40.873015870000003</v>
      </c>
      <c r="DK26" s="818">
        <v>40.873015870000003</v>
      </c>
      <c r="DL26" s="818">
        <v>40.873015870000003</v>
      </c>
      <c r="DM26" s="818">
        <v>40.873015870000003</v>
      </c>
      <c r="DN26" s="818">
        <v>40.873015870000003</v>
      </c>
      <c r="DO26" s="818">
        <v>0</v>
      </c>
      <c r="DP26" s="818">
        <v>0</v>
      </c>
      <c r="DQ26" s="818">
        <v>0</v>
      </c>
      <c r="DR26" s="818">
        <v>0</v>
      </c>
      <c r="DS26" s="818">
        <v>0</v>
      </c>
      <c r="DT26" s="818">
        <v>0</v>
      </c>
      <c r="DU26" s="818">
        <v>0</v>
      </c>
      <c r="DV26" s="818">
        <v>0</v>
      </c>
      <c r="DW26" s="818">
        <v>0</v>
      </c>
      <c r="DX26" s="818">
        <v>0</v>
      </c>
      <c r="DY26" s="818">
        <v>0</v>
      </c>
      <c r="DZ26" s="818">
        <v>0</v>
      </c>
    </row>
    <row r="27" spans="1:130" s="576" customFormat="1" ht="12.75">
      <c r="A27" s="705"/>
      <c r="B27" s="561" t="s">
        <v>1026</v>
      </c>
      <c r="C27" s="718" t="s">
        <v>1449</v>
      </c>
      <c r="D27" s="569">
        <v>387.91798909505201</v>
      </c>
      <c r="E27" s="569">
        <v>384.38520304361992</v>
      </c>
      <c r="F27" s="569">
        <v>385.43433634440106</v>
      </c>
      <c r="G27" s="569">
        <v>400.29371134440106</v>
      </c>
      <c r="H27" s="569">
        <v>390.1201171875</v>
      </c>
      <c r="I27" s="569">
        <v>384.67426554362004</v>
      </c>
      <c r="J27" s="569">
        <v>376.18901570638036</v>
      </c>
      <c r="K27" s="569">
        <v>351.23949178059866</v>
      </c>
      <c r="L27" s="569">
        <v>342.92081705729169</v>
      </c>
      <c r="M27" s="569">
        <v>324.20493570963566</v>
      </c>
      <c r="N27" s="569">
        <v>305.6164957682293</v>
      </c>
      <c r="O27" s="569">
        <v>294.3032735188803</v>
      </c>
      <c r="P27" s="569">
        <v>299.93419392903633</v>
      </c>
      <c r="Q27" s="569">
        <v>288.61468505859398</v>
      </c>
      <c r="R27" s="569">
        <v>293.70354207356803</v>
      </c>
      <c r="S27" s="569">
        <v>286.93515499999995</v>
      </c>
      <c r="T27" s="569">
        <v>273.61371213333337</v>
      </c>
      <c r="U27" s="569">
        <v>259.30310486666667</v>
      </c>
      <c r="V27" s="569">
        <v>295.63943380000001</v>
      </c>
      <c r="W27" s="569">
        <v>290.23487499999999</v>
      </c>
      <c r="X27" s="569">
        <v>280.7084529666667</v>
      </c>
      <c r="Y27" s="569">
        <v>276.51357143333331</v>
      </c>
      <c r="Z27" s="569">
        <v>269.22531326666666</v>
      </c>
      <c r="AA27" s="569">
        <v>263.53437000000002</v>
      </c>
      <c r="AB27" s="569">
        <v>267.54203946666667</v>
      </c>
      <c r="AC27" s="569">
        <v>274.69688289999999</v>
      </c>
      <c r="AD27" s="569">
        <v>278.42907740000004</v>
      </c>
      <c r="AE27" s="569">
        <v>290.11166666666668</v>
      </c>
      <c r="AF27" s="569">
        <v>312.78476430000001</v>
      </c>
      <c r="AG27" s="569">
        <v>314.23599033333335</v>
      </c>
      <c r="AH27" s="569">
        <v>323.00944903333334</v>
      </c>
      <c r="AI27" s="569">
        <v>352.12636363636358</v>
      </c>
      <c r="AJ27" s="569">
        <v>346.73829365079365</v>
      </c>
      <c r="AK27" s="569">
        <v>363.24417325428198</v>
      </c>
      <c r="AL27" s="569">
        <v>391.92739893211291</v>
      </c>
      <c r="AM27" s="569">
        <v>408.44432884748107</v>
      </c>
      <c r="AN27" s="569">
        <v>393.13722488038275</v>
      </c>
      <c r="AO27" s="569">
        <v>401.29181096681094</v>
      </c>
      <c r="AP27" s="569">
        <v>433.97274436090225</v>
      </c>
      <c r="AQ27" s="569">
        <v>427.2338095238095</v>
      </c>
      <c r="AR27" s="569">
        <v>427.25421717171713</v>
      </c>
      <c r="AS27" s="569">
        <v>439.48528138528133</v>
      </c>
      <c r="AT27" s="569">
        <v>485.55358345358349</v>
      </c>
      <c r="AU27" s="569">
        <v>553.98425465838511</v>
      </c>
      <c r="AV27" s="569">
        <v>627.39702982202982</v>
      </c>
      <c r="AW27" s="569">
        <v>621.49613997114</v>
      </c>
      <c r="AX27" s="569">
        <v>614.46599821746884</v>
      </c>
      <c r="AY27" s="569">
        <v>650.26878787878786</v>
      </c>
      <c r="AZ27" s="569">
        <v>667.23947368421057</v>
      </c>
      <c r="BA27" s="569">
        <v>681.11977272727279</v>
      </c>
      <c r="BB27" s="569">
        <v>788.0183387584284</v>
      </c>
      <c r="BC27" s="569">
        <v>926.77576137312974</v>
      </c>
      <c r="BD27" s="569">
        <v>895.95171356421361</v>
      </c>
      <c r="BE27" s="569">
        <v>869.57618577075084</v>
      </c>
      <c r="BF27" s="569">
        <v>794.52472349351638</v>
      </c>
      <c r="BG27" s="569">
        <v>908.70856782106785</v>
      </c>
      <c r="BH27" s="569">
        <v>921.50506379585329</v>
      </c>
      <c r="BI27" s="569">
        <v>960.06472332015812</v>
      </c>
      <c r="BJ27" s="569">
        <v>1101.6394964684439</v>
      </c>
      <c r="BK27" s="569">
        <v>1108.9039855072463</v>
      </c>
      <c r="BL27" s="569">
        <v>1195.6807216905902</v>
      </c>
      <c r="BM27" s="569">
        <v>1226.5842352092352</v>
      </c>
      <c r="BN27" s="569">
        <v>1367.487601579707</v>
      </c>
      <c r="BO27" s="569">
        <v>1384.378623188406</v>
      </c>
      <c r="BP27" s="569">
        <v>1504.3007154882155</v>
      </c>
      <c r="BQ27" s="569">
        <v>1700.1562049062049</v>
      </c>
      <c r="BR27" s="569">
        <v>1685.4990379990379</v>
      </c>
      <c r="BS27" s="569">
        <v>1690.8369408369408</v>
      </c>
      <c r="BT27" s="569">
        <v>1610.7559011164274</v>
      </c>
      <c r="BU27" s="569">
        <v>1654.7977272727273</v>
      </c>
      <c r="BV27" s="569">
        <v>1718.8922149887621</v>
      </c>
      <c r="BW27" s="569">
        <v>1630.4681818181818</v>
      </c>
      <c r="BX27" s="569">
        <v>1413.648611111111</v>
      </c>
      <c r="BY27" s="569">
        <v>1327.5389233954454</v>
      </c>
      <c r="BZ27" s="569">
        <v>1272.4696629859675</v>
      </c>
      <c r="CA27" s="569">
        <v>1293.9512626262624</v>
      </c>
      <c r="CB27" s="569">
        <v>1288.5400793650795</v>
      </c>
      <c r="CC27" s="569">
        <v>1281.9243577075097</v>
      </c>
      <c r="CD27" s="569">
        <v>1200.359534706331</v>
      </c>
      <c r="CE27" s="569">
        <v>1219.2207611832612</v>
      </c>
      <c r="CF27" s="569">
        <v>1192.8223923444975</v>
      </c>
      <c r="CG27" s="569">
        <v>1124.0145915678524</v>
      </c>
      <c r="CH27" s="569">
        <v>1104.400155692261</v>
      </c>
      <c r="CI27" s="569">
        <v>1181.2083333333333</v>
      </c>
      <c r="CJ27" s="569">
        <v>1259.3546500721498</v>
      </c>
      <c r="CK27" s="569">
        <v>1334.8147907647908</v>
      </c>
      <c r="CL27" s="569">
        <v>1217.9837902837903</v>
      </c>
      <c r="CM27" s="569">
        <v>1219.3558816425118</v>
      </c>
      <c r="CN27" s="569">
        <v>1256.9631192881191</v>
      </c>
      <c r="CO27" s="569">
        <v>1277.8386363636362</v>
      </c>
      <c r="CP27" s="569">
        <v>1274.3512032085564</v>
      </c>
      <c r="CQ27" s="569">
        <v>1329.2826839826839</v>
      </c>
      <c r="CR27" s="569">
        <v>1306.4442857142858</v>
      </c>
      <c r="CS27" s="569">
        <v>1212.7476515151516</v>
      </c>
      <c r="CT27" s="569">
        <v>1228.0874874060296</v>
      </c>
      <c r="CU27" s="823">
        <v>1304.2360245310244</v>
      </c>
      <c r="CV27" s="823">
        <v>1309.8117063492064</v>
      </c>
      <c r="CW27" s="823">
        <v>1474.3633885438232</v>
      </c>
      <c r="CX27" s="823">
        <v>1480.2870370370372</v>
      </c>
      <c r="CY27" s="823">
        <v>1583.2341666666669</v>
      </c>
      <c r="CZ27" s="823">
        <v>1710.5099202551835</v>
      </c>
      <c r="DA27" s="823">
        <v>1911.1858774076163</v>
      </c>
      <c r="DB27" s="823">
        <v>1873.2410401002508</v>
      </c>
      <c r="DC27" s="823">
        <v>1797.796086956522</v>
      </c>
      <c r="DD27" s="823">
        <v>1817.2678030303032</v>
      </c>
      <c r="DE27" s="823">
        <v>1789.4381673881678</v>
      </c>
      <c r="DF27" s="823">
        <v>1794.5804947976003</v>
      </c>
      <c r="DG27" s="823">
        <v>1873.6294202898553</v>
      </c>
      <c r="DH27" s="823">
        <v>1873.183788</v>
      </c>
      <c r="DI27" s="823">
        <v>1828.65</v>
      </c>
      <c r="DJ27" s="823">
        <v>1844.8</v>
      </c>
      <c r="DK27" s="823">
        <v>1862</v>
      </c>
      <c r="DL27" s="823">
        <v>1879.4499999999998</v>
      </c>
      <c r="DM27" s="823">
        <v>1896.9</v>
      </c>
      <c r="DN27" s="823">
        <v>1914.9</v>
      </c>
      <c r="DO27" s="823">
        <v>0</v>
      </c>
      <c r="DP27" s="823">
        <v>0</v>
      </c>
      <c r="DQ27" s="823">
        <v>0</v>
      </c>
      <c r="DR27" s="823">
        <v>0</v>
      </c>
      <c r="DS27" s="823">
        <v>0</v>
      </c>
      <c r="DT27" s="823">
        <v>0</v>
      </c>
      <c r="DU27" s="823">
        <v>0</v>
      </c>
      <c r="DV27" s="823">
        <v>0</v>
      </c>
      <c r="DW27" s="823">
        <v>0</v>
      </c>
      <c r="DX27" s="823">
        <v>0</v>
      </c>
      <c r="DY27" s="823">
        <v>0</v>
      </c>
      <c r="DZ27" s="823">
        <v>0</v>
      </c>
    </row>
    <row r="28" spans="1:130" s="576" customFormat="1" ht="12.75">
      <c r="A28" s="705"/>
      <c r="B28" s="561" t="s">
        <v>1025</v>
      </c>
      <c r="C28" s="718" t="s">
        <v>1450</v>
      </c>
      <c r="D28" s="569">
        <v>6141.928821673584</v>
      </c>
      <c r="E28" s="569">
        <v>6646.878840252687</v>
      </c>
      <c r="F28" s="569">
        <v>6289.0005953206373</v>
      </c>
      <c r="G28" s="569">
        <v>6217.2259779439264</v>
      </c>
      <c r="H28" s="569">
        <v>6350.9683047403969</v>
      </c>
      <c r="I28" s="569">
        <v>6149.5865929260226</v>
      </c>
      <c r="J28" s="569">
        <v>5917.7285393269876</v>
      </c>
      <c r="K28" s="569">
        <v>5882.2560097615569</v>
      </c>
      <c r="L28" s="569">
        <v>5657.5754627532997</v>
      </c>
      <c r="M28" s="569">
        <v>5450.8529791503934</v>
      </c>
      <c r="N28" s="569">
        <v>5571.2373773722311</v>
      </c>
      <c r="O28" s="569">
        <v>5301.8787608968059</v>
      </c>
      <c r="P28" s="569">
        <v>5847.6715717488596</v>
      </c>
      <c r="Q28" s="569">
        <v>5607.0753476409909</v>
      </c>
      <c r="R28" s="569">
        <v>5388.2893961812333</v>
      </c>
      <c r="S28" s="569">
        <v>5219.3181700455198</v>
      </c>
      <c r="T28" s="569">
        <v>5429.2117224880367</v>
      </c>
      <c r="U28" s="569">
        <v>5257.1861471861466</v>
      </c>
      <c r="V28" s="569">
        <v>5659.8610050080633</v>
      </c>
      <c r="W28" s="569">
        <v>5686.3499999999995</v>
      </c>
      <c r="X28" s="569">
        <v>5432.3961133069834</v>
      </c>
      <c r="Y28" s="569">
        <v>5371.9730848861263</v>
      </c>
      <c r="Z28" s="569">
        <v>5252.8909090909101</v>
      </c>
      <c r="AA28" s="569">
        <v>5113.1287878787871</v>
      </c>
      <c r="AB28" s="569">
        <v>4910.4906711222502</v>
      </c>
      <c r="AC28" s="569">
        <v>3990.4712918660298</v>
      </c>
      <c r="AD28" s="569">
        <v>3943.6542276989835</v>
      </c>
      <c r="AE28" s="569">
        <v>3814.4385521885538</v>
      </c>
      <c r="AF28" s="569">
        <v>4160.8759018759001</v>
      </c>
      <c r="AG28" s="569">
        <v>4035.9275362318836</v>
      </c>
      <c r="AH28" s="569">
        <v>4232.7432712215332</v>
      </c>
      <c r="AI28" s="569">
        <v>4536.6676767676781</v>
      </c>
      <c r="AJ28" s="569">
        <v>4657.6598015873014</v>
      </c>
      <c r="AK28" s="569">
        <v>4814.2923913043478</v>
      </c>
      <c r="AL28" s="569">
        <v>5549.7223084886136</v>
      </c>
      <c r="AM28" s="569">
        <v>6899.1315389924102</v>
      </c>
      <c r="AN28" s="569">
        <v>9153.0893141945762</v>
      </c>
      <c r="AO28" s="569">
        <v>9019.6731601731608</v>
      </c>
      <c r="AP28" s="569">
        <v>8851.8599783549816</v>
      </c>
      <c r="AQ28" s="569">
        <v>8084.7376984126968</v>
      </c>
      <c r="AR28" s="569">
        <v>7945.80772005772</v>
      </c>
      <c r="AS28" s="569">
        <v>7059.8814935064911</v>
      </c>
      <c r="AT28" s="569">
        <v>6450.5640331890327</v>
      </c>
      <c r="AU28" s="569">
        <v>7601.7471273291931</v>
      </c>
      <c r="AV28" s="569">
        <v>8503.8640572390577</v>
      </c>
      <c r="AW28" s="569">
        <v>8589.3820346320372</v>
      </c>
      <c r="AX28" s="569">
        <v>10324.618819776713</v>
      </c>
      <c r="AY28" s="569">
        <v>12669.634848484849</v>
      </c>
      <c r="AZ28" s="569">
        <v>14064.606098579783</v>
      </c>
      <c r="BA28" s="569">
        <v>14922.918181818182</v>
      </c>
      <c r="BB28" s="569">
        <v>16324.614258527299</v>
      </c>
      <c r="BC28" s="569">
        <v>17793.273429786586</v>
      </c>
      <c r="BD28" s="569">
        <v>22544.350432900432</v>
      </c>
      <c r="BE28" s="569">
        <v>20399.073781291168</v>
      </c>
      <c r="BF28" s="569">
        <v>13129.88022774327</v>
      </c>
      <c r="BG28" s="569">
        <v>11109.172474747475</v>
      </c>
      <c r="BH28" s="569">
        <v>13550.114912280702</v>
      </c>
      <c r="BI28" s="569">
        <v>14540.437351778657</v>
      </c>
      <c r="BJ28" s="569">
        <v>15197.414141414141</v>
      </c>
      <c r="BK28" s="569">
        <v>17190.543478260868</v>
      </c>
      <c r="BL28" s="569">
        <v>17819.117862838913</v>
      </c>
      <c r="BM28" s="569">
        <v>20544.652597402597</v>
      </c>
      <c r="BN28" s="569">
        <v>25914.681096681099</v>
      </c>
      <c r="BO28" s="569">
        <v>29883.3115942029</v>
      </c>
      <c r="BP28" s="569">
        <v>28812.925420875425</v>
      </c>
      <c r="BQ28" s="569">
        <v>24660.474927849926</v>
      </c>
      <c r="BR28" s="569">
        <v>20849.086634199131</v>
      </c>
      <c r="BS28" s="569">
        <v>22942.147907647912</v>
      </c>
      <c r="BT28" s="569">
        <v>20555.087320574163</v>
      </c>
      <c r="BU28" s="569">
        <v>19330.970075757577</v>
      </c>
      <c r="BV28" s="569">
        <v>21609.219523611402</v>
      </c>
      <c r="BW28" s="569">
        <v>24037.545075757575</v>
      </c>
      <c r="BX28" s="569">
        <v>20879.553968253971</v>
      </c>
      <c r="BY28" s="569">
        <v>21312.370600414077</v>
      </c>
      <c r="BZ28" s="569">
        <v>22896.864302967562</v>
      </c>
      <c r="CA28" s="569">
        <v>22636.282720057719</v>
      </c>
      <c r="CB28" s="569">
        <v>23146.149999999998</v>
      </c>
      <c r="CC28" s="569">
        <v>21915.194532279314</v>
      </c>
      <c r="CD28" s="569">
        <v>19897.867443064184</v>
      </c>
      <c r="CE28" s="569">
        <v>18369.980212842711</v>
      </c>
      <c r="CF28" s="569">
        <v>15589.803429027115</v>
      </c>
      <c r="CG28" s="569">
        <v>15229.549505928853</v>
      </c>
      <c r="CH28" s="569">
        <v>15077.19660894661</v>
      </c>
      <c r="CI28" s="569">
        <v>15438.604365079365</v>
      </c>
      <c r="CJ28" s="569">
        <v>16902.119155844153</v>
      </c>
      <c r="CK28" s="569">
        <v>18584.257215007216</v>
      </c>
      <c r="CL28" s="569">
        <v>20810.067604617605</v>
      </c>
      <c r="CM28" s="569">
        <v>20004.485455486541</v>
      </c>
      <c r="CN28" s="569">
        <v>19923.164562289563</v>
      </c>
      <c r="CO28" s="569">
        <v>20513.698412698413</v>
      </c>
      <c r="CP28" s="569">
        <v>19803.327352472086</v>
      </c>
      <c r="CQ28" s="569">
        <v>21186.799855699854</v>
      </c>
      <c r="CR28" s="569">
        <v>20936.819047619047</v>
      </c>
      <c r="CS28" s="569">
        <v>19308.564393939396</v>
      </c>
      <c r="CT28" s="569">
        <v>19148.640281533873</v>
      </c>
      <c r="CU28" s="823">
        <v>21038.368253968252</v>
      </c>
      <c r="CV28" s="823">
        <v>19773.801587301587</v>
      </c>
      <c r="CW28" s="823">
        <v>17139.151656314698</v>
      </c>
      <c r="CX28" s="823">
        <v>16693.30583160801</v>
      </c>
      <c r="CY28" s="823">
        <v>16266.796969696969</v>
      </c>
      <c r="CZ28" s="823">
        <v>15730.853110047845</v>
      </c>
      <c r="DA28" s="823">
        <v>17693.846621808145</v>
      </c>
      <c r="DB28" s="823">
        <v>18810.341147186147</v>
      </c>
      <c r="DC28" s="823">
        <v>25098.995833333334</v>
      </c>
      <c r="DD28" s="823">
        <v>31038.29015151515</v>
      </c>
      <c r="DE28" s="823">
        <v>34643.828181818186</v>
      </c>
      <c r="DF28" s="823">
        <v>38768.042229437233</v>
      </c>
      <c r="DG28" s="823">
        <v>43241.574065217392</v>
      </c>
      <c r="DH28" s="823">
        <v>36844.766179999999</v>
      </c>
      <c r="DI28" s="823">
        <v>24841.666666666668</v>
      </c>
      <c r="DJ28" s="823">
        <v>24208.333333333332</v>
      </c>
      <c r="DK28" s="823">
        <v>23831.666666666668</v>
      </c>
      <c r="DL28" s="823">
        <v>23535</v>
      </c>
      <c r="DM28" s="823">
        <v>23335</v>
      </c>
      <c r="DN28" s="823">
        <v>23335</v>
      </c>
      <c r="DO28" s="823">
        <v>0</v>
      </c>
      <c r="DP28" s="823">
        <v>0</v>
      </c>
      <c r="DQ28" s="823">
        <v>0</v>
      </c>
      <c r="DR28" s="823">
        <v>0</v>
      </c>
      <c r="DS28" s="823">
        <v>0</v>
      </c>
      <c r="DT28" s="823">
        <v>0</v>
      </c>
      <c r="DU28" s="823">
        <v>0</v>
      </c>
      <c r="DV28" s="823">
        <v>0</v>
      </c>
      <c r="DW28" s="823">
        <v>0</v>
      </c>
      <c r="DX28" s="823">
        <v>0</v>
      </c>
      <c r="DY28" s="823">
        <v>0</v>
      </c>
      <c r="DZ28" s="823">
        <v>0</v>
      </c>
    </row>
    <row r="29" spans="1:130">
      <c r="B29" s="561"/>
      <c r="C29" s="718"/>
      <c r="D29" s="567"/>
      <c r="E29" s="567"/>
      <c r="F29" s="567"/>
      <c r="G29" s="567"/>
      <c r="H29" s="567"/>
      <c r="I29" s="567"/>
      <c r="J29" s="567"/>
      <c r="K29" s="567"/>
      <c r="L29" s="567"/>
      <c r="M29" s="567"/>
      <c r="N29" s="567"/>
      <c r="O29" s="567"/>
      <c r="P29" s="567"/>
      <c r="Q29" s="567"/>
      <c r="R29" s="567"/>
      <c r="S29" s="567"/>
      <c r="T29" s="567"/>
      <c r="U29" s="567"/>
      <c r="V29" s="567"/>
      <c r="W29" s="567"/>
      <c r="X29" s="567"/>
      <c r="Y29" s="567"/>
      <c r="Z29" s="567"/>
      <c r="AA29" s="567"/>
      <c r="AB29" s="567"/>
      <c r="AC29" s="567"/>
      <c r="AD29" s="567"/>
      <c r="AE29" s="567"/>
      <c r="AF29" s="567"/>
      <c r="AG29" s="567"/>
      <c r="AH29" s="567"/>
      <c r="AI29" s="567"/>
      <c r="AJ29" s="567"/>
      <c r="AK29" s="567"/>
      <c r="AL29" s="567"/>
      <c r="AM29" s="567"/>
      <c r="AN29" s="567"/>
      <c r="AO29" s="567"/>
      <c r="AP29" s="567"/>
      <c r="AQ29" s="567"/>
      <c r="AR29" s="567"/>
      <c r="AS29" s="567"/>
      <c r="AT29" s="567"/>
      <c r="AU29" s="567"/>
      <c r="AV29" s="567"/>
      <c r="AW29" s="567"/>
      <c r="AX29" s="567"/>
      <c r="AY29" s="567"/>
      <c r="AZ29" s="567"/>
      <c r="BA29" s="567"/>
      <c r="BB29" s="567"/>
      <c r="BC29" s="567"/>
      <c r="BD29" s="567"/>
      <c r="BE29" s="567"/>
      <c r="BF29" s="567"/>
      <c r="BG29" s="567"/>
      <c r="BH29" s="567"/>
      <c r="BI29" s="567"/>
      <c r="BJ29" s="567"/>
      <c r="BK29" s="567"/>
      <c r="BL29" s="567"/>
      <c r="BM29" s="567"/>
      <c r="BN29" s="567"/>
      <c r="BO29" s="567"/>
      <c r="BP29" s="567"/>
      <c r="BQ29" s="567"/>
      <c r="BR29" s="567"/>
      <c r="BS29" s="567"/>
      <c r="BT29" s="567"/>
      <c r="BU29" s="567"/>
      <c r="BV29" s="567"/>
      <c r="BW29" s="567"/>
      <c r="BX29" s="567"/>
      <c r="BY29" s="567"/>
      <c r="BZ29" s="567"/>
      <c r="CA29" s="567"/>
      <c r="CB29" s="567"/>
      <c r="CC29" s="567"/>
      <c r="CD29" s="567"/>
      <c r="CE29" s="567"/>
      <c r="CF29" s="567"/>
      <c r="CG29" s="567"/>
      <c r="CH29" s="567"/>
      <c r="CI29" s="567"/>
      <c r="CJ29" s="567"/>
      <c r="CK29" s="567"/>
      <c r="CL29" s="567"/>
      <c r="CM29" s="567"/>
      <c r="CN29" s="567"/>
      <c r="CO29" s="567"/>
      <c r="CP29" s="567"/>
      <c r="CQ29" s="567"/>
      <c r="CR29" s="567"/>
      <c r="CS29" s="567"/>
      <c r="CT29" s="567"/>
      <c r="CU29" s="818"/>
      <c r="CV29" s="818"/>
      <c r="CW29" s="818"/>
      <c r="CX29" s="818"/>
      <c r="CY29" s="818"/>
      <c r="CZ29" s="818"/>
      <c r="DA29" s="818"/>
      <c r="DB29" s="818"/>
      <c r="DC29" s="818"/>
      <c r="DD29" s="818"/>
      <c r="DE29" s="818"/>
      <c r="DF29" s="818"/>
      <c r="DG29" s="818"/>
      <c r="DH29" s="818"/>
      <c r="DI29" s="818"/>
      <c r="DJ29" s="818"/>
      <c r="DK29" s="818"/>
      <c r="DL29" s="818"/>
      <c r="DM29" s="818"/>
      <c r="DN29" s="818"/>
      <c r="DO29" s="818"/>
      <c r="DP29" s="818"/>
      <c r="DQ29" s="818"/>
      <c r="DR29" s="818"/>
      <c r="DS29" s="818"/>
      <c r="DT29" s="818"/>
      <c r="DU29" s="818"/>
      <c r="DV29" s="818"/>
      <c r="DW29" s="818"/>
      <c r="DX29" s="818"/>
      <c r="DY29" s="818"/>
      <c r="DZ29" s="818"/>
    </row>
    <row r="30" spans="1:130">
      <c r="B30" s="560" t="s">
        <v>1019</v>
      </c>
      <c r="C30" s="718" t="s">
        <v>1451</v>
      </c>
      <c r="D30" s="567"/>
      <c r="E30" s="567"/>
      <c r="F30" s="567"/>
      <c r="G30" s="567"/>
      <c r="H30" s="567"/>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818"/>
      <c r="CV30" s="818"/>
      <c r="CW30" s="818"/>
      <c r="CX30" s="818"/>
      <c r="CY30" s="818"/>
      <c r="CZ30" s="818"/>
      <c r="DA30" s="818"/>
      <c r="DB30" s="818"/>
      <c r="DC30" s="818"/>
      <c r="DD30" s="818"/>
      <c r="DE30" s="818"/>
      <c r="DF30" s="818"/>
      <c r="DG30" s="818"/>
      <c r="DH30" s="818"/>
      <c r="DI30" s="818"/>
      <c r="DJ30" s="818"/>
      <c r="DK30" s="818"/>
      <c r="DL30" s="818"/>
      <c r="DM30" s="818"/>
      <c r="DN30" s="818"/>
      <c r="DO30" s="818"/>
      <c r="DP30" s="818"/>
      <c r="DQ30" s="818"/>
      <c r="DR30" s="818"/>
      <c r="DS30" s="818"/>
      <c r="DT30" s="818"/>
      <c r="DU30" s="818"/>
      <c r="DV30" s="818"/>
      <c r="DW30" s="818"/>
      <c r="DX30" s="818"/>
      <c r="DY30" s="818"/>
      <c r="DZ30" s="818"/>
    </row>
    <row r="31" spans="1:130">
      <c r="B31" s="561" t="s">
        <v>1020</v>
      </c>
      <c r="C31" s="718" t="s">
        <v>1452</v>
      </c>
      <c r="D31" s="567">
        <v>1.3466933333333333</v>
      </c>
      <c r="E31" s="567">
        <v>1.3329833333333336</v>
      </c>
      <c r="F31" s="567">
        <v>1.3394199999999998</v>
      </c>
      <c r="G31" s="567">
        <v>1.3123133333333332</v>
      </c>
      <c r="H31" s="567">
        <v>1.2788633333333332</v>
      </c>
      <c r="I31" s="567">
        <v>1.2988066666666667</v>
      </c>
      <c r="J31" s="567">
        <v>1.2779100000000001</v>
      </c>
      <c r="K31" s="567">
        <v>1.1833533333333333</v>
      </c>
      <c r="L31" s="567">
        <v>1.1428733333333334</v>
      </c>
      <c r="M31" s="567">
        <v>1.0863033333333334</v>
      </c>
      <c r="N31" s="567">
        <v>1.1178333333333332</v>
      </c>
      <c r="O31" s="567">
        <v>1.0768766666666667</v>
      </c>
      <c r="P31" s="567">
        <v>1.0915266666666668</v>
      </c>
      <c r="Q31" s="567">
        <v>1.1112799999999998</v>
      </c>
      <c r="R31" s="567">
        <v>1.1763300000000001</v>
      </c>
      <c r="S31" s="567">
        <v>1.1232802173912999</v>
      </c>
      <c r="T31" s="567">
        <v>1.0570016594516334</v>
      </c>
      <c r="U31" s="567">
        <v>1.0485666666666666</v>
      </c>
      <c r="V31" s="567">
        <v>1.0384898989898668</v>
      </c>
      <c r="W31" s="567">
        <v>0.98715417529330007</v>
      </c>
      <c r="X31" s="567">
        <v>0.93403181818183334</v>
      </c>
      <c r="Y31" s="567">
        <v>0.90527598343683335</v>
      </c>
      <c r="Z31" s="567">
        <v>0.86962041467306672</v>
      </c>
      <c r="AA31" s="567">
        <v>0.9231698484848333</v>
      </c>
      <c r="AB31" s="567">
        <v>0.8731101010101</v>
      </c>
      <c r="AC31" s="567">
        <v>0.89074708168643335</v>
      </c>
      <c r="AD31" s="567">
        <v>0.89551551017419995</v>
      </c>
      <c r="AE31" s="567">
        <v>0.87637378787880005</v>
      </c>
      <c r="AF31" s="567">
        <v>0.91942761904763337</v>
      </c>
      <c r="AG31" s="567">
        <v>0.98357897923333326</v>
      </c>
      <c r="AH31" s="567">
        <v>1.0002418668047</v>
      </c>
      <c r="AI31" s="567">
        <v>1.0733779148629334</v>
      </c>
      <c r="AJ31" s="567">
        <v>1.1364073015873333</v>
      </c>
      <c r="AK31" s="567">
        <v>1.1244073342117</v>
      </c>
      <c r="AL31" s="567">
        <v>1.1893160697032334</v>
      </c>
      <c r="AM31" s="567">
        <v>1.2507097550034334</v>
      </c>
      <c r="AN31" s="567">
        <v>1.2043652092352</v>
      </c>
      <c r="AO31" s="567">
        <v>1.2219878787879002</v>
      </c>
      <c r="AP31" s="567">
        <v>1.2962879666227665</v>
      </c>
      <c r="AQ31" s="567">
        <v>1.3111400793651</v>
      </c>
      <c r="AR31" s="567">
        <v>1.2598922799423</v>
      </c>
      <c r="AS31" s="567">
        <v>1.2195344783236</v>
      </c>
      <c r="AT31" s="567">
        <v>1.1885448773448666</v>
      </c>
      <c r="AU31" s="567">
        <v>1.2020495454545335</v>
      </c>
      <c r="AV31" s="567">
        <v>1.2563570707070999</v>
      </c>
      <c r="AW31" s="567">
        <v>1.2740799861973999</v>
      </c>
      <c r="AX31" s="567">
        <v>1.2901748006379332</v>
      </c>
      <c r="AY31" s="567">
        <v>1.3104899999999999</v>
      </c>
      <c r="AZ31" s="567">
        <v>1.3482015835041998</v>
      </c>
      <c r="BA31" s="567">
        <v>1.3744839723320332</v>
      </c>
      <c r="BB31" s="567">
        <v>1.4493827681853</v>
      </c>
      <c r="BC31" s="567">
        <v>1.4997605453026335</v>
      </c>
      <c r="BD31" s="567">
        <v>1.5620087301587333</v>
      </c>
      <c r="BE31" s="567">
        <v>1.5038192201518334</v>
      </c>
      <c r="BF31" s="567">
        <v>1.3167888509317001</v>
      </c>
      <c r="BG31" s="567">
        <v>1.3024394949495</v>
      </c>
      <c r="BH31" s="567">
        <v>1.3619068181818335</v>
      </c>
      <c r="BI31" s="567">
        <v>1.4305777338603332</v>
      </c>
      <c r="BJ31" s="567">
        <v>1.4781476911976998</v>
      </c>
      <c r="BK31" s="567">
        <v>1.3842107246376667</v>
      </c>
      <c r="BL31" s="567">
        <v>1.2726511111111001</v>
      </c>
      <c r="BM31" s="567">
        <v>1.2910393939394</v>
      </c>
      <c r="BN31" s="567">
        <v>1.3592964834682668</v>
      </c>
      <c r="BO31" s="567">
        <v>1.3669263526569999</v>
      </c>
      <c r="BP31" s="567">
        <v>1.4392944976076334</v>
      </c>
      <c r="BQ31" s="567">
        <v>1.4125834368529999</v>
      </c>
      <c r="BR31" s="567">
        <v>1.3480369408369335</v>
      </c>
      <c r="BS31" s="567">
        <v>1.3109986291486333</v>
      </c>
      <c r="BT31" s="567">
        <v>1.2825643882433333</v>
      </c>
      <c r="BU31" s="567">
        <v>1.2514703689064666</v>
      </c>
      <c r="BV31" s="567">
        <v>1.2973756535607666</v>
      </c>
      <c r="BW31" s="567">
        <v>1.3203565151515</v>
      </c>
      <c r="BX31" s="567">
        <v>1.3065598484848333</v>
      </c>
      <c r="BY31" s="567">
        <v>1.3245845065562667</v>
      </c>
      <c r="BZ31" s="567">
        <v>1.3610487094548001</v>
      </c>
      <c r="CA31" s="567">
        <v>1.3697083694083669</v>
      </c>
      <c r="CB31" s="567">
        <v>1.3712341269841335</v>
      </c>
      <c r="CC31" s="567">
        <v>1.3252210929167334</v>
      </c>
      <c r="CD31" s="567">
        <v>1.2492090821256001</v>
      </c>
      <c r="CE31" s="567">
        <v>1.1269555050504998</v>
      </c>
      <c r="CF31" s="567">
        <v>1.1047359090908999</v>
      </c>
      <c r="CG31" s="567">
        <v>1.1118670681975333</v>
      </c>
      <c r="CH31" s="567">
        <v>1.0949424242424335</v>
      </c>
      <c r="CI31" s="567">
        <v>1.1017423015873</v>
      </c>
      <c r="CJ31" s="567">
        <v>1.1293063492063335</v>
      </c>
      <c r="CK31" s="567">
        <v>1.1164117949683332</v>
      </c>
      <c r="CL31" s="567">
        <v>1.0789302308802666</v>
      </c>
      <c r="CM31" s="567">
        <v>1.0647251581027666</v>
      </c>
      <c r="CN31" s="567">
        <v>1.1003207070707333</v>
      </c>
      <c r="CO31" s="567">
        <v>1.1744151138716334</v>
      </c>
      <c r="CP31" s="567">
        <v>1.1776691387560001</v>
      </c>
      <c r="CQ31" s="567">
        <v>1.2294496825396666</v>
      </c>
      <c r="CR31" s="567">
        <v>1.1922270995671</v>
      </c>
      <c r="CS31" s="567">
        <v>1.1631127931488667</v>
      </c>
      <c r="CT31" s="567">
        <v>1.1411705880313667</v>
      </c>
      <c r="CU31" s="818">
        <v>1.1356678427128333</v>
      </c>
      <c r="CV31" s="818">
        <v>1.1238746969697</v>
      </c>
      <c r="CW31" s="818">
        <v>1.1116174446326668</v>
      </c>
      <c r="CX31" s="818">
        <v>1.1072322532780998</v>
      </c>
      <c r="CY31" s="818">
        <v>1.1022924242424332</v>
      </c>
      <c r="CZ31" s="818">
        <v>1.1006113636363668</v>
      </c>
      <c r="DA31" s="818">
        <v>1.1694631877784001</v>
      </c>
      <c r="DB31" s="818">
        <v>1.1927604617604668</v>
      </c>
      <c r="DC31" s="818">
        <v>1.2055945652173998</v>
      </c>
      <c r="DD31" s="818">
        <v>1.2057365223665333</v>
      </c>
      <c r="DE31" s="818">
        <v>1.1787984848484667</v>
      </c>
      <c r="DF31" s="818">
        <v>1.1439768084572333</v>
      </c>
      <c r="DG31" s="818">
        <v>1.1225110904071667</v>
      </c>
      <c r="DH31" s="818">
        <v>1.0658630895420282</v>
      </c>
      <c r="DI31" s="818">
        <v>1.0601634301409595</v>
      </c>
      <c r="DJ31" s="818">
        <v>1.0628493764501552</v>
      </c>
      <c r="DK31" s="818">
        <v>1.068692044598655</v>
      </c>
      <c r="DL31" s="818">
        <v>1.0700978815478654</v>
      </c>
      <c r="DM31" s="818">
        <v>1.0711639389933023</v>
      </c>
      <c r="DN31" s="818">
        <v>1.072119535189447</v>
      </c>
      <c r="DO31" s="818">
        <v>1.0726942723435442</v>
      </c>
      <c r="DP31" s="818">
        <v>1.0740534479120674</v>
      </c>
      <c r="DQ31" s="818">
        <v>1.0756631893279611</v>
      </c>
      <c r="DR31" s="818">
        <v>1.0774363630709407</v>
      </c>
      <c r="DS31" s="818">
        <v>1.0786957835689182</v>
      </c>
      <c r="DT31" s="818">
        <v>1.0805538776470405</v>
      </c>
      <c r="DU31" s="818">
        <v>1.0824152792064787</v>
      </c>
      <c r="DV31" s="818">
        <v>1.0842925894069495</v>
      </c>
      <c r="DW31" s="818">
        <v>1.0859812005821516</v>
      </c>
      <c r="DX31" s="818">
        <v>1.0879240217510795</v>
      </c>
      <c r="DY31" s="818">
        <v>1.0898953438702754</v>
      </c>
      <c r="DZ31" s="818">
        <v>1.0918830956093899</v>
      </c>
    </row>
    <row r="32" spans="1:130">
      <c r="B32" s="561" t="s">
        <v>497</v>
      </c>
      <c r="C32" s="718" t="s">
        <v>1453</v>
      </c>
      <c r="D32" s="567">
        <v>0.63857348672594283</v>
      </c>
      <c r="E32" s="567">
        <v>0.65927425844847265</v>
      </c>
      <c r="F32" s="567">
        <v>0.66990008484477881</v>
      </c>
      <c r="G32" s="567">
        <v>0.6824639122527737</v>
      </c>
      <c r="H32" s="567">
        <v>0.69150302550667331</v>
      </c>
      <c r="I32" s="567">
        <v>0.68864204634008541</v>
      </c>
      <c r="J32" s="567">
        <v>0.69272727330624606</v>
      </c>
      <c r="K32" s="567">
        <v>0.71819808345750902</v>
      </c>
      <c r="L32" s="567">
        <v>0.72343846765400965</v>
      </c>
      <c r="M32" s="567">
        <v>0.73342587994575592</v>
      </c>
      <c r="N32" s="567">
        <v>0.73208240721761086</v>
      </c>
      <c r="O32" s="567">
        <v>0.74306911527586639</v>
      </c>
      <c r="P32" s="567">
        <v>0.74620533440859171</v>
      </c>
      <c r="Q32" s="567">
        <v>0.74593952743103575</v>
      </c>
      <c r="R32" s="567">
        <v>0.71403382889242939</v>
      </c>
      <c r="S32" s="567">
        <v>0.72338716742231768</v>
      </c>
      <c r="T32" s="567">
        <v>0.74193189994612185</v>
      </c>
      <c r="U32" s="567">
        <v>0.73547496699421566</v>
      </c>
      <c r="V32" s="567">
        <v>0.72492157227429921</v>
      </c>
      <c r="W32" s="567">
        <v>0.7392738349249508</v>
      </c>
      <c r="X32" s="567">
        <v>0.75371764957119802</v>
      </c>
      <c r="Y32" s="567">
        <v>0.76421439238126654</v>
      </c>
      <c r="Z32" s="567">
        <v>0.77647684270463957</v>
      </c>
      <c r="AA32" s="567">
        <v>0.7741423078584333</v>
      </c>
      <c r="AB32" s="567">
        <v>0.79365821417459415</v>
      </c>
      <c r="AC32" s="567">
        <v>0.78706419637970793</v>
      </c>
      <c r="AD32" s="567">
        <v>0.7874479420689372</v>
      </c>
      <c r="AE32" s="567">
        <v>0.80054384132004408</v>
      </c>
      <c r="AF32" s="567">
        <v>0.782531061554263</v>
      </c>
      <c r="AG32" s="567">
        <v>0.75507030941566766</v>
      </c>
      <c r="AH32" s="567">
        <v>0.75214760955380411</v>
      </c>
      <c r="AI32" s="567">
        <v>0.73066328902280109</v>
      </c>
      <c r="AJ32" s="567">
        <v>0.71577579471956199</v>
      </c>
      <c r="AK32" s="567">
        <v>0.71779518597527547</v>
      </c>
      <c r="AL32" s="567">
        <v>0.69239704195683904</v>
      </c>
      <c r="AM32" s="567">
        <v>0.6725950106148294</v>
      </c>
      <c r="AN32" s="567">
        <v>0.68530148195983553</v>
      </c>
      <c r="AO32" s="567">
        <v>0.68148504860004966</v>
      </c>
      <c r="AP32" s="567">
        <v>0.66189870353669444</v>
      </c>
      <c r="AQ32" s="567">
        <v>0.65625022324593774</v>
      </c>
      <c r="AR32" s="567">
        <v>0.6704774161603142</v>
      </c>
      <c r="AS32" s="567">
        <v>0.68454218570598202</v>
      </c>
      <c r="AT32" s="567">
        <v>0.69708719800334507</v>
      </c>
      <c r="AU32" s="567">
        <v>0.69419646207516517</v>
      </c>
      <c r="AV32" s="567">
        <v>0.67912185326864305</v>
      </c>
      <c r="AW32" s="567">
        <v>0.67472431467243543</v>
      </c>
      <c r="AX32" s="567">
        <v>0.67104894579122865</v>
      </c>
      <c r="AY32" s="567">
        <v>0.66676771943878743</v>
      </c>
      <c r="AZ32" s="567">
        <v>0.65953859304100193</v>
      </c>
      <c r="BA32" s="567">
        <v>0.65187069395975472</v>
      </c>
      <c r="BB32" s="567">
        <v>0.63553873666092675</v>
      </c>
      <c r="BC32" s="567">
        <v>0.6248996828971024</v>
      </c>
      <c r="BD32" s="567">
        <v>0.61488217260590272</v>
      </c>
      <c r="BE32" s="567">
        <v>0.62899567616497165</v>
      </c>
      <c r="BF32" s="567">
        <v>0.66399360581292488</v>
      </c>
      <c r="BG32" s="567">
        <v>0.66835065171987307</v>
      </c>
      <c r="BH32" s="567">
        <v>0.65804101123960668</v>
      </c>
      <c r="BI32" s="567">
        <v>0.63969492002010997</v>
      </c>
      <c r="BJ32" s="567">
        <v>0.62872873789171935</v>
      </c>
      <c r="BK32" s="567">
        <v>0.64794535186238988</v>
      </c>
      <c r="BL32" s="567">
        <v>0.6719809096412056</v>
      </c>
      <c r="BM32" s="567">
        <v>0.65952385727713247</v>
      </c>
      <c r="BN32" s="567">
        <v>0.64280416317122502</v>
      </c>
      <c r="BO32" s="567">
        <v>0.63976095064182459</v>
      </c>
      <c r="BP32" s="567">
        <v>0.62562638006530336</v>
      </c>
      <c r="BQ32" s="567">
        <v>0.62827438545665093</v>
      </c>
      <c r="BR32" s="567">
        <v>0.64029455102693855</v>
      </c>
      <c r="BS32" s="567">
        <v>0.64853163840474104</v>
      </c>
      <c r="BT32" s="567">
        <v>0.6537204214614093</v>
      </c>
      <c r="BU32" s="567">
        <v>0.65837407910053214</v>
      </c>
      <c r="BV32" s="567">
        <v>0.65096491509012222</v>
      </c>
      <c r="BW32" s="567">
        <v>0.6571402890837571</v>
      </c>
      <c r="BX32" s="567">
        <v>0.66409612846670585</v>
      </c>
      <c r="BY32" s="567">
        <v>0.66005364900384966</v>
      </c>
      <c r="BZ32" s="567">
        <v>0.65106717195099939</v>
      </c>
      <c r="CA32" s="567">
        <v>0.64897113912319637</v>
      </c>
      <c r="CB32" s="567">
        <v>0.64753009599700928</v>
      </c>
      <c r="CC32" s="567">
        <v>0.65702336978362197</v>
      </c>
      <c r="CD32" s="567">
        <v>0.68030314378008461</v>
      </c>
      <c r="CE32" s="567">
        <v>0.71130143925290679</v>
      </c>
      <c r="CF32" s="567">
        <v>0.71549029829055477</v>
      </c>
      <c r="CG32" s="567">
        <v>0.71350234705073934</v>
      </c>
      <c r="CH32" s="567">
        <v>0.71876172087263868</v>
      </c>
      <c r="CI32" s="567">
        <v>0.71943221969862003</v>
      </c>
      <c r="CJ32" s="567">
        <v>0.70959874465150641</v>
      </c>
      <c r="CK32" s="567">
        <v>0.71625403520339415</v>
      </c>
      <c r="CL32" s="567">
        <v>0.73272923952396063</v>
      </c>
      <c r="CM32" s="567">
        <v>0.73862516661180388</v>
      </c>
      <c r="CN32" s="567">
        <v>0.7283038741895379</v>
      </c>
      <c r="CO32" s="567">
        <v>0.70976532649184954</v>
      </c>
      <c r="CP32" s="567">
        <v>0.70861228505763707</v>
      </c>
      <c r="CQ32" s="567">
        <v>0.69077457912903073</v>
      </c>
      <c r="CR32" s="567">
        <v>0.69978026257832404</v>
      </c>
      <c r="CS32" s="567">
        <v>0.71402130470823633</v>
      </c>
      <c r="CT32" s="567">
        <v>0.72109721005797534</v>
      </c>
      <c r="CU32" s="818">
        <v>0.71813216457061202</v>
      </c>
      <c r="CV32" s="818">
        <v>0.72205390786036761</v>
      </c>
      <c r="CW32" s="818">
        <v>0.72770931107735992</v>
      </c>
      <c r="CX32" s="818">
        <v>0.72705506867875769</v>
      </c>
      <c r="CY32" s="818">
        <v>0.72783653875250787</v>
      </c>
      <c r="CZ32" s="818">
        <v>0.73052722673816228</v>
      </c>
      <c r="DA32" s="818">
        <v>0.71174596112949751</v>
      </c>
      <c r="DB32" s="818">
        <v>0.70194869177675334</v>
      </c>
      <c r="DC32" s="818">
        <v>0.69608030400774634</v>
      </c>
      <c r="DD32" s="818">
        <v>0.69675245706345257</v>
      </c>
      <c r="DE32" s="818">
        <v>0.70315128339455069</v>
      </c>
      <c r="DF32" s="818">
        <v>0.71186627951297898</v>
      </c>
      <c r="DG32" s="818">
        <v>0.71704620502675176</v>
      </c>
      <c r="DH32" s="818">
        <v>0.74163559105193222</v>
      </c>
      <c r="DI32" s="818">
        <v>0.74543649290986036</v>
      </c>
      <c r="DJ32" s="818">
        <v>0.74355689871168773</v>
      </c>
      <c r="DK32" s="818">
        <v>0.74100946476174523</v>
      </c>
      <c r="DL32" s="818">
        <v>0.73973834988278508</v>
      </c>
      <c r="DM32" s="818">
        <v>0.73852598097431754</v>
      </c>
      <c r="DN32" s="818">
        <v>0.73730050418785698</v>
      </c>
      <c r="DO32" s="818">
        <v>0.73577575435115428</v>
      </c>
      <c r="DP32" s="818">
        <v>0.73451520272706416</v>
      </c>
      <c r="DQ32" s="818">
        <v>0.73329248440111872</v>
      </c>
      <c r="DR32" s="818">
        <v>0.73213697462544802</v>
      </c>
      <c r="DS32" s="818">
        <v>0.73114812873624835</v>
      </c>
      <c r="DT32" s="818">
        <v>0.730092861073388</v>
      </c>
      <c r="DU32" s="818">
        <v>0.72903650902871819</v>
      </c>
      <c r="DV32" s="818">
        <v>0.7279461501236858</v>
      </c>
      <c r="DW32" s="818">
        <v>0.72676467327881678</v>
      </c>
      <c r="DX32" s="818">
        <v>0.72560031428863481</v>
      </c>
      <c r="DY32" s="818">
        <v>0.72444741314271877</v>
      </c>
      <c r="DZ32" s="818">
        <v>0.72335058507896932</v>
      </c>
    </row>
    <row r="33" spans="1:130">
      <c r="B33" s="560" t="s">
        <v>498</v>
      </c>
      <c r="C33" s="718"/>
      <c r="D33" s="567"/>
      <c r="E33" s="567"/>
      <c r="F33" s="567"/>
      <c r="G33" s="567"/>
      <c r="H33" s="567"/>
      <c r="I33" s="567"/>
      <c r="J33" s="567"/>
      <c r="K33" s="567"/>
      <c r="L33" s="567"/>
      <c r="M33" s="567"/>
      <c r="N33" s="567"/>
      <c r="O33" s="567"/>
      <c r="P33" s="567"/>
      <c r="Q33" s="567"/>
      <c r="R33" s="567"/>
      <c r="S33" s="567"/>
      <c r="T33" s="567"/>
      <c r="U33" s="567"/>
      <c r="V33" s="567"/>
      <c r="W33" s="567"/>
      <c r="X33" s="567"/>
      <c r="Y33" s="567"/>
      <c r="Z33" s="567"/>
      <c r="AA33" s="567"/>
      <c r="AB33" s="567"/>
      <c r="AC33" s="567"/>
      <c r="AD33" s="567"/>
      <c r="AE33" s="567"/>
      <c r="AF33" s="567"/>
      <c r="AG33" s="567"/>
      <c r="AH33" s="567"/>
      <c r="AI33" s="567"/>
      <c r="AJ33" s="567"/>
      <c r="AK33" s="567"/>
      <c r="AL33" s="567"/>
      <c r="AM33" s="567"/>
      <c r="AN33" s="567"/>
      <c r="AO33" s="567"/>
      <c r="AP33" s="567"/>
      <c r="AQ33" s="567"/>
      <c r="AR33" s="567"/>
      <c r="AS33" s="567"/>
      <c r="AT33" s="567"/>
      <c r="AU33" s="567"/>
      <c r="AV33" s="567"/>
      <c r="AW33" s="567"/>
      <c r="AX33" s="567"/>
      <c r="AY33" s="567"/>
      <c r="AZ33" s="567"/>
      <c r="BA33" s="567"/>
      <c r="BB33" s="567"/>
      <c r="BC33" s="567"/>
      <c r="BD33" s="567"/>
      <c r="BE33" s="567"/>
      <c r="BF33" s="567"/>
      <c r="BG33" s="567"/>
      <c r="BH33" s="567"/>
      <c r="BI33" s="567"/>
      <c r="BJ33" s="567"/>
      <c r="BK33" s="567"/>
      <c r="BL33" s="567"/>
      <c r="BM33" s="567"/>
      <c r="BN33" s="567"/>
      <c r="BO33" s="567"/>
      <c r="BP33" s="567"/>
      <c r="BQ33" s="567"/>
      <c r="BR33" s="567"/>
      <c r="BS33" s="567"/>
      <c r="BT33" s="567"/>
      <c r="BU33" s="567"/>
      <c r="BV33" s="567"/>
      <c r="BW33" s="567"/>
      <c r="BX33" s="567"/>
      <c r="BY33" s="567"/>
      <c r="BZ33" s="567"/>
      <c r="CA33" s="567"/>
      <c r="CB33" s="567"/>
      <c r="CC33" s="567"/>
      <c r="CD33" s="567"/>
      <c r="CE33" s="567"/>
      <c r="CF33" s="567"/>
      <c r="CG33" s="567"/>
      <c r="CH33" s="567"/>
      <c r="CI33" s="567"/>
      <c r="CJ33" s="567"/>
      <c r="CK33" s="567"/>
      <c r="CL33" s="567"/>
      <c r="CM33" s="567"/>
      <c r="CN33" s="567"/>
      <c r="CO33" s="567"/>
      <c r="CP33" s="567"/>
      <c r="CQ33" s="567"/>
      <c r="CR33" s="567"/>
      <c r="CS33" s="567"/>
      <c r="CT33" s="567"/>
      <c r="CU33" s="818"/>
      <c r="CV33" s="818"/>
      <c r="CW33" s="818"/>
      <c r="CX33" s="818"/>
      <c r="CY33" s="818"/>
      <c r="CZ33" s="818"/>
      <c r="DA33" s="818"/>
      <c r="DB33" s="818"/>
      <c r="DC33" s="818"/>
      <c r="DD33" s="818"/>
      <c r="DE33" s="818"/>
      <c r="DF33" s="818"/>
      <c r="DG33" s="818"/>
      <c r="DH33" s="818"/>
      <c r="DI33" s="818"/>
      <c r="DJ33" s="818"/>
      <c r="DK33" s="818"/>
      <c r="DL33" s="818"/>
      <c r="DM33" s="818"/>
      <c r="DN33" s="818"/>
      <c r="DO33" s="818"/>
      <c r="DP33" s="818"/>
      <c r="DQ33" s="818"/>
      <c r="DR33" s="818"/>
      <c r="DS33" s="818"/>
      <c r="DT33" s="818"/>
      <c r="DU33" s="818"/>
      <c r="DV33" s="818"/>
      <c r="DW33" s="818"/>
      <c r="DX33" s="818"/>
      <c r="DY33" s="818"/>
      <c r="DZ33" s="818"/>
    </row>
    <row r="34" spans="1:130">
      <c r="A34" t="s">
        <v>1411</v>
      </c>
      <c r="B34" s="561" t="s">
        <v>1021</v>
      </c>
      <c r="C34" s="718" t="s">
        <v>1454</v>
      </c>
      <c r="D34" s="567">
        <v>6.1578333333333335</v>
      </c>
      <c r="E34" s="567">
        <v>5.8857999999999997</v>
      </c>
      <c r="F34" s="567">
        <v>5.7482000000000006</v>
      </c>
      <c r="G34" s="567">
        <v>5.3378666666666668</v>
      </c>
      <c r="H34" s="567">
        <v>5.6387333333333336</v>
      </c>
      <c r="I34" s="567">
        <v>5.7953333333333328</v>
      </c>
      <c r="J34" s="567">
        <v>5.5937666666666699</v>
      </c>
      <c r="K34" s="567">
        <v>5.6889666666666665</v>
      </c>
      <c r="L34" s="567">
        <v>5.9712999999999994</v>
      </c>
      <c r="M34" s="567">
        <v>5.8385666666666696</v>
      </c>
      <c r="N34" s="567">
        <v>5.8789666666666696</v>
      </c>
      <c r="O34" s="567">
        <v>5.6716666666666669</v>
      </c>
      <c r="P34" s="567">
        <v>5.7507666666666664</v>
      </c>
      <c r="Q34" s="567">
        <v>5.6299000000000001</v>
      </c>
      <c r="R34" s="567">
        <v>5.1007666666666696</v>
      </c>
      <c r="S34" s="567">
        <v>5.0462333333333298</v>
      </c>
      <c r="T34" s="567">
        <v>5.1847333333333303</v>
      </c>
      <c r="U34" s="567">
        <v>5.80263333333333</v>
      </c>
      <c r="V34" s="567">
        <v>6.0827999999999998</v>
      </c>
      <c r="W34" s="567">
        <v>6.3186666666666662</v>
      </c>
      <c r="X34" s="567">
        <v>6.8272000000000004</v>
      </c>
      <c r="Y34" s="567">
        <v>6.8416333333333332</v>
      </c>
      <c r="Z34" s="567">
        <v>6.6100666666666656</v>
      </c>
      <c r="AA34" s="567">
        <v>5.1806666666666663</v>
      </c>
      <c r="AB34" s="567">
        <v>4.1300333333333334</v>
      </c>
      <c r="AC34" s="567">
        <v>3.4544333333333328</v>
      </c>
      <c r="AD34" s="567">
        <v>2.1457999999999999</v>
      </c>
      <c r="AE34" s="567">
        <v>2.0683666666666665</v>
      </c>
      <c r="AF34" s="567">
        <v>2.1030999999999995</v>
      </c>
      <c r="AG34" s="567">
        <v>1.81633333333333</v>
      </c>
      <c r="AH34" s="567">
        <v>1.5401999999999998</v>
      </c>
      <c r="AI34" s="567">
        <v>1.3268666666666666</v>
      </c>
      <c r="AJ34" s="567">
        <v>1.19803333333333</v>
      </c>
      <c r="AK34" s="567">
        <v>1.1680666666666666</v>
      </c>
      <c r="AL34" s="567">
        <v>1.2273000000000001</v>
      </c>
      <c r="AM34" s="567">
        <v>1.1779333333333335</v>
      </c>
      <c r="AN34" s="567">
        <v>1.5360000000000003</v>
      </c>
      <c r="AO34" s="567">
        <v>1.9739000000000002</v>
      </c>
      <c r="AP34" s="567">
        <v>2.4791333333333334</v>
      </c>
      <c r="AQ34" s="567">
        <v>3.0745333333333331</v>
      </c>
      <c r="AR34" s="567">
        <v>3.4942333333333337</v>
      </c>
      <c r="AS34" s="567">
        <v>3.9670999999999998</v>
      </c>
      <c r="AT34" s="567">
        <v>4.5247000000000002</v>
      </c>
      <c r="AU34" s="567">
        <v>4.9027333333333338</v>
      </c>
      <c r="AV34" s="567">
        <v>5.3285666666666671</v>
      </c>
      <c r="AW34" s="567">
        <v>5.4902666666666669</v>
      </c>
      <c r="AX34" s="567">
        <v>5.3722333333333339</v>
      </c>
      <c r="AY34" s="567">
        <v>5.363033333333334</v>
      </c>
      <c r="AZ34" s="567">
        <v>5.3722333333333339</v>
      </c>
      <c r="BA34" s="567">
        <v>5.3679666666666703</v>
      </c>
      <c r="BB34" s="567">
        <v>4.9028999999999998</v>
      </c>
      <c r="BC34" s="567">
        <v>3.1543999999999999</v>
      </c>
      <c r="BD34" s="567">
        <v>2.9325666666666668</v>
      </c>
      <c r="BE34" s="567">
        <v>3.18746666666667</v>
      </c>
      <c r="BF34" s="567">
        <v>2.904666666666667</v>
      </c>
      <c r="BG34" s="567">
        <v>1.7354333333333301</v>
      </c>
      <c r="BH34" s="567">
        <v>1.3957666666666666</v>
      </c>
      <c r="BI34" s="567">
        <v>0.83386666666666664</v>
      </c>
      <c r="BJ34" s="567">
        <v>0.51980000000000004</v>
      </c>
      <c r="BK34" s="567">
        <v>0.39926666666666666</v>
      </c>
      <c r="BL34" s="567">
        <v>0.629</v>
      </c>
      <c r="BM34" s="567">
        <v>0.59179999999999999</v>
      </c>
      <c r="BN34" s="567">
        <v>0.45313333333333333</v>
      </c>
      <c r="BO34" s="567">
        <v>0.46010000000000001</v>
      </c>
      <c r="BP34" s="567">
        <v>0.41799999999999998</v>
      </c>
      <c r="BQ34" s="567">
        <v>0.46510000000000001</v>
      </c>
      <c r="BR34" s="567">
        <v>0.68520000000000003</v>
      </c>
      <c r="BS34" s="567">
        <v>0.76519999999999999</v>
      </c>
      <c r="BT34" s="567">
        <v>0.73360000000000003</v>
      </c>
      <c r="BU34" s="567">
        <v>0.70656666666666701</v>
      </c>
      <c r="BV34" s="567">
        <v>0.54176666666666695</v>
      </c>
      <c r="BW34" s="567">
        <v>0.46643333333333298</v>
      </c>
      <c r="BX34" s="567">
        <v>0.42380000000000001</v>
      </c>
      <c r="BY34" s="567">
        <v>0.39276666666666699</v>
      </c>
      <c r="BZ34" s="567">
        <v>0.35273333333333301</v>
      </c>
      <c r="CA34" s="567">
        <v>0.33329999999999999</v>
      </c>
      <c r="CB34" s="567">
        <v>0.32373333333333298</v>
      </c>
      <c r="CC34" s="567">
        <v>0.32933333333333298</v>
      </c>
      <c r="CD34" s="567">
        <v>0.331133333333333</v>
      </c>
      <c r="CE34" s="567">
        <v>0.37793333333333301</v>
      </c>
      <c r="CF34" s="567">
        <v>0.42030000000000001</v>
      </c>
      <c r="CG34" s="567">
        <v>0.50616666666666699</v>
      </c>
      <c r="CH34" s="567">
        <v>0.63286666666666702</v>
      </c>
      <c r="CI34" s="567">
        <v>0.87560000000000004</v>
      </c>
      <c r="CJ34" s="567">
        <v>0.92400000000000004</v>
      </c>
      <c r="CK34" s="567">
        <v>1.1479999999999999</v>
      </c>
      <c r="CL34" s="567">
        <v>1.27816666666667</v>
      </c>
      <c r="CM34" s="567">
        <v>1.3725000000000001</v>
      </c>
      <c r="CN34" s="567">
        <v>1.4245000000000001</v>
      </c>
      <c r="CO34" s="567">
        <v>1.46133333333333</v>
      </c>
      <c r="CP34" s="567">
        <v>1.6455</v>
      </c>
      <c r="CQ34" s="567">
        <v>2.1137666666666699</v>
      </c>
      <c r="CR34" s="567">
        <v>2.49643333333333</v>
      </c>
      <c r="CS34" s="567">
        <v>2.5360999999999998</v>
      </c>
      <c r="CT34" s="567">
        <v>2.8134666666666699</v>
      </c>
      <c r="CU34" s="818">
        <v>2.7527666666666701</v>
      </c>
      <c r="CV34" s="818">
        <v>2.5008333333333299</v>
      </c>
      <c r="CW34" s="818">
        <v>2.1041666666666701</v>
      </c>
      <c r="CX34" s="818">
        <v>1.9238999999999999</v>
      </c>
      <c r="CY34" s="818">
        <v>1.49406666666667</v>
      </c>
      <c r="CZ34" s="818">
        <v>0.70716666666666705</v>
      </c>
      <c r="DA34" s="818">
        <v>0.31063333333333298</v>
      </c>
      <c r="DB34" s="818">
        <v>0.25130000000000002</v>
      </c>
      <c r="DC34" s="818">
        <v>0.216266666666667</v>
      </c>
      <c r="DD34" s="818">
        <v>0.185966666666667</v>
      </c>
      <c r="DE34" s="818">
        <v>0.154233333333333</v>
      </c>
      <c r="DF34" s="818">
        <v>0.23443333333333299</v>
      </c>
      <c r="DG34" s="818">
        <v>0.78303333333333303</v>
      </c>
      <c r="DH34" s="818">
        <v>2.0842407881291898</v>
      </c>
      <c r="DI34" s="818">
        <v>3.15031490959172</v>
      </c>
      <c r="DJ34" s="818">
        <v>3.4330556977209099</v>
      </c>
      <c r="DK34" s="818">
        <v>4.2413890310542497</v>
      </c>
      <c r="DL34" s="818">
        <v>4.5913890310542396</v>
      </c>
      <c r="DM34" s="818">
        <v>4.6913890310542401</v>
      </c>
      <c r="DN34" s="818">
        <v>4.7913890310542504</v>
      </c>
      <c r="DO34" s="818">
        <v>4.7497223643875799</v>
      </c>
      <c r="DP34" s="818">
        <v>4.4163890310542504</v>
      </c>
      <c r="DQ34" s="818">
        <v>4.2913890310542504</v>
      </c>
      <c r="DR34" s="818">
        <v>4.2913890310542504</v>
      </c>
      <c r="DS34" s="818">
        <v>4.0413890310542504</v>
      </c>
      <c r="DT34" s="818">
        <v>3.5497223643875802</v>
      </c>
      <c r="DU34" s="818">
        <v>3.09972236438758</v>
      </c>
      <c r="DV34" s="818">
        <v>2.8913890310542398</v>
      </c>
      <c r="DW34" s="818">
        <v>2.8913890310542398</v>
      </c>
      <c r="DX34" s="818">
        <v>2.8913890310542398</v>
      </c>
      <c r="DY34" s="818">
        <v>2.8913890310542398</v>
      </c>
      <c r="DZ34" s="818">
        <v>2.8913890310542398</v>
      </c>
    </row>
    <row r="35" spans="1:130">
      <c r="B35" s="561" t="s">
        <v>1022</v>
      </c>
      <c r="C35" s="718" t="s">
        <v>1454</v>
      </c>
      <c r="D35" s="567">
        <v>0</v>
      </c>
      <c r="E35" s="567">
        <v>0</v>
      </c>
      <c r="F35" s="567">
        <v>0</v>
      </c>
      <c r="G35" s="567">
        <v>0</v>
      </c>
      <c r="H35" s="567">
        <v>0</v>
      </c>
      <c r="I35" s="567">
        <v>0</v>
      </c>
      <c r="J35" s="567">
        <v>0</v>
      </c>
      <c r="K35" s="567">
        <v>0</v>
      </c>
      <c r="L35" s="567">
        <v>0</v>
      </c>
      <c r="M35" s="567">
        <v>0</v>
      </c>
      <c r="N35" s="567">
        <v>0</v>
      </c>
      <c r="O35" s="567">
        <v>0</v>
      </c>
      <c r="P35" s="567">
        <v>0</v>
      </c>
      <c r="Q35" s="567">
        <v>0</v>
      </c>
      <c r="R35" s="567">
        <v>0</v>
      </c>
      <c r="S35" s="567">
        <v>3.0901401666666666</v>
      </c>
      <c r="T35" s="567">
        <v>2.6334693333333337</v>
      </c>
      <c r="U35" s="567">
        <v>2.6983533333333334</v>
      </c>
      <c r="V35" s="567">
        <v>3.42963</v>
      </c>
      <c r="W35" s="567">
        <v>3.5283366666666667</v>
      </c>
      <c r="X35" s="567">
        <v>4.33467</v>
      </c>
      <c r="Y35" s="567">
        <v>4.7354733333333341</v>
      </c>
      <c r="Z35" s="567">
        <v>5.02156</v>
      </c>
      <c r="AA35" s="567">
        <v>4.7425199999999998</v>
      </c>
      <c r="AB35" s="567">
        <v>4.5907400000000003</v>
      </c>
      <c r="AC35" s="567">
        <v>4.26661</v>
      </c>
      <c r="AD35" s="567">
        <v>3.4420999999999999</v>
      </c>
      <c r="AE35" s="567">
        <v>3.3615300000000001</v>
      </c>
      <c r="AF35" s="567">
        <v>3.4437933333333337</v>
      </c>
      <c r="AG35" s="567">
        <v>3.3553899999999999</v>
      </c>
      <c r="AH35" s="567">
        <v>3.105363333333333</v>
      </c>
      <c r="AI35" s="567">
        <v>2.6806133333333335</v>
      </c>
      <c r="AJ35" s="567">
        <v>2.3616200000000003</v>
      </c>
      <c r="AK35" s="567">
        <v>2.1369000000000002</v>
      </c>
      <c r="AL35" s="567">
        <v>2.1471366666666669</v>
      </c>
      <c r="AM35" s="567">
        <v>2.0609299999999999</v>
      </c>
      <c r="AN35" s="567">
        <v>2.0817700000000001</v>
      </c>
      <c r="AO35" s="567">
        <v>2.1158733333333335</v>
      </c>
      <c r="AP35" s="567">
        <v>2.1635366666666669</v>
      </c>
      <c r="AQ35" s="567">
        <v>2.1392033333333331</v>
      </c>
      <c r="AR35" s="567">
        <v>2.12479</v>
      </c>
      <c r="AS35" s="567">
        <v>2.1308033333333332</v>
      </c>
      <c r="AT35" s="567">
        <v>2.3430866666666668</v>
      </c>
      <c r="AU35" s="567">
        <v>2.612246666666667</v>
      </c>
      <c r="AV35" s="567">
        <v>2.8901300000000005</v>
      </c>
      <c r="AW35" s="567">
        <v>3.2216866666666668</v>
      </c>
      <c r="AX35" s="567">
        <v>3.5947499999999999</v>
      </c>
      <c r="AY35" s="567">
        <v>3.8209699999999995</v>
      </c>
      <c r="AZ35" s="567">
        <v>4.0648333333333335</v>
      </c>
      <c r="BA35" s="567">
        <v>4.5031299999999996</v>
      </c>
      <c r="BB35" s="567">
        <v>4.7221333333333337</v>
      </c>
      <c r="BC35" s="567">
        <v>4.4806300000000006</v>
      </c>
      <c r="BD35" s="567">
        <v>4.8599350000000001</v>
      </c>
      <c r="BE35" s="567">
        <v>4.9772999999999996</v>
      </c>
      <c r="BF35" s="567">
        <v>4.2097899999999999</v>
      </c>
      <c r="BG35" s="567">
        <v>2.0095566666666662</v>
      </c>
      <c r="BH35" s="567">
        <v>1.3106333333333333</v>
      </c>
      <c r="BI35" s="567">
        <v>0.86920000000000008</v>
      </c>
      <c r="BJ35" s="567">
        <v>0.7219000000000001</v>
      </c>
      <c r="BK35" s="567">
        <v>0.66216666666666668</v>
      </c>
      <c r="BL35" s="567">
        <v>0.68626666666666658</v>
      </c>
      <c r="BM35" s="567">
        <v>0.87493333333333334</v>
      </c>
      <c r="BN35" s="567">
        <v>1.0204666666666666</v>
      </c>
      <c r="BO35" s="567">
        <v>1.0931333333333335</v>
      </c>
      <c r="BP35" s="567">
        <v>1.4116333333333333</v>
      </c>
      <c r="BQ35" s="567">
        <v>1.5620666666666667</v>
      </c>
      <c r="BR35" s="567">
        <v>1.4955666666666667</v>
      </c>
      <c r="BS35" s="567">
        <v>1.0429333333333333</v>
      </c>
      <c r="BT35" s="567">
        <v>0.69603333333333328</v>
      </c>
      <c r="BU35" s="567">
        <v>0.35856666666666664</v>
      </c>
      <c r="BV35" s="567">
        <v>0.19510000000000002</v>
      </c>
      <c r="BW35" s="567">
        <v>0.21146666666666669</v>
      </c>
      <c r="BX35" s="567">
        <v>0.20680000000000001</v>
      </c>
      <c r="BY35" s="567">
        <v>0.22350000000000003</v>
      </c>
      <c r="BZ35" s="567">
        <v>0.2409</v>
      </c>
      <c r="CA35" s="567">
        <v>0.29499999999999998</v>
      </c>
      <c r="CB35" s="567">
        <v>0.3</v>
      </c>
      <c r="CC35" s="567">
        <v>0.16500000000000001</v>
      </c>
      <c r="CD35" s="567">
        <v>8.1000000000000003E-2</v>
      </c>
      <c r="CE35" s="567">
        <v>4.5999999999999999E-2</v>
      </c>
      <c r="CF35" s="567">
        <v>-6.0000000000000001E-3</v>
      </c>
      <c r="CG35" s="567">
        <v>-2.8000000000000001E-2</v>
      </c>
      <c r="CH35" s="567">
        <v>-0.09</v>
      </c>
      <c r="CI35" s="567">
        <v>-0.188</v>
      </c>
      <c r="CJ35" s="567">
        <v>-0.25800000000000001</v>
      </c>
      <c r="CK35" s="567">
        <v>-0.29799999999999999</v>
      </c>
      <c r="CL35" s="567">
        <v>-0.313</v>
      </c>
      <c r="CM35" s="567">
        <v>-0.32800000000000001</v>
      </c>
      <c r="CN35" s="567">
        <v>-0.33</v>
      </c>
      <c r="CO35" s="567">
        <v>-0.33</v>
      </c>
      <c r="CP35" s="567">
        <v>-0.32900000000000001</v>
      </c>
      <c r="CQ35" s="567">
        <v>-0.32800000000000001</v>
      </c>
      <c r="CR35" s="567">
        <v>-0.32500000000000001</v>
      </c>
      <c r="CS35" s="567">
        <v>-0.32</v>
      </c>
      <c r="CT35" s="567">
        <v>-0.315</v>
      </c>
      <c r="CU35" s="818">
        <v>-0.309</v>
      </c>
      <c r="CV35" s="818">
        <v>-0.317</v>
      </c>
      <c r="CW35" s="818">
        <v>-0.39600000000000002</v>
      </c>
      <c r="CX35" s="818">
        <v>-0.40300000000000002</v>
      </c>
      <c r="CY35" s="818">
        <v>-0.40553333333333336</v>
      </c>
      <c r="CZ35" s="818">
        <v>-0.30070000000000002</v>
      </c>
      <c r="DA35" s="818">
        <v>-0.47173333333333334</v>
      </c>
      <c r="DB35" s="818">
        <v>-0.52270000000000005</v>
      </c>
      <c r="DC35" s="818">
        <v>-0.54246666666666676</v>
      </c>
      <c r="DD35" s="818">
        <v>-0.54039999999999999</v>
      </c>
      <c r="DE35" s="818">
        <v>-0.54579999999999995</v>
      </c>
      <c r="DF35" s="818">
        <v>-0.5663999999999999</v>
      </c>
      <c r="DG35" s="818">
        <v>-0.52886666666666671</v>
      </c>
      <c r="DH35" s="818">
        <v>-0.36207692307692352</v>
      </c>
      <c r="DI35" s="818">
        <v>0.56499999999999773</v>
      </c>
      <c r="DJ35" s="818">
        <v>1.2099999999999937</v>
      </c>
      <c r="DK35" s="818">
        <v>1.6400000000000006</v>
      </c>
      <c r="DL35" s="818">
        <v>1.8599999999999994</v>
      </c>
      <c r="DM35" s="818">
        <v>1.9749999999999943</v>
      </c>
      <c r="DN35" s="818">
        <v>2.0100000000000051</v>
      </c>
      <c r="DO35" s="818">
        <v>2.0100000000000051</v>
      </c>
      <c r="DP35" s="818">
        <v>1.9849999999999994</v>
      </c>
      <c r="DQ35" s="818">
        <v>1.9699999999999989</v>
      </c>
      <c r="DR35" s="818">
        <v>1.9749999999999943</v>
      </c>
      <c r="DS35" s="818">
        <v>1.9899999999999949</v>
      </c>
      <c r="DT35" s="818">
        <v>2.019999999999996</v>
      </c>
      <c r="DU35" s="818">
        <v>2.0649999999999977</v>
      </c>
      <c r="DV35" s="818">
        <v>2.1099999999999994</v>
      </c>
      <c r="DW35" s="818">
        <v>2.1650000000000063</v>
      </c>
      <c r="DX35" s="818">
        <v>2.2099999999999937</v>
      </c>
      <c r="DY35" s="818">
        <v>2.25</v>
      </c>
      <c r="DZ35" s="818">
        <v>2.2750000000000057</v>
      </c>
    </row>
    <row r="36" spans="1:130">
      <c r="B36" s="562" t="s">
        <v>1014</v>
      </c>
      <c r="C36" s="718"/>
      <c r="D36" s="570"/>
      <c r="E36" s="570"/>
      <c r="F36" s="570"/>
      <c r="G36" s="570"/>
      <c r="H36" s="570"/>
      <c r="I36" s="570"/>
      <c r="J36" s="570"/>
      <c r="K36" s="570"/>
      <c r="L36" s="570"/>
      <c r="M36" s="570"/>
      <c r="N36" s="570"/>
      <c r="O36" s="570"/>
      <c r="P36" s="570"/>
      <c r="Q36" s="570"/>
      <c r="R36" s="570"/>
      <c r="S36" s="570"/>
      <c r="T36" s="570"/>
      <c r="U36" s="570"/>
      <c r="V36" s="570"/>
      <c r="W36" s="570"/>
      <c r="X36" s="570"/>
      <c r="Y36" s="570"/>
      <c r="Z36" s="570"/>
      <c r="AA36" s="570"/>
      <c r="AB36" s="570"/>
      <c r="AC36" s="570"/>
      <c r="AD36" s="570"/>
      <c r="AE36" s="570"/>
      <c r="AF36" s="570"/>
      <c r="AG36" s="570"/>
      <c r="AH36" s="570"/>
      <c r="AI36" s="570"/>
      <c r="AJ36" s="570"/>
      <c r="AK36" s="570"/>
      <c r="AL36" s="570"/>
      <c r="AM36" s="570"/>
      <c r="AN36" s="570"/>
      <c r="AO36" s="570"/>
      <c r="AP36" s="570"/>
      <c r="AQ36" s="570"/>
      <c r="AR36" s="570"/>
      <c r="AS36" s="570"/>
      <c r="AT36" s="570"/>
      <c r="AU36" s="570"/>
      <c r="AV36" s="570"/>
      <c r="AW36" s="570"/>
      <c r="AX36" s="570"/>
      <c r="AY36" s="570"/>
      <c r="AZ36" s="570"/>
      <c r="BA36" s="570"/>
      <c r="BB36" s="570"/>
      <c r="BC36" s="570"/>
      <c r="BD36" s="570"/>
      <c r="BE36" s="570"/>
      <c r="BF36" s="570"/>
      <c r="BG36" s="570"/>
      <c r="BH36" s="570"/>
      <c r="BI36" s="570"/>
      <c r="BJ36" s="570"/>
      <c r="BK36" s="570"/>
      <c r="BL36" s="570"/>
      <c r="BM36" s="570"/>
      <c r="BN36" s="570"/>
      <c r="BO36" s="570"/>
      <c r="BP36" s="570"/>
      <c r="BQ36" s="570"/>
      <c r="BR36" s="570"/>
      <c r="BS36" s="570"/>
      <c r="BT36" s="570"/>
      <c r="BU36" s="570"/>
      <c r="BV36" s="570"/>
      <c r="BW36" s="570"/>
      <c r="BX36" s="570"/>
      <c r="BY36" s="570"/>
      <c r="BZ36" s="570"/>
      <c r="CA36" s="570"/>
      <c r="CB36" s="570"/>
      <c r="CC36" s="570"/>
      <c r="CD36" s="570"/>
      <c r="CE36" s="570"/>
      <c r="CF36" s="570"/>
      <c r="CG36" s="570"/>
      <c r="CH36" s="570"/>
      <c r="CI36" s="570"/>
      <c r="CJ36" s="570"/>
      <c r="CK36" s="570"/>
      <c r="CL36" s="570"/>
      <c r="CM36" s="570"/>
      <c r="CN36" s="570"/>
      <c r="CO36" s="570"/>
      <c r="CP36" s="570"/>
      <c r="CQ36" s="570"/>
      <c r="CR36" s="570"/>
      <c r="CS36" s="570"/>
      <c r="CT36" s="570"/>
      <c r="CU36" s="824"/>
      <c r="CV36" s="824"/>
      <c r="CW36" s="824"/>
      <c r="CX36" s="824"/>
      <c r="CY36" s="824"/>
      <c r="CZ36" s="824"/>
      <c r="DA36" s="824"/>
      <c r="DB36" s="824"/>
      <c r="DC36" s="824"/>
      <c r="DD36" s="824"/>
      <c r="DE36" s="824"/>
      <c r="DF36" s="824"/>
      <c r="DG36" s="824"/>
      <c r="DH36" s="824"/>
      <c r="DI36" s="824"/>
      <c r="DJ36" s="824"/>
      <c r="DK36" s="824"/>
      <c r="DL36" s="824"/>
      <c r="DM36" s="824"/>
      <c r="DN36" s="824"/>
      <c r="DO36" s="824"/>
      <c r="DP36" s="824"/>
      <c r="DQ36" s="824"/>
      <c r="DR36" s="824"/>
      <c r="DS36" s="824"/>
      <c r="DT36" s="824"/>
      <c r="DU36" s="824"/>
      <c r="DV36" s="824"/>
      <c r="DW36" s="824"/>
      <c r="DX36" s="824"/>
      <c r="DY36" s="824"/>
      <c r="DZ36" s="824"/>
    </row>
    <row r="37" spans="1:130">
      <c r="B37" s="46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30" ht="15.75" thickBot="1">
      <c r="B39" s="584" t="s">
        <v>962</v>
      </c>
      <c r="C39" s="580"/>
      <c r="D39" s="580"/>
      <c r="E39" s="580"/>
      <c r="F39" s="580"/>
      <c r="G39" s="580"/>
      <c r="H39" s="580"/>
      <c r="I39" s="580"/>
      <c r="J39" s="580"/>
      <c r="K39" s="580"/>
      <c r="L39" s="580"/>
      <c r="M39" s="580"/>
      <c r="N39" s="580"/>
      <c r="O39" s="580"/>
      <c r="P39" s="580"/>
      <c r="Q39" s="580"/>
      <c r="R39" s="580"/>
      <c r="S39" s="580"/>
      <c r="T39" s="580"/>
      <c r="U39" s="580"/>
      <c r="V39" s="580"/>
      <c r="W39" s="580"/>
      <c r="X39" s="580"/>
      <c r="Y39" s="580"/>
      <c r="Z39" s="580"/>
      <c r="AA39" s="580"/>
      <c r="AB39" s="580"/>
      <c r="AC39" s="580"/>
      <c r="AD39" s="580"/>
      <c r="AE39" s="580"/>
      <c r="AF39" s="580"/>
      <c r="AG39" s="580"/>
      <c r="AH39" s="580"/>
      <c r="AI39" s="580"/>
      <c r="AJ39" s="580"/>
      <c r="AK39" s="580"/>
      <c r="AL39" s="580"/>
      <c r="AM39" s="580"/>
      <c r="AN39" s="580"/>
      <c r="AO39" s="580"/>
      <c r="AP39" s="580"/>
      <c r="AQ39" s="580"/>
      <c r="AR39" s="580"/>
      <c r="AS39" s="580"/>
      <c r="AT39" s="580"/>
      <c r="AU39" s="580"/>
      <c r="AV39" s="580"/>
      <c r="AW39" s="580"/>
      <c r="AX39" s="580"/>
      <c r="AY39" s="580"/>
      <c r="AZ39" s="580"/>
      <c r="BA39" s="580"/>
      <c r="BB39" s="580"/>
      <c r="BC39" s="580"/>
      <c r="BD39" s="580"/>
      <c r="BE39" s="580"/>
      <c r="BF39" s="580"/>
      <c r="BG39" s="580"/>
      <c r="BH39" s="580"/>
      <c r="BI39" s="580"/>
      <c r="BJ39" s="580"/>
      <c r="BK39" s="580"/>
      <c r="BL39" s="580"/>
      <c r="BM39" s="580"/>
      <c r="BN39" s="580"/>
      <c r="BO39" s="720" t="s">
        <v>932</v>
      </c>
      <c r="BP39" s="580"/>
      <c r="BQ39" s="580"/>
      <c r="BR39" s="580"/>
      <c r="BS39" s="580"/>
      <c r="BT39" s="580"/>
      <c r="BU39" s="580"/>
      <c r="BV39" s="580"/>
      <c r="BW39" s="580"/>
      <c r="BX39" s="580"/>
      <c r="BY39" s="580"/>
      <c r="BZ39" s="580"/>
      <c r="CA39" s="580"/>
      <c r="CB39" s="580"/>
      <c r="CC39" s="580"/>
      <c r="CD39" s="580"/>
      <c r="CE39" s="580"/>
      <c r="CF39" s="580"/>
      <c r="CG39" s="580"/>
      <c r="CH39" s="580"/>
      <c r="CI39" s="580"/>
      <c r="CJ39" s="580"/>
      <c r="CK39" s="580"/>
      <c r="CL39" s="580"/>
      <c r="CM39" s="580"/>
      <c r="CN39" s="580"/>
      <c r="CO39" s="580"/>
      <c r="CP39" s="580"/>
      <c r="CQ39" s="580"/>
      <c r="CR39" s="580"/>
      <c r="CS39" s="580"/>
      <c r="CT39" s="580"/>
      <c r="CU39" s="580"/>
      <c r="CV39" s="580"/>
      <c r="CW39" s="580"/>
      <c r="CX39" s="580"/>
      <c r="CY39" s="580"/>
      <c r="CZ39" s="580"/>
      <c r="DA39" s="580"/>
      <c r="DB39" s="580"/>
      <c r="DC39" s="580"/>
      <c r="DD39" s="580"/>
      <c r="DE39" s="580"/>
      <c r="DF39" s="580"/>
      <c r="DG39" s="580"/>
      <c r="DH39" s="580"/>
      <c r="DI39" s="580"/>
      <c r="DJ39" s="580"/>
      <c r="DK39" s="580"/>
      <c r="DL39" s="580"/>
      <c r="DM39" s="580"/>
      <c r="DN39" s="580"/>
      <c r="DO39" s="580"/>
      <c r="DP39" s="580"/>
      <c r="DQ39" s="580"/>
      <c r="DR39" s="580"/>
      <c r="DS39" s="580"/>
      <c r="DT39" s="580"/>
      <c r="DU39" s="580"/>
      <c r="DV39" s="580"/>
      <c r="DW39" s="580"/>
      <c r="DX39" s="580"/>
      <c r="DY39" s="580"/>
      <c r="DZ39" s="580"/>
    </row>
    <row r="40" spans="1:130" s="585" customFormat="1" ht="12">
      <c r="A40" s="706"/>
      <c r="B40" s="584"/>
      <c r="C40" s="694" t="s">
        <v>502</v>
      </c>
      <c r="D40" s="694" t="s">
        <v>503</v>
      </c>
      <c r="E40" s="694" t="s">
        <v>504</v>
      </c>
      <c r="F40" s="694" t="s">
        <v>505</v>
      </c>
      <c r="G40" s="694" t="s">
        <v>506</v>
      </c>
      <c r="H40" s="694" t="s">
        <v>507</v>
      </c>
      <c r="I40" s="694" t="s">
        <v>508</v>
      </c>
      <c r="J40" s="694" t="s">
        <v>509</v>
      </c>
      <c r="K40" s="694" t="s">
        <v>510</v>
      </c>
      <c r="L40" s="694" t="s">
        <v>511</v>
      </c>
      <c r="M40" s="694" t="s">
        <v>512</v>
      </c>
      <c r="N40" s="694" t="s">
        <v>513</v>
      </c>
      <c r="O40" s="694" t="s">
        <v>514</v>
      </c>
      <c r="P40" s="694" t="s">
        <v>515</v>
      </c>
      <c r="Q40" s="694" t="s">
        <v>516</v>
      </c>
      <c r="R40" s="694" t="s">
        <v>517</v>
      </c>
      <c r="S40" s="694" t="s">
        <v>518</v>
      </c>
      <c r="T40" s="694" t="s">
        <v>519</v>
      </c>
      <c r="U40" s="694" t="s">
        <v>520</v>
      </c>
      <c r="V40" s="694" t="s">
        <v>521</v>
      </c>
      <c r="W40" s="694" t="s">
        <v>522</v>
      </c>
      <c r="X40" s="694" t="s">
        <v>523</v>
      </c>
      <c r="Y40" s="694" t="s">
        <v>524</v>
      </c>
      <c r="Z40" s="694" t="s">
        <v>525</v>
      </c>
      <c r="AA40" s="694" t="s">
        <v>526</v>
      </c>
      <c r="AB40" s="694" t="s">
        <v>527</v>
      </c>
      <c r="AC40" s="694" t="s">
        <v>528</v>
      </c>
      <c r="AD40" s="694" t="s">
        <v>529</v>
      </c>
      <c r="AE40" s="694" t="s">
        <v>530</v>
      </c>
      <c r="AF40" s="694" t="s">
        <v>531</v>
      </c>
      <c r="AG40" s="694" t="s">
        <v>532</v>
      </c>
      <c r="AH40" s="694" t="s">
        <v>533</v>
      </c>
      <c r="AI40" s="694" t="s">
        <v>534</v>
      </c>
      <c r="AJ40" s="694" t="s">
        <v>535</v>
      </c>
      <c r="AK40" s="694" t="s">
        <v>536</v>
      </c>
      <c r="AL40" s="694" t="s">
        <v>537</v>
      </c>
      <c r="AM40" s="694" t="s">
        <v>538</v>
      </c>
      <c r="AN40" s="694" t="s">
        <v>539</v>
      </c>
      <c r="AO40" s="694" t="s">
        <v>540</v>
      </c>
      <c r="AP40" s="694" t="s">
        <v>541</v>
      </c>
      <c r="AQ40" s="694" t="s">
        <v>542</v>
      </c>
      <c r="AR40" s="694" t="s">
        <v>543</v>
      </c>
      <c r="AS40" s="694" t="s">
        <v>544</v>
      </c>
      <c r="AT40" s="694" t="s">
        <v>545</v>
      </c>
      <c r="AU40" s="694" t="s">
        <v>68</v>
      </c>
      <c r="AV40" s="694" t="s">
        <v>69</v>
      </c>
      <c r="AW40" s="694" t="s">
        <v>70</v>
      </c>
      <c r="AX40" s="694" t="s">
        <v>71</v>
      </c>
      <c r="AY40" s="694" t="s">
        <v>72</v>
      </c>
      <c r="AZ40" s="694" t="s">
        <v>73</v>
      </c>
      <c r="BA40" s="694" t="s">
        <v>74</v>
      </c>
      <c r="BB40" s="694" t="s">
        <v>75</v>
      </c>
      <c r="BC40" s="694" t="s">
        <v>76</v>
      </c>
      <c r="BD40" s="694" t="s">
        <v>77</v>
      </c>
      <c r="BE40" s="694" t="s">
        <v>78</v>
      </c>
      <c r="BF40" s="694" t="s">
        <v>79</v>
      </c>
      <c r="BG40" s="694" t="s">
        <v>80</v>
      </c>
      <c r="BH40" s="694" t="s">
        <v>81</v>
      </c>
      <c r="BI40" s="694" t="s">
        <v>82</v>
      </c>
      <c r="BJ40" s="694" t="s">
        <v>83</v>
      </c>
      <c r="BK40" s="694" t="s">
        <v>84</v>
      </c>
      <c r="BL40" s="694" t="s">
        <v>85</v>
      </c>
      <c r="BM40" s="694" t="s">
        <v>86</v>
      </c>
      <c r="BN40" s="694" t="s">
        <v>87</v>
      </c>
      <c r="BO40" s="694" t="s">
        <v>88</v>
      </c>
      <c r="BP40" s="694" t="s">
        <v>89</v>
      </c>
      <c r="BQ40" s="694" t="s">
        <v>90</v>
      </c>
      <c r="BR40" s="694" t="s">
        <v>91</v>
      </c>
      <c r="BS40" s="694" t="s">
        <v>92</v>
      </c>
      <c r="BT40" s="694" t="s">
        <v>93</v>
      </c>
      <c r="BU40" s="694" t="s">
        <v>94</v>
      </c>
      <c r="BV40" s="694" t="s">
        <v>95</v>
      </c>
      <c r="BW40" s="694" t="s">
        <v>96</v>
      </c>
      <c r="BX40" s="694" t="s">
        <v>97</v>
      </c>
      <c r="BY40" s="694" t="s">
        <v>98</v>
      </c>
      <c r="BZ40" s="694" t="s">
        <v>99</v>
      </c>
      <c r="CA40" s="694" t="s">
        <v>49</v>
      </c>
      <c r="CB40" s="694" t="s">
        <v>50</v>
      </c>
      <c r="CC40" s="694" t="s">
        <v>51</v>
      </c>
      <c r="CD40" s="694" t="s">
        <v>52</v>
      </c>
      <c r="CE40" s="694" t="s">
        <v>53</v>
      </c>
      <c r="CF40" s="694" t="s">
        <v>54</v>
      </c>
      <c r="CG40" s="694" t="s">
        <v>55</v>
      </c>
      <c r="CH40" s="694" t="s">
        <v>56</v>
      </c>
      <c r="CI40" s="694" t="s">
        <v>57</v>
      </c>
      <c r="CJ40" s="694" t="s">
        <v>58</v>
      </c>
      <c r="CK40" s="694" t="s">
        <v>59</v>
      </c>
      <c r="CL40" s="694" t="s">
        <v>60</v>
      </c>
      <c r="CM40" s="694" t="s">
        <v>61</v>
      </c>
      <c r="CN40" s="694" t="s">
        <v>62</v>
      </c>
      <c r="CO40" s="694" t="s">
        <v>63</v>
      </c>
      <c r="CP40" s="694" t="s">
        <v>64</v>
      </c>
      <c r="CQ40" s="694" t="s">
        <v>65</v>
      </c>
      <c r="CR40" s="694" t="s">
        <v>100</v>
      </c>
      <c r="CS40" s="694" t="s">
        <v>105</v>
      </c>
      <c r="CT40" s="694" t="s">
        <v>546</v>
      </c>
      <c r="CU40" s="825" t="s">
        <v>547</v>
      </c>
      <c r="CV40" s="825" t="s">
        <v>548</v>
      </c>
      <c r="CW40" s="825" t="s">
        <v>549</v>
      </c>
      <c r="CX40" s="825" t="s">
        <v>550</v>
      </c>
      <c r="CY40" s="825" t="s">
        <v>551</v>
      </c>
      <c r="CZ40" s="825" t="s">
        <v>552</v>
      </c>
      <c r="DA40" s="825" t="s">
        <v>553</v>
      </c>
      <c r="DB40" s="825" t="s">
        <v>554</v>
      </c>
      <c r="DC40" s="825" t="s">
        <v>555</v>
      </c>
      <c r="DD40" s="825" t="s">
        <v>556</v>
      </c>
      <c r="DE40" s="825" t="s">
        <v>557</v>
      </c>
      <c r="DF40" s="825" t="s">
        <v>558</v>
      </c>
      <c r="DG40" s="825" t="s">
        <v>559</v>
      </c>
      <c r="DH40" s="825" t="s">
        <v>560</v>
      </c>
      <c r="DI40" s="825" t="s">
        <v>561</v>
      </c>
      <c r="DJ40" s="825" t="s">
        <v>562</v>
      </c>
      <c r="DK40" s="825" t="s">
        <v>563</v>
      </c>
      <c r="DL40" s="825" t="s">
        <v>564</v>
      </c>
      <c r="DM40" s="825" t="s">
        <v>565</v>
      </c>
      <c r="DN40" s="825" t="s">
        <v>566</v>
      </c>
      <c r="DO40" s="825" t="s">
        <v>567</v>
      </c>
      <c r="DP40" s="825" t="s">
        <v>851</v>
      </c>
      <c r="DQ40" s="825" t="s">
        <v>852</v>
      </c>
      <c r="DR40" s="825" t="s">
        <v>853</v>
      </c>
      <c r="DS40" s="825" t="s">
        <v>1387</v>
      </c>
      <c r="DT40" s="825" t="s">
        <v>1388</v>
      </c>
      <c r="DU40" s="825" t="s">
        <v>1389</v>
      </c>
      <c r="DV40" s="825" t="s">
        <v>1390</v>
      </c>
      <c r="DW40" s="825" t="s">
        <v>1392</v>
      </c>
      <c r="DX40" s="825" t="s">
        <v>1394</v>
      </c>
      <c r="DY40" s="825" t="s">
        <v>1393</v>
      </c>
      <c r="DZ40" s="826" t="s">
        <v>1391</v>
      </c>
    </row>
    <row r="41" spans="1:130">
      <c r="B41" s="98" t="s">
        <v>614</v>
      </c>
      <c r="C41" s="581"/>
      <c r="D41" s="581"/>
      <c r="E41" s="581"/>
      <c r="F41" s="581"/>
      <c r="G41" s="581"/>
      <c r="H41" s="581"/>
      <c r="I41" s="581"/>
      <c r="J41" s="581"/>
      <c r="K41" s="581"/>
      <c r="L41" s="581"/>
      <c r="M41" s="581"/>
      <c r="N41" s="581"/>
      <c r="O41" s="581"/>
      <c r="P41" s="581"/>
      <c r="Q41" s="581"/>
      <c r="R41" s="581"/>
      <c r="S41" s="581"/>
      <c r="T41" s="581"/>
      <c r="U41" s="581"/>
      <c r="V41" s="581"/>
      <c r="W41" s="581"/>
      <c r="X41" s="581"/>
      <c r="Y41" s="581"/>
      <c r="Z41" s="581"/>
      <c r="AA41" s="581"/>
      <c r="AB41" s="581"/>
      <c r="AC41" s="581"/>
      <c r="AD41" s="581"/>
      <c r="AE41" s="581"/>
      <c r="AF41" s="581"/>
      <c r="AG41" s="581"/>
      <c r="AH41" s="581"/>
      <c r="AI41" s="581"/>
      <c r="AJ41" s="581"/>
      <c r="AK41" s="581"/>
      <c r="AL41" s="581"/>
      <c r="AM41" s="581"/>
      <c r="AN41" s="581"/>
      <c r="AO41" s="581"/>
      <c r="AP41" s="581"/>
      <c r="AQ41" s="581"/>
      <c r="AR41" s="581"/>
      <c r="AS41" s="581"/>
      <c r="AT41" s="581"/>
      <c r="AU41" s="581"/>
      <c r="AV41" s="581"/>
      <c r="AW41" s="581"/>
      <c r="AX41" s="581"/>
      <c r="AY41" s="581"/>
      <c r="AZ41" s="581"/>
      <c r="BA41" s="581"/>
      <c r="BB41" s="581"/>
      <c r="BC41" s="581"/>
      <c r="BD41" s="581"/>
      <c r="BE41" s="581"/>
      <c r="BF41" s="581"/>
      <c r="BG41" s="581"/>
      <c r="BH41" s="581"/>
      <c r="BI41" s="581"/>
      <c r="BJ41" s="581"/>
      <c r="BK41" s="581"/>
      <c r="BL41" s="581"/>
      <c r="BM41" s="581"/>
      <c r="BN41" s="581"/>
      <c r="BO41" s="581"/>
      <c r="BP41" s="581"/>
      <c r="BQ41" s="581"/>
      <c r="BR41" s="581"/>
      <c r="BS41" s="581"/>
      <c r="BT41" s="581"/>
      <c r="BU41" s="581"/>
      <c r="BV41" s="581"/>
      <c r="BW41" s="581"/>
      <c r="BX41" s="581"/>
      <c r="BY41" s="581"/>
      <c r="BZ41" s="581"/>
      <c r="CA41" s="581"/>
      <c r="CB41" s="581"/>
      <c r="CC41" s="581"/>
      <c r="CD41" s="581"/>
      <c r="CE41" s="581"/>
      <c r="CF41" s="581"/>
      <c r="CG41" s="581"/>
      <c r="CH41" s="581"/>
      <c r="CI41" s="581"/>
      <c r="CJ41" s="581"/>
      <c r="CK41" s="581"/>
      <c r="CL41" s="581"/>
      <c r="CM41" s="581"/>
      <c r="CN41" s="581"/>
      <c r="CO41" s="581"/>
      <c r="CP41" s="581"/>
      <c r="CQ41" s="581"/>
      <c r="CR41" s="581"/>
      <c r="CS41" s="581"/>
      <c r="CT41" s="581"/>
      <c r="CU41" s="827"/>
      <c r="CV41" s="827"/>
      <c r="CW41" s="827"/>
      <c r="CX41" s="827"/>
      <c r="CY41" s="827"/>
      <c r="CZ41" s="827"/>
      <c r="DA41" s="827"/>
      <c r="DB41" s="827"/>
      <c r="DC41" s="827"/>
      <c r="DD41" s="827"/>
      <c r="DE41" s="827"/>
      <c r="DF41" s="827"/>
      <c r="DG41" s="827"/>
      <c r="DH41" s="827"/>
      <c r="DI41" s="827"/>
      <c r="DJ41" s="827"/>
      <c r="DK41" s="827"/>
      <c r="DL41" s="827"/>
      <c r="DM41" s="827"/>
      <c r="DN41" s="827"/>
      <c r="DO41" s="827"/>
      <c r="DP41" s="827"/>
      <c r="DQ41" s="827"/>
      <c r="DR41" s="827"/>
      <c r="DS41" s="827"/>
      <c r="DT41" s="827"/>
      <c r="DU41" s="827"/>
      <c r="DV41" s="827"/>
      <c r="DW41" s="827"/>
      <c r="DX41" s="827"/>
      <c r="DY41" s="827"/>
      <c r="DZ41" s="828"/>
    </row>
    <row r="42" spans="1:130" s="586" customFormat="1" ht="12">
      <c r="A42" s="707" t="s">
        <v>1412</v>
      </c>
      <c r="B42" s="97" t="s">
        <v>1030</v>
      </c>
      <c r="C42" s="582"/>
      <c r="D42" s="582">
        <v>2.7632928069503036E-2</v>
      </c>
      <c r="E42" s="582">
        <v>2.7773280915032127E-2</v>
      </c>
      <c r="F42" s="582">
        <v>2.791365292978041E-2</v>
      </c>
      <c r="G42" s="582">
        <v>2.2561048793001602E-2</v>
      </c>
      <c r="H42" s="582">
        <v>2.6336811977972954E-2</v>
      </c>
      <c r="I42" s="582">
        <v>3.0126517007928219E-2</v>
      </c>
      <c r="J42" s="582">
        <v>3.3930215362537541E-2</v>
      </c>
      <c r="K42" s="582">
        <v>5.2983921458075504E-2</v>
      </c>
      <c r="L42" s="582">
        <v>4.6848774894781106E-2</v>
      </c>
      <c r="M42" s="582">
        <v>4.0749374388559287E-2</v>
      </c>
      <c r="N42" s="582">
        <v>3.4685511667189896E-2</v>
      </c>
      <c r="O42" s="582">
        <v>1.3366510538819831E-2</v>
      </c>
      <c r="P42" s="582">
        <v>1.7485120500017527E-2</v>
      </c>
      <c r="Q42" s="582">
        <v>2.1620469664491174E-2</v>
      </c>
      <c r="R42" s="582">
        <v>2.5772626065127223E-2</v>
      </c>
      <c r="S42" s="582">
        <v>3.0399263195824863E-2</v>
      </c>
      <c r="T42" s="582">
        <v>3.4176650210709529E-2</v>
      </c>
      <c r="U42" s="582">
        <v>3.7967884918590149E-2</v>
      </c>
      <c r="V42" s="582">
        <v>4.1773018084347531E-2</v>
      </c>
      <c r="W42" s="582">
        <v>6.6627976548091133E-2</v>
      </c>
      <c r="X42" s="582">
        <v>5.656950562740351E-2</v>
      </c>
      <c r="Y42" s="582">
        <v>4.660588768215513E-2</v>
      </c>
      <c r="Z42" s="582">
        <v>3.6736228233749828E-2</v>
      </c>
      <c r="AA42" s="582">
        <v>1.0585290791563309E-2</v>
      </c>
      <c r="AB42" s="582">
        <v>1.1739979525626231E-2</v>
      </c>
      <c r="AC42" s="582">
        <v>1.2895987600159137E-2</v>
      </c>
      <c r="AD42" s="582">
        <v>1.4053316522632723E-2</v>
      </c>
      <c r="AE42" s="582">
        <v>1.6294269754843667E-2</v>
      </c>
      <c r="AF42" s="582">
        <v>1.6701749659146944E-2</v>
      </c>
      <c r="AG42" s="582">
        <v>1.7109392941201697E-2</v>
      </c>
      <c r="AH42" s="582">
        <v>1.7517199666513557E-2</v>
      </c>
      <c r="AI42" s="582">
        <v>9.4581817581493605E-3</v>
      </c>
      <c r="AJ42" s="582">
        <v>1.5475407468354817E-2</v>
      </c>
      <c r="AK42" s="582">
        <v>2.1528500940000653E-2</v>
      </c>
      <c r="AL42" s="582">
        <v>2.7617675975323146E-2</v>
      </c>
      <c r="AM42" s="582">
        <v>4.5396096776047307E-2</v>
      </c>
      <c r="AN42" s="582">
        <v>4.3853014152388993E-2</v>
      </c>
      <c r="AO42" s="582">
        <v>4.2312209233794598E-2</v>
      </c>
      <c r="AP42" s="582">
        <v>4.0773678658201383E-2</v>
      </c>
      <c r="AQ42" s="582">
        <v>3.4032394927721817E-2</v>
      </c>
      <c r="AR42" s="582">
        <v>3.5928889587266685E-2</v>
      </c>
      <c r="AS42" s="582">
        <v>3.7828862563362903E-2</v>
      </c>
      <c r="AT42" s="582">
        <v>3.9732320235509072E-2</v>
      </c>
      <c r="AU42" s="582">
        <v>4.4746109443296531E-2</v>
      </c>
      <c r="AV42" s="582">
        <v>4.4598564483836943E-2</v>
      </c>
      <c r="AW42" s="582">
        <v>4.4451040361511082E-2</v>
      </c>
      <c r="AX42" s="582">
        <v>4.4303537073377169E-2</v>
      </c>
      <c r="AY42" s="582">
        <v>5.6126428443774717E-2</v>
      </c>
      <c r="AZ42" s="582">
        <v>4.8076026586561717E-2</v>
      </c>
      <c r="BA42" s="582">
        <v>4.0086989513258849E-2</v>
      </c>
      <c r="BB42" s="582">
        <v>3.2158849466258507E-2</v>
      </c>
      <c r="BC42" s="582">
        <v>2.6774667602866217E-2</v>
      </c>
      <c r="BD42" s="582">
        <v>1.7213630343439472E-2</v>
      </c>
      <c r="BE42" s="582">
        <v>7.74162277705119E-3</v>
      </c>
      <c r="BF42" s="582">
        <v>-1.6421841157897897E-3</v>
      </c>
      <c r="BG42" s="582">
        <v>-5.0700280242007928E-2</v>
      </c>
      <c r="BH42" s="582">
        <v>-3.3462612094679087E-2</v>
      </c>
      <c r="BI42" s="582">
        <v>-1.5911937215153049E-2</v>
      </c>
      <c r="BJ42" s="582">
        <v>1.9574280664017567E-3</v>
      </c>
      <c r="BK42" s="582">
        <v>5.6301637512872101E-2</v>
      </c>
      <c r="BL42" s="582">
        <v>5.0930470869025933E-2</v>
      </c>
      <c r="BM42" s="582">
        <v>4.558661596085397E-2</v>
      </c>
      <c r="BN42" s="582">
        <v>4.026993391146836E-2</v>
      </c>
      <c r="BO42" s="582">
        <v>3.0624496181942913E-2</v>
      </c>
      <c r="BP42" s="582">
        <v>2.817199330429028E-2</v>
      </c>
      <c r="BQ42" s="582">
        <v>2.572532647108175E-2</v>
      </c>
      <c r="BR42" s="582">
        <v>2.328448179470264E-2</v>
      </c>
      <c r="BS42" s="582">
        <v>1.5699118549612881E-2</v>
      </c>
      <c r="BT42" s="582">
        <v>1.6678381896560471E-2</v>
      </c>
      <c r="BU42" s="582">
        <v>1.7658589378129367E-2</v>
      </c>
      <c r="BV42" s="582">
        <v>1.8639741904585731E-2</v>
      </c>
      <c r="BW42" s="582">
        <v>1.9173255072297075E-2</v>
      </c>
      <c r="BX42" s="582">
        <v>2.046195257165255E-2</v>
      </c>
      <c r="BY42" s="582">
        <v>2.1752279569463403E-2</v>
      </c>
      <c r="BZ42" s="582">
        <v>2.3044238126155078E-2</v>
      </c>
      <c r="CA42" s="582">
        <v>2.7313157947117039E-2</v>
      </c>
      <c r="CB42" s="582">
        <v>2.6636746035871489E-2</v>
      </c>
      <c r="CC42" s="582">
        <v>2.5960779493275073E-2</v>
      </c>
      <c r="CD42" s="582">
        <v>2.5285258026084903E-2</v>
      </c>
      <c r="CE42" s="582">
        <v>2.4267211687126814E-2</v>
      </c>
      <c r="CF42" s="582">
        <v>5.0980749733565381E-2</v>
      </c>
      <c r="CG42" s="582">
        <v>4.5043924682506231E-2</v>
      </c>
      <c r="CH42" s="582">
        <v>3.9140635822948099E-2</v>
      </c>
      <c r="CI42" s="582">
        <v>2.1676429518494258E-2</v>
      </c>
      <c r="CJ42" s="582">
        <v>2.3486095805343637E-2</v>
      </c>
      <c r="CK42" s="582">
        <v>2.5298967502413991E-2</v>
      </c>
      <c r="CL42" s="582">
        <v>2.7115050287357268E-2</v>
      </c>
      <c r="CM42" s="582">
        <v>2.9700925167352198E-2</v>
      </c>
      <c r="CN42" s="582">
        <v>3.0995328251054763E-2</v>
      </c>
      <c r="CO42" s="582">
        <v>3.2291358486197359E-2</v>
      </c>
      <c r="CP42" s="582">
        <v>3.3589017918218028E-2</v>
      </c>
      <c r="CQ42" s="582">
        <v>3.7396863546796041E-2</v>
      </c>
      <c r="CR42" s="582">
        <v>3.7050330791039622E-2</v>
      </c>
      <c r="CS42" s="582">
        <v>3.6703913791321457E-2</v>
      </c>
      <c r="CT42" s="582">
        <v>3.6357612508973895E-2</v>
      </c>
      <c r="CU42" s="829">
        <v>5.8234626815709588E-2</v>
      </c>
      <c r="CV42" s="829">
        <v>4.3057130034000538E-2</v>
      </c>
      <c r="CW42" s="829">
        <v>2.8097313153063293E-2</v>
      </c>
      <c r="CX42" s="829">
        <v>1.3352054146922622E-2</v>
      </c>
      <c r="CY42" s="829">
        <v>-4.7396144633830087E-2</v>
      </c>
      <c r="CZ42" s="829">
        <v>-3.0906458250594522E-2</v>
      </c>
      <c r="DA42" s="829">
        <v>-1.4131333428824651E-2</v>
      </c>
      <c r="DB42" s="829">
        <v>2.9341708049035894E-3</v>
      </c>
      <c r="DC42" s="829">
        <v>4.6844678454134474E-2</v>
      </c>
      <c r="DD42" s="829">
        <v>4.6865640221859559E-2</v>
      </c>
      <c r="DE42" s="829">
        <v>4.6886602409318273E-2</v>
      </c>
      <c r="DF42" s="829">
        <v>4.6907565016518972E-2</v>
      </c>
      <c r="DG42" s="829">
        <v>4.7248987082459594E-2</v>
      </c>
      <c r="DH42" s="829">
        <v>4.6986512756522235E-2</v>
      </c>
      <c r="DI42" s="829">
        <v>4.6724104215104617E-2</v>
      </c>
      <c r="DJ42" s="829">
        <v>4.6461761441719138E-2</v>
      </c>
      <c r="DK42" s="829">
        <v>4.5789924501594907E-2</v>
      </c>
      <c r="DL42" s="829">
        <v>4.579218197852019E-2</v>
      </c>
      <c r="DM42" s="829">
        <v>4.5794439460318352E-2</v>
      </c>
      <c r="DN42" s="829">
        <v>4.5796696946989623E-2</v>
      </c>
      <c r="DO42" s="829">
        <v>4.5539690597029198E-2</v>
      </c>
      <c r="DP42" s="829">
        <v>4.5711473442340667E-2</v>
      </c>
      <c r="DQ42" s="829">
        <v>4.5883284511684226E-2</v>
      </c>
      <c r="DR42" s="829">
        <v>4.6055123809697333E-2</v>
      </c>
      <c r="DS42" s="829">
        <v>4.666251623204485E-2</v>
      </c>
      <c r="DT42" s="829">
        <v>4.6548430775868475E-2</v>
      </c>
      <c r="DU42" s="829">
        <v>4.6434357754923938E-2</v>
      </c>
      <c r="DV42" s="829">
        <v>4.6320297167856371E-2</v>
      </c>
      <c r="DW42" s="829">
        <v>4.6017275992385927E-2</v>
      </c>
      <c r="DX42" s="829">
        <v>4.6025273176013369E-2</v>
      </c>
      <c r="DY42" s="829">
        <v>4.603327042078291E-2</v>
      </c>
      <c r="DZ42" s="830">
        <v>4.6041267726694042E-2</v>
      </c>
    </row>
    <row r="43" spans="1:130" s="586" customFormat="1" ht="12">
      <c r="A43" s="707"/>
      <c r="B43" s="97" t="s">
        <v>1031</v>
      </c>
      <c r="C43" s="582"/>
      <c r="D43" s="582">
        <v>0.23076119005216089</v>
      </c>
      <c r="E43" s="582">
        <v>0.18296555712903589</v>
      </c>
      <c r="F43" s="582">
        <v>0.1370260296348004</v>
      </c>
      <c r="G43" s="582">
        <v>3.8372665204046509E-2</v>
      </c>
      <c r="H43" s="582">
        <v>3.0358194767770987E-2</v>
      </c>
      <c r="I43" s="582">
        <v>2.2405582408587355E-2</v>
      </c>
      <c r="J43" s="582">
        <v>1.4514350687376562E-2</v>
      </c>
      <c r="K43" s="582">
        <v>-3.2225452731905579E-2</v>
      </c>
      <c r="L43" s="582">
        <v>-8.3915716587382519E-3</v>
      </c>
      <c r="M43" s="582">
        <v>1.6029278650821245E-2</v>
      </c>
      <c r="N43" s="582">
        <v>4.1051553789775708E-2</v>
      </c>
      <c r="O43" s="582">
        <v>0.21645489517964461</v>
      </c>
      <c r="P43" s="582">
        <v>0.14727238201872458</v>
      </c>
      <c r="Q43" s="582">
        <v>8.2024433259844501E-2</v>
      </c>
      <c r="R43" s="582">
        <v>2.0487281417168698E-2</v>
      </c>
      <c r="S43" s="582">
        <v>-0.20228396928843928</v>
      </c>
      <c r="T43" s="582">
        <v>-0.14819059524947256</v>
      </c>
      <c r="U43" s="582">
        <v>-9.0429132564588066E-2</v>
      </c>
      <c r="V43" s="582">
        <v>-2.8750846993163204E-2</v>
      </c>
      <c r="W43" s="582">
        <v>0.1319306807008831</v>
      </c>
      <c r="X43" s="582">
        <v>0.12891895589697119</v>
      </c>
      <c r="Y43" s="582">
        <v>0.12591524438084145</v>
      </c>
      <c r="Z43" s="582">
        <v>0.12291952483156225</v>
      </c>
      <c r="AA43" s="582">
        <v>9.8150179476048288E-2</v>
      </c>
      <c r="AB43" s="582">
        <v>0.10842699694370235</v>
      </c>
      <c r="AC43" s="582">
        <v>0.11879998793956524</v>
      </c>
      <c r="AD43" s="582">
        <v>0.12927005248424756</v>
      </c>
      <c r="AE43" s="582">
        <v>0.18370924274455713</v>
      </c>
      <c r="AF43" s="582">
        <v>0.16688550478646141</v>
      </c>
      <c r="AG43" s="582">
        <v>0.15030087804644421</v>
      </c>
      <c r="AH43" s="582">
        <v>0.13395196410170687</v>
      </c>
      <c r="AI43" s="582">
        <v>4.9367873088182156E-2</v>
      </c>
      <c r="AJ43" s="582">
        <v>7.6803570465929713E-2</v>
      </c>
      <c r="AK43" s="582">
        <v>0.10495657348062978</v>
      </c>
      <c r="AL43" s="582">
        <v>0.13384563607061847</v>
      </c>
      <c r="AM43" s="582">
        <v>0.2059191858180468</v>
      </c>
      <c r="AN43" s="582">
        <v>0.20975183910419304</v>
      </c>
      <c r="AO43" s="582">
        <v>0.21359667333196833</v>
      </c>
      <c r="AP43" s="582">
        <v>0.21745372721485062</v>
      </c>
      <c r="AQ43" s="582">
        <v>0.29892840623701272</v>
      </c>
      <c r="AR43" s="582">
        <v>0.2534340733100115</v>
      </c>
      <c r="AS43" s="582">
        <v>0.20953315717067514</v>
      </c>
      <c r="AT43" s="582">
        <v>0.16716984917436903</v>
      </c>
      <c r="AU43" s="582">
        <v>-3.2889618912317814E-2</v>
      </c>
      <c r="AV43" s="582">
        <v>3.155909991457638E-2</v>
      </c>
      <c r="AW43" s="582">
        <v>0.1003027135535355</v>
      </c>
      <c r="AX43" s="582">
        <v>0.17362743593995664</v>
      </c>
      <c r="AY43" s="582">
        <v>0.50006870887444277</v>
      </c>
      <c r="AZ43" s="582">
        <v>0.4263491419431169</v>
      </c>
      <c r="BA43" s="582">
        <v>0.35625245876130973</v>
      </c>
      <c r="BB43" s="582">
        <v>0.2896006158704264</v>
      </c>
      <c r="BC43" s="582">
        <v>0.23420936442630794</v>
      </c>
      <c r="BD43" s="582">
        <v>0.1631417601508591</v>
      </c>
      <c r="BE43" s="582">
        <v>9.6166333850254415E-2</v>
      </c>
      <c r="BF43" s="582">
        <v>3.3047451852182386E-2</v>
      </c>
      <c r="BG43" s="582">
        <v>-0.19798998319840705</v>
      </c>
      <c r="BH43" s="582">
        <v>-0.13828974096572433</v>
      </c>
      <c r="BI43" s="582">
        <v>-7.4145515680492491E-2</v>
      </c>
      <c r="BJ43" s="582">
        <v>-5.2265049098773851E-3</v>
      </c>
      <c r="BK43" s="582">
        <v>0.24889770601640698</v>
      </c>
      <c r="BL43" s="582">
        <v>0.21299260029171713</v>
      </c>
      <c r="BM43" s="582">
        <v>0.17811974613646384</v>
      </c>
      <c r="BN43" s="582">
        <v>0.14424946689934395</v>
      </c>
      <c r="BO43" s="582">
        <v>5.9001754593379856E-2</v>
      </c>
      <c r="BP43" s="582">
        <v>5.4995335081755616E-2</v>
      </c>
      <c r="BQ43" s="582">
        <v>5.100407267183945E-2</v>
      </c>
      <c r="BR43" s="582">
        <v>4.7027910021225292E-2</v>
      </c>
      <c r="BS43" s="582">
        <v>4.5445983892280269E-3</v>
      </c>
      <c r="BT43" s="582">
        <v>2.6536536969422111E-2</v>
      </c>
      <c r="BU43" s="582">
        <v>4.9009932881914423E-2</v>
      </c>
      <c r="BV43" s="582">
        <v>7.1975326405451984E-2</v>
      </c>
      <c r="BW43" s="582">
        <v>0.15363771567389725</v>
      </c>
      <c r="BX43" s="582">
        <v>0.13849153286911561</v>
      </c>
      <c r="BY43" s="582">
        <v>0.12354420525989404</v>
      </c>
      <c r="BZ43" s="582">
        <v>0.10879312206374622</v>
      </c>
      <c r="CA43" s="582">
        <v>0.10745518794877458</v>
      </c>
      <c r="CB43" s="582">
        <v>8.5133740610453271E-2</v>
      </c>
      <c r="CC43" s="582">
        <v>6.3262195910811239E-2</v>
      </c>
      <c r="CD43" s="582">
        <v>4.1831485782656559E-2</v>
      </c>
      <c r="CE43" s="582">
        <v>-3.5659885492567003E-2</v>
      </c>
      <c r="CF43" s="582">
        <v>-1.7476157115288719E-2</v>
      </c>
      <c r="CG43" s="582">
        <v>1.0504461177844233E-3</v>
      </c>
      <c r="CH43" s="582">
        <v>1.9926389501573747E-2</v>
      </c>
      <c r="CI43" s="582">
        <v>9.3929125182640974E-2</v>
      </c>
      <c r="CJ43" s="582">
        <v>7.6859582002383367E-2</v>
      </c>
      <c r="CK43" s="582">
        <v>6.0056389993947815E-2</v>
      </c>
      <c r="CL43" s="582">
        <v>4.3515393044544298E-2</v>
      </c>
      <c r="CM43" s="582">
        <v>-2.6061125862967695E-2</v>
      </c>
      <c r="CN43" s="582">
        <v>-6.8006579993765744E-3</v>
      </c>
      <c r="CO43" s="582">
        <v>1.2840701963478052E-2</v>
      </c>
      <c r="CP43" s="582">
        <v>3.2870486490140342E-2</v>
      </c>
      <c r="CQ43" s="582">
        <v>0.12987185777500454</v>
      </c>
      <c r="CR43" s="582">
        <v>0.10079067213335198</v>
      </c>
      <c r="CS43" s="582">
        <v>7.2457992043461414E-2</v>
      </c>
      <c r="CT43" s="582">
        <v>4.4854552109213131E-2</v>
      </c>
      <c r="CU43" s="829">
        <v>-5.5541608768701336E-3</v>
      </c>
      <c r="CV43" s="829">
        <v>-1.7887440484878326E-2</v>
      </c>
      <c r="CW43" s="829">
        <v>-3.0067760746177664E-2</v>
      </c>
      <c r="CX43" s="829">
        <v>-4.2097018687552279E-2</v>
      </c>
      <c r="CY43" s="829">
        <v>-0.14110504660497783</v>
      </c>
      <c r="CZ43" s="829">
        <v>-9.6229174954736485E-2</v>
      </c>
      <c r="DA43" s="829">
        <v>-4.9008611618499585E-2</v>
      </c>
      <c r="DB43" s="829">
        <v>6.7914975068986778E-4</v>
      </c>
      <c r="DC43" s="829">
        <v>0.15141104868546174</v>
      </c>
      <c r="DD43" s="829">
        <v>0.14303817979696679</v>
      </c>
      <c r="DE43" s="829">
        <v>0.1347261970129639</v>
      </c>
      <c r="DF43" s="829">
        <v>0.12647465757986823</v>
      </c>
      <c r="DG43" s="829">
        <v>0.12625126086170921</v>
      </c>
      <c r="DH43" s="829">
        <v>0.11178065677603854</v>
      </c>
      <c r="DI43" s="829">
        <v>9.7495977794188976E-2</v>
      </c>
      <c r="DJ43" s="829">
        <v>8.3394835063281006E-2</v>
      </c>
      <c r="DK43" s="829">
        <v>4.7004810301099292E-2</v>
      </c>
      <c r="DL43" s="829">
        <v>4.7724581619018644E-2</v>
      </c>
      <c r="DM43" s="829">
        <v>4.8444847749134531E-2</v>
      </c>
      <c r="DN43" s="829">
        <v>4.9165609031609853E-2</v>
      </c>
      <c r="DO43" s="829">
        <v>4.794398472946141E-2</v>
      </c>
      <c r="DP43" s="829">
        <v>4.9490892347781701E-2</v>
      </c>
      <c r="DQ43" s="829">
        <v>5.1040083411796111E-2</v>
      </c>
      <c r="DR43" s="829">
        <v>5.2591561292180483E-2</v>
      </c>
      <c r="DS43" s="829">
        <v>6.1074817046183963E-2</v>
      </c>
      <c r="DT43" s="829">
        <v>5.8110531700271688E-2</v>
      </c>
      <c r="DU43" s="829">
        <v>5.5154527568342292E-2</v>
      </c>
      <c r="DV43" s="829">
        <v>5.220678151547592E-2</v>
      </c>
      <c r="DW43" s="829">
        <v>4.2940722991650949E-2</v>
      </c>
      <c r="DX43" s="829">
        <v>4.4112105067214163E-2</v>
      </c>
      <c r="DY43" s="829">
        <v>4.5284802784152658E-2</v>
      </c>
      <c r="DZ43" s="830">
        <v>4.6458817620132702E-2</v>
      </c>
    </row>
    <row r="44" spans="1:130" s="586" customFormat="1" ht="12">
      <c r="A44" s="707"/>
      <c r="B44" s="98" t="s">
        <v>615</v>
      </c>
      <c r="C44" s="582"/>
      <c r="D44" s="582"/>
      <c r="E44" s="582"/>
      <c r="F44" s="582"/>
      <c r="G44" s="582"/>
      <c r="H44" s="582"/>
      <c r="I44" s="582"/>
      <c r="J44" s="582"/>
      <c r="K44" s="582"/>
      <c r="L44" s="582"/>
      <c r="M44" s="582"/>
      <c r="N44" s="582"/>
      <c r="O44" s="582"/>
      <c r="P44" s="582"/>
      <c r="Q44" s="582"/>
      <c r="R44" s="582"/>
      <c r="S44" s="582"/>
      <c r="T44" s="582"/>
      <c r="U44" s="582"/>
      <c r="V44" s="582"/>
      <c r="W44" s="582"/>
      <c r="X44" s="582"/>
      <c r="Y44" s="582"/>
      <c r="Z44" s="582"/>
      <c r="AA44" s="582"/>
      <c r="AB44" s="582"/>
      <c r="AC44" s="582"/>
      <c r="AD44" s="582"/>
      <c r="AE44" s="582"/>
      <c r="AF44" s="582"/>
      <c r="AG44" s="582"/>
      <c r="AH44" s="582"/>
      <c r="AI44" s="582"/>
      <c r="AJ44" s="582"/>
      <c r="AK44" s="582"/>
      <c r="AL44" s="582"/>
      <c r="AM44" s="582"/>
      <c r="AN44" s="582"/>
      <c r="AO44" s="582"/>
      <c r="AP44" s="582"/>
      <c r="AQ44" s="582"/>
      <c r="AR44" s="582"/>
      <c r="AS44" s="582"/>
      <c r="AT44" s="582"/>
      <c r="AU44" s="582"/>
      <c r="AV44" s="582"/>
      <c r="AW44" s="582"/>
      <c r="AX44" s="582"/>
      <c r="AY44" s="582"/>
      <c r="AZ44" s="582"/>
      <c r="BA44" s="582"/>
      <c r="BB44" s="582"/>
      <c r="BC44" s="582"/>
      <c r="BD44" s="582"/>
      <c r="BE44" s="582"/>
      <c r="BF44" s="582"/>
      <c r="BG44" s="582"/>
      <c r="BH44" s="582"/>
      <c r="BI44" s="582"/>
      <c r="BJ44" s="582"/>
      <c r="BK44" s="582"/>
      <c r="BL44" s="582"/>
      <c r="BM44" s="582"/>
      <c r="BN44" s="582"/>
      <c r="BO44" s="582"/>
      <c r="BP44" s="582"/>
      <c r="BQ44" s="582"/>
      <c r="BR44" s="582"/>
      <c r="BS44" s="582"/>
      <c r="BT44" s="582"/>
      <c r="BU44" s="582"/>
      <c r="BV44" s="582"/>
      <c r="BW44" s="582"/>
      <c r="BX44" s="582"/>
      <c r="BY44" s="582"/>
      <c r="BZ44" s="582"/>
      <c r="CA44" s="582"/>
      <c r="CB44" s="582"/>
      <c r="CC44" s="582"/>
      <c r="CD44" s="582"/>
      <c r="CE44" s="582"/>
      <c r="CF44" s="582"/>
      <c r="CG44" s="582"/>
      <c r="CH44" s="582"/>
      <c r="CI44" s="582"/>
      <c r="CJ44" s="582"/>
      <c r="CK44" s="582"/>
      <c r="CL44" s="582"/>
      <c r="CM44" s="582"/>
      <c r="CN44" s="582"/>
      <c r="CO44" s="582"/>
      <c r="CP44" s="582"/>
      <c r="CQ44" s="582"/>
      <c r="CR44" s="582"/>
      <c r="CS44" s="582"/>
      <c r="CT44" s="582"/>
      <c r="CU44" s="829"/>
      <c r="CV44" s="829"/>
      <c r="CW44" s="829"/>
      <c r="CX44" s="829"/>
      <c r="CY44" s="829"/>
      <c r="CZ44" s="829"/>
      <c r="DA44" s="829"/>
      <c r="DB44" s="829"/>
      <c r="DC44" s="829"/>
      <c r="DD44" s="829"/>
      <c r="DE44" s="829"/>
      <c r="DF44" s="829"/>
      <c r="DG44" s="829"/>
      <c r="DH44" s="829"/>
      <c r="DI44" s="829"/>
      <c r="DJ44" s="829"/>
      <c r="DK44" s="829"/>
      <c r="DL44" s="829"/>
      <c r="DM44" s="829"/>
      <c r="DN44" s="829"/>
      <c r="DO44" s="829"/>
      <c r="DP44" s="829"/>
      <c r="DQ44" s="829"/>
      <c r="DR44" s="829"/>
      <c r="DS44" s="829"/>
      <c r="DT44" s="829"/>
      <c r="DU44" s="829"/>
      <c r="DV44" s="829"/>
      <c r="DW44" s="829"/>
      <c r="DX44" s="829"/>
      <c r="DY44" s="829"/>
      <c r="DZ44" s="830"/>
    </row>
    <row r="45" spans="1:130" s="586" customFormat="1" ht="12">
      <c r="A45" s="707" t="s">
        <v>1413</v>
      </c>
      <c r="B45" s="97" t="s">
        <v>623</v>
      </c>
      <c r="C45" s="582"/>
      <c r="D45" s="582">
        <v>0.16546042238580269</v>
      </c>
      <c r="E45" s="582">
        <v>9.5056172498964586E-2</v>
      </c>
      <c r="F45" s="582">
        <v>8.6259983688871472E-2</v>
      </c>
      <c r="G45" s="582">
        <v>3.7091300222054847E-2</v>
      </c>
      <c r="H45" s="582">
        <v>-3.1577014962751233E-2</v>
      </c>
      <c r="I45" s="582">
        <v>-5.2182214356488125E-3</v>
      </c>
      <c r="J45" s="582">
        <v>-2.8254494626425496E-2</v>
      </c>
      <c r="K45" s="582">
        <v>-7.0770425755148525E-2</v>
      </c>
      <c r="L45" s="582">
        <v>-7.2226864706987595E-2</v>
      </c>
      <c r="M45" s="582">
        <v>-0.11139139840111896</v>
      </c>
      <c r="N45" s="582">
        <v>-8.8003307364655045E-2</v>
      </c>
      <c r="O45" s="582">
        <v>-6.1772686361519474E-2</v>
      </c>
      <c r="P45" s="582">
        <v>-3.766461270129557E-2</v>
      </c>
      <c r="Q45" s="582">
        <v>-3.3967613077270082E-3</v>
      </c>
      <c r="R45" s="582">
        <v>3.9869795368492569E-2</v>
      </c>
      <c r="S45" s="582">
        <v>4.5374214621658228E-2</v>
      </c>
      <c r="T45" s="582">
        <v>-3.646930406896396E-3</v>
      </c>
      <c r="U45" s="582">
        <v>-5.7743621436672724E-3</v>
      </c>
      <c r="V45" s="582">
        <v>-5.4220780407023508E-2</v>
      </c>
      <c r="W45" s="582">
        <v>-5.9721887720867971E-2</v>
      </c>
      <c r="X45" s="582">
        <v>-4.9903511704966139E-2</v>
      </c>
      <c r="Y45" s="582">
        <v>-7.2410486416356737E-2</v>
      </c>
      <c r="Z45" s="582">
        <v>-0.10255138374090796</v>
      </c>
      <c r="AA45" s="582">
        <v>-3.7511989299189023E-2</v>
      </c>
      <c r="AB45" s="582">
        <v>-4.8944771559858616E-2</v>
      </c>
      <c r="AC45" s="582">
        <v>-1.2694904962906893E-2</v>
      </c>
      <c r="AD45" s="582">
        <v>2.2596219222764658E-2</v>
      </c>
      <c r="AE45" s="582">
        <v>-2.9639968783372203E-2</v>
      </c>
      <c r="AF45" s="582">
        <v>5.7826276599279941E-2</v>
      </c>
      <c r="AG45" s="582">
        <v>0.1030509457154354</v>
      </c>
      <c r="AH45" s="582">
        <v>0.10831188081369665</v>
      </c>
      <c r="AI45" s="582">
        <v>0.19260964668838215</v>
      </c>
      <c r="AJ45" s="582">
        <v>0.18768370692685601</v>
      </c>
      <c r="AK45" s="582">
        <v>0.11175486642271312</v>
      </c>
      <c r="AL45" s="582">
        <v>0.15753582150409631</v>
      </c>
      <c r="AM45" s="582">
        <v>0.13699688158530035</v>
      </c>
      <c r="AN45" s="582">
        <v>6.8382566500260505E-2</v>
      </c>
      <c r="AO45" s="582">
        <v>9.0948916291864551E-2</v>
      </c>
      <c r="AP45" s="582">
        <v>9.2391163180268396E-2</v>
      </c>
      <c r="AQ45" s="582">
        <v>6.4168456966813142E-2</v>
      </c>
      <c r="AR45" s="582">
        <v>5.7756093807330842E-2</v>
      </c>
      <c r="AS45" s="582">
        <v>1.6466040833206699E-2</v>
      </c>
      <c r="AT45" s="582">
        <v>-5.5651323221802287E-2</v>
      </c>
      <c r="AU45" s="582">
        <v>-5.4455744255256816E-2</v>
      </c>
      <c r="AV45" s="582">
        <v>1.2289202612381594E-2</v>
      </c>
      <c r="AW45" s="582">
        <v>5.150854826065273E-2</v>
      </c>
      <c r="AX45" s="582">
        <v>8.5120474922941558E-2</v>
      </c>
      <c r="AY45" s="582">
        <v>7.6083860183453866E-2</v>
      </c>
      <c r="AZ45" s="582">
        <v>6.1110026268488757E-2</v>
      </c>
      <c r="BA45" s="582">
        <v>7.4077449672104903E-2</v>
      </c>
      <c r="BB45" s="582">
        <v>0.11561289622023418</v>
      </c>
      <c r="BC45" s="582">
        <v>0.16840049524716436</v>
      </c>
      <c r="BD45" s="582">
        <v>0.17195116497792712</v>
      </c>
      <c r="BE45" s="582">
        <v>0.10488624488905179</v>
      </c>
      <c r="BF45" s="582">
        <v>-4.7319007947213644E-2</v>
      </c>
      <c r="BG45" s="582">
        <v>-0.11191591437104639</v>
      </c>
      <c r="BH45" s="582">
        <v>-0.1023854546816543</v>
      </c>
      <c r="BI45" s="582">
        <v>-2.5147765440719515E-2</v>
      </c>
      <c r="BJ45" s="582">
        <v>0.1134061822067338</v>
      </c>
      <c r="BK45" s="582">
        <v>8.8825799233495817E-2</v>
      </c>
      <c r="BL45" s="582">
        <v>-2.5954774929048447E-3</v>
      </c>
      <c r="BM45" s="582">
        <v>-1.6911713833370177E-2</v>
      </c>
      <c r="BN45" s="582">
        <v>-1.1408901300312916E-3</v>
      </c>
      <c r="BO45" s="582">
        <v>6.1449291556166089E-2</v>
      </c>
      <c r="BP45" s="582">
        <v>0.16757079907165523</v>
      </c>
      <c r="BQ45" s="582">
        <v>0.13289643628029812</v>
      </c>
      <c r="BR45" s="582">
        <v>3.4576124420136758E-2</v>
      </c>
      <c r="BS45" s="582">
        <v>4.007451483892973E-3</v>
      </c>
      <c r="BT45" s="582">
        <v>-5.5711539207834108E-2</v>
      </c>
      <c r="BU45" s="582">
        <v>-6.7107697340579808E-2</v>
      </c>
      <c r="BV45" s="582">
        <v>-4.32815568630177E-3</v>
      </c>
      <c r="BW45" s="582">
        <v>8.9881267092723881E-3</v>
      </c>
      <c r="BX45" s="582">
        <v>9.6106145131678693E-3</v>
      </c>
      <c r="BY45" s="582">
        <v>2.6878940100450426E-2</v>
      </c>
      <c r="BZ45" s="582">
        <v>2.29806285334768E-2</v>
      </c>
      <c r="CA45" s="582">
        <v>2.5853916248957266E-2</v>
      </c>
      <c r="CB45" s="582">
        <v>4.2828925330075818E-2</v>
      </c>
      <c r="CC45" s="582">
        <v>5.7680267407190684E-3</v>
      </c>
      <c r="CD45" s="582">
        <v>-6.6283115486835298E-2</v>
      </c>
      <c r="CE45" s="582">
        <v>-0.12978645071866104</v>
      </c>
      <c r="CF45" s="582">
        <v>-0.13907963316957633</v>
      </c>
      <c r="CG45" s="582">
        <v>-0.11948846841239988</v>
      </c>
      <c r="CH45" s="582">
        <v>-8.2273859603368832E-2</v>
      </c>
      <c r="CI45" s="582">
        <v>-2.1320004609430513E-2</v>
      </c>
      <c r="CJ45" s="582">
        <v>1.5705721278683235E-2</v>
      </c>
      <c r="CK45" s="582">
        <v>1.704470138792202E-2</v>
      </c>
      <c r="CL45" s="582">
        <v>-1.693068366384141E-3</v>
      </c>
      <c r="CM45" s="582">
        <v>-8.8236430821876759E-3</v>
      </c>
      <c r="CN45" s="582">
        <v>-1.1443337988324937E-2</v>
      </c>
      <c r="CO45" s="582">
        <v>3.9946719197335022E-2</v>
      </c>
      <c r="CP45" s="582">
        <v>7.0342064191008496E-2</v>
      </c>
      <c r="CQ45" s="582">
        <v>0.12220340974546134</v>
      </c>
      <c r="CR45" s="582">
        <v>6.507366941744637E-2</v>
      </c>
      <c r="CS45" s="582">
        <v>-8.9569614380271266E-4</v>
      </c>
      <c r="CT45" s="582">
        <v>-1.0740661750392537E-2</v>
      </c>
      <c r="CU45" s="829">
        <v>-4.5808393920625926E-2</v>
      </c>
      <c r="CV45" s="829">
        <v>-2.992405215984343E-2</v>
      </c>
      <c r="CW45" s="829">
        <v>-1.7456321959482216E-2</v>
      </c>
      <c r="CX45" s="829">
        <v>-7.7910559423296968E-3</v>
      </c>
      <c r="CY45" s="829">
        <v>-2.0247168808203188E-2</v>
      </c>
      <c r="CZ45" s="829">
        <v>-8.8313147310922595E-3</v>
      </c>
      <c r="DA45" s="829">
        <v>5.0081543003893503E-2</v>
      </c>
      <c r="DB45" s="829">
        <v>7.6771692653592682E-2</v>
      </c>
      <c r="DC45" s="829">
        <v>8.7338426822533788E-2</v>
      </c>
      <c r="DD45" s="829">
        <v>9.6351284966434927E-2</v>
      </c>
      <c r="DE45" s="829">
        <v>3.5243903935648475E-2</v>
      </c>
      <c r="DF45" s="829">
        <v>4.5758447848244996E-3</v>
      </c>
      <c r="DG45" s="829">
        <v>1.0293036486199524E-2</v>
      </c>
      <c r="DH45" s="829">
        <v>-4.0721655191896501E-2</v>
      </c>
      <c r="DI45" s="829">
        <v>-3.7249203417571847E-2</v>
      </c>
      <c r="DJ45" s="829">
        <v>-2.0512815743158889E-2</v>
      </c>
      <c r="DK45" s="829">
        <v>-1.0479903544523699E-2</v>
      </c>
      <c r="DL45" s="829">
        <v>3.8429052238954341E-2</v>
      </c>
      <c r="DM45" s="829">
        <v>4.5602395797120686E-2</v>
      </c>
      <c r="DN45" s="829">
        <v>4.1454323911737735E-2</v>
      </c>
      <c r="DO45" s="829">
        <v>3.1109487876089966E-2</v>
      </c>
      <c r="DP45" s="829">
        <v>3.008820566281608E-2</v>
      </c>
      <c r="DQ45" s="829">
        <v>2.9427194167383743E-2</v>
      </c>
      <c r="DR45" s="829">
        <v>2.9002110451645798E-2</v>
      </c>
      <c r="DS45" s="829">
        <v>2.7205295067532231E-2</v>
      </c>
      <c r="DT45" s="829">
        <v>2.7423098577479009E-2</v>
      </c>
      <c r="DU45" s="829">
        <v>2.76003751394613E-2</v>
      </c>
      <c r="DV45" s="829">
        <v>2.7696429825559268E-2</v>
      </c>
      <c r="DW45" s="829">
        <v>2.8111240900086945E-2</v>
      </c>
      <c r="DX45" s="829">
        <v>2.8091735258658535E-2</v>
      </c>
      <c r="DY45" s="829">
        <v>2.7921601062893934E-2</v>
      </c>
      <c r="DZ45" s="830">
        <v>2.761121731464157E-2</v>
      </c>
    </row>
    <row r="46" spans="1:130" s="586" customFormat="1" ht="12">
      <c r="A46" s="707" t="s">
        <v>1414</v>
      </c>
      <c r="B46" s="97" t="s">
        <v>624</v>
      </c>
      <c r="C46" s="582"/>
      <c r="D46" s="582">
        <v>9.6367545096146576E-2</v>
      </c>
      <c r="E46" s="582">
        <v>6.91890716674953E-2</v>
      </c>
      <c r="F46" s="582">
        <v>4.2684340745374555E-2</v>
      </c>
      <c r="G46" s="582">
        <v>-1.0950514582456692E-2</v>
      </c>
      <c r="H46" s="582">
        <v>-1.6778514918404683E-2</v>
      </c>
      <c r="I46" s="582">
        <v>-2.2572173607734777E-2</v>
      </c>
      <c r="J46" s="582">
        <v>-2.8331693009510918E-2</v>
      </c>
      <c r="K46" s="582">
        <v>-4.1768731089379708E-2</v>
      </c>
      <c r="L46" s="582">
        <v>-4.7154901734623458E-2</v>
      </c>
      <c r="M46" s="582">
        <v>-5.2510796980638291E-2</v>
      </c>
      <c r="N46" s="582">
        <v>-5.7836587003948808E-2</v>
      </c>
      <c r="O46" s="582">
        <v>-8.4028650383208892E-2</v>
      </c>
      <c r="P46" s="582">
        <v>-7.08237031309705E-2</v>
      </c>
      <c r="Q46" s="582">
        <v>-5.7428388972597999E-2</v>
      </c>
      <c r="R46" s="582">
        <v>-4.3839963515534049E-2</v>
      </c>
      <c r="S46" s="582">
        <v>-9.6831426344318686E-3</v>
      </c>
      <c r="T46" s="582">
        <v>-8.9525217649067419E-3</v>
      </c>
      <c r="U46" s="582">
        <v>-8.2213618690579471E-3</v>
      </c>
      <c r="V46" s="582">
        <v>-7.4896625492106798E-3</v>
      </c>
      <c r="W46" s="582">
        <v>9.5154255464003929E-3</v>
      </c>
      <c r="X46" s="582">
        <v>-1.5479952851341658E-3</v>
      </c>
      <c r="Y46" s="582">
        <v>-1.2490170539435953E-2</v>
      </c>
      <c r="Z46" s="582">
        <v>-2.3312428963754839E-2</v>
      </c>
      <c r="AA46" s="582">
        <v>-6.746872276565298E-2</v>
      </c>
      <c r="AB46" s="582">
        <v>-5.6069453028368528E-2</v>
      </c>
      <c r="AC46" s="582">
        <v>-4.4530838527304314E-2</v>
      </c>
      <c r="AD46" s="582">
        <v>-3.2851175910961296E-2</v>
      </c>
      <c r="AE46" s="582">
        <v>-3.3376781860540834E-2</v>
      </c>
      <c r="AF46" s="582">
        <v>-1.3304075764657343E-2</v>
      </c>
      <c r="AG46" s="582">
        <v>7.1854561662055283E-3</v>
      </c>
      <c r="AH46" s="582">
        <v>2.8100469654693535E-2</v>
      </c>
      <c r="AI46" s="582">
        <v>7.6838619448664866E-2</v>
      </c>
      <c r="AJ46" s="582">
        <v>8.0518196199117223E-2</v>
      </c>
      <c r="AK46" s="582">
        <v>8.4210346128891139E-2</v>
      </c>
      <c r="AL46" s="582">
        <v>8.7915112200764034E-2</v>
      </c>
      <c r="AM46" s="582">
        <v>0.11459092772045572</v>
      </c>
      <c r="AN46" s="582">
        <v>0.10347108235174911</v>
      </c>
      <c r="AO46" s="582">
        <v>9.246217540713042E-2</v>
      </c>
      <c r="AP46" s="582">
        <v>8.1563100096574151E-2</v>
      </c>
      <c r="AQ46" s="582">
        <v>4.4859167210414677E-2</v>
      </c>
      <c r="AR46" s="582">
        <v>5.0965180163050051E-2</v>
      </c>
      <c r="AS46" s="582">
        <v>5.7106875813744427E-2</v>
      </c>
      <c r="AT46" s="582">
        <v>6.3284462687266674E-2</v>
      </c>
      <c r="AU46" s="582">
        <v>7.7469092032423387E-2</v>
      </c>
      <c r="AV46" s="582">
        <v>7.8971987324523249E-2</v>
      </c>
      <c r="AW46" s="582">
        <v>8.0476978912726288E-2</v>
      </c>
      <c r="AX46" s="582">
        <v>8.1984069721027147E-2</v>
      </c>
      <c r="AY46" s="582">
        <v>7.1102762489776636E-2</v>
      </c>
      <c r="AZ46" s="582">
        <v>8.0207578243338004E-2</v>
      </c>
      <c r="BA46" s="582">
        <v>8.9389788690302827E-2</v>
      </c>
      <c r="BB46" s="582">
        <v>9.8650051717521961E-2</v>
      </c>
      <c r="BC46" s="582">
        <v>0.19673147191737525</v>
      </c>
      <c r="BD46" s="582">
        <v>0.14732946920743317</v>
      </c>
      <c r="BE46" s="582">
        <v>9.9966819459306897E-2</v>
      </c>
      <c r="BF46" s="582">
        <v>5.4559336602094138E-2</v>
      </c>
      <c r="BG46" s="582">
        <v>-9.4937622202974248E-2</v>
      </c>
      <c r="BH46" s="582">
        <v>-6.5701231840614549E-2</v>
      </c>
      <c r="BI46" s="582">
        <v>-3.5520413179841726E-2</v>
      </c>
      <c r="BJ46" s="582">
        <v>-4.3646581859849085E-3</v>
      </c>
      <c r="BK46" s="582">
        <v>6.6834304138446723E-2</v>
      </c>
      <c r="BL46" s="582">
        <v>7.3525366758105115E-2</v>
      </c>
      <c r="BM46" s="582">
        <v>8.0258394956491286E-2</v>
      </c>
      <c r="BN46" s="582">
        <v>8.7033651936911566E-2</v>
      </c>
      <c r="BO46" s="582">
        <v>0.15014790431452324</v>
      </c>
      <c r="BP46" s="582">
        <v>0.1195859882358235</v>
      </c>
      <c r="BQ46" s="582">
        <v>8.9836168332666333E-2</v>
      </c>
      <c r="BR46" s="582">
        <v>6.0876865454167713E-2</v>
      </c>
      <c r="BS46" s="582">
        <v>-5.761296986360691E-3</v>
      </c>
      <c r="BT46" s="582">
        <v>-7.7902872404803543E-3</v>
      </c>
      <c r="BU46" s="582">
        <v>-9.8151368375944646E-3</v>
      </c>
      <c r="BV46" s="582">
        <v>-1.1835854227737997E-2</v>
      </c>
      <c r="BW46" s="582">
        <v>-1.5536115507252509E-2</v>
      </c>
      <c r="BX46" s="582">
        <v>-1.6531339151213308E-2</v>
      </c>
      <c r="BY46" s="582">
        <v>-1.7525556694171034E-2</v>
      </c>
      <c r="BZ46" s="582">
        <v>-1.8518769153223244E-2</v>
      </c>
      <c r="CA46" s="582">
        <v>3.8265353325704589E-3</v>
      </c>
      <c r="CB46" s="582">
        <v>-1.2804762245903111E-2</v>
      </c>
      <c r="CC46" s="582">
        <v>-2.9160514150489938E-2</v>
      </c>
      <c r="CD46" s="582">
        <v>-4.5245285594339206E-2</v>
      </c>
      <c r="CE46" s="582">
        <v>-9.8028259062736878E-2</v>
      </c>
      <c r="CF46" s="582">
        <v>-8.8170498363189007E-2</v>
      </c>
      <c r="CG46" s="582">
        <v>-7.8205000977890043E-2</v>
      </c>
      <c r="CH46" s="582">
        <v>-6.8130589439278758E-2</v>
      </c>
      <c r="CI46" s="582">
        <v>-7.4519124300460912E-2</v>
      </c>
      <c r="CJ46" s="582">
        <v>-5.3824788920754062E-2</v>
      </c>
      <c r="CK46" s="582">
        <v>-3.2667715165730866E-2</v>
      </c>
      <c r="CL46" s="582">
        <v>-1.103755591382025E-2</v>
      </c>
      <c r="CM46" s="582">
        <v>5.2281962342017409E-2</v>
      </c>
      <c r="CN46" s="582">
        <v>4.7529035542564955E-2</v>
      </c>
      <c r="CO46" s="582">
        <v>4.2797576670882534E-2</v>
      </c>
      <c r="CP46" s="582">
        <v>3.8087488761049289E-2</v>
      </c>
      <c r="CQ46" s="582">
        <v>4.4434498598400207E-2</v>
      </c>
      <c r="CR46" s="582">
        <v>3.2424673511554161E-2</v>
      </c>
      <c r="CS46" s="582">
        <v>2.055294794057963E-2</v>
      </c>
      <c r="CT46" s="582">
        <v>8.8177338959653569E-3</v>
      </c>
      <c r="CU46" s="829">
        <v>-3.1676142151773737E-2</v>
      </c>
      <c r="CV46" s="829">
        <v>-2.3919474565041003E-2</v>
      </c>
      <c r="CW46" s="829">
        <v>-1.6100672918960193E-2</v>
      </c>
      <c r="CX46" s="829">
        <v>-8.2192394944689169E-3</v>
      </c>
      <c r="CY46" s="829">
        <v>-2.8970227540011443E-2</v>
      </c>
      <c r="CZ46" s="829">
        <v>-1.6233941719372411E-3</v>
      </c>
      <c r="DA46" s="829">
        <v>2.6493600231845094E-2</v>
      </c>
      <c r="DB46" s="829">
        <v>5.5402445496001665E-2</v>
      </c>
      <c r="DC46" s="829">
        <v>0.15506251784709285</v>
      </c>
      <c r="DD46" s="829">
        <v>0.13933267803980467</v>
      </c>
      <c r="DE46" s="829">
        <v>0.12381704989339209</v>
      </c>
      <c r="DF46" s="829">
        <v>0.10851271623665536</v>
      </c>
      <c r="DG46" s="829">
        <v>9.295788696182114E-2</v>
      </c>
      <c r="DH46" s="829">
        <v>7.8409579052285364E-2</v>
      </c>
      <c r="DI46" s="829">
        <v>6.4054922943569653E-2</v>
      </c>
      <c r="DJ46" s="829">
        <v>4.9891340946214301E-2</v>
      </c>
      <c r="DK46" s="829">
        <v>1.7430417502039764E-2</v>
      </c>
      <c r="DL46" s="829">
        <v>1.5215564826633918E-2</v>
      </c>
      <c r="DM46" s="829">
        <v>1.3005533682302128E-2</v>
      </c>
      <c r="DN46" s="829">
        <v>1.0800313573013674E-2</v>
      </c>
      <c r="DO46" s="829">
        <v>4.2211029472416948E-3</v>
      </c>
      <c r="DP46" s="829">
        <v>4.8952700359533611E-3</v>
      </c>
      <c r="DQ46" s="829">
        <v>5.5698897154958195E-3</v>
      </c>
      <c r="DR46" s="829">
        <v>6.244962289708598E-3</v>
      </c>
      <c r="DS46" s="829">
        <v>7.3813223045849485E-3</v>
      </c>
      <c r="DT46" s="829">
        <v>7.7368007007576397E-3</v>
      </c>
      <c r="DU46" s="829">
        <v>8.0924045359152246E-3</v>
      </c>
      <c r="DV46" s="829">
        <v>8.4481338543212631E-3</v>
      </c>
      <c r="DW46" s="829">
        <v>8.2930403733343736E-3</v>
      </c>
      <c r="DX46" s="829">
        <v>8.9926777502452038E-3</v>
      </c>
      <c r="DY46" s="829">
        <v>9.6928005936220436E-3</v>
      </c>
      <c r="DZ46" s="830">
        <v>1.0393409240322192E-2</v>
      </c>
    </row>
    <row r="47" spans="1:130" s="586" customFormat="1" ht="12">
      <c r="A47" s="707"/>
      <c r="B47" s="97" t="s">
        <v>1032</v>
      </c>
      <c r="C47" s="582"/>
      <c r="D47" s="582">
        <v>4.1859286931435695E-2</v>
      </c>
      <c r="E47" s="582">
        <v>4.6394060347561099E-2</v>
      </c>
      <c r="F47" s="582">
        <v>4.53620646424234E-2</v>
      </c>
      <c r="G47" s="582">
        <v>3.6386469777133203E-2</v>
      </c>
      <c r="H47" s="582">
        <v>2.3380267230294891E-2</v>
      </c>
      <c r="I47" s="582">
        <v>7.2568434365402508E-3</v>
      </c>
      <c r="J47" s="582">
        <v>-9.0233738246865217E-3</v>
      </c>
      <c r="K47" s="582">
        <v>-2.6406508039218245E-2</v>
      </c>
      <c r="L47" s="582">
        <v>-3.6670247519028053E-2</v>
      </c>
      <c r="M47" s="582">
        <v>-4.3177063991958892E-2</v>
      </c>
      <c r="N47" s="582">
        <v>-4.6668054427787299E-2</v>
      </c>
      <c r="O47" s="582">
        <v>-4.7336068193656905E-2</v>
      </c>
      <c r="P47" s="582">
        <v>-4.6929076843362151E-2</v>
      </c>
      <c r="Q47" s="582">
        <v>-4.4392205924166407E-2</v>
      </c>
      <c r="R47" s="582">
        <v>-3.895094606612836E-2</v>
      </c>
      <c r="S47" s="582">
        <v>-2.7872312739234028E-2</v>
      </c>
      <c r="T47" s="582">
        <v>-1.6473163701359782E-2</v>
      </c>
      <c r="U47" s="582">
        <v>-4.614574762486663E-3</v>
      </c>
      <c r="V47" s="582">
        <v>4.6424080225683038E-3</v>
      </c>
      <c r="W47" s="582">
        <v>1.0397177517571819E-2</v>
      </c>
      <c r="X47" s="582">
        <v>7.6195756660777094E-3</v>
      </c>
      <c r="Y47" s="582">
        <v>-8.0956565917564836E-4</v>
      </c>
      <c r="Z47" s="582">
        <v>-1.2081321660073353E-2</v>
      </c>
      <c r="AA47" s="582">
        <v>-2.8268323031171372E-2</v>
      </c>
      <c r="AB47" s="582">
        <v>-3.5566862634863451E-2</v>
      </c>
      <c r="AC47" s="582">
        <v>-3.8258806122437233E-2</v>
      </c>
      <c r="AD47" s="582">
        <v>-3.6635849433255638E-2</v>
      </c>
      <c r="AE47" s="582">
        <v>-2.9887886900733025E-2</v>
      </c>
      <c r="AF47" s="582">
        <v>-2.3370578518930561E-2</v>
      </c>
      <c r="AG47" s="582">
        <v>-1.5556614399254426E-2</v>
      </c>
      <c r="AH47" s="582">
        <v>-6.0115807044307549E-3</v>
      </c>
      <c r="AI47" s="582">
        <v>6.7911014877281737E-3</v>
      </c>
      <c r="AJ47" s="582">
        <v>2.1488557088110906E-2</v>
      </c>
      <c r="AK47" s="582">
        <v>3.7538545764451002E-2</v>
      </c>
      <c r="AL47" s="582">
        <v>5.2302119863597125E-2</v>
      </c>
      <c r="AM47" s="582">
        <v>6.6158376618759202E-2</v>
      </c>
      <c r="AN47" s="582">
        <v>7.0228001516308397E-2</v>
      </c>
      <c r="AO47" s="582">
        <v>6.7993587506894257E-2</v>
      </c>
      <c r="AP47" s="582">
        <v>6.1486195073214941E-2</v>
      </c>
      <c r="AQ47" s="582">
        <v>4.9558537374376425E-2</v>
      </c>
      <c r="AR47" s="582">
        <v>4.2723363479375089E-2</v>
      </c>
      <c r="AS47" s="582">
        <v>3.7637640799263114E-2</v>
      </c>
      <c r="AT47" s="582">
        <v>3.358706406962312E-2</v>
      </c>
      <c r="AU47" s="582">
        <v>2.9386311899319263E-2</v>
      </c>
      <c r="AV47" s="582">
        <v>2.4027831804960726E-2</v>
      </c>
      <c r="AW47" s="582">
        <v>1.8561216662445382E-2</v>
      </c>
      <c r="AX47" s="582">
        <v>1.5383505294082693E-2</v>
      </c>
      <c r="AY47" s="582">
        <v>1.5735028263325408E-2</v>
      </c>
      <c r="AZ47" s="582">
        <v>2.4143482072202502E-2</v>
      </c>
      <c r="BA47" s="582">
        <v>3.7848328830893417E-2</v>
      </c>
      <c r="BB47" s="582">
        <v>5.26365287930406E-2</v>
      </c>
      <c r="BC47" s="582">
        <v>7.1553303215773162E-2</v>
      </c>
      <c r="BD47" s="582">
        <v>7.1349363540393035E-2</v>
      </c>
      <c r="BE47" s="582">
        <v>5.9388798770575554E-2</v>
      </c>
      <c r="BF47" s="582">
        <v>3.8545310775292621E-2</v>
      </c>
      <c r="BG47" s="582">
        <v>1.9174444460755302E-3</v>
      </c>
      <c r="BH47" s="582">
        <v>-1.6934128212015932E-2</v>
      </c>
      <c r="BI47" s="582">
        <v>-2.630942741335068E-2</v>
      </c>
      <c r="BJ47" s="582">
        <v>-2.4258184349657663E-2</v>
      </c>
      <c r="BK47" s="582">
        <v>-4.0833538635572193E-3</v>
      </c>
      <c r="BL47" s="582">
        <v>1.3030963084108903E-2</v>
      </c>
      <c r="BM47" s="582">
        <v>2.9636735055037847E-2</v>
      </c>
      <c r="BN47" s="582">
        <v>4.130064242587584E-2</v>
      </c>
      <c r="BO47" s="582">
        <v>4.5648760914689855E-2</v>
      </c>
      <c r="BP47" s="582">
        <v>4.578955498018656E-2</v>
      </c>
      <c r="BQ47" s="582">
        <v>4.341470414505124E-2</v>
      </c>
      <c r="BR47" s="582">
        <v>4.0313493324919569E-2</v>
      </c>
      <c r="BS47" s="582">
        <v>3.815143189789378E-2</v>
      </c>
      <c r="BT47" s="582">
        <v>3.1972390336837658E-2</v>
      </c>
      <c r="BU47" s="582">
        <v>2.1886180744090444E-2</v>
      </c>
      <c r="BV47" s="582">
        <v>7.7947254942349999E-3</v>
      </c>
      <c r="BW47" s="582">
        <v>-1.5376294261194573E-2</v>
      </c>
      <c r="BX47" s="582">
        <v>-2.9103875235832848E-2</v>
      </c>
      <c r="BY47" s="582">
        <v>-3.6721564966030289E-2</v>
      </c>
      <c r="BZ47" s="582">
        <v>-3.5924575882590105E-2</v>
      </c>
      <c r="CA47" s="582">
        <v>-1.9615874716772612E-2</v>
      </c>
      <c r="CB47" s="582">
        <v>-7.222886387441247E-3</v>
      </c>
      <c r="CC47" s="582">
        <v>2.9859446019446052E-3</v>
      </c>
      <c r="CD47" s="582">
        <v>5.5281696681752854E-3</v>
      </c>
      <c r="CE47" s="582">
        <v>-5.4333807469099634E-3</v>
      </c>
      <c r="CF47" s="582">
        <v>-2.0883023012312162E-2</v>
      </c>
      <c r="CG47" s="582">
        <v>-3.9054489912268626E-2</v>
      </c>
      <c r="CH47" s="582">
        <v>-5.378470829580622E-2</v>
      </c>
      <c r="CI47" s="582">
        <v>-6.3888531086207873E-2</v>
      </c>
      <c r="CJ47" s="582">
        <v>-6.0810519341762459E-2</v>
      </c>
      <c r="CK47" s="582">
        <v>-4.9536067139579601E-2</v>
      </c>
      <c r="CL47" s="582">
        <v>-3.4012090793043126E-2</v>
      </c>
      <c r="CM47" s="582">
        <v>-1.2697867856091959E-2</v>
      </c>
      <c r="CN47" s="582">
        <v>-1.0155259877691291E-3</v>
      </c>
      <c r="CO47" s="582">
        <v>6.3533376452477664E-3</v>
      </c>
      <c r="CP47" s="582">
        <v>1.1006837567860812E-2</v>
      </c>
      <c r="CQ47" s="582">
        <v>1.3729112382549527E-2</v>
      </c>
      <c r="CR47" s="582">
        <v>1.8635387173819247E-2</v>
      </c>
      <c r="CS47" s="582">
        <v>2.3380143614668433E-2</v>
      </c>
      <c r="CT47" s="582">
        <v>2.5455604696552333E-2</v>
      </c>
      <c r="CU47" s="829">
        <v>2.3409799848180046E-2</v>
      </c>
      <c r="CV47" s="829">
        <v>1.3615303456031312E-2</v>
      </c>
      <c r="CW47" s="829">
        <v>-1.1949241234574675E-3</v>
      </c>
      <c r="CX47" s="829">
        <v>-1.7107292768762203E-2</v>
      </c>
      <c r="CY47" s="829">
        <v>-3.8153165534960128E-2</v>
      </c>
      <c r="CZ47" s="829">
        <v>-4.149669992143689E-2</v>
      </c>
      <c r="DA47" s="829">
        <v>-3.3507144975927675E-2</v>
      </c>
      <c r="DB47" s="829">
        <v>-1.4089618502429671E-2</v>
      </c>
      <c r="DC47" s="829">
        <v>2.4813385480360887E-2</v>
      </c>
      <c r="DD47" s="829">
        <v>5.6357888870089121E-2</v>
      </c>
      <c r="DE47" s="829">
        <v>8.4684656749154832E-2</v>
      </c>
      <c r="DF47" s="829">
        <v>0.10424916993795591</v>
      </c>
      <c r="DG47" s="829">
        <v>0.11294666309014303</v>
      </c>
      <c r="DH47" s="829">
        <v>0.10940526402700902</v>
      </c>
      <c r="DI47" s="829">
        <v>9.7278529972366551E-2</v>
      </c>
      <c r="DJ47" s="829">
        <v>8.0555120918909248E-2</v>
      </c>
      <c r="DK47" s="829">
        <v>5.6378303364522424E-2</v>
      </c>
      <c r="DL47" s="829">
        <v>4.1569532385655063E-2</v>
      </c>
      <c r="DM47" s="829">
        <v>3.0861501049956455E-2</v>
      </c>
      <c r="DN47" s="829">
        <v>2.4673544878048612E-2</v>
      </c>
      <c r="DO47" s="829">
        <v>2.4846902808008279E-2</v>
      </c>
      <c r="DP47" s="829">
        <v>2.4597793347040799E-2</v>
      </c>
      <c r="DQ47" s="829">
        <v>2.4761061051662373E-2</v>
      </c>
      <c r="DR47" s="829">
        <v>2.3934946830554325E-2</v>
      </c>
      <c r="DS47" s="829">
        <v>2.1100894031340977E-2</v>
      </c>
      <c r="DT47" s="829">
        <v>1.760327266386089E-2</v>
      </c>
      <c r="DU47" s="829">
        <v>1.4006685752438379E-2</v>
      </c>
      <c r="DV47" s="829">
        <v>1.1431155665449945E-2</v>
      </c>
      <c r="DW47" s="829">
        <v>1.060713031199257E-2</v>
      </c>
      <c r="DX47" s="829">
        <v>1.1316180896928483E-2</v>
      </c>
      <c r="DY47" s="829">
        <v>1.2865005694455414E-2</v>
      </c>
      <c r="DZ47" s="830">
        <v>1.418471853460695E-2</v>
      </c>
    </row>
    <row r="48" spans="1:130" s="586" customFormat="1" ht="12">
      <c r="A48" s="707" t="s">
        <v>1415</v>
      </c>
      <c r="B48" s="97" t="s">
        <v>626</v>
      </c>
      <c r="C48" s="582"/>
      <c r="D48" s="582">
        <v>0.12196578612264398</v>
      </c>
      <c r="E48" s="582">
        <v>-3.3538709297346959E-2</v>
      </c>
      <c r="F48" s="582">
        <v>2.3777379106232264E-2</v>
      </c>
      <c r="G48" s="582">
        <v>6.5248334543128506E-2</v>
      </c>
      <c r="H48" s="582">
        <v>7.2910626607467166E-2</v>
      </c>
      <c r="I48" s="582">
        <v>0.26038403939365307</v>
      </c>
      <c r="J48" s="582">
        <v>0.36862529943760292</v>
      </c>
      <c r="K48" s="582">
        <v>0.15355012806531848</v>
      </c>
      <c r="L48" s="582">
        <v>-5.3380684050329023E-2</v>
      </c>
      <c r="M48" s="582">
        <v>-0.10482053813892947</v>
      </c>
      <c r="N48" s="582">
        <v>-0.18804629685060228</v>
      </c>
      <c r="O48" s="582">
        <v>-0.32548002746534638</v>
      </c>
      <c r="P48" s="582">
        <v>-0.26806867608061613</v>
      </c>
      <c r="Q48" s="582">
        <v>-0.29724654984893195</v>
      </c>
      <c r="R48" s="582">
        <v>-0.37147888662332867</v>
      </c>
      <c r="S48" s="582">
        <v>-0.17192381833447551</v>
      </c>
      <c r="T48" s="582">
        <v>0.19487742371141314</v>
      </c>
      <c r="U48" s="582">
        <v>0.58423138105359551</v>
      </c>
      <c r="V48" s="582">
        <v>1.0084064126849899</v>
      </c>
      <c r="W48" s="582">
        <v>1.2612880303169007</v>
      </c>
      <c r="X48" s="582">
        <v>0.66669893255987089</v>
      </c>
      <c r="Y48" s="582">
        <v>0.45759390019031104</v>
      </c>
      <c r="Z48" s="582">
        <v>0.24837375605738118</v>
      </c>
      <c r="AA48" s="582">
        <v>-2.0024681134050318E-2</v>
      </c>
      <c r="AB48" s="582">
        <v>-4.8934810522606679E-3</v>
      </c>
      <c r="AC48" s="582">
        <v>-0.16115103259652688</v>
      </c>
      <c r="AD48" s="582">
        <v>-0.34943586176962704</v>
      </c>
      <c r="AE48" s="582">
        <v>-0.19425818285641744</v>
      </c>
      <c r="AF48" s="582">
        <v>-5.9589328421500512E-2</v>
      </c>
      <c r="AG48" s="582">
        <v>6.051765644455967E-2</v>
      </c>
      <c r="AH48" s="582">
        <v>0.37489351606540749</v>
      </c>
      <c r="AI48" s="582">
        <v>0.48436126158197168</v>
      </c>
      <c r="AJ48" s="582">
        <v>5.0541937356147086E-2</v>
      </c>
      <c r="AK48" s="582">
        <v>5.4374243076075274E-2</v>
      </c>
      <c r="AL48" s="582">
        <v>9.9451245701579219E-2</v>
      </c>
      <c r="AM48" s="582">
        <v>2.4495304038369567E-2</v>
      </c>
      <c r="AN48" s="582">
        <v>0.34760668033729869</v>
      </c>
      <c r="AO48" s="582">
        <v>0.42865389350773353</v>
      </c>
      <c r="AP48" s="582">
        <v>0.45901650789303089</v>
      </c>
      <c r="AQ48" s="582">
        <v>0.44168487216526059</v>
      </c>
      <c r="AR48" s="582">
        <v>0.43157543314633462</v>
      </c>
      <c r="AS48" s="582">
        <v>0.48820707408654868</v>
      </c>
      <c r="AT48" s="582">
        <v>0.32545322578203328</v>
      </c>
      <c r="AU48" s="582">
        <v>0.32600891911918145</v>
      </c>
      <c r="AV48" s="582">
        <v>0.34207383923673079</v>
      </c>
      <c r="AW48" s="582">
        <v>0.14256589049969146</v>
      </c>
      <c r="AX48" s="582">
        <v>4.3992678220781629E-2</v>
      </c>
      <c r="AY48" s="582">
        <v>-6.2444451294671695E-2</v>
      </c>
      <c r="AZ48" s="582">
        <v>-3.4007244179200459E-2</v>
      </c>
      <c r="BA48" s="582">
        <v>6.8080645520848151E-2</v>
      </c>
      <c r="BB48" s="582">
        <v>0.4852466771346422</v>
      </c>
      <c r="BC48" s="582">
        <v>0.66062181099674422</v>
      </c>
      <c r="BD48" s="582">
        <v>0.83111478989622345</v>
      </c>
      <c r="BE48" s="582">
        <v>0.57262360203236129</v>
      </c>
      <c r="BF48" s="582">
        <v>-0.37217110219094507</v>
      </c>
      <c r="BG48" s="582">
        <v>-0.54374933443064599</v>
      </c>
      <c r="BH48" s="582">
        <v>-0.51561463532357754</v>
      </c>
      <c r="BI48" s="582">
        <v>-0.41011499346675256</v>
      </c>
      <c r="BJ48" s="582">
        <v>0.3652855011791265</v>
      </c>
      <c r="BK48" s="582">
        <v>0.77285282311676695</v>
      </c>
      <c r="BL48" s="582">
        <v>0.33062659767942554</v>
      </c>
      <c r="BM48" s="582">
        <v>0.10873122845345368</v>
      </c>
      <c r="BN48" s="582">
        <v>0.13392370544271301</v>
      </c>
      <c r="BO48" s="582">
        <v>0.29124957419294095</v>
      </c>
      <c r="BP48" s="582">
        <v>0.40820053215940194</v>
      </c>
      <c r="BQ48" s="582">
        <v>0.36340891331767872</v>
      </c>
      <c r="BR48" s="582">
        <v>0.20404986472450687</v>
      </c>
      <c r="BS48" s="582">
        <v>0.12051518145188865</v>
      </c>
      <c r="BT48" s="582">
        <v>-7.7649980884328687E-2</v>
      </c>
      <c r="BU48" s="582">
        <v>-4.9760344718871767E-3</v>
      </c>
      <c r="BV48" s="582">
        <v>-3.3689493211667518E-2</v>
      </c>
      <c r="BW48" s="582">
        <v>-6.7009056824047314E-2</v>
      </c>
      <c r="BX48" s="582">
        <v>-2.0987959213968722E-2</v>
      </c>
      <c r="BY48" s="582">
        <v>4.6644543449881962E-2</v>
      </c>
      <c r="BZ48" s="582">
        <v>4.3624295408190322E-2</v>
      </c>
      <c r="CA48" s="582">
        <v>-2.1052282488996679E-2</v>
      </c>
      <c r="CB48" s="582">
        <v>4.6425491007217025E-2</v>
      </c>
      <c r="CC48" s="582">
        <v>-9.675617959702891E-2</v>
      </c>
      <c r="CD48" s="582">
        <v>-0.29068638179524342</v>
      </c>
      <c r="CE48" s="582">
        <v>-0.49522299248145024</v>
      </c>
      <c r="CF48" s="582">
        <v>-0.41927981257056401</v>
      </c>
      <c r="CG48" s="582">
        <v>-0.49013259159759132</v>
      </c>
      <c r="CH48" s="582">
        <v>-0.42731135015973848</v>
      </c>
      <c r="CI48" s="582">
        <v>-0.35522155921683857</v>
      </c>
      <c r="CJ48" s="582">
        <v>-0.25194987369103711</v>
      </c>
      <c r="CK48" s="582">
        <v>-8.9978004784324883E-2</v>
      </c>
      <c r="CL48" s="582">
        <v>0.17858069916809327</v>
      </c>
      <c r="CM48" s="582">
        <v>0.60556776624528208</v>
      </c>
      <c r="CN48" s="582">
        <v>9.3745331828167994E-2</v>
      </c>
      <c r="CO48" s="582">
        <v>0.1126576686104202</v>
      </c>
      <c r="CP48" s="582">
        <v>0.18509378092073908</v>
      </c>
      <c r="CQ48" s="582">
        <v>0.21446751656962365</v>
      </c>
      <c r="CR48" s="582">
        <v>0.39853409545342472</v>
      </c>
      <c r="CS48" s="582">
        <v>0.36869426867981742</v>
      </c>
      <c r="CT48" s="582">
        <v>6.1402173744991038E-2</v>
      </c>
      <c r="CU48" s="829">
        <v>-6.6670755957824429E-2</v>
      </c>
      <c r="CV48" s="829">
        <v>-6.9597000504436179E-2</v>
      </c>
      <c r="CW48" s="829">
        <v>-0.12945474987810243</v>
      </c>
      <c r="CX48" s="829">
        <v>-2.822596262012797E-2</v>
      </c>
      <c r="CY48" s="829">
        <v>-0.18555768270592654</v>
      </c>
      <c r="CZ48" s="829">
        <v>-0.50986239838522063</v>
      </c>
      <c r="DA48" s="829">
        <v>-0.28981342838365354</v>
      </c>
      <c r="DB48" s="829">
        <v>-0.2688151359146978</v>
      </c>
      <c r="DC48" s="829">
        <v>0.22034961321878338</v>
      </c>
      <c r="DD48" s="829">
        <v>1.1431707015281958</v>
      </c>
      <c r="DE48" s="829">
        <v>0.69382009405579614</v>
      </c>
      <c r="DF48" s="829">
        <v>0.76965274486595348</v>
      </c>
      <c r="DG48" s="829">
        <v>0.59769019284598635</v>
      </c>
      <c r="DH48" s="829">
        <v>0.62594625844688945</v>
      </c>
      <c r="DI48" s="829">
        <v>0.34437915300367622</v>
      </c>
      <c r="DJ48" s="829">
        <v>0.15678187881782157</v>
      </c>
      <c r="DK48" s="829">
        <v>-8.0410708687939467E-2</v>
      </c>
      <c r="DL48" s="829">
        <v>-0.21509162183320157</v>
      </c>
      <c r="DM48" s="829">
        <v>-0.12307590615389928</v>
      </c>
      <c r="DN48" s="829">
        <v>-8.260690440597282E-2</v>
      </c>
      <c r="DO48" s="831">
        <v>-6.2E-2</v>
      </c>
      <c r="DP48" s="832">
        <v>-6.2E-2</v>
      </c>
      <c r="DQ48" s="832">
        <v>-6.2E-2</v>
      </c>
      <c r="DR48" s="832">
        <v>-6.2E-2</v>
      </c>
      <c r="DS48" s="832">
        <v>-4.9000000000000002E-2</v>
      </c>
      <c r="DT48" s="832">
        <v>-4.9000000000000002E-2</v>
      </c>
      <c r="DU48" s="832">
        <v>-4.9000000000000002E-2</v>
      </c>
      <c r="DV48" s="832">
        <v>-4.9000000000000002E-2</v>
      </c>
      <c r="DW48" s="832">
        <v>-3.9E-2</v>
      </c>
      <c r="DX48" s="832">
        <v>-3.9E-2</v>
      </c>
      <c r="DY48" s="832">
        <v>-3.9E-2</v>
      </c>
      <c r="DZ48" s="833">
        <v>-3.9E-2</v>
      </c>
    </row>
    <row r="49" spans="1:159" s="586" customFormat="1" ht="12">
      <c r="A49" s="707"/>
      <c r="B49" s="98" t="s">
        <v>616</v>
      </c>
      <c r="C49" s="582"/>
      <c r="D49" s="582"/>
      <c r="E49" s="582"/>
      <c r="F49" s="582"/>
      <c r="G49" s="582"/>
      <c r="H49" s="582"/>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c r="AI49" s="582"/>
      <c r="AJ49" s="582"/>
      <c r="AK49" s="582"/>
      <c r="AL49" s="582"/>
      <c r="AM49" s="582"/>
      <c r="AN49" s="582"/>
      <c r="AO49" s="582"/>
      <c r="AP49" s="582"/>
      <c r="AQ49" s="582"/>
      <c r="AR49" s="582"/>
      <c r="AS49" s="582"/>
      <c r="AT49" s="582"/>
      <c r="AU49" s="582"/>
      <c r="AV49" s="582"/>
      <c r="AW49" s="582"/>
      <c r="AX49" s="582"/>
      <c r="AY49" s="582"/>
      <c r="AZ49" s="582"/>
      <c r="BA49" s="582"/>
      <c r="BB49" s="582"/>
      <c r="BC49" s="582"/>
      <c r="BD49" s="582"/>
      <c r="BE49" s="582"/>
      <c r="BF49" s="582"/>
      <c r="BG49" s="582"/>
      <c r="BH49" s="582"/>
      <c r="BI49" s="582"/>
      <c r="BJ49" s="582"/>
      <c r="BK49" s="582"/>
      <c r="BL49" s="582"/>
      <c r="BM49" s="582"/>
      <c r="BN49" s="582"/>
      <c r="BO49" s="582"/>
      <c r="BP49" s="582"/>
      <c r="BQ49" s="582"/>
      <c r="BR49" s="582"/>
      <c r="BS49" s="582"/>
      <c r="BT49" s="582"/>
      <c r="BU49" s="582"/>
      <c r="BV49" s="582"/>
      <c r="BW49" s="582"/>
      <c r="BX49" s="582"/>
      <c r="BY49" s="582"/>
      <c r="BZ49" s="582"/>
      <c r="CA49" s="582"/>
      <c r="CB49" s="582"/>
      <c r="CC49" s="582"/>
      <c r="CD49" s="582"/>
      <c r="CE49" s="582"/>
      <c r="CF49" s="582"/>
      <c r="CG49" s="582"/>
      <c r="CH49" s="582"/>
      <c r="CI49" s="582"/>
      <c r="CJ49" s="582"/>
      <c r="CK49" s="582"/>
      <c r="CL49" s="582"/>
      <c r="CM49" s="582"/>
      <c r="CN49" s="582"/>
      <c r="CO49" s="582"/>
      <c r="CP49" s="582"/>
      <c r="CQ49" s="582"/>
      <c r="CR49" s="582"/>
      <c r="CS49" s="582"/>
      <c r="CT49" s="582"/>
      <c r="CU49" s="829"/>
      <c r="CV49" s="829"/>
      <c r="CW49" s="829"/>
      <c r="CX49" s="829"/>
      <c r="CY49" s="829"/>
      <c r="CZ49" s="829"/>
      <c r="DA49" s="829"/>
      <c r="DB49" s="829"/>
      <c r="DC49" s="829"/>
      <c r="DD49" s="829"/>
      <c r="DE49" s="829"/>
      <c r="DF49" s="829"/>
      <c r="DG49" s="829"/>
      <c r="DH49" s="829"/>
      <c r="DI49" s="829"/>
      <c r="DJ49" s="829"/>
      <c r="DK49" s="829"/>
      <c r="DL49" s="829"/>
      <c r="DM49" s="829"/>
      <c r="DN49" s="829"/>
      <c r="DO49" s="829"/>
      <c r="DP49" s="829"/>
      <c r="DQ49" s="829"/>
      <c r="DR49" s="829"/>
      <c r="DS49" s="829"/>
      <c r="DT49" s="829"/>
      <c r="DU49" s="829"/>
      <c r="DV49" s="829"/>
      <c r="DW49" s="829"/>
      <c r="DX49" s="829"/>
      <c r="DY49" s="829"/>
      <c r="DZ49" s="830"/>
    </row>
    <row r="50" spans="1:159" s="586" customFormat="1" ht="15" customHeight="1">
      <c r="A50" s="707" t="s">
        <v>1416</v>
      </c>
      <c r="B50" s="97" t="s">
        <v>627</v>
      </c>
      <c r="C50" s="582"/>
      <c r="D50" s="582">
        <v>8.9264744624866499E-2</v>
      </c>
      <c r="E50" s="582">
        <v>6.4950220239964232E-2</v>
      </c>
      <c r="F50" s="582">
        <v>4.11784437030773E-2</v>
      </c>
      <c r="G50" s="582">
        <v>-6.0007001837867073E-4</v>
      </c>
      <c r="H50" s="582">
        <v>-1.1393067811018832E-2</v>
      </c>
      <c r="I50" s="582">
        <v>-2.2069506858898805E-2</v>
      </c>
      <c r="J50" s="582">
        <v>-3.2630645935646074E-2</v>
      </c>
      <c r="K50" s="582">
        <v>-6.1140884127608867E-2</v>
      </c>
      <c r="L50" s="582">
        <v>-5.9123871580686306E-2</v>
      </c>
      <c r="M50" s="582">
        <v>-5.7102525753567251E-2</v>
      </c>
      <c r="N50" s="582">
        <v>-5.5076837336781301E-2</v>
      </c>
      <c r="O50" s="582">
        <v>-5.5477267871912067E-2</v>
      </c>
      <c r="P50" s="582">
        <v>-5.1063506020303039E-2</v>
      </c>
      <c r="Q50" s="582">
        <v>-4.662911862626902E-2</v>
      </c>
      <c r="R50" s="582">
        <v>-4.2174009306495008E-2</v>
      </c>
      <c r="S50" s="582">
        <v>-4.7988987079753187E-2</v>
      </c>
      <c r="T50" s="582">
        <v>-3.7197051171527724E-2</v>
      </c>
      <c r="U50" s="582">
        <v>-2.6282778568593162E-2</v>
      </c>
      <c r="V50" s="582">
        <v>-1.5244782470008648E-2</v>
      </c>
      <c r="W50" s="582">
        <v>2.4131721148436078E-2</v>
      </c>
      <c r="X50" s="582">
        <v>1.6494989248630579E-2</v>
      </c>
      <c r="Y50" s="582">
        <v>8.9152028304510262E-3</v>
      </c>
      <c r="Z50" s="582">
        <v>1.3919372635818647E-3</v>
      </c>
      <c r="AA50" s="582">
        <v>-2.1188614174993858E-2</v>
      </c>
      <c r="AB50" s="582">
        <v>-1.8899118141420902E-2</v>
      </c>
      <c r="AC50" s="582">
        <v>-1.6604266845165319E-2</v>
      </c>
      <c r="AD50" s="582">
        <v>-1.4304047759960147E-2</v>
      </c>
      <c r="AE50" s="582">
        <v>-3.7054034816155296E-2</v>
      </c>
      <c r="AF50" s="582">
        <v>-1.8382093542799328E-2</v>
      </c>
      <c r="AG50" s="582">
        <v>6.5190479660298434E-4</v>
      </c>
      <c r="AH50" s="582">
        <v>2.0054980646104923E-2</v>
      </c>
      <c r="AI50" s="582">
        <v>6.4172266358262245E-2</v>
      </c>
      <c r="AJ50" s="582">
        <v>6.8288176573523818E-2</v>
      </c>
      <c r="AK50" s="582">
        <v>7.2420005937814169E-2</v>
      </c>
      <c r="AL50" s="582">
        <v>7.6567816021791885E-2</v>
      </c>
      <c r="AM50" s="582">
        <v>0.10627411416630191</v>
      </c>
      <c r="AN50" s="582">
        <v>9.352991037060536E-2</v>
      </c>
      <c r="AO50" s="582">
        <v>8.0932518950165525E-2</v>
      </c>
      <c r="AP50" s="582">
        <v>6.8480248636240623E-2</v>
      </c>
      <c r="AQ50" s="582">
        <v>2.7909264395528415E-2</v>
      </c>
      <c r="AR50" s="582">
        <v>3.4578697061393555E-2</v>
      </c>
      <c r="AS50" s="582">
        <v>4.1291403325060851E-2</v>
      </c>
      <c r="AT50" s="582">
        <v>4.8047663960677417E-2</v>
      </c>
      <c r="AU50" s="582">
        <v>5.8358824148092896E-2</v>
      </c>
      <c r="AV50" s="582">
        <v>6.3079937660377131E-2</v>
      </c>
      <c r="AW50" s="582">
        <v>6.7822111055460599E-2</v>
      </c>
      <c r="AX50" s="582">
        <v>7.258543827699869E-2</v>
      </c>
      <c r="AY50" s="582">
        <v>8.0967299680352364E-2</v>
      </c>
      <c r="AZ50" s="582">
        <v>8.3481940665534826E-2</v>
      </c>
      <c r="BA50" s="582">
        <v>8.6002431429231627E-2</v>
      </c>
      <c r="BB50" s="582">
        <v>8.8528785579710847E-2</v>
      </c>
      <c r="BC50" s="582">
        <v>0.1565085815929656</v>
      </c>
      <c r="BD50" s="582">
        <v>0.11539635175874656</v>
      </c>
      <c r="BE50" s="582">
        <v>7.5745603031406705E-2</v>
      </c>
      <c r="BF50" s="582">
        <v>3.7504381843008125E-2</v>
      </c>
      <c r="BG50" s="582">
        <v>-9.8757110476767607E-2</v>
      </c>
      <c r="BH50" s="582">
        <v>-6.8168143331396813E-2</v>
      </c>
      <c r="BI50" s="582">
        <v>-3.6540960049291069E-2</v>
      </c>
      <c r="BJ50" s="582">
        <v>-3.8403226722202289E-3</v>
      </c>
      <c r="BK50" s="582">
        <v>7.4388155912565368E-2</v>
      </c>
      <c r="BL50" s="582">
        <v>7.9782721757012634E-2</v>
      </c>
      <c r="BM50" s="582">
        <v>8.5204374032457675E-2</v>
      </c>
      <c r="BN50" s="582">
        <v>9.0653248741456541E-2</v>
      </c>
      <c r="BO50" s="582">
        <v>0.14603038095580598</v>
      </c>
      <c r="BP50" s="582">
        <v>0.11804687702821431</v>
      </c>
      <c r="BQ50" s="582">
        <v>9.0746667806485562E-2</v>
      </c>
      <c r="BR50" s="582">
        <v>6.411306875903855E-2</v>
      </c>
      <c r="BS50" s="582">
        <v>1.0096707340100765E-2</v>
      </c>
      <c r="BT50" s="582">
        <v>3.2460548003608288E-3</v>
      </c>
      <c r="BU50" s="582">
        <v>-3.5581354156435019E-3</v>
      </c>
      <c r="BV50" s="582">
        <v>-1.0316178423519583E-2</v>
      </c>
      <c r="BW50" s="582">
        <v>-2.9564534512864712E-2</v>
      </c>
      <c r="BX50" s="582">
        <v>-2.7938864111831628E-2</v>
      </c>
      <c r="BY50" s="582">
        <v>-2.6310470392920438E-2</v>
      </c>
      <c r="BZ50" s="582">
        <v>-2.4679348794037409E-2</v>
      </c>
      <c r="CA50" s="582">
        <v>1.9610788474650142E-3</v>
      </c>
      <c r="CB50" s="582">
        <v>-1.2614754600933819E-2</v>
      </c>
      <c r="CC50" s="582">
        <v>-2.6978548954001536E-2</v>
      </c>
      <c r="CD50" s="582">
        <v>-4.1133388809137882E-2</v>
      </c>
      <c r="CE50" s="582">
        <v>-9.411011967026317E-2</v>
      </c>
      <c r="CF50" s="582">
        <v>-8.0999097382397536E-2</v>
      </c>
      <c r="CG50" s="582">
        <v>-6.7698318139337882E-2</v>
      </c>
      <c r="CH50" s="582">
        <v>-5.4205035572321682E-2</v>
      </c>
      <c r="CI50" s="582">
        <v>-3.8399485700094986E-2</v>
      </c>
      <c r="CJ50" s="582">
        <v>-2.6969253389911581E-2</v>
      </c>
      <c r="CK50" s="582">
        <v>-1.5403153628825153E-2</v>
      </c>
      <c r="CL50" s="582">
        <v>-3.6995714046724215E-3</v>
      </c>
      <c r="CM50" s="582">
        <v>2.6272444941987459E-2</v>
      </c>
      <c r="CN50" s="582">
        <v>2.5928243251840188E-2</v>
      </c>
      <c r="CO50" s="582">
        <v>2.558415700355627E-2</v>
      </c>
      <c r="CP50" s="582">
        <v>2.5240186158417964E-2</v>
      </c>
      <c r="CQ50" s="582">
        <v>3.7139248870393361E-2</v>
      </c>
      <c r="CR50" s="582">
        <v>2.8655185371957916E-2</v>
      </c>
      <c r="CS50" s="582">
        <v>2.0240523676148287E-2</v>
      </c>
      <c r="CT50" s="582">
        <v>1.1894696058523127E-2</v>
      </c>
      <c r="CU50" s="829">
        <v>-1.7800411446192283E-2</v>
      </c>
      <c r="CV50" s="829">
        <v>-1.132518692890244E-2</v>
      </c>
      <c r="CW50" s="829">
        <v>-4.8072740079134011E-3</v>
      </c>
      <c r="CX50" s="829">
        <v>1.7536087432805582E-3</v>
      </c>
      <c r="CY50" s="829">
        <v>-1.4834181733367679E-2</v>
      </c>
      <c r="CZ50" s="829">
        <v>6.9120750030343325E-3</v>
      </c>
      <c r="DA50" s="829">
        <v>2.9138352131208616E-2</v>
      </c>
      <c r="DB50" s="829">
        <v>5.1855245478258878E-2</v>
      </c>
      <c r="DC50" s="829">
        <v>0.12143037627383203</v>
      </c>
      <c r="DD50" s="829">
        <v>0.11442485411130893</v>
      </c>
      <c r="DE50" s="829">
        <v>0.10746309511215996</v>
      </c>
      <c r="DF50" s="829">
        <v>0.10054482588998757</v>
      </c>
      <c r="DG50" s="829">
        <v>0.10923445110088088</v>
      </c>
      <c r="DH50" s="829">
        <v>9.216942529334135E-2</v>
      </c>
      <c r="DI50" s="829">
        <v>7.536693650448438E-2</v>
      </c>
      <c r="DJ50" s="829">
        <v>5.8822945731559356E-2</v>
      </c>
      <c r="DK50" s="829">
        <v>1.9494542650804133E-2</v>
      </c>
      <c r="DL50" s="829">
        <v>1.8338283711330363E-2</v>
      </c>
      <c r="DM50" s="829">
        <v>1.7183336142030093E-2</v>
      </c>
      <c r="DN50" s="829">
        <v>1.6029698455613552E-2</v>
      </c>
      <c r="DO50" s="829">
        <v>1.3119909594177198E-2</v>
      </c>
      <c r="DP50" s="829">
        <v>1.3120536267454122E-2</v>
      </c>
      <c r="DQ50" s="829">
        <v>1.3121162941118914E-2</v>
      </c>
      <c r="DR50" s="829">
        <v>1.3121789615171272E-2</v>
      </c>
      <c r="DS50" s="829">
        <v>1.3871663173667564E-2</v>
      </c>
      <c r="DT50" s="829">
        <v>1.3365933888091422E-2</v>
      </c>
      <c r="DU50" s="829">
        <v>1.2860456865320979E-2</v>
      </c>
      <c r="DV50" s="829">
        <v>1.2355231979524489E-2</v>
      </c>
      <c r="DW50" s="829">
        <v>1.1236816129895072E-2</v>
      </c>
      <c r="DX50" s="829">
        <v>1.1139465814988092E-2</v>
      </c>
      <c r="DY50" s="829">
        <v>1.104212487185586E-2</v>
      </c>
      <c r="DZ50" s="830">
        <v>1.094479329959666E-2</v>
      </c>
    </row>
    <row r="51" spans="1:159" s="586" customFormat="1" ht="16.5" customHeight="1">
      <c r="A51" s="707"/>
      <c r="B51" s="97" t="s">
        <v>628</v>
      </c>
      <c r="C51" s="582"/>
      <c r="D51" s="582">
        <v>0.12139837189873597</v>
      </c>
      <c r="E51" s="582">
        <v>-4.6189807506033118E-2</v>
      </c>
      <c r="F51" s="582">
        <v>-5.4561518112527498E-2</v>
      </c>
      <c r="G51" s="582">
        <v>-5.0526991821029696E-2</v>
      </c>
      <c r="H51" s="582">
        <v>-9.6016530109572003E-3</v>
      </c>
      <c r="I51" s="582">
        <v>-7.3972889096794447E-2</v>
      </c>
      <c r="J51" s="582">
        <v>-8.6680027588142264E-2</v>
      </c>
      <c r="K51" s="582">
        <v>-2.1408738360463517E-2</v>
      </c>
      <c r="L51" s="582">
        <v>3.9008181236248329E-2</v>
      </c>
      <c r="M51" s="582">
        <v>3.616930567803852E-2</v>
      </c>
      <c r="N51" s="582">
        <v>3.6011926961585727E-2</v>
      </c>
      <c r="O51" s="582">
        <v>1.1991635559473768E-2</v>
      </c>
      <c r="P51" s="582">
        <v>-0.16214238467619257</v>
      </c>
      <c r="Q51" s="582">
        <v>-0.15333571157155113</v>
      </c>
      <c r="R51" s="582">
        <v>-0.14757390486296312</v>
      </c>
      <c r="S51" s="582">
        <v>-0.168551443052669</v>
      </c>
      <c r="T51" s="582">
        <v>-8.8719110206052637E-2</v>
      </c>
      <c r="U51" s="582">
        <v>-4.1016382868823739E-2</v>
      </c>
      <c r="V51" s="582">
        <v>0.1034125500721636</v>
      </c>
      <c r="W51" s="582">
        <v>8.8872642976294103E-2</v>
      </c>
      <c r="X51" s="582">
        <v>0.10093503284161526</v>
      </c>
      <c r="Y51" s="582">
        <v>6.6708137301720941E-2</v>
      </c>
      <c r="Z51" s="582">
        <v>-8.9824151526515184E-2</v>
      </c>
      <c r="AA51" s="582">
        <v>-0.13260326557550553</v>
      </c>
      <c r="AB51" s="582">
        <v>-0.15022086729964809</v>
      </c>
      <c r="AC51" s="582">
        <v>-0.16184667620468607</v>
      </c>
      <c r="AD51" s="582">
        <v>-0.18213444816375512</v>
      </c>
      <c r="AE51" s="582">
        <v>-7.654016483770977E-2</v>
      </c>
      <c r="AF51" s="582">
        <v>-1.5157573205358578E-2</v>
      </c>
      <c r="AG51" s="582">
        <v>7.7207140788312215E-2</v>
      </c>
      <c r="AH51" s="582">
        <v>0.2007388709474569</v>
      </c>
      <c r="AI51" s="582">
        <v>0.17837520120487269</v>
      </c>
      <c r="AJ51" s="582">
        <v>0.12252170384437566</v>
      </c>
      <c r="AK51" s="582">
        <v>0.13534775263894949</v>
      </c>
      <c r="AL51" s="582">
        <v>0.21289693401259002</v>
      </c>
      <c r="AM51" s="582">
        <v>0.24946897215430994</v>
      </c>
      <c r="AN51" s="582">
        <v>0.22152203054445255</v>
      </c>
      <c r="AO51" s="582">
        <v>0.2062730890161194</v>
      </c>
      <c r="AP51" s="582">
        <v>9.134749838990612E-2</v>
      </c>
      <c r="AQ51" s="582">
        <v>0.11192176632770776</v>
      </c>
      <c r="AR51" s="582">
        <v>0.15071781848203675</v>
      </c>
      <c r="AS51" s="582">
        <v>6.9568264033849261E-2</v>
      </c>
      <c r="AT51" s="582">
        <v>3.770407999512445E-2</v>
      </c>
      <c r="AU51" s="582">
        <v>8.5340381070736798E-2</v>
      </c>
      <c r="AV51" s="582">
        <v>0.21063317821973515</v>
      </c>
      <c r="AW51" s="582">
        <v>0.42906633413327433</v>
      </c>
      <c r="AX51" s="582">
        <v>0.54701354416391434</v>
      </c>
      <c r="AY51" s="582">
        <v>0.50163807188918097</v>
      </c>
      <c r="AZ51" s="582">
        <v>0.45170027700050158</v>
      </c>
      <c r="BA51" s="582">
        <v>0.11153569813230468</v>
      </c>
      <c r="BB51" s="582">
        <v>9.5063396782138099E-2</v>
      </c>
      <c r="BC51" s="582">
        <v>8.2925232479912375E-2</v>
      </c>
      <c r="BD51" s="582">
        <v>-2.2324631340083546E-2</v>
      </c>
      <c r="BE51" s="582">
        <v>4.2719933509263217E-2</v>
      </c>
      <c r="BF51" s="582">
        <v>-0.24047737317224407</v>
      </c>
      <c r="BG51" s="582">
        <v>-0.29701477858674324</v>
      </c>
      <c r="BH51" s="582">
        <v>-0.2189527953650961</v>
      </c>
      <c r="BI51" s="582">
        <v>-6.411476101623817E-2</v>
      </c>
      <c r="BJ51" s="582">
        <v>0.3024181777489397</v>
      </c>
      <c r="BK51" s="582">
        <v>0.3241182570172178</v>
      </c>
      <c r="BL51" s="582">
        <v>0.28089579412505905</v>
      </c>
      <c r="BM51" s="582">
        <v>0.18183736147201945</v>
      </c>
      <c r="BN51" s="582">
        <v>0.23792378211264772</v>
      </c>
      <c r="BO51" s="582">
        <v>0.30031738937007479</v>
      </c>
      <c r="BP51" s="582">
        <v>0.25851254256733269</v>
      </c>
      <c r="BQ51" s="582">
        <v>0.2251996174260863</v>
      </c>
      <c r="BR51" s="582">
        <v>3.0285835229866546E-2</v>
      </c>
      <c r="BS51" s="582">
        <v>-4.6864423640222148E-2</v>
      </c>
      <c r="BT51" s="582">
        <v>-9.9362576550647314E-2</v>
      </c>
      <c r="BU51" s="582">
        <v>-0.1027192520908457</v>
      </c>
      <c r="BV51" s="582">
        <v>-2.7184910303438059E-2</v>
      </c>
      <c r="BW51" s="582">
        <v>-6.1794824366174811E-2</v>
      </c>
      <c r="BX51" s="582">
        <v>-0.1095096713430436</v>
      </c>
      <c r="BY51" s="582">
        <v>-0.15646521864134483</v>
      </c>
      <c r="BZ51" s="582">
        <v>-0.18216059020498812</v>
      </c>
      <c r="CA51" s="582">
        <v>-0.1261067622802749</v>
      </c>
      <c r="CB51" s="582">
        <v>1.5622188813425147E-2</v>
      </c>
      <c r="CC51" s="582">
        <v>4.1979515429271703E-2</v>
      </c>
      <c r="CD51" s="582">
        <v>-1.7726532019095749E-2</v>
      </c>
      <c r="CE51" s="582">
        <v>-8.7281638984598273E-2</v>
      </c>
      <c r="CF51" s="582">
        <v>-0.1597547284146556</v>
      </c>
      <c r="CG51" s="582">
        <v>-0.15685491758664535</v>
      </c>
      <c r="CH51" s="582">
        <v>-0.13267927258345003</v>
      </c>
      <c r="CI51" s="582">
        <v>-0.11788617046150032</v>
      </c>
      <c r="CJ51" s="582">
        <v>-4.6139988041423809E-2</v>
      </c>
      <c r="CK51" s="582">
        <v>4.8217760823243874E-2</v>
      </c>
      <c r="CL51" s="582">
        <v>0.1100659784280773</v>
      </c>
      <c r="CM51" s="582">
        <v>0.16022613347447034</v>
      </c>
      <c r="CN51" s="582">
        <v>0.10188500247305536</v>
      </c>
      <c r="CO51" s="582">
        <v>4.0869598548066363E-2</v>
      </c>
      <c r="CP51" s="582">
        <v>4.6604228861227932E-3</v>
      </c>
      <c r="CQ51" s="582">
        <v>1.0335223664246081E-2</v>
      </c>
      <c r="CR51" s="582">
        <v>3.9458713612833977E-2</v>
      </c>
      <c r="CS51" s="582">
        <v>-1.9239535448094019E-2</v>
      </c>
      <c r="CT51" s="582">
        <v>1.0618123614127379E-2</v>
      </c>
      <c r="CU51" s="829">
        <v>2.5911990563599174E-3</v>
      </c>
      <c r="CV51" s="829">
        <v>-1.8579796948698764E-2</v>
      </c>
      <c r="CW51" s="829">
        <v>5.4271001709496183E-2</v>
      </c>
      <c r="CX51" s="829">
        <v>3.8357363805078371E-2</v>
      </c>
      <c r="CY51" s="829">
        <v>3.040723435226686E-2</v>
      </c>
      <c r="CZ51" s="829">
        <v>1.7059404896021327E-2</v>
      </c>
      <c r="DA51" s="829">
        <v>6.6753739357605979E-2</v>
      </c>
      <c r="DB51" s="829">
        <v>0.11545245473095736</v>
      </c>
      <c r="DC51" s="829">
        <v>0.17151249207887972</v>
      </c>
      <c r="DD51" s="829">
        <v>0.27734345068610455</v>
      </c>
      <c r="DE51" s="829">
        <v>0.28991671561297067</v>
      </c>
      <c r="DF51" s="829">
        <v>0.30046905392287554</v>
      </c>
      <c r="DG51" s="829">
        <v>0.27977105478765329</v>
      </c>
      <c r="DH51" s="829">
        <v>0.16165325563012614</v>
      </c>
      <c r="DI51" s="829">
        <v>-3.1669209834324303E-3</v>
      </c>
      <c r="DJ51" s="829">
        <v>-4.1000827683026903E-2</v>
      </c>
      <c r="DK51" s="829">
        <v>-8.7334070618745777E-2</v>
      </c>
      <c r="DL51" s="829">
        <v>-6.7801315241791088E-2</v>
      </c>
      <c r="DM51" s="829">
        <v>2.8860755128410596E-3</v>
      </c>
      <c r="DN51" s="829">
        <v>2.4760723077934298E-3</v>
      </c>
      <c r="DO51" s="804">
        <v>0</v>
      </c>
      <c r="DP51" s="805">
        <v>0</v>
      </c>
      <c r="DQ51" s="805">
        <v>0</v>
      </c>
      <c r="DR51" s="805">
        <v>0</v>
      </c>
      <c r="DS51" s="805">
        <v>0</v>
      </c>
      <c r="DT51" s="805">
        <v>0</v>
      </c>
      <c r="DU51" s="805">
        <v>0</v>
      </c>
      <c r="DV51" s="805">
        <v>0</v>
      </c>
      <c r="DW51" s="805">
        <v>0</v>
      </c>
      <c r="DX51" s="805">
        <v>0</v>
      </c>
      <c r="DY51" s="805">
        <v>0</v>
      </c>
      <c r="DZ51" s="834">
        <v>0</v>
      </c>
    </row>
    <row r="52" spans="1:159" s="587" customFormat="1" ht="18.75" customHeight="1" thickBot="1">
      <c r="A52" s="707"/>
      <c r="B52" s="97"/>
      <c r="C52" s="583"/>
      <c r="D52" s="583"/>
      <c r="E52" s="583"/>
      <c r="F52" s="583"/>
      <c r="G52" s="583"/>
      <c r="H52" s="583"/>
      <c r="I52" s="583"/>
      <c r="J52" s="583"/>
      <c r="K52" s="583"/>
      <c r="L52" s="583"/>
      <c r="M52" s="583"/>
      <c r="N52" s="583"/>
      <c r="O52" s="583"/>
      <c r="P52" s="583"/>
      <c r="Q52" s="583"/>
      <c r="R52" s="583"/>
      <c r="S52" s="583"/>
      <c r="T52" s="583"/>
      <c r="U52" s="583"/>
      <c r="V52" s="583"/>
      <c r="W52" s="583"/>
      <c r="X52" s="583"/>
      <c r="Y52" s="583"/>
      <c r="Z52" s="583"/>
      <c r="AA52" s="583"/>
      <c r="AB52" s="583"/>
      <c r="AC52" s="583"/>
      <c r="AD52" s="583"/>
      <c r="AE52" s="583"/>
      <c r="AF52" s="583"/>
      <c r="AG52" s="583"/>
      <c r="AH52" s="583"/>
      <c r="AI52" s="583"/>
      <c r="AJ52" s="583"/>
      <c r="AK52" s="583"/>
      <c r="AL52" s="583"/>
      <c r="AM52" s="583"/>
      <c r="AN52" s="583"/>
      <c r="AO52" s="583"/>
      <c r="AP52" s="583"/>
      <c r="AQ52" s="583"/>
      <c r="AR52" s="583"/>
      <c r="AS52" s="583"/>
      <c r="AT52" s="583"/>
      <c r="AU52" s="583"/>
      <c r="AV52" s="583"/>
      <c r="AW52" s="583"/>
      <c r="AX52" s="583"/>
      <c r="AY52" s="583"/>
      <c r="AZ52" s="583"/>
      <c r="BA52" s="583"/>
      <c r="BB52" s="583"/>
      <c r="BC52" s="583"/>
      <c r="BD52" s="583"/>
      <c r="BE52" s="583"/>
      <c r="BF52" s="583"/>
      <c r="BG52" s="583"/>
      <c r="BH52" s="583"/>
      <c r="BI52" s="583"/>
      <c r="BJ52" s="583"/>
      <c r="BK52" s="583"/>
      <c r="BL52" s="583"/>
      <c r="BM52" s="583"/>
      <c r="BN52" s="583"/>
      <c r="BO52" s="583"/>
      <c r="BP52" s="583"/>
      <c r="BQ52" s="583"/>
      <c r="BR52" s="583"/>
      <c r="BS52" s="583"/>
      <c r="BT52" s="583"/>
      <c r="BU52" s="583"/>
      <c r="BV52" s="583"/>
      <c r="BW52" s="583"/>
      <c r="BX52" s="583"/>
      <c r="BY52" s="583"/>
      <c r="BZ52" s="583"/>
      <c r="CA52" s="583"/>
      <c r="CB52" s="583"/>
      <c r="CC52" s="583"/>
      <c r="CD52" s="583"/>
      <c r="CE52" s="583"/>
      <c r="CF52" s="583"/>
      <c r="CG52" s="583"/>
      <c r="CH52" s="583"/>
      <c r="CI52" s="583"/>
      <c r="CJ52" s="583"/>
      <c r="CK52" s="583"/>
      <c r="CL52" s="583"/>
      <c r="CM52" s="583"/>
      <c r="CN52" s="583"/>
      <c r="CO52" s="583"/>
      <c r="CP52" s="583"/>
      <c r="CQ52" s="583"/>
      <c r="CR52" s="583"/>
      <c r="CS52" s="583"/>
      <c r="CT52" s="583"/>
      <c r="CU52" s="835"/>
      <c r="CV52" s="835"/>
      <c r="CW52" s="835"/>
      <c r="CX52" s="835"/>
      <c r="CY52" s="835"/>
      <c r="CZ52" s="835"/>
      <c r="DA52" s="835"/>
      <c r="DB52" s="835"/>
      <c r="DC52" s="835"/>
      <c r="DD52" s="835"/>
      <c r="DE52" s="835"/>
      <c r="DF52" s="835"/>
      <c r="DG52" s="835"/>
      <c r="DH52" s="835"/>
      <c r="DI52" s="835"/>
      <c r="DJ52" s="835"/>
      <c r="DK52" s="835"/>
      <c r="DL52" s="835"/>
      <c r="DM52" s="835"/>
      <c r="DN52" s="835"/>
      <c r="DO52" s="835"/>
      <c r="DP52" s="835"/>
      <c r="DQ52" s="835"/>
      <c r="DR52" s="835"/>
      <c r="DS52" s="835"/>
      <c r="DT52" s="835"/>
      <c r="DU52" s="835"/>
      <c r="DV52" s="835"/>
      <c r="DW52" s="835"/>
      <c r="DX52" s="835"/>
      <c r="DY52" s="835"/>
      <c r="DZ52" s="836"/>
      <c r="EA52" s="586"/>
      <c r="EB52" s="586"/>
      <c r="EC52" s="586"/>
      <c r="ED52" s="586"/>
      <c r="EE52" s="586"/>
      <c r="EF52" s="586"/>
      <c r="EG52" s="586"/>
      <c r="EH52" s="586"/>
      <c r="EI52" s="586"/>
      <c r="EJ52" s="586"/>
      <c r="EK52" s="586"/>
      <c r="EL52" s="586"/>
      <c r="EM52" s="586"/>
      <c r="EN52" s="586"/>
      <c r="EO52" s="586"/>
      <c r="EP52" s="586"/>
      <c r="EQ52" s="586"/>
      <c r="ER52" s="586"/>
      <c r="ES52" s="586"/>
      <c r="ET52" s="586"/>
      <c r="EU52" s="586"/>
      <c r="EV52" s="586"/>
      <c r="EW52" s="586"/>
      <c r="EX52" s="586"/>
      <c r="EY52" s="586"/>
      <c r="EZ52" s="586"/>
      <c r="FA52" s="586"/>
      <c r="FB52" s="586"/>
      <c r="FC52" s="586"/>
    </row>
    <row r="53" spans="1:159" ht="12.6" customHeight="1">
      <c r="A53" s="708"/>
      <c r="B53" s="269"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75" customFormat="1" ht="12">
      <c r="A56" s="709"/>
      <c r="B56" s="573" t="s">
        <v>1455</v>
      </c>
      <c r="C56" s="579" t="s">
        <v>502</v>
      </c>
      <c r="D56" s="579" t="s">
        <v>503</v>
      </c>
      <c r="E56" s="579" t="s">
        <v>504</v>
      </c>
      <c r="F56" s="579" t="s">
        <v>505</v>
      </c>
      <c r="G56" s="579" t="s">
        <v>506</v>
      </c>
      <c r="H56" s="579" t="s">
        <v>507</v>
      </c>
      <c r="I56" s="579" t="s">
        <v>508</v>
      </c>
      <c r="J56" s="579" t="s">
        <v>509</v>
      </c>
      <c r="K56" s="579" t="s">
        <v>510</v>
      </c>
      <c r="L56" s="579" t="s">
        <v>511</v>
      </c>
      <c r="M56" s="579" t="s">
        <v>512</v>
      </c>
      <c r="N56" s="579" t="s">
        <v>513</v>
      </c>
      <c r="O56" s="579" t="s">
        <v>514</v>
      </c>
      <c r="P56" s="579" t="s">
        <v>515</v>
      </c>
      <c r="Q56" s="579" t="s">
        <v>516</v>
      </c>
      <c r="R56" s="579" t="s">
        <v>517</v>
      </c>
      <c r="S56" s="579" t="s">
        <v>518</v>
      </c>
      <c r="T56" s="579" t="s">
        <v>519</v>
      </c>
      <c r="U56" s="579" t="s">
        <v>520</v>
      </c>
      <c r="V56" s="579" t="s">
        <v>521</v>
      </c>
      <c r="W56" s="579" t="s">
        <v>522</v>
      </c>
      <c r="X56" s="579" t="s">
        <v>523</v>
      </c>
      <c r="Y56" s="579" t="s">
        <v>524</v>
      </c>
      <c r="Z56" s="579" t="s">
        <v>525</v>
      </c>
      <c r="AA56" s="579" t="s">
        <v>526</v>
      </c>
      <c r="AB56" s="579" t="s">
        <v>527</v>
      </c>
      <c r="AC56" s="579" t="s">
        <v>528</v>
      </c>
      <c r="AD56" s="579" t="s">
        <v>529</v>
      </c>
      <c r="AE56" s="579" t="s">
        <v>530</v>
      </c>
      <c r="AF56" s="579" t="s">
        <v>531</v>
      </c>
      <c r="AG56" s="579" t="s">
        <v>532</v>
      </c>
      <c r="AH56" s="579" t="s">
        <v>533</v>
      </c>
      <c r="AI56" s="579" t="s">
        <v>534</v>
      </c>
      <c r="AJ56" s="579" t="s">
        <v>535</v>
      </c>
      <c r="AK56" s="579" t="s">
        <v>536</v>
      </c>
      <c r="AL56" s="579" t="s">
        <v>537</v>
      </c>
      <c r="AM56" s="579" t="s">
        <v>538</v>
      </c>
      <c r="AN56" s="579" t="s">
        <v>539</v>
      </c>
      <c r="AO56" s="579" t="s">
        <v>540</v>
      </c>
      <c r="AP56" s="579" t="s">
        <v>541</v>
      </c>
      <c r="AQ56" s="579" t="s">
        <v>542</v>
      </c>
      <c r="AR56" s="579" t="s">
        <v>543</v>
      </c>
      <c r="AS56" s="579" t="s">
        <v>544</v>
      </c>
      <c r="AT56" s="579" t="s">
        <v>545</v>
      </c>
      <c r="AU56" s="579" t="s">
        <v>68</v>
      </c>
      <c r="AV56" s="579" t="s">
        <v>69</v>
      </c>
      <c r="AW56" s="579" t="s">
        <v>70</v>
      </c>
      <c r="AX56" s="579" t="s">
        <v>71</v>
      </c>
      <c r="AY56" s="579" t="s">
        <v>72</v>
      </c>
      <c r="AZ56" s="579" t="s">
        <v>73</v>
      </c>
      <c r="BA56" s="579" t="s">
        <v>74</v>
      </c>
      <c r="BB56" s="579" t="s">
        <v>75</v>
      </c>
      <c r="BC56" s="579" t="s">
        <v>76</v>
      </c>
      <c r="BD56" s="579" t="s">
        <v>77</v>
      </c>
      <c r="BE56" s="579" t="s">
        <v>78</v>
      </c>
      <c r="BF56" s="579" t="s">
        <v>79</v>
      </c>
      <c r="BG56" s="579" t="s">
        <v>80</v>
      </c>
      <c r="BH56" s="579" t="s">
        <v>81</v>
      </c>
      <c r="BI56" s="579" t="s">
        <v>82</v>
      </c>
      <c r="BJ56" s="579" t="s">
        <v>83</v>
      </c>
      <c r="BK56" s="579" t="s">
        <v>84</v>
      </c>
      <c r="BL56" s="579" t="s">
        <v>85</v>
      </c>
      <c r="BM56" s="579" t="s">
        <v>86</v>
      </c>
      <c r="BN56" s="579" t="s">
        <v>87</v>
      </c>
      <c r="BO56" s="579" t="s">
        <v>88</v>
      </c>
      <c r="BP56" s="579" t="s">
        <v>89</v>
      </c>
      <c r="BQ56" s="579" t="s">
        <v>90</v>
      </c>
      <c r="BR56" s="579" t="s">
        <v>91</v>
      </c>
      <c r="BS56" s="579" t="s">
        <v>92</v>
      </c>
      <c r="BT56" s="579" t="s">
        <v>93</v>
      </c>
      <c r="BU56" s="579" t="s">
        <v>94</v>
      </c>
      <c r="BV56" s="579" t="s">
        <v>95</v>
      </c>
      <c r="BW56" s="579" t="s">
        <v>96</v>
      </c>
      <c r="BX56" s="579" t="s">
        <v>97</v>
      </c>
      <c r="BY56" s="579" t="s">
        <v>98</v>
      </c>
      <c r="BZ56" s="579" t="s">
        <v>99</v>
      </c>
      <c r="CA56" s="579" t="s">
        <v>49</v>
      </c>
      <c r="CB56" s="579" t="s">
        <v>50</v>
      </c>
      <c r="CC56" s="579" t="s">
        <v>51</v>
      </c>
      <c r="CD56" s="579" t="s">
        <v>52</v>
      </c>
      <c r="CE56" s="579" t="s">
        <v>53</v>
      </c>
      <c r="CF56" s="579" t="s">
        <v>54</v>
      </c>
      <c r="CG56" s="579" t="s">
        <v>55</v>
      </c>
      <c r="CH56" s="579" t="s">
        <v>56</v>
      </c>
      <c r="CI56" s="579" t="s">
        <v>57</v>
      </c>
      <c r="CJ56" s="579" t="s">
        <v>58</v>
      </c>
      <c r="CK56" s="579" t="s">
        <v>59</v>
      </c>
      <c r="CL56" s="579" t="s">
        <v>60</v>
      </c>
      <c r="CM56" s="579" t="s">
        <v>61</v>
      </c>
      <c r="CN56" s="579" t="s">
        <v>62</v>
      </c>
      <c r="CO56" s="579" t="s">
        <v>63</v>
      </c>
      <c r="CP56" s="579" t="s">
        <v>64</v>
      </c>
      <c r="CQ56" s="579" t="s">
        <v>65</v>
      </c>
      <c r="CR56" s="579" t="s">
        <v>100</v>
      </c>
      <c r="CS56" s="579" t="s">
        <v>105</v>
      </c>
      <c r="CT56" s="579" t="s">
        <v>546</v>
      </c>
      <c r="CU56" s="579" t="s">
        <v>547</v>
      </c>
      <c r="CV56" s="579" t="s">
        <v>548</v>
      </c>
      <c r="CW56" s="579" t="s">
        <v>549</v>
      </c>
      <c r="CX56" s="579" t="s">
        <v>550</v>
      </c>
      <c r="CY56" s="579" t="s">
        <v>551</v>
      </c>
      <c r="CZ56" s="579" t="s">
        <v>552</v>
      </c>
      <c r="DA56" s="579" t="s">
        <v>553</v>
      </c>
      <c r="DB56" s="579" t="s">
        <v>554</v>
      </c>
      <c r="DC56" s="579" t="s">
        <v>555</v>
      </c>
      <c r="DD56" s="579" t="s">
        <v>556</v>
      </c>
      <c r="DE56" s="579" t="s">
        <v>557</v>
      </c>
      <c r="DF56" s="579" t="s">
        <v>558</v>
      </c>
      <c r="DG56" s="579" t="s">
        <v>559</v>
      </c>
      <c r="DH56" s="579" t="s">
        <v>560</v>
      </c>
      <c r="DI56" s="579" t="s">
        <v>561</v>
      </c>
      <c r="DJ56" s="579" t="s">
        <v>562</v>
      </c>
      <c r="DK56" s="579" t="s">
        <v>563</v>
      </c>
      <c r="DL56" s="579" t="s">
        <v>564</v>
      </c>
      <c r="DM56" s="579" t="s">
        <v>565</v>
      </c>
      <c r="DN56" s="579" t="s">
        <v>566</v>
      </c>
      <c r="DO56" s="579" t="s">
        <v>567</v>
      </c>
      <c r="DP56" s="579" t="s">
        <v>851</v>
      </c>
      <c r="DQ56" s="579" t="s">
        <v>852</v>
      </c>
      <c r="DR56" s="579" t="s">
        <v>853</v>
      </c>
      <c r="DS56" s="579" t="s">
        <v>1387</v>
      </c>
      <c r="DT56" s="579" t="s">
        <v>1388</v>
      </c>
      <c r="DU56" s="579" t="s">
        <v>1389</v>
      </c>
      <c r="DV56" s="579" t="s">
        <v>1390</v>
      </c>
      <c r="DW56" s="579" t="s">
        <v>1392</v>
      </c>
      <c r="DX56" s="579" t="s">
        <v>1394</v>
      </c>
      <c r="DY56" s="579" t="s">
        <v>1393</v>
      </c>
      <c r="DZ56" s="579" t="s">
        <v>1391</v>
      </c>
    </row>
    <row r="57" spans="1:159">
      <c r="A57" t="s">
        <v>1417</v>
      </c>
      <c r="B57" s="233" t="s">
        <v>1480</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451</v>
      </c>
      <c r="AW57" s="234">
        <v>479</v>
      </c>
      <c r="AX57" s="234">
        <v>499</v>
      </c>
      <c r="AY57" s="234">
        <v>506</v>
      </c>
      <c r="AZ57" s="234">
        <v>547</v>
      </c>
      <c r="BA57" s="234">
        <v>573</v>
      </c>
      <c r="BB57" s="234">
        <v>599</v>
      </c>
      <c r="BC57" s="234">
        <v>607</v>
      </c>
      <c r="BD57" s="234">
        <v>687</v>
      </c>
      <c r="BE57" s="234">
        <v>749</v>
      </c>
      <c r="BF57" s="234">
        <v>788</v>
      </c>
      <c r="BG57" s="234">
        <v>786</v>
      </c>
      <c r="BH57" s="234">
        <v>774</v>
      </c>
      <c r="BI57" s="234">
        <v>808</v>
      </c>
      <c r="BJ57" s="234">
        <v>855</v>
      </c>
      <c r="BK57" s="234">
        <v>853</v>
      </c>
      <c r="BL57" s="234">
        <v>857</v>
      </c>
      <c r="BM57" s="234">
        <v>905</v>
      </c>
      <c r="BN57" s="234">
        <v>955</v>
      </c>
      <c r="BO57" s="234">
        <v>963</v>
      </c>
      <c r="BP57" s="234">
        <v>999</v>
      </c>
      <c r="BQ57" s="234">
        <v>1074</v>
      </c>
      <c r="BR57" s="234">
        <v>1095</v>
      </c>
      <c r="BS57" s="234">
        <v>1114</v>
      </c>
      <c r="BT57" s="234">
        <v>1143</v>
      </c>
      <c r="BU57" s="234">
        <v>1209</v>
      </c>
      <c r="BV57" s="234">
        <v>1234</v>
      </c>
      <c r="BW57" s="234">
        <v>1213</v>
      </c>
      <c r="BX57" s="234">
        <v>1252</v>
      </c>
      <c r="BY57" s="234">
        <v>1261</v>
      </c>
      <c r="BZ57" s="234">
        <v>1328</v>
      </c>
      <c r="CA57" s="234">
        <v>1355</v>
      </c>
      <c r="CB57" s="234">
        <v>1394</v>
      </c>
      <c r="CC57" s="234">
        <v>1437</v>
      </c>
      <c r="CD57" s="234">
        <v>1435</v>
      </c>
      <c r="CE57" s="234">
        <v>1464</v>
      </c>
      <c r="CF57" s="234">
        <v>1500</v>
      </c>
      <c r="CG57" s="234">
        <v>1567</v>
      </c>
      <c r="CH57" s="234">
        <v>1616</v>
      </c>
      <c r="CI57" s="234">
        <v>1659</v>
      </c>
      <c r="CJ57" s="234">
        <v>1710</v>
      </c>
      <c r="CK57" s="234">
        <v>1696</v>
      </c>
      <c r="CL57" s="234">
        <v>1777</v>
      </c>
      <c r="CM57" s="234">
        <v>1845</v>
      </c>
      <c r="CN57" s="234">
        <v>1917</v>
      </c>
      <c r="CO57" s="234">
        <v>1944</v>
      </c>
      <c r="CP57" s="234">
        <v>1988</v>
      </c>
      <c r="CQ57" s="234">
        <v>2026</v>
      </c>
      <c r="CR57" s="234">
        <v>2057</v>
      </c>
      <c r="CS57" s="234">
        <v>2081</v>
      </c>
      <c r="CT57" s="234">
        <v>2139</v>
      </c>
      <c r="CU57" s="234">
        <v>2154</v>
      </c>
      <c r="CV57" s="234">
        <v>2349</v>
      </c>
      <c r="CW57" s="234">
        <v>2356</v>
      </c>
      <c r="CX57" s="234">
        <v>2455</v>
      </c>
      <c r="CY57" s="234">
        <v>2408</v>
      </c>
      <c r="CZ57" s="234">
        <v>2175</v>
      </c>
      <c r="DA57" s="234">
        <v>2452</v>
      </c>
      <c r="DB57" s="234">
        <v>2572</v>
      </c>
      <c r="DC57" s="234">
        <v>2588</v>
      </c>
      <c r="DD57" s="234">
        <v>2668</v>
      </c>
      <c r="DE57" s="234">
        <v>2758</v>
      </c>
      <c r="DF57" s="234">
        <v>2931</v>
      </c>
      <c r="DG57" s="234">
        <v>3025</v>
      </c>
      <c r="DH57" s="234">
        <v>3279</v>
      </c>
      <c r="DI57" s="234">
        <v>3583</v>
      </c>
      <c r="DJ57" s="234">
        <v>3829</v>
      </c>
      <c r="DK57" s="234"/>
      <c r="DL57" s="234"/>
      <c r="DM57" s="234"/>
      <c r="DN57" s="234"/>
      <c r="DO57" s="234"/>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468</v>
      </c>
      <c r="AX59" s="234">
        <v>476</v>
      </c>
      <c r="AY59" s="234">
        <v>457</v>
      </c>
      <c r="AZ59" s="234">
        <v>502</v>
      </c>
      <c r="BA59" s="234">
        <v>530</v>
      </c>
      <c r="BB59" s="234">
        <v>554</v>
      </c>
      <c r="BC59" s="234">
        <v>578</v>
      </c>
      <c r="BD59" s="234">
        <v>633</v>
      </c>
      <c r="BE59" s="234">
        <v>715</v>
      </c>
      <c r="BF59" s="234">
        <v>727</v>
      </c>
      <c r="BG59" s="234">
        <v>730</v>
      </c>
      <c r="BH59" s="234">
        <v>735</v>
      </c>
      <c r="BI59" s="234">
        <v>780</v>
      </c>
      <c r="BJ59" s="234">
        <v>819</v>
      </c>
      <c r="BK59" s="234">
        <v>812</v>
      </c>
      <c r="BL59" s="234">
        <v>823</v>
      </c>
      <c r="BM59" s="234">
        <v>862</v>
      </c>
      <c r="BN59" s="234">
        <v>903</v>
      </c>
      <c r="BO59" s="234">
        <v>880</v>
      </c>
      <c r="BP59" s="234">
        <v>955</v>
      </c>
      <c r="BQ59" s="234">
        <v>1012</v>
      </c>
      <c r="BR59" s="234">
        <v>1015</v>
      </c>
      <c r="BS59" s="234">
        <v>1035</v>
      </c>
      <c r="BT59" s="234">
        <v>1094</v>
      </c>
      <c r="BU59" s="234">
        <v>1157</v>
      </c>
      <c r="BV59" s="234">
        <v>1096</v>
      </c>
      <c r="BW59" s="234">
        <v>1095</v>
      </c>
      <c r="BX59" s="234">
        <v>1118</v>
      </c>
      <c r="BY59" s="234">
        <v>1162</v>
      </c>
      <c r="BZ59" s="234">
        <v>1238</v>
      </c>
      <c r="CA59" s="234">
        <v>1273</v>
      </c>
      <c r="CB59" s="234">
        <v>1292</v>
      </c>
      <c r="CC59" s="234">
        <v>1374</v>
      </c>
      <c r="CD59" s="234">
        <v>1284</v>
      </c>
      <c r="CE59" s="234">
        <v>1378</v>
      </c>
      <c r="CF59" s="234">
        <v>1436</v>
      </c>
      <c r="CG59" s="234">
        <v>1505</v>
      </c>
      <c r="CH59" s="234">
        <v>1490</v>
      </c>
      <c r="CI59" s="234">
        <v>1582</v>
      </c>
      <c r="CJ59" s="234">
        <v>1607</v>
      </c>
      <c r="CK59" s="234">
        <v>1666</v>
      </c>
      <c r="CL59" s="234">
        <v>1475</v>
      </c>
      <c r="CM59" s="234">
        <v>1584</v>
      </c>
      <c r="CN59" s="234">
        <v>1740</v>
      </c>
      <c r="CO59" s="234">
        <v>1764</v>
      </c>
      <c r="CP59" s="234">
        <v>1743</v>
      </c>
      <c r="CQ59" s="234">
        <v>1987</v>
      </c>
      <c r="CR59" s="234">
        <v>1842</v>
      </c>
      <c r="CS59" s="234">
        <v>1885</v>
      </c>
      <c r="CT59" s="234">
        <v>1938</v>
      </c>
      <c r="CU59" s="234">
        <v>1955</v>
      </c>
      <c r="CV59" s="234">
        <v>2166</v>
      </c>
      <c r="CW59" s="234">
        <v>2272</v>
      </c>
      <c r="CX59" s="234">
        <v>2067</v>
      </c>
      <c r="CY59" s="234">
        <v>2270</v>
      </c>
      <c r="CZ59" s="234">
        <v>1890</v>
      </c>
      <c r="DA59" s="234">
        <v>2398</v>
      </c>
      <c r="DB59" s="234">
        <v>2221</v>
      </c>
      <c r="DC59" s="234">
        <v>2345</v>
      </c>
      <c r="DD59" s="234">
        <v>2404</v>
      </c>
      <c r="DE59" s="234">
        <v>2459</v>
      </c>
      <c r="DF59" s="234">
        <v>2580</v>
      </c>
      <c r="DG59" s="234">
        <v>2551</v>
      </c>
      <c r="DH59" s="234">
        <v>2982</v>
      </c>
      <c r="DI59" s="234">
        <v>3322</v>
      </c>
      <c r="DJ59" s="234">
        <v>3229</v>
      </c>
      <c r="DK59" s="234"/>
      <c r="DL59" s="234"/>
      <c r="DM59" s="234"/>
      <c r="DN59" s="234"/>
      <c r="DO59" s="234"/>
      <c r="DP59" s="234"/>
      <c r="DQ59" s="234"/>
      <c r="DR59" s="234"/>
      <c r="DS59" s="234"/>
      <c r="DT59" s="234"/>
      <c r="DU59" s="234"/>
      <c r="DV59" s="234"/>
      <c r="DW59" s="234"/>
      <c r="DX59" s="234"/>
      <c r="DY59" s="234"/>
      <c r="DZ59" s="234"/>
    </row>
    <row r="60" spans="1:159">
      <c r="A60" t="s">
        <v>1418</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115</v>
      </c>
      <c r="BQ60" s="112">
        <v>137</v>
      </c>
      <c r="BR60" s="112">
        <v>149</v>
      </c>
      <c r="BS60" s="112">
        <v>147</v>
      </c>
      <c r="BT60" s="112">
        <v>174</v>
      </c>
      <c r="BU60" s="112">
        <v>135</v>
      </c>
      <c r="BV60" s="112">
        <v>153</v>
      </c>
      <c r="BW60" s="112">
        <v>146</v>
      </c>
      <c r="BX60" s="112">
        <v>175</v>
      </c>
      <c r="BY60" s="112">
        <v>152</v>
      </c>
      <c r="BZ60" s="112">
        <v>177</v>
      </c>
      <c r="CA60" s="112">
        <v>191</v>
      </c>
      <c r="CB60" s="112">
        <v>229</v>
      </c>
      <c r="CC60" s="112">
        <v>198</v>
      </c>
      <c r="CD60" s="112">
        <v>184</v>
      </c>
      <c r="CE60" s="112">
        <v>207</v>
      </c>
      <c r="CF60" s="112">
        <v>212</v>
      </c>
      <c r="CG60" s="112">
        <v>217</v>
      </c>
      <c r="CH60" s="112">
        <v>215</v>
      </c>
      <c r="CI60" s="112">
        <v>265</v>
      </c>
      <c r="CJ60" s="112">
        <v>231</v>
      </c>
      <c r="CK60" s="112">
        <v>269</v>
      </c>
      <c r="CL60" s="112">
        <v>266</v>
      </c>
      <c r="CM60" s="112">
        <v>264</v>
      </c>
      <c r="CN60" s="112">
        <v>285</v>
      </c>
      <c r="CO60" s="112">
        <v>311</v>
      </c>
      <c r="CP60" s="112">
        <v>296</v>
      </c>
      <c r="CQ60" s="112">
        <v>281</v>
      </c>
      <c r="CR60" s="112">
        <v>291</v>
      </c>
      <c r="CS60" s="112">
        <v>327</v>
      </c>
      <c r="CT60" s="112">
        <v>324</v>
      </c>
      <c r="CU60" s="112">
        <v>335</v>
      </c>
      <c r="CV60" s="112">
        <v>439</v>
      </c>
      <c r="CW60" s="112">
        <v>335</v>
      </c>
      <c r="CX60" s="112">
        <v>363</v>
      </c>
      <c r="CY60" s="112">
        <v>399</v>
      </c>
      <c r="CZ60" s="112">
        <v>380</v>
      </c>
      <c r="DA60" s="112">
        <v>382</v>
      </c>
      <c r="DB60" s="112">
        <v>412</v>
      </c>
      <c r="DC60" s="112">
        <v>423</v>
      </c>
      <c r="DD60" s="112">
        <v>464</v>
      </c>
      <c r="DE60" s="112">
        <v>506</v>
      </c>
      <c r="DF60" s="112">
        <v>462</v>
      </c>
      <c r="DG60" s="112">
        <v>559</v>
      </c>
      <c r="DH60" s="112">
        <v>524</v>
      </c>
      <c r="DI60" s="112">
        <v>688</v>
      </c>
      <c r="DJ60" s="112">
        <v>564</v>
      </c>
      <c r="DK60" s="112"/>
      <c r="DL60" s="112"/>
      <c r="DM60" s="112"/>
      <c r="DN60" s="112"/>
      <c r="DO60" s="112"/>
      <c r="DP60" s="112"/>
      <c r="DQ60" s="112"/>
      <c r="DR60" s="112"/>
      <c r="DS60" s="112"/>
      <c r="DT60" s="112"/>
      <c r="DU60" s="112"/>
      <c r="DV60" s="112"/>
      <c r="DW60" s="112"/>
      <c r="DX60" s="112"/>
      <c r="DY60" s="112"/>
      <c r="DZ60" s="112"/>
    </row>
    <row r="61" spans="1:159">
      <c r="A61" t="s">
        <v>1419</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382</v>
      </c>
      <c r="AZ61" s="112">
        <v>431</v>
      </c>
      <c r="BA61" s="112">
        <v>449</v>
      </c>
      <c r="BB61" s="112">
        <v>466</v>
      </c>
      <c r="BC61" s="112">
        <v>498</v>
      </c>
      <c r="BD61" s="112">
        <v>552</v>
      </c>
      <c r="BE61" s="112">
        <v>625</v>
      </c>
      <c r="BF61" s="112">
        <v>630</v>
      </c>
      <c r="BG61" s="112">
        <v>629</v>
      </c>
      <c r="BH61" s="112">
        <v>630</v>
      </c>
      <c r="BI61" s="112">
        <v>679</v>
      </c>
      <c r="BJ61" s="112">
        <v>715</v>
      </c>
      <c r="BK61" s="112">
        <v>704</v>
      </c>
      <c r="BL61" s="112">
        <v>705</v>
      </c>
      <c r="BM61" s="112">
        <v>747</v>
      </c>
      <c r="BN61" s="112">
        <v>777</v>
      </c>
      <c r="BO61" s="112">
        <v>785</v>
      </c>
      <c r="BP61" s="112">
        <v>840</v>
      </c>
      <c r="BQ61" s="112">
        <v>875</v>
      </c>
      <c r="BR61" s="112">
        <v>866</v>
      </c>
      <c r="BS61" s="112">
        <v>888</v>
      </c>
      <c r="BT61" s="112">
        <v>921</v>
      </c>
      <c r="BU61" s="112">
        <v>1022</v>
      </c>
      <c r="BV61" s="112">
        <v>943</v>
      </c>
      <c r="BW61" s="112">
        <v>950</v>
      </c>
      <c r="BX61" s="112">
        <v>943</v>
      </c>
      <c r="BY61" s="112">
        <v>1010</v>
      </c>
      <c r="BZ61" s="112">
        <v>1060</v>
      </c>
      <c r="CA61" s="112">
        <v>1082</v>
      </c>
      <c r="CB61" s="112">
        <v>1063</v>
      </c>
      <c r="CC61" s="112">
        <v>1176</v>
      </c>
      <c r="CD61" s="112">
        <v>1100</v>
      </c>
      <c r="CE61" s="112">
        <v>1171</v>
      </c>
      <c r="CF61" s="112">
        <v>1224</v>
      </c>
      <c r="CG61" s="112">
        <v>1287</v>
      </c>
      <c r="CH61" s="112">
        <v>1275</v>
      </c>
      <c r="CI61" s="112">
        <v>1317</v>
      </c>
      <c r="CJ61" s="112">
        <v>1376</v>
      </c>
      <c r="CK61" s="112">
        <v>1396</v>
      </c>
      <c r="CL61" s="112">
        <v>1209</v>
      </c>
      <c r="CM61" s="112">
        <v>1320</v>
      </c>
      <c r="CN61" s="112">
        <v>1455</v>
      </c>
      <c r="CO61" s="112">
        <v>1454</v>
      </c>
      <c r="CP61" s="112">
        <v>1447</v>
      </c>
      <c r="CQ61" s="112">
        <v>1705</v>
      </c>
      <c r="CR61" s="112">
        <v>1551</v>
      </c>
      <c r="CS61" s="112">
        <v>1558</v>
      </c>
      <c r="CT61" s="112">
        <v>1614</v>
      </c>
      <c r="CU61" s="112">
        <v>1620</v>
      </c>
      <c r="CV61" s="112">
        <v>1727</v>
      </c>
      <c r="CW61" s="112">
        <v>1937</v>
      </c>
      <c r="CX61" s="112">
        <v>1703</v>
      </c>
      <c r="CY61" s="112">
        <v>1871</v>
      </c>
      <c r="CZ61" s="112">
        <v>1509</v>
      </c>
      <c r="DA61" s="112">
        <v>2016</v>
      </c>
      <c r="DB61" s="112">
        <v>1809</v>
      </c>
      <c r="DC61" s="112">
        <v>1922</v>
      </c>
      <c r="DD61" s="112">
        <v>1940</v>
      </c>
      <c r="DE61" s="112">
        <v>1954</v>
      </c>
      <c r="DF61" s="112">
        <v>2118</v>
      </c>
      <c r="DG61" s="112">
        <v>1992</v>
      </c>
      <c r="DH61" s="112">
        <v>2457</v>
      </c>
      <c r="DI61" s="112">
        <v>2634</v>
      </c>
      <c r="DJ61" s="112">
        <v>2665</v>
      </c>
      <c r="DK61" s="112"/>
      <c r="DL61" s="112"/>
      <c r="DM61" s="112"/>
      <c r="DN61" s="112"/>
      <c r="DO61" s="112"/>
      <c r="DP61" s="112"/>
      <c r="DQ61" s="112"/>
      <c r="DR61" s="112"/>
      <c r="DS61" s="112"/>
      <c r="DT61" s="112"/>
      <c r="DU61" s="112"/>
      <c r="DV61" s="112"/>
      <c r="DW61" s="112"/>
      <c r="DX61" s="112"/>
      <c r="DY61" s="112"/>
      <c r="DZ61" s="112"/>
    </row>
    <row r="62" spans="1:159">
      <c r="B62" s="106"/>
    </row>
    <row r="63" spans="1:159" ht="22.5" customHeight="1">
      <c r="A63" t="s">
        <v>1420</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382</v>
      </c>
      <c r="CJ63" s="235">
        <v>446</v>
      </c>
      <c r="CK63" s="235">
        <v>361</v>
      </c>
      <c r="CL63" s="235">
        <v>599</v>
      </c>
      <c r="CM63" s="235">
        <v>491</v>
      </c>
      <c r="CN63" s="235">
        <v>405</v>
      </c>
      <c r="CO63" s="235">
        <v>451</v>
      </c>
      <c r="CP63" s="235">
        <v>487</v>
      </c>
      <c r="CQ63" s="235">
        <v>336</v>
      </c>
      <c r="CR63" s="235">
        <v>453</v>
      </c>
      <c r="CS63" s="235">
        <v>455</v>
      </c>
      <c r="CT63" s="235">
        <v>533</v>
      </c>
      <c r="CU63" s="235">
        <v>495</v>
      </c>
      <c r="CV63" s="235">
        <v>522</v>
      </c>
      <c r="CW63" s="235">
        <v>438</v>
      </c>
      <c r="CX63" s="235">
        <v>733</v>
      </c>
      <c r="CY63" s="235">
        <v>583</v>
      </c>
      <c r="CZ63" s="235">
        <v>636</v>
      </c>
      <c r="DA63" s="235">
        <v>449</v>
      </c>
      <c r="DB63" s="235">
        <v>747</v>
      </c>
      <c r="DC63" s="235">
        <v>625</v>
      </c>
      <c r="DD63" s="235">
        <v>655</v>
      </c>
      <c r="DE63" s="235">
        <v>762</v>
      </c>
      <c r="DF63" s="235">
        <v>835</v>
      </c>
      <c r="DG63" s="235">
        <v>825</v>
      </c>
      <c r="DH63" s="235">
        <v>903</v>
      </c>
      <c r="DI63" s="235">
        <v>767</v>
      </c>
      <c r="DJ63" s="235">
        <v>1053</v>
      </c>
      <c r="DK63" s="235"/>
      <c r="DL63" s="235"/>
      <c r="DM63" s="235"/>
      <c r="DN63" s="235"/>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75</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442</v>
      </c>
      <c r="CL64" s="112">
        <v>444</v>
      </c>
      <c r="CM64" s="112">
        <v>424</v>
      </c>
      <c r="CN64" s="112">
        <v>420</v>
      </c>
      <c r="CO64" s="112">
        <v>451</v>
      </c>
      <c r="CP64" s="112">
        <v>452</v>
      </c>
      <c r="CQ64" s="112">
        <v>450</v>
      </c>
      <c r="CR64" s="112">
        <v>443</v>
      </c>
      <c r="CS64" s="112">
        <v>486</v>
      </c>
      <c r="CT64" s="112">
        <v>526</v>
      </c>
      <c r="CU64" s="112">
        <v>557</v>
      </c>
      <c r="CV64" s="112">
        <v>662</v>
      </c>
      <c r="CW64" s="112">
        <v>616</v>
      </c>
      <c r="CX64" s="112">
        <v>669</v>
      </c>
      <c r="CY64" s="112">
        <v>618</v>
      </c>
      <c r="CZ64" s="112">
        <v>499</v>
      </c>
      <c r="DA64" s="112">
        <v>625</v>
      </c>
      <c r="DB64" s="112">
        <v>689</v>
      </c>
      <c r="DC64" s="112">
        <v>715</v>
      </c>
      <c r="DD64" s="112">
        <v>652</v>
      </c>
      <c r="DE64" s="112">
        <v>743</v>
      </c>
      <c r="DF64" s="112">
        <v>805</v>
      </c>
      <c r="DG64" s="112">
        <v>783</v>
      </c>
      <c r="DH64" s="112">
        <v>763</v>
      </c>
      <c r="DI64" s="112">
        <v>815</v>
      </c>
      <c r="DJ64" s="112">
        <v>980</v>
      </c>
      <c r="DK64" s="112"/>
      <c r="DL64" s="112"/>
      <c r="DM64" s="112"/>
      <c r="DN64" s="112"/>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321</v>
      </c>
      <c r="CT65" s="112">
        <v>347</v>
      </c>
      <c r="CU65" s="112">
        <v>369</v>
      </c>
      <c r="CV65" s="112">
        <v>401</v>
      </c>
      <c r="CW65" s="112">
        <v>429</v>
      </c>
      <c r="CX65" s="112">
        <v>451</v>
      </c>
      <c r="CY65" s="112">
        <v>391</v>
      </c>
      <c r="CZ65" s="112">
        <v>323</v>
      </c>
      <c r="DA65" s="112">
        <v>407</v>
      </c>
      <c r="DB65" s="112">
        <v>452</v>
      </c>
      <c r="DC65" s="112">
        <v>437</v>
      </c>
      <c r="DD65" s="112">
        <v>406</v>
      </c>
      <c r="DE65" s="112">
        <v>509</v>
      </c>
      <c r="DF65" s="112">
        <v>525</v>
      </c>
      <c r="DG65" s="112">
        <v>556</v>
      </c>
      <c r="DH65" s="112">
        <v>482</v>
      </c>
      <c r="DI65" s="112">
        <v>563</v>
      </c>
      <c r="DJ65" s="112">
        <v>629</v>
      </c>
      <c r="DK65" s="112"/>
      <c r="DL65" s="112"/>
      <c r="DM65" s="112"/>
      <c r="DN65" s="112"/>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227</v>
      </c>
      <c r="DH66" s="112">
        <v>281</v>
      </c>
      <c r="DI66" s="112">
        <v>252</v>
      </c>
      <c r="DJ66" s="112">
        <v>351</v>
      </c>
      <c r="DK66" s="112"/>
      <c r="DL66" s="112"/>
      <c r="DM66" s="112"/>
      <c r="DN66" s="112"/>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-101</v>
      </c>
      <c r="CJ67" s="112">
        <v>-43</v>
      </c>
      <c r="CK67" s="112">
        <v>-81</v>
      </c>
      <c r="CL67" s="112">
        <v>155</v>
      </c>
      <c r="CM67" s="112">
        <v>67</v>
      </c>
      <c r="CN67" s="112">
        <v>-16</v>
      </c>
      <c r="CO67" s="112">
        <v>0</v>
      </c>
      <c r="CP67" s="112">
        <v>35</v>
      </c>
      <c r="CQ67" s="112">
        <v>-114</v>
      </c>
      <c r="CR67" s="112">
        <v>10</v>
      </c>
      <c r="CS67" s="112">
        <v>-31</v>
      </c>
      <c r="CT67" s="112">
        <v>6</v>
      </c>
      <c r="CU67" s="112">
        <v>-63</v>
      </c>
      <c r="CV67" s="112">
        <v>-140</v>
      </c>
      <c r="CW67" s="112">
        <v>-178</v>
      </c>
      <c r="CX67" s="112">
        <v>64</v>
      </c>
      <c r="CY67" s="112">
        <v>-34</v>
      </c>
      <c r="CZ67" s="112">
        <v>137</v>
      </c>
      <c r="DA67" s="112">
        <v>-176</v>
      </c>
      <c r="DB67" s="112">
        <v>58</v>
      </c>
      <c r="DC67" s="112">
        <v>-90</v>
      </c>
      <c r="DD67" s="112">
        <v>3</v>
      </c>
      <c r="DE67" s="112">
        <v>-2</v>
      </c>
      <c r="DF67" s="112">
        <v>38</v>
      </c>
      <c r="DG67" s="112">
        <v>42</v>
      </c>
      <c r="DH67" s="112">
        <v>141</v>
      </c>
      <c r="DI67" s="112">
        <v>-48</v>
      </c>
      <c r="DJ67" s="112">
        <v>73</v>
      </c>
      <c r="DK67" s="112"/>
      <c r="DL67" s="112"/>
      <c r="DM67" s="112"/>
      <c r="DN67" s="112"/>
      <c r="DO67" s="112"/>
      <c r="DP67" s="112"/>
      <c r="DQ67" s="112"/>
      <c r="DR67" s="112"/>
      <c r="DS67" s="112"/>
      <c r="DT67" s="112"/>
      <c r="DU67" s="112"/>
      <c r="DV67" s="112"/>
      <c r="DW67" s="112"/>
      <c r="DX67" s="112"/>
      <c r="DY67" s="112"/>
      <c r="DZ67" s="112"/>
    </row>
    <row r="68" spans="1:130">
      <c r="B68" s="106"/>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-351</v>
      </c>
      <c r="DH69" s="235">
        <v>-606</v>
      </c>
      <c r="DI69" s="235">
        <v>-507</v>
      </c>
      <c r="DJ69" s="235">
        <v>-453</v>
      </c>
      <c r="DK69" s="235"/>
      <c r="DL69" s="235"/>
      <c r="DM69" s="235"/>
      <c r="DN69" s="235"/>
      <c r="DO69" s="235"/>
      <c r="DP69" s="235"/>
      <c r="DQ69" s="235"/>
      <c r="DR69" s="235"/>
      <c r="DS69" s="235"/>
      <c r="DT69" s="235"/>
      <c r="DU69" s="235"/>
      <c r="DV69" s="235"/>
      <c r="DW69" s="235"/>
      <c r="DX69" s="235"/>
      <c r="DY69" s="235"/>
      <c r="DZ69" s="235"/>
    </row>
    <row r="70" spans="1:130">
      <c r="A70" t="s">
        <v>1421</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s="112"/>
      <c r="DL70" s="112"/>
      <c r="DM70" s="112"/>
      <c r="DN70" s="112"/>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s="112"/>
      <c r="DL71" s="112"/>
      <c r="DM71" s="112"/>
      <c r="DN71" s="112"/>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s="112"/>
      <c r="DL72" s="112"/>
      <c r="DM72" s="112"/>
      <c r="DN72" s="112"/>
      <c r="DO72" s="112"/>
      <c r="DP72" s="112"/>
      <c r="DQ72" s="112"/>
      <c r="DR72" s="112"/>
      <c r="DS72" s="112"/>
      <c r="DT72" s="112"/>
      <c r="DU72" s="112"/>
      <c r="DV72" s="112"/>
      <c r="DW72" s="112"/>
      <c r="DX72" s="112"/>
      <c r="DY72" s="112"/>
      <c r="DZ72" s="112"/>
    </row>
    <row r="73" spans="1:130">
      <c r="A73" t="s">
        <v>1422</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1002</v>
      </c>
      <c r="DH73" s="112">
        <v>1372</v>
      </c>
      <c r="DI73" s="112">
        <v>1332</v>
      </c>
      <c r="DJ73" s="112">
        <v>1295</v>
      </c>
      <c r="DK73" s="112"/>
      <c r="DL73" s="112"/>
      <c r="DM73" s="112"/>
      <c r="DN73" s="112"/>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795</v>
      </c>
      <c r="DH74" s="112">
        <v>1128</v>
      </c>
      <c r="DI74" s="112">
        <v>1118</v>
      </c>
      <c r="DJ74" s="112">
        <v>1006</v>
      </c>
      <c r="DK74" s="112"/>
      <c r="DL74" s="112"/>
      <c r="DM74" s="112"/>
      <c r="DN74" s="112"/>
      <c r="DO74" s="112"/>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495"/>
      <c r="DL75" s="495"/>
      <c r="DM75" s="495"/>
      <c r="DN75" s="495"/>
      <c r="DO75" s="495"/>
      <c r="DP75" s="495"/>
      <c r="DQ75" s="495"/>
      <c r="DR75" s="495"/>
      <c r="DS75" s="495"/>
      <c r="DT75" s="495"/>
      <c r="DU75" s="495"/>
      <c r="DV75" s="495"/>
      <c r="DW75" s="495"/>
      <c r="DX75" s="495"/>
      <c r="DY75" s="495"/>
      <c r="DZ75" s="495"/>
    </row>
    <row r="76" spans="1:130" ht="15.75" thickTop="1">
      <c r="B76" s="353" t="s">
        <v>1460</v>
      </c>
    </row>
    <row r="77" spans="1:130">
      <c r="B77" s="353"/>
    </row>
    <row r="78" spans="1:130" ht="11.45" customHeight="1">
      <c r="B78" s="353"/>
    </row>
    <row r="79" spans="1:130" ht="21" customHeight="1">
      <c r="B79" s="353" t="s">
        <v>965</v>
      </c>
      <c r="C79" s="579"/>
      <c r="D79" s="579"/>
      <c r="E79" s="579" t="s">
        <v>504</v>
      </c>
      <c r="F79" s="579" t="s">
        <v>505</v>
      </c>
      <c r="G79" s="579" t="s">
        <v>506</v>
      </c>
      <c r="H79" s="579" t="s">
        <v>507</v>
      </c>
      <c r="I79" s="579" t="s">
        <v>508</v>
      </c>
      <c r="J79" s="579" t="s">
        <v>509</v>
      </c>
      <c r="K79" s="579" t="s">
        <v>510</v>
      </c>
      <c r="L79" s="579" t="s">
        <v>511</v>
      </c>
      <c r="M79" s="579" t="s">
        <v>512</v>
      </c>
      <c r="N79" s="579" t="s">
        <v>513</v>
      </c>
      <c r="O79" s="579" t="s">
        <v>514</v>
      </c>
      <c r="P79" s="579" t="s">
        <v>515</v>
      </c>
      <c r="Q79" s="579" t="s">
        <v>516</v>
      </c>
      <c r="R79" s="579" t="s">
        <v>517</v>
      </c>
      <c r="S79" s="579"/>
      <c r="T79" s="579"/>
      <c r="U79" s="579"/>
      <c r="V79" s="579"/>
      <c r="W79" s="579"/>
      <c r="X79" s="579"/>
      <c r="Y79" s="579"/>
      <c r="Z79" s="579"/>
      <c r="AA79" s="579"/>
      <c r="AB79" s="579"/>
      <c r="AC79" s="579"/>
      <c r="AD79" s="579"/>
      <c r="AE79" s="579"/>
      <c r="AF79" s="579"/>
      <c r="AG79" s="579"/>
      <c r="AH79" s="579"/>
      <c r="AI79" s="579"/>
      <c r="AJ79" s="579"/>
      <c r="AK79" s="579"/>
      <c r="AL79" s="579"/>
      <c r="AM79" s="579"/>
      <c r="AN79" s="579"/>
      <c r="AO79" s="579"/>
      <c r="AP79" s="579"/>
      <c r="AQ79" s="579"/>
      <c r="AR79" s="579"/>
      <c r="AS79" s="579"/>
      <c r="AT79" s="579"/>
      <c r="AU79" s="579"/>
      <c r="AV79" s="579"/>
      <c r="AW79" s="579"/>
      <c r="AX79" s="579"/>
      <c r="AY79" s="579"/>
      <c r="AZ79" s="579"/>
      <c r="BA79" s="579"/>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c r="DC79" s="579"/>
      <c r="DD79" s="579"/>
      <c r="DE79" s="579"/>
      <c r="DF79" s="579"/>
      <c r="DG79" s="579"/>
      <c r="DH79" s="579"/>
      <c r="DI79" s="579"/>
      <c r="DJ79" s="579"/>
      <c r="DK79" s="579"/>
      <c r="DL79" s="579"/>
      <c r="DM79" s="579"/>
      <c r="DN79" s="579"/>
      <c r="DO79" s="579"/>
      <c r="DP79" s="579"/>
      <c r="DQ79" s="579"/>
      <c r="DR79" s="579"/>
      <c r="DS79" s="579"/>
      <c r="DT79" s="579"/>
      <c r="DU79" s="579"/>
      <c r="DV79" s="579"/>
      <c r="DW79" s="579"/>
      <c r="DX79" s="579"/>
      <c r="DY79" s="579"/>
      <c r="DZ79" s="579"/>
    </row>
    <row r="80" spans="1:130" ht="14.25" customHeight="1">
      <c r="A80" t="s">
        <v>1423</v>
      </c>
      <c r="B80" s="233" t="s">
        <v>1481</v>
      </c>
      <c r="C80" s="234"/>
      <c r="D80" s="234"/>
      <c r="E80" s="234"/>
      <c r="F80" s="234"/>
      <c r="G80" s="234"/>
      <c r="H80" s="234"/>
      <c r="I80" s="234"/>
      <c r="J80" s="234"/>
      <c r="K80" s="234"/>
      <c r="L80" s="234"/>
      <c r="M80" s="234"/>
      <c r="N80" s="234"/>
      <c r="O80" s="234"/>
      <c r="P80" s="234"/>
      <c r="Q80" s="234"/>
      <c r="R80" s="234"/>
      <c r="S80" s="234">
        <v>439.75</v>
      </c>
      <c r="T80" s="234">
        <v>439.75</v>
      </c>
      <c r="U80" s="234">
        <v>439.75</v>
      </c>
      <c r="V80" s="234">
        <v>439.75</v>
      </c>
      <c r="W80" s="234">
        <v>476.5</v>
      </c>
      <c r="X80" s="234">
        <v>476.5</v>
      </c>
      <c r="Y80" s="234">
        <v>476.5</v>
      </c>
      <c r="Z80" s="234">
        <v>476.5</v>
      </c>
      <c r="AA80" s="234">
        <v>517</v>
      </c>
      <c r="AB80" s="234">
        <v>517</v>
      </c>
      <c r="AC80" s="234">
        <v>517</v>
      </c>
      <c r="AD80" s="234">
        <v>517</v>
      </c>
      <c r="AE80" s="234">
        <v>585</v>
      </c>
      <c r="AF80" s="234">
        <v>585</v>
      </c>
      <c r="AG80" s="234">
        <v>585</v>
      </c>
      <c r="AH80" s="234">
        <v>585</v>
      </c>
      <c r="AI80" s="234">
        <v>598</v>
      </c>
      <c r="AJ80" s="234">
        <v>598</v>
      </c>
      <c r="AK80" s="234">
        <v>598</v>
      </c>
      <c r="AL80" s="234">
        <v>598</v>
      </c>
      <c r="AM80" s="234">
        <v>642.5</v>
      </c>
      <c r="AN80" s="234">
        <v>642.5</v>
      </c>
      <c r="AO80" s="234">
        <v>642.5</v>
      </c>
      <c r="AP80" s="234">
        <v>642.5</v>
      </c>
      <c r="AQ80" s="234">
        <v>702.75</v>
      </c>
      <c r="AR80" s="234">
        <v>702.75</v>
      </c>
      <c r="AS80" s="234">
        <v>702.75</v>
      </c>
      <c r="AT80" s="234">
        <v>702.75</v>
      </c>
      <c r="AU80" s="234">
        <v>813</v>
      </c>
      <c r="AV80" s="234">
        <v>873</v>
      </c>
      <c r="AW80" s="234">
        <v>959</v>
      </c>
      <c r="AX80" s="234">
        <v>961</v>
      </c>
      <c r="AY80" s="234">
        <v>922</v>
      </c>
      <c r="AZ80" s="234">
        <v>941</v>
      </c>
      <c r="BA80" s="234">
        <v>994</v>
      </c>
      <c r="BB80" s="234">
        <v>1024</v>
      </c>
      <c r="BC80" s="234">
        <v>1009</v>
      </c>
      <c r="BD80" s="234">
        <v>1067</v>
      </c>
      <c r="BE80" s="234">
        <v>1112</v>
      </c>
      <c r="BF80" s="234">
        <v>1126</v>
      </c>
      <c r="BG80" s="234">
        <v>1132</v>
      </c>
      <c r="BH80" s="234">
        <v>1120</v>
      </c>
      <c r="BI80" s="234">
        <v>1151</v>
      </c>
      <c r="BJ80" s="234">
        <v>1179</v>
      </c>
      <c r="BK80" s="234">
        <v>1190</v>
      </c>
      <c r="BL80" s="234">
        <v>1192</v>
      </c>
      <c r="BM80" s="234">
        <v>1244</v>
      </c>
      <c r="BN80" s="234">
        <v>1294</v>
      </c>
      <c r="BO80" s="234">
        <v>1291</v>
      </c>
      <c r="BP80" s="234">
        <v>1263</v>
      </c>
      <c r="BQ80" s="234">
        <v>1372</v>
      </c>
      <c r="BR80" s="234">
        <v>1385</v>
      </c>
      <c r="BS80" s="234">
        <v>1399</v>
      </c>
      <c r="BT80" s="234">
        <v>1398</v>
      </c>
      <c r="BU80" s="234">
        <v>1471</v>
      </c>
      <c r="BV80" s="234">
        <v>1502</v>
      </c>
      <c r="BW80" s="234">
        <v>1465</v>
      </c>
      <c r="BX80" s="234">
        <v>1509</v>
      </c>
      <c r="BY80" s="234">
        <v>1508</v>
      </c>
      <c r="BZ80" s="234">
        <v>1560</v>
      </c>
      <c r="CA80" s="234">
        <v>1553</v>
      </c>
      <c r="CB80" s="234">
        <v>1577</v>
      </c>
      <c r="CC80" s="234">
        <v>1642</v>
      </c>
      <c r="CD80" s="234">
        <v>1643</v>
      </c>
      <c r="CE80" s="234">
        <v>1677</v>
      </c>
      <c r="CF80" s="234">
        <v>1723</v>
      </c>
      <c r="CG80" s="234">
        <v>1775</v>
      </c>
      <c r="CH80" s="234">
        <v>1807</v>
      </c>
      <c r="CI80" s="234">
        <v>1857</v>
      </c>
      <c r="CJ80" s="234">
        <v>1870</v>
      </c>
      <c r="CK80" s="234">
        <v>1832</v>
      </c>
      <c r="CL80" s="234">
        <v>1841</v>
      </c>
      <c r="CM80" s="234">
        <v>1862</v>
      </c>
      <c r="CN80" s="234">
        <v>1904</v>
      </c>
      <c r="CO80" s="234">
        <v>1955</v>
      </c>
      <c r="CP80" s="234">
        <v>1974</v>
      </c>
      <c r="CQ80" s="234">
        <v>2044</v>
      </c>
      <c r="CR80" s="234">
        <v>2053</v>
      </c>
      <c r="CS80" s="234">
        <v>2094</v>
      </c>
      <c r="CT80" s="234">
        <v>2164</v>
      </c>
      <c r="CU80" s="234">
        <v>2170</v>
      </c>
      <c r="CV80" s="234">
        <v>2306</v>
      </c>
      <c r="CW80" s="234">
        <v>2322</v>
      </c>
      <c r="CX80" s="234">
        <v>2347</v>
      </c>
      <c r="CY80" s="234">
        <v>2249</v>
      </c>
      <c r="CZ80" s="234">
        <v>2019</v>
      </c>
      <c r="DA80" s="234">
        <v>2238</v>
      </c>
      <c r="DB80" s="234">
        <v>2331</v>
      </c>
      <c r="DC80" s="234">
        <v>2329</v>
      </c>
      <c r="DD80" s="234">
        <v>2435</v>
      </c>
      <c r="DE80" s="234">
        <v>2464</v>
      </c>
      <c r="DF80" s="234">
        <v>2572</v>
      </c>
      <c r="DG80" s="234">
        <v>2513</v>
      </c>
      <c r="DH80" s="234">
        <v>2616</v>
      </c>
      <c r="DI80" s="234">
        <v>2709</v>
      </c>
      <c r="DJ80" s="234">
        <v>2756</v>
      </c>
      <c r="DK80" s="234"/>
      <c r="DL80" s="234"/>
      <c r="DM80" s="234"/>
      <c r="DN80" s="234"/>
      <c r="DO80" s="234"/>
      <c r="DP80" s="234"/>
      <c r="DQ80" s="234"/>
      <c r="DR80" s="234"/>
      <c r="DS80" s="234"/>
      <c r="DT80" s="234"/>
      <c r="DU80" s="234"/>
      <c r="DV80" s="234"/>
      <c r="DW80" s="234"/>
      <c r="DX80" s="234"/>
      <c r="DY80" s="234"/>
      <c r="DZ80" s="234"/>
    </row>
    <row r="81" spans="1:130">
      <c r="B81" s="106"/>
    </row>
    <row r="82" spans="1:130" ht="12" customHeight="1">
      <c r="B82" s="233" t="s">
        <v>1</v>
      </c>
      <c r="C82" s="234"/>
      <c r="D82" s="234"/>
      <c r="E82" s="234"/>
      <c r="F82" s="234"/>
      <c r="G82" s="234"/>
      <c r="H82" s="234"/>
      <c r="I82" s="234"/>
      <c r="J82" s="234"/>
      <c r="K82" s="234"/>
      <c r="L82" s="234"/>
      <c r="M82" s="234"/>
      <c r="N82" s="234"/>
      <c r="O82" s="234"/>
      <c r="P82" s="234"/>
      <c r="Q82" s="234"/>
      <c r="R82" s="234"/>
      <c r="S82" s="234">
        <v>455.75</v>
      </c>
      <c r="T82" s="234">
        <v>455.75</v>
      </c>
      <c r="U82" s="234">
        <v>455.75</v>
      </c>
      <c r="V82" s="234">
        <v>455.75</v>
      </c>
      <c r="W82" s="234">
        <v>508.25</v>
      </c>
      <c r="X82" s="234">
        <v>508.25</v>
      </c>
      <c r="Y82" s="234">
        <v>508.25</v>
      </c>
      <c r="Z82" s="234">
        <v>508.25</v>
      </c>
      <c r="AA82" s="234">
        <v>529.75</v>
      </c>
      <c r="AB82" s="234">
        <v>529.75</v>
      </c>
      <c r="AC82" s="234">
        <v>529.75</v>
      </c>
      <c r="AD82" s="234">
        <v>529.75</v>
      </c>
      <c r="AE82" s="234">
        <v>600.5</v>
      </c>
      <c r="AF82" s="234">
        <v>600.5</v>
      </c>
      <c r="AG82" s="234">
        <v>600.5</v>
      </c>
      <c r="AH82" s="234">
        <v>600.5</v>
      </c>
      <c r="AI82" s="234">
        <v>578.75</v>
      </c>
      <c r="AJ82" s="234">
        <v>578.75</v>
      </c>
      <c r="AK82" s="234">
        <v>578.75</v>
      </c>
      <c r="AL82" s="234">
        <v>578.75</v>
      </c>
      <c r="AM82" s="234">
        <v>618.75</v>
      </c>
      <c r="AN82" s="234">
        <v>618.75</v>
      </c>
      <c r="AO82" s="234">
        <v>618.75</v>
      </c>
      <c r="AP82" s="234">
        <v>618.75</v>
      </c>
      <c r="AQ82" s="234">
        <v>674.25</v>
      </c>
      <c r="AR82" s="234">
        <v>674.25</v>
      </c>
      <c r="AS82" s="234">
        <v>674.25</v>
      </c>
      <c r="AT82" s="234">
        <v>674.25</v>
      </c>
      <c r="AU82" s="234">
        <v>776</v>
      </c>
      <c r="AV82" s="234">
        <v>834</v>
      </c>
      <c r="AW82" s="234">
        <v>935</v>
      </c>
      <c r="AX82" s="234">
        <v>926</v>
      </c>
      <c r="AY82" s="234">
        <v>838</v>
      </c>
      <c r="AZ82" s="234">
        <v>861</v>
      </c>
      <c r="BA82" s="234">
        <v>921</v>
      </c>
      <c r="BB82" s="234">
        <v>931</v>
      </c>
      <c r="BC82" s="234">
        <v>888</v>
      </c>
      <c r="BD82" s="234">
        <v>932</v>
      </c>
      <c r="BE82" s="234">
        <v>988</v>
      </c>
      <c r="BF82" s="234">
        <v>993</v>
      </c>
      <c r="BG82" s="234">
        <v>999</v>
      </c>
      <c r="BH82" s="234">
        <v>1026</v>
      </c>
      <c r="BI82" s="234">
        <v>1067</v>
      </c>
      <c r="BJ82" s="234">
        <v>1095</v>
      </c>
      <c r="BK82" s="234">
        <v>1055</v>
      </c>
      <c r="BL82" s="234">
        <v>1091</v>
      </c>
      <c r="BM82" s="234">
        <v>1126</v>
      </c>
      <c r="BN82" s="234">
        <v>1175</v>
      </c>
      <c r="BO82" s="234">
        <v>1127</v>
      </c>
      <c r="BP82" s="234">
        <v>1173</v>
      </c>
      <c r="BQ82" s="234">
        <v>1255</v>
      </c>
      <c r="BR82" s="234">
        <v>1260</v>
      </c>
      <c r="BS82" s="234">
        <v>1236</v>
      </c>
      <c r="BT82" s="234">
        <v>1294</v>
      </c>
      <c r="BU82" s="234">
        <v>1348</v>
      </c>
      <c r="BV82" s="234">
        <v>1314</v>
      </c>
      <c r="BW82" s="234">
        <v>1281</v>
      </c>
      <c r="BX82" s="234">
        <v>1329</v>
      </c>
      <c r="BY82" s="234">
        <v>1351</v>
      </c>
      <c r="BZ82" s="234">
        <v>1414</v>
      </c>
      <c r="CA82" s="234">
        <v>1424</v>
      </c>
      <c r="CB82" s="234">
        <v>1426</v>
      </c>
      <c r="CC82" s="234">
        <v>1543</v>
      </c>
      <c r="CD82" s="234">
        <v>1439</v>
      </c>
      <c r="CE82" s="234">
        <v>1551</v>
      </c>
      <c r="CF82" s="234">
        <v>1601</v>
      </c>
      <c r="CG82" s="234">
        <v>1674</v>
      </c>
      <c r="CH82" s="234">
        <v>1642</v>
      </c>
      <c r="CI82" s="234">
        <v>1764</v>
      </c>
      <c r="CJ82" s="234">
        <v>1742</v>
      </c>
      <c r="CK82" s="234">
        <v>1750</v>
      </c>
      <c r="CL82" s="234">
        <v>1531</v>
      </c>
      <c r="CM82" s="234">
        <v>1591</v>
      </c>
      <c r="CN82" s="234">
        <v>1723</v>
      </c>
      <c r="CO82" s="234">
        <v>1769</v>
      </c>
      <c r="CP82" s="234">
        <v>1749</v>
      </c>
      <c r="CQ82" s="234">
        <v>1983</v>
      </c>
      <c r="CR82" s="234">
        <v>1786</v>
      </c>
      <c r="CS82" s="234">
        <v>1833</v>
      </c>
      <c r="CT82" s="234">
        <v>1926</v>
      </c>
      <c r="CU82" s="234">
        <v>1942</v>
      </c>
      <c r="CV82" s="234">
        <v>2082</v>
      </c>
      <c r="CW82" s="234">
        <v>2149</v>
      </c>
      <c r="CX82" s="234">
        <v>1916</v>
      </c>
      <c r="CY82" s="234">
        <v>2056</v>
      </c>
      <c r="CZ82" s="234">
        <v>1704</v>
      </c>
      <c r="DA82" s="234">
        <v>2063</v>
      </c>
      <c r="DB82" s="234">
        <v>1959</v>
      </c>
      <c r="DC82" s="234">
        <v>2068</v>
      </c>
      <c r="DD82" s="234">
        <v>2115</v>
      </c>
      <c r="DE82" s="234">
        <v>2132</v>
      </c>
      <c r="DF82" s="234">
        <v>2227</v>
      </c>
      <c r="DG82" s="234">
        <v>2123</v>
      </c>
      <c r="DH82" s="234">
        <v>2319</v>
      </c>
      <c r="DI82" s="234">
        <v>2497</v>
      </c>
      <c r="DJ82" s="234">
        <v>2333</v>
      </c>
      <c r="DK82" s="234"/>
      <c r="DL82" s="234"/>
      <c r="DM82" s="234"/>
      <c r="DN82" s="234"/>
      <c r="DO82" s="234"/>
      <c r="DP82" s="234"/>
      <c r="DQ82" s="234"/>
      <c r="DR82" s="234"/>
      <c r="DS82" s="234"/>
      <c r="DT82" s="234"/>
      <c r="DU82" s="234"/>
      <c r="DV82" s="234"/>
      <c r="DW82" s="234"/>
      <c r="DX82" s="234"/>
      <c r="DY82" s="234"/>
      <c r="DZ82" s="234"/>
    </row>
    <row r="83" spans="1:130">
      <c r="A83" t="s">
        <v>1424</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110</v>
      </c>
      <c r="AV83" s="112">
        <v>138</v>
      </c>
      <c r="AW83" s="112">
        <v>135</v>
      </c>
      <c r="AX83" s="112">
        <v>124</v>
      </c>
      <c r="AY83" s="112">
        <v>122</v>
      </c>
      <c r="AZ83" s="112">
        <v>116</v>
      </c>
      <c r="BA83" s="112">
        <v>133</v>
      </c>
      <c r="BB83" s="112">
        <v>143</v>
      </c>
      <c r="BC83" s="112">
        <v>125</v>
      </c>
      <c r="BD83" s="112">
        <v>124</v>
      </c>
      <c r="BE83" s="112">
        <v>135</v>
      </c>
      <c r="BF83" s="112">
        <v>141</v>
      </c>
      <c r="BG83" s="112">
        <v>144</v>
      </c>
      <c r="BH83" s="112">
        <v>151</v>
      </c>
      <c r="BI83" s="112">
        <v>145</v>
      </c>
      <c r="BJ83" s="112">
        <v>146</v>
      </c>
      <c r="BK83" s="112">
        <v>148</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232</v>
      </c>
      <c r="CD83" s="112">
        <v>217</v>
      </c>
      <c r="CE83" s="112">
        <v>242</v>
      </c>
      <c r="CF83" s="112">
        <v>248</v>
      </c>
      <c r="CG83" s="112">
        <v>249</v>
      </c>
      <c r="CH83" s="112">
        <v>245</v>
      </c>
      <c r="CI83" s="112">
        <v>284</v>
      </c>
      <c r="CJ83" s="112">
        <v>239</v>
      </c>
      <c r="CK83" s="112">
        <v>279</v>
      </c>
      <c r="CL83" s="112">
        <v>273</v>
      </c>
      <c r="CM83" s="112">
        <v>271</v>
      </c>
      <c r="CN83" s="112">
        <v>283</v>
      </c>
      <c r="CO83" s="112">
        <v>307</v>
      </c>
      <c r="CP83" s="112">
        <v>294</v>
      </c>
      <c r="CQ83" s="112">
        <v>282</v>
      </c>
      <c r="CR83" s="112">
        <v>290</v>
      </c>
      <c r="CS83" s="112">
        <v>321</v>
      </c>
      <c r="CT83" s="112">
        <v>321</v>
      </c>
      <c r="CU83" s="112">
        <v>329</v>
      </c>
      <c r="CV83" s="112">
        <v>432</v>
      </c>
      <c r="CW83" s="112">
        <v>324</v>
      </c>
      <c r="CX83" s="112">
        <v>341</v>
      </c>
      <c r="CY83" s="112">
        <v>378</v>
      </c>
      <c r="CZ83" s="112">
        <v>356</v>
      </c>
      <c r="DA83" s="112">
        <v>343</v>
      </c>
      <c r="DB83" s="112">
        <v>377</v>
      </c>
      <c r="DC83" s="112">
        <v>377</v>
      </c>
      <c r="DD83" s="112">
        <v>427</v>
      </c>
      <c r="DE83" s="112">
        <v>440</v>
      </c>
      <c r="DF83" s="112">
        <v>410</v>
      </c>
      <c r="DG83" s="112">
        <v>470</v>
      </c>
      <c r="DH83" s="112">
        <v>431</v>
      </c>
      <c r="DI83" s="112">
        <v>520</v>
      </c>
      <c r="DJ83" s="112">
        <v>406</v>
      </c>
      <c r="DK83" s="112"/>
      <c r="DL83" s="112"/>
      <c r="DM83" s="112"/>
      <c r="DN83" s="112"/>
      <c r="DO83" s="112"/>
      <c r="DP83" s="112"/>
      <c r="DQ83" s="112"/>
      <c r="DR83" s="112"/>
      <c r="DS83" s="112"/>
      <c r="DT83" s="112"/>
      <c r="DU83" s="112"/>
      <c r="DV83" s="112"/>
      <c r="DW83" s="112"/>
      <c r="DX83" s="112"/>
      <c r="DY83" s="112"/>
      <c r="DZ83" s="112"/>
    </row>
    <row r="84" spans="1:130">
      <c r="A84" t="s">
        <v>1425</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666</v>
      </c>
      <c r="AV84" s="112">
        <v>696</v>
      </c>
      <c r="AW84" s="112">
        <v>800</v>
      </c>
      <c r="AX84" s="112">
        <v>802</v>
      </c>
      <c r="AY84" s="112">
        <v>716</v>
      </c>
      <c r="AZ84" s="112">
        <v>746</v>
      </c>
      <c r="BA84" s="112">
        <v>789</v>
      </c>
      <c r="BB84" s="112">
        <v>788</v>
      </c>
      <c r="BC84" s="112">
        <v>764</v>
      </c>
      <c r="BD84" s="112">
        <v>808</v>
      </c>
      <c r="BE84" s="112">
        <v>853</v>
      </c>
      <c r="BF84" s="112">
        <v>852</v>
      </c>
      <c r="BG84" s="112">
        <v>855</v>
      </c>
      <c r="BH84" s="112">
        <v>875</v>
      </c>
      <c r="BI84" s="112">
        <v>922</v>
      </c>
      <c r="BJ84" s="112">
        <v>949</v>
      </c>
      <c r="BK84" s="112">
        <v>907</v>
      </c>
      <c r="BL84" s="112">
        <v>929</v>
      </c>
      <c r="BM84" s="112">
        <v>966</v>
      </c>
      <c r="BN84" s="112">
        <v>1000</v>
      </c>
      <c r="BO84" s="112">
        <v>995</v>
      </c>
      <c r="BP84" s="112">
        <v>1017</v>
      </c>
      <c r="BQ84" s="112">
        <v>1071</v>
      </c>
      <c r="BR84" s="112">
        <v>1059</v>
      </c>
      <c r="BS84" s="112">
        <v>1043</v>
      </c>
      <c r="BT84" s="112">
        <v>1077</v>
      </c>
      <c r="BU84" s="112">
        <v>1175</v>
      </c>
      <c r="BV84" s="112">
        <v>1120</v>
      </c>
      <c r="BW84" s="112">
        <v>1105</v>
      </c>
      <c r="BX84" s="112">
        <v>1120</v>
      </c>
      <c r="BY84" s="112">
        <v>1169</v>
      </c>
      <c r="BZ84" s="112">
        <v>1204</v>
      </c>
      <c r="CA84" s="112">
        <v>1201</v>
      </c>
      <c r="CB84" s="112">
        <v>1160</v>
      </c>
      <c r="CC84" s="112">
        <v>1311</v>
      </c>
      <c r="CD84" s="112">
        <v>1222</v>
      </c>
      <c r="CE84" s="112">
        <v>1308</v>
      </c>
      <c r="CF84" s="112">
        <v>1353</v>
      </c>
      <c r="CG84" s="112">
        <v>1425</v>
      </c>
      <c r="CH84" s="112">
        <v>1397</v>
      </c>
      <c r="CI84" s="112">
        <v>1480</v>
      </c>
      <c r="CJ84" s="112">
        <v>1503</v>
      </c>
      <c r="CK84" s="112">
        <v>1471</v>
      </c>
      <c r="CL84" s="112">
        <v>1258</v>
      </c>
      <c r="CM84" s="112">
        <v>1320</v>
      </c>
      <c r="CN84" s="112">
        <v>1440</v>
      </c>
      <c r="CO84" s="112">
        <v>1462</v>
      </c>
      <c r="CP84" s="112">
        <v>1455</v>
      </c>
      <c r="CQ84" s="112">
        <v>1700</v>
      </c>
      <c r="CR84" s="112">
        <v>1497</v>
      </c>
      <c r="CS84" s="112">
        <v>1512</v>
      </c>
      <c r="CT84" s="112">
        <v>1606</v>
      </c>
      <c r="CU84" s="112">
        <v>1613</v>
      </c>
      <c r="CV84" s="112">
        <v>1650</v>
      </c>
      <c r="CW84" s="112">
        <v>1824</v>
      </c>
      <c r="CX84" s="112">
        <v>1575</v>
      </c>
      <c r="CY84" s="112">
        <v>1679</v>
      </c>
      <c r="CZ84" s="112">
        <v>1348</v>
      </c>
      <c r="DA84" s="112">
        <v>1721</v>
      </c>
      <c r="DB84" s="112">
        <v>1582</v>
      </c>
      <c r="DC84" s="112">
        <v>1691</v>
      </c>
      <c r="DD84" s="112">
        <v>1688</v>
      </c>
      <c r="DE84" s="112">
        <v>1693</v>
      </c>
      <c r="DF84" s="112">
        <v>1818</v>
      </c>
      <c r="DG84" s="112">
        <v>1653</v>
      </c>
      <c r="DH84" s="112">
        <v>1887</v>
      </c>
      <c r="DI84" s="112">
        <v>1976</v>
      </c>
      <c r="DJ84" s="112">
        <v>1928</v>
      </c>
      <c r="DK84" s="112"/>
      <c r="DL84" s="112"/>
      <c r="DM84" s="112"/>
      <c r="DN84" s="112"/>
      <c r="DO84" s="112"/>
      <c r="DP84" s="112"/>
      <c r="DQ84" s="112"/>
      <c r="DR84" s="112"/>
      <c r="DS84" s="112"/>
      <c r="DT84" s="112"/>
      <c r="DU84" s="112"/>
      <c r="DV84" s="112"/>
      <c r="DW84" s="112"/>
      <c r="DX84" s="112"/>
      <c r="DY84" s="112"/>
      <c r="DZ84" s="112"/>
    </row>
    <row r="85" spans="1:130">
      <c r="B85" s="106"/>
    </row>
    <row r="86" spans="1:130" ht="15" customHeight="1">
      <c r="A86" t="s">
        <v>1426</v>
      </c>
      <c r="B86" s="233" t="s">
        <v>4</v>
      </c>
      <c r="C86" s="234"/>
      <c r="D86" s="234"/>
      <c r="E86" s="234"/>
      <c r="F86" s="234"/>
      <c r="G86" s="234"/>
      <c r="H86" s="234"/>
      <c r="I86" s="234"/>
      <c r="J86" s="234"/>
      <c r="K86" s="234"/>
      <c r="L86" s="234"/>
      <c r="M86" s="234"/>
      <c r="N86" s="234"/>
      <c r="O86" s="234"/>
      <c r="P86" s="234"/>
      <c r="Q86" s="234"/>
      <c r="R86" s="234"/>
      <c r="S86" s="234">
        <v>54.75</v>
      </c>
      <c r="T86" s="234">
        <v>54.75</v>
      </c>
      <c r="U86" s="234">
        <v>54.75</v>
      </c>
      <c r="V86" s="234">
        <v>54.75</v>
      </c>
      <c r="W86" s="234">
        <v>64</v>
      </c>
      <c r="X86" s="234">
        <v>64</v>
      </c>
      <c r="Y86" s="234">
        <v>64</v>
      </c>
      <c r="Z86" s="234">
        <v>64</v>
      </c>
      <c r="AA86" s="234">
        <v>64</v>
      </c>
      <c r="AB86" s="234">
        <v>64</v>
      </c>
      <c r="AC86" s="234">
        <v>64</v>
      </c>
      <c r="AD86" s="234">
        <v>64</v>
      </c>
      <c r="AE86" s="234">
        <v>69</v>
      </c>
      <c r="AF86" s="234">
        <v>69</v>
      </c>
      <c r="AG86" s="234">
        <v>69</v>
      </c>
      <c r="AH86" s="234">
        <v>69</v>
      </c>
      <c r="AI86" s="234">
        <v>75.75</v>
      </c>
      <c r="AJ86" s="234">
        <v>75.75</v>
      </c>
      <c r="AK86" s="234">
        <v>75.75</v>
      </c>
      <c r="AL86" s="234">
        <v>75.75</v>
      </c>
      <c r="AM86" s="234">
        <v>84.75</v>
      </c>
      <c r="AN86" s="234">
        <v>84.75</v>
      </c>
      <c r="AO86" s="234">
        <v>84.75</v>
      </c>
      <c r="AP86" s="234">
        <v>84.75</v>
      </c>
      <c r="AQ86" s="234">
        <v>98.25</v>
      </c>
      <c r="AR86" s="234">
        <v>98.25</v>
      </c>
      <c r="AS86" s="234">
        <v>98.25</v>
      </c>
      <c r="AT86" s="234">
        <v>98.25</v>
      </c>
      <c r="AU86" s="234">
        <v>110</v>
      </c>
      <c r="AV86" s="234">
        <v>134</v>
      </c>
      <c r="AW86" s="234">
        <v>137</v>
      </c>
      <c r="AX86" s="234">
        <v>156</v>
      </c>
      <c r="AY86" s="234">
        <v>157</v>
      </c>
      <c r="AZ86" s="234">
        <v>164</v>
      </c>
      <c r="BA86" s="234">
        <v>168</v>
      </c>
      <c r="BB86" s="234">
        <v>194</v>
      </c>
      <c r="BC86" s="234">
        <v>180</v>
      </c>
      <c r="BD86" s="234">
        <v>225</v>
      </c>
      <c r="BE86" s="234">
        <v>237</v>
      </c>
      <c r="BF86" s="234">
        <v>258</v>
      </c>
      <c r="BG86" s="234">
        <v>252</v>
      </c>
      <c r="BH86" s="234">
        <v>235</v>
      </c>
      <c r="BI86" s="234">
        <v>209</v>
      </c>
      <c r="BJ86" s="234">
        <v>229</v>
      </c>
      <c r="BK86" s="234">
        <v>247</v>
      </c>
      <c r="BL86" s="234">
        <v>216</v>
      </c>
      <c r="BM86" s="234">
        <v>240</v>
      </c>
      <c r="BN86" s="234">
        <v>288</v>
      </c>
      <c r="BO86" s="234">
        <v>283</v>
      </c>
      <c r="BP86" s="234">
        <v>237</v>
      </c>
      <c r="BQ86" s="234">
        <v>267</v>
      </c>
      <c r="BR86" s="234">
        <v>295</v>
      </c>
      <c r="BS86" s="234">
        <v>313</v>
      </c>
      <c r="BT86" s="234">
        <v>291</v>
      </c>
      <c r="BU86" s="234">
        <v>336</v>
      </c>
      <c r="BV86" s="234">
        <v>383</v>
      </c>
      <c r="BW86" s="234">
        <v>353</v>
      </c>
      <c r="BX86" s="234">
        <v>344</v>
      </c>
      <c r="BY86" s="234">
        <v>343</v>
      </c>
      <c r="BZ86" s="234">
        <v>386</v>
      </c>
      <c r="CA86" s="234">
        <v>375</v>
      </c>
      <c r="CB86" s="234">
        <v>371</v>
      </c>
      <c r="CC86" s="234">
        <v>325</v>
      </c>
      <c r="CD86" s="234">
        <v>433</v>
      </c>
      <c r="CE86" s="234">
        <v>422</v>
      </c>
      <c r="CF86" s="234">
        <v>429</v>
      </c>
      <c r="CG86" s="234">
        <v>416</v>
      </c>
      <c r="CH86" s="234">
        <v>505</v>
      </c>
      <c r="CI86" s="234">
        <v>409</v>
      </c>
      <c r="CJ86" s="234">
        <v>480</v>
      </c>
      <c r="CK86" s="234">
        <v>423</v>
      </c>
      <c r="CL86" s="234">
        <v>609</v>
      </c>
      <c r="CM86" s="234">
        <v>501</v>
      </c>
      <c r="CN86" s="234">
        <v>405</v>
      </c>
      <c r="CO86" s="234">
        <v>462</v>
      </c>
      <c r="CP86" s="234">
        <v>465</v>
      </c>
      <c r="CQ86" s="234">
        <v>338</v>
      </c>
      <c r="CR86" s="234">
        <v>478</v>
      </c>
      <c r="CS86" s="234">
        <v>494</v>
      </c>
      <c r="CT86" s="234">
        <v>531</v>
      </c>
      <c r="CU86" s="234">
        <v>499</v>
      </c>
      <c r="CV86" s="234">
        <v>522</v>
      </c>
      <c r="CW86" s="234">
        <v>468</v>
      </c>
      <c r="CX86" s="234">
        <v>734</v>
      </c>
      <c r="CY86" s="234">
        <v>573</v>
      </c>
      <c r="CZ86" s="234">
        <v>585</v>
      </c>
      <c r="DA86" s="234">
        <v>429</v>
      </c>
      <c r="DB86" s="234">
        <v>714</v>
      </c>
      <c r="DC86" s="234">
        <v>598</v>
      </c>
      <c r="DD86" s="234">
        <v>624</v>
      </c>
      <c r="DE86" s="234">
        <v>668</v>
      </c>
      <c r="DF86" s="234">
        <v>673</v>
      </c>
      <c r="DG86" s="234">
        <v>603</v>
      </c>
      <c r="DH86" s="234">
        <v>689</v>
      </c>
      <c r="DI86" s="234">
        <v>459</v>
      </c>
      <c r="DJ86" s="234">
        <v>654</v>
      </c>
      <c r="DK86" s="234"/>
      <c r="DL86" s="234"/>
      <c r="DM86" s="234"/>
      <c r="DN86" s="234"/>
      <c r="DO86" s="234"/>
      <c r="DP86" s="234"/>
      <c r="DQ86" s="234"/>
      <c r="DR86" s="234"/>
      <c r="DS86" s="234"/>
      <c r="DT86" s="234"/>
      <c r="DU86" s="234"/>
      <c r="DV86" s="234"/>
      <c r="DW86" s="234"/>
      <c r="DX86" s="234"/>
      <c r="DY86" s="234"/>
      <c r="DZ86" s="234"/>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182</v>
      </c>
      <c r="BD87" s="112">
        <v>230</v>
      </c>
      <c r="BE87" s="112">
        <v>239</v>
      </c>
      <c r="BF87" s="112">
        <v>261</v>
      </c>
      <c r="BG87" s="112">
        <v>257</v>
      </c>
      <c r="BH87" s="112">
        <v>240</v>
      </c>
      <c r="BI87" s="112">
        <v>210</v>
      </c>
      <c r="BJ87" s="112">
        <v>231</v>
      </c>
      <c r="BK87" s="112">
        <v>251</v>
      </c>
      <c r="BL87" s="112">
        <v>221</v>
      </c>
      <c r="BM87" s="112">
        <v>241</v>
      </c>
      <c r="BN87" s="112">
        <v>290</v>
      </c>
      <c r="BO87" s="112">
        <v>292</v>
      </c>
      <c r="BP87" s="112">
        <v>246</v>
      </c>
      <c r="BQ87" s="112">
        <v>261</v>
      </c>
      <c r="BR87" s="112">
        <v>298</v>
      </c>
      <c r="BS87" s="112">
        <v>319</v>
      </c>
      <c r="BT87" s="112">
        <v>293</v>
      </c>
      <c r="BU87" s="112">
        <v>340</v>
      </c>
      <c r="BV87" s="112">
        <v>385</v>
      </c>
      <c r="BW87" s="112">
        <v>357</v>
      </c>
      <c r="BX87" s="112">
        <v>339</v>
      </c>
      <c r="BY87" s="112">
        <v>347</v>
      </c>
      <c r="BZ87" s="112">
        <v>391</v>
      </c>
      <c r="CA87" s="112">
        <v>378</v>
      </c>
      <c r="CB87" s="112">
        <v>359</v>
      </c>
      <c r="CC87" s="112">
        <v>327</v>
      </c>
      <c r="CD87" s="112">
        <v>439</v>
      </c>
      <c r="CE87" s="112">
        <v>427</v>
      </c>
      <c r="CF87" s="112">
        <v>424</v>
      </c>
      <c r="CG87" s="112">
        <v>420</v>
      </c>
      <c r="CH87" s="112">
        <v>515</v>
      </c>
      <c r="CI87" s="112">
        <v>513</v>
      </c>
      <c r="CJ87" s="112">
        <v>512</v>
      </c>
      <c r="CK87" s="112">
        <v>463</v>
      </c>
      <c r="CL87" s="112">
        <v>459</v>
      </c>
      <c r="CM87" s="112">
        <v>433</v>
      </c>
      <c r="CN87" s="112">
        <v>420</v>
      </c>
      <c r="CO87" s="112">
        <v>450</v>
      </c>
      <c r="CP87" s="112">
        <v>444</v>
      </c>
      <c r="CQ87" s="112">
        <v>439</v>
      </c>
      <c r="CR87" s="112">
        <v>429</v>
      </c>
      <c r="CS87" s="112">
        <v>473</v>
      </c>
      <c r="CT87" s="112">
        <v>511</v>
      </c>
      <c r="CU87" s="112">
        <v>541</v>
      </c>
      <c r="CV87" s="112">
        <v>636</v>
      </c>
      <c r="CW87" s="112">
        <v>606</v>
      </c>
      <c r="CX87" s="112">
        <v>663</v>
      </c>
      <c r="CY87" s="112">
        <v>594</v>
      </c>
      <c r="CZ87" s="112">
        <v>475</v>
      </c>
      <c r="DA87" s="112">
        <v>602</v>
      </c>
      <c r="DB87" s="112">
        <v>663</v>
      </c>
      <c r="DC87" s="112">
        <v>694</v>
      </c>
      <c r="DD87" s="112">
        <v>636</v>
      </c>
      <c r="DE87" s="112">
        <v>674</v>
      </c>
      <c r="DF87" s="112">
        <v>716</v>
      </c>
      <c r="DG87" s="112">
        <v>669</v>
      </c>
      <c r="DH87" s="112">
        <v>660</v>
      </c>
      <c r="DI87" s="112">
        <v>592</v>
      </c>
      <c r="DJ87" s="112">
        <v>669</v>
      </c>
      <c r="DK87" s="112"/>
      <c r="DL87" s="112"/>
      <c r="DM87" s="112"/>
      <c r="DN87" s="112"/>
      <c r="DO87" s="112"/>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118</v>
      </c>
      <c r="BC88" s="112">
        <v>130</v>
      </c>
      <c r="BD88" s="112">
        <v>136</v>
      </c>
      <c r="BE88" s="112">
        <v>152</v>
      </c>
      <c r="BF88" s="112">
        <v>157</v>
      </c>
      <c r="BG88" s="112">
        <v>165</v>
      </c>
      <c r="BH88" s="112">
        <v>136</v>
      </c>
      <c r="BI88" s="112">
        <v>129</v>
      </c>
      <c r="BJ88" s="112">
        <v>152</v>
      </c>
      <c r="BK88" s="112">
        <v>172</v>
      </c>
      <c r="BL88" s="112">
        <v>141</v>
      </c>
      <c r="BM88" s="112">
        <v>145</v>
      </c>
      <c r="BN88" s="112">
        <v>178</v>
      </c>
      <c r="BO88" s="112">
        <v>215</v>
      </c>
      <c r="BP88" s="112">
        <v>169</v>
      </c>
      <c r="BQ88" s="112">
        <v>182</v>
      </c>
      <c r="BR88" s="112">
        <v>225</v>
      </c>
      <c r="BS88" s="112">
        <v>213</v>
      </c>
      <c r="BT88" s="112">
        <v>197</v>
      </c>
      <c r="BU88" s="112">
        <v>228</v>
      </c>
      <c r="BV88" s="112">
        <v>275</v>
      </c>
      <c r="BW88" s="112">
        <v>261</v>
      </c>
      <c r="BX88" s="112">
        <v>231</v>
      </c>
      <c r="BY88" s="112">
        <v>250</v>
      </c>
      <c r="BZ88" s="112">
        <v>274</v>
      </c>
      <c r="CA88" s="112">
        <v>284</v>
      </c>
      <c r="CB88" s="112">
        <v>244</v>
      </c>
      <c r="CC88" s="112">
        <v>223</v>
      </c>
      <c r="CD88" s="112">
        <v>318</v>
      </c>
      <c r="CE88" s="112">
        <v>320</v>
      </c>
      <c r="CF88" s="112">
        <v>287</v>
      </c>
      <c r="CG88" s="112">
        <v>288</v>
      </c>
      <c r="CH88" s="112">
        <v>341</v>
      </c>
      <c r="CI88" s="112">
        <v>334</v>
      </c>
      <c r="CJ88" s="112">
        <v>314</v>
      </c>
      <c r="CK88" s="112">
        <v>303</v>
      </c>
      <c r="CL88" s="112">
        <v>316</v>
      </c>
      <c r="CM88" s="112">
        <v>287</v>
      </c>
      <c r="CN88" s="112">
        <v>275</v>
      </c>
      <c r="CO88" s="112">
        <v>289</v>
      </c>
      <c r="CP88" s="112">
        <v>292</v>
      </c>
      <c r="CQ88" s="112">
        <v>274</v>
      </c>
      <c r="CR88" s="112">
        <v>278</v>
      </c>
      <c r="CS88" s="112">
        <v>310</v>
      </c>
      <c r="CT88" s="112">
        <v>334</v>
      </c>
      <c r="CU88" s="112">
        <v>352</v>
      </c>
      <c r="CV88" s="112">
        <v>380</v>
      </c>
      <c r="CW88" s="112">
        <v>415</v>
      </c>
      <c r="CX88" s="112">
        <v>443</v>
      </c>
      <c r="CY88" s="112">
        <v>371</v>
      </c>
      <c r="CZ88" s="112">
        <v>304</v>
      </c>
      <c r="DA88" s="112">
        <v>392</v>
      </c>
      <c r="DB88" s="112">
        <v>432</v>
      </c>
      <c r="DC88" s="112">
        <v>424</v>
      </c>
      <c r="DD88" s="112">
        <v>405</v>
      </c>
      <c r="DE88" s="112">
        <v>451</v>
      </c>
      <c r="DF88" s="112">
        <v>447</v>
      </c>
      <c r="DG88" s="112">
        <v>450</v>
      </c>
      <c r="DH88" s="112">
        <v>405</v>
      </c>
      <c r="DI88" s="112">
        <v>372</v>
      </c>
      <c r="DJ88" s="112">
        <v>401</v>
      </c>
      <c r="DK88" s="112"/>
      <c r="DL88" s="112"/>
      <c r="DM88" s="112"/>
      <c r="DN88" s="112"/>
      <c r="DO88" s="112"/>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217</v>
      </c>
      <c r="DH89" s="112">
        <v>257</v>
      </c>
      <c r="DI89" s="112">
        <v>220</v>
      </c>
      <c r="DJ89" s="112">
        <v>270</v>
      </c>
      <c r="DK89" s="112"/>
      <c r="DL89" s="112"/>
      <c r="DM89" s="112"/>
      <c r="DN89" s="112"/>
      <c r="DO89" s="112"/>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-2</v>
      </c>
      <c r="AV90" s="112">
        <v>-2</v>
      </c>
      <c r="AW90" s="112">
        <v>-3</v>
      </c>
      <c r="AX90" s="112">
        <v>-3</v>
      </c>
      <c r="AY90" s="112">
        <v>-2</v>
      </c>
      <c r="AZ90" s="112">
        <v>-2</v>
      </c>
      <c r="BA90" s="112">
        <v>-3</v>
      </c>
      <c r="BB90" s="112">
        <v>-3</v>
      </c>
      <c r="BC90" s="112">
        <v>-2</v>
      </c>
      <c r="BD90" s="112">
        <v>-2</v>
      </c>
      <c r="BE90" s="112">
        <v>-3</v>
      </c>
      <c r="BF90" s="112">
        <v>-3</v>
      </c>
      <c r="BG90" s="112">
        <v>-2</v>
      </c>
      <c r="BH90" s="112">
        <v>-3</v>
      </c>
      <c r="BI90" s="112">
        <v>-3</v>
      </c>
      <c r="BJ90" s="112">
        <v>-4</v>
      </c>
      <c r="BK90" s="112">
        <v>-3</v>
      </c>
      <c r="BL90" s="112">
        <v>-3</v>
      </c>
      <c r="BM90" s="112">
        <v>-4</v>
      </c>
      <c r="BN90" s="112">
        <v>-4</v>
      </c>
      <c r="BO90" s="112">
        <v>-2</v>
      </c>
      <c r="BP90" s="112">
        <v>-2</v>
      </c>
      <c r="BQ90" s="112">
        <v>-8</v>
      </c>
      <c r="BR90" s="112">
        <v>-4</v>
      </c>
      <c r="BS90" s="112">
        <v>-3</v>
      </c>
      <c r="BT90" s="112">
        <v>-5</v>
      </c>
      <c r="BU90" s="112">
        <v>-4</v>
      </c>
      <c r="BV90" s="112">
        <v>-6</v>
      </c>
      <c r="BW90" s="112">
        <v>-5</v>
      </c>
      <c r="BX90" s="112">
        <v>-9</v>
      </c>
      <c r="BY90" s="112">
        <v>-4</v>
      </c>
      <c r="BZ90" s="112">
        <v>-5</v>
      </c>
      <c r="CA90" s="112">
        <v>-5</v>
      </c>
      <c r="CB90" s="112">
        <v>-12</v>
      </c>
      <c r="CC90" s="112">
        <v>-5</v>
      </c>
      <c r="CD90" s="112">
        <v>-5</v>
      </c>
      <c r="CE90" s="112">
        <v>-5</v>
      </c>
      <c r="CF90" s="112">
        <v>-10</v>
      </c>
      <c r="CG90" s="112">
        <v>-6</v>
      </c>
      <c r="CH90" s="112">
        <v>-5</v>
      </c>
      <c r="CI90" s="112">
        <v>-102</v>
      </c>
      <c r="CJ90" s="112">
        <v>-31</v>
      </c>
      <c r="CK90" s="112">
        <v>-39</v>
      </c>
      <c r="CL90" s="112">
        <v>148</v>
      </c>
      <c r="CM90" s="112">
        <v>67</v>
      </c>
      <c r="CN90" s="112">
        <v>-14</v>
      </c>
      <c r="CO90" s="112">
        <v>12</v>
      </c>
      <c r="CP90" s="112">
        <v>21</v>
      </c>
      <c r="CQ90" s="112">
        <v>-99</v>
      </c>
      <c r="CR90" s="112">
        <v>49</v>
      </c>
      <c r="CS90" s="112">
        <v>21</v>
      </c>
      <c r="CT90" s="112">
        <v>20</v>
      </c>
      <c r="CU90" s="112">
        <v>-41</v>
      </c>
      <c r="CV90" s="112">
        <v>-111</v>
      </c>
      <c r="CW90" s="112">
        <v>-134</v>
      </c>
      <c r="CX90" s="112">
        <v>70</v>
      </c>
      <c r="CY90" s="112">
        <v>-20</v>
      </c>
      <c r="CZ90" s="112">
        <v>108</v>
      </c>
      <c r="DA90" s="112">
        <v>-168</v>
      </c>
      <c r="DB90" s="112">
        <v>50</v>
      </c>
      <c r="DC90" s="112">
        <v>-93</v>
      </c>
      <c r="DD90" s="112">
        <v>-11</v>
      </c>
      <c r="DE90" s="112">
        <v>-5</v>
      </c>
      <c r="DF90" s="112">
        <v>-41</v>
      </c>
      <c r="DG90" s="112">
        <v>-63</v>
      </c>
      <c r="DH90" s="112">
        <v>29</v>
      </c>
      <c r="DI90" s="112">
        <v>-130</v>
      </c>
      <c r="DJ90" s="112">
        <v>-14</v>
      </c>
      <c r="DK90" s="112"/>
      <c r="DL90" s="112"/>
      <c r="DM90" s="112"/>
      <c r="DN90" s="112"/>
      <c r="DO90" s="112"/>
      <c r="DP90" s="112"/>
      <c r="DQ90" s="112"/>
      <c r="DR90" s="112"/>
      <c r="DS90" s="112"/>
      <c r="DT90" s="112"/>
      <c r="DU90" s="112"/>
      <c r="DV90" s="112"/>
      <c r="DW90" s="112"/>
      <c r="DX90" s="112"/>
      <c r="DY90" s="112"/>
      <c r="DZ90" s="112"/>
    </row>
    <row r="91" spans="1:130">
      <c r="B91" s="106"/>
    </row>
    <row r="92" spans="1:130" ht="18.75" customHeight="1">
      <c r="B92" s="233" t="s">
        <v>9</v>
      </c>
      <c r="C92" s="234"/>
      <c r="D92" s="234"/>
      <c r="E92" s="234"/>
      <c r="F92" s="234"/>
      <c r="G92" s="234"/>
      <c r="H92" s="234"/>
      <c r="I92" s="234"/>
      <c r="J92" s="234"/>
      <c r="K92" s="234"/>
      <c r="L92" s="234"/>
      <c r="M92" s="234"/>
      <c r="N92" s="234"/>
      <c r="O92" s="234"/>
      <c r="P92" s="234"/>
      <c r="Q92" s="234"/>
      <c r="R92" s="234"/>
      <c r="S92" s="234">
        <v>-71</v>
      </c>
      <c r="T92" s="234">
        <v>-71</v>
      </c>
      <c r="U92" s="234">
        <v>-71</v>
      </c>
      <c r="V92" s="234">
        <v>-71</v>
      </c>
      <c r="W92" s="234">
        <v>-96.5</v>
      </c>
      <c r="X92" s="234">
        <v>-96.5</v>
      </c>
      <c r="Y92" s="234">
        <v>-96.5</v>
      </c>
      <c r="Z92" s="234">
        <v>-96.5</v>
      </c>
      <c r="AA92" s="234">
        <v>-76.5</v>
      </c>
      <c r="AB92" s="234">
        <v>-76.5</v>
      </c>
      <c r="AC92" s="234">
        <v>-76.5</v>
      </c>
      <c r="AD92" s="234">
        <v>-76.5</v>
      </c>
      <c r="AE92" s="234">
        <v>-85.75</v>
      </c>
      <c r="AF92" s="234">
        <v>-85.75</v>
      </c>
      <c r="AG92" s="234">
        <v>-85.75</v>
      </c>
      <c r="AH92" s="234">
        <v>-85.75</v>
      </c>
      <c r="AI92" s="234">
        <v>-58.75</v>
      </c>
      <c r="AJ92" s="234">
        <v>-58.75</v>
      </c>
      <c r="AK92" s="234">
        <v>-58.75</v>
      </c>
      <c r="AL92" s="234">
        <v>-58.75</v>
      </c>
      <c r="AM92" s="234">
        <v>-64.75</v>
      </c>
      <c r="AN92" s="234">
        <v>-64.75</v>
      </c>
      <c r="AO92" s="234">
        <v>-64.75</v>
      </c>
      <c r="AP92" s="234">
        <v>-64.75</v>
      </c>
      <c r="AQ92" s="234">
        <v>-73</v>
      </c>
      <c r="AR92" s="234">
        <v>-73</v>
      </c>
      <c r="AS92" s="234">
        <v>-73</v>
      </c>
      <c r="AT92" s="234">
        <v>-73</v>
      </c>
      <c r="AU92" s="234">
        <v>-73</v>
      </c>
      <c r="AV92" s="234">
        <v>-95</v>
      </c>
      <c r="AW92" s="234">
        <v>-114</v>
      </c>
      <c r="AX92" s="234">
        <v>-121</v>
      </c>
      <c r="AY92" s="234">
        <v>-73</v>
      </c>
      <c r="AZ92" s="234">
        <v>-85</v>
      </c>
      <c r="BA92" s="234">
        <v>-94</v>
      </c>
      <c r="BB92" s="234">
        <v>-101</v>
      </c>
      <c r="BC92" s="234">
        <v>-60</v>
      </c>
      <c r="BD92" s="234">
        <v>-90</v>
      </c>
      <c r="BE92" s="234">
        <v>-113</v>
      </c>
      <c r="BF92" s="234">
        <v>-125</v>
      </c>
      <c r="BG92" s="234">
        <v>-119</v>
      </c>
      <c r="BH92" s="234">
        <v>-140</v>
      </c>
      <c r="BI92" s="234">
        <v>-124</v>
      </c>
      <c r="BJ92" s="234">
        <v>-145</v>
      </c>
      <c r="BK92" s="234">
        <v>-112</v>
      </c>
      <c r="BL92" s="234">
        <v>-115</v>
      </c>
      <c r="BM92" s="234">
        <v>-122</v>
      </c>
      <c r="BN92" s="234">
        <v>-169</v>
      </c>
      <c r="BO92" s="234">
        <v>-119</v>
      </c>
      <c r="BP92" s="234">
        <v>-147</v>
      </c>
      <c r="BQ92" s="234">
        <v>-149</v>
      </c>
      <c r="BR92" s="234">
        <v>-170</v>
      </c>
      <c r="BS92" s="234">
        <v>-150</v>
      </c>
      <c r="BT92" s="234">
        <v>-187</v>
      </c>
      <c r="BU92" s="234">
        <v>-213</v>
      </c>
      <c r="BV92" s="234">
        <v>-195</v>
      </c>
      <c r="BW92" s="234">
        <v>-168</v>
      </c>
      <c r="BX92" s="234">
        <v>-164</v>
      </c>
      <c r="BY92" s="234">
        <v>-185</v>
      </c>
      <c r="BZ92" s="234">
        <v>-241</v>
      </c>
      <c r="CA92" s="234">
        <v>-245</v>
      </c>
      <c r="CB92" s="234">
        <v>-220</v>
      </c>
      <c r="CC92" s="234">
        <v>-225</v>
      </c>
      <c r="CD92" s="234">
        <v>-229</v>
      </c>
      <c r="CE92" s="234">
        <v>-295</v>
      </c>
      <c r="CF92" s="234">
        <v>-306</v>
      </c>
      <c r="CG92" s="234">
        <v>-314</v>
      </c>
      <c r="CH92" s="234">
        <v>-340</v>
      </c>
      <c r="CI92" s="234">
        <v>-316</v>
      </c>
      <c r="CJ92" s="234">
        <v>-352</v>
      </c>
      <c r="CK92" s="234">
        <v>-341</v>
      </c>
      <c r="CL92" s="234">
        <v>-300</v>
      </c>
      <c r="CM92" s="234">
        <v>-230</v>
      </c>
      <c r="CN92" s="234">
        <v>-224</v>
      </c>
      <c r="CO92" s="234">
        <v>-276</v>
      </c>
      <c r="CP92" s="234">
        <v>-240</v>
      </c>
      <c r="CQ92" s="234">
        <v>-277</v>
      </c>
      <c r="CR92" s="234">
        <v>-211</v>
      </c>
      <c r="CS92" s="234">
        <v>-233</v>
      </c>
      <c r="CT92" s="234">
        <v>-293</v>
      </c>
      <c r="CU92" s="234">
        <v>-271</v>
      </c>
      <c r="CV92" s="234">
        <v>-298</v>
      </c>
      <c r="CW92" s="234">
        <v>-294</v>
      </c>
      <c r="CX92" s="234">
        <v>-303</v>
      </c>
      <c r="CY92" s="234">
        <v>-379</v>
      </c>
      <c r="CZ92" s="234">
        <v>-270</v>
      </c>
      <c r="DA92" s="234">
        <v>-255</v>
      </c>
      <c r="DB92" s="234">
        <v>-341</v>
      </c>
      <c r="DC92" s="234">
        <v>-337</v>
      </c>
      <c r="DD92" s="234">
        <v>-304</v>
      </c>
      <c r="DE92" s="234">
        <v>-336</v>
      </c>
      <c r="DF92" s="234">
        <v>-328</v>
      </c>
      <c r="DG92" s="234">
        <v>-213</v>
      </c>
      <c r="DH92" s="234">
        <v>-392</v>
      </c>
      <c r="DI92" s="234">
        <v>-246</v>
      </c>
      <c r="DJ92" s="234">
        <v>-231</v>
      </c>
      <c r="DK92" s="234"/>
      <c r="DL92" s="234"/>
      <c r="DM92" s="234"/>
      <c r="DN92" s="234"/>
      <c r="DO92" s="234"/>
      <c r="DP92" s="234"/>
      <c r="DQ92" s="234"/>
      <c r="DR92" s="234"/>
      <c r="DS92" s="234"/>
      <c r="DT92" s="234"/>
      <c r="DU92" s="234"/>
      <c r="DV92" s="234"/>
      <c r="DW92" s="234"/>
      <c r="DX92" s="234"/>
      <c r="DY92" s="234"/>
      <c r="DZ92" s="234"/>
    </row>
    <row r="93" spans="1:130">
      <c r="A93" t="s">
        <v>1427</v>
      </c>
      <c r="B93" s="107" t="s">
        <v>10</v>
      </c>
      <c r="C93" s="112"/>
      <c r="D93" s="112"/>
      <c r="E93" s="112"/>
      <c r="F93" s="112"/>
      <c r="G93" s="112"/>
      <c r="H93" s="112"/>
      <c r="I93" s="112"/>
      <c r="J93" s="112"/>
      <c r="K93" s="112"/>
      <c r="L93" s="112"/>
      <c r="M93" s="112"/>
      <c r="N93" s="112"/>
      <c r="O93" s="112"/>
      <c r="P93" s="112"/>
      <c r="Q93" s="112"/>
      <c r="R93" s="112"/>
      <c r="S93" s="112">
        <v>33</v>
      </c>
      <c r="T93" s="112">
        <v>33</v>
      </c>
      <c r="U93" s="112">
        <v>33</v>
      </c>
      <c r="V93" s="112">
        <v>33</v>
      </c>
      <c r="W93" s="112">
        <v>33.25</v>
      </c>
      <c r="X93" s="112">
        <v>33.25</v>
      </c>
      <c r="Y93" s="112">
        <v>33.25</v>
      </c>
      <c r="Z93" s="112">
        <v>33.25</v>
      </c>
      <c r="AA93" s="112">
        <v>46.5</v>
      </c>
      <c r="AB93" s="112">
        <v>46.5</v>
      </c>
      <c r="AC93" s="112">
        <v>46.5</v>
      </c>
      <c r="AD93" s="112">
        <v>46.5</v>
      </c>
      <c r="AE93" s="112">
        <v>48.75</v>
      </c>
      <c r="AF93" s="112">
        <v>48.75</v>
      </c>
      <c r="AG93" s="112">
        <v>48.75</v>
      </c>
      <c r="AH93" s="112">
        <v>48.75</v>
      </c>
      <c r="AI93" s="112">
        <v>58.75</v>
      </c>
      <c r="AJ93" s="112">
        <v>58.75</v>
      </c>
      <c r="AK93" s="112">
        <v>58.75</v>
      </c>
      <c r="AL93" s="112">
        <v>58.75</v>
      </c>
      <c r="AM93" s="112">
        <v>77.5</v>
      </c>
      <c r="AN93" s="112">
        <v>77.5</v>
      </c>
      <c r="AO93" s="112">
        <v>77.5</v>
      </c>
      <c r="AP93" s="112">
        <v>77.5</v>
      </c>
      <c r="AQ93" s="112">
        <v>86</v>
      </c>
      <c r="AR93" s="112">
        <v>86</v>
      </c>
      <c r="AS93" s="112">
        <v>86</v>
      </c>
      <c r="AT93" s="112">
        <v>86</v>
      </c>
      <c r="AU93" s="112">
        <v>97</v>
      </c>
      <c r="AV93" s="112">
        <v>116</v>
      </c>
      <c r="AW93" s="112">
        <v>92</v>
      </c>
      <c r="AX93" s="112">
        <v>95</v>
      </c>
      <c r="AY93" s="112">
        <v>144</v>
      </c>
      <c r="AZ93" s="112">
        <v>151</v>
      </c>
      <c r="BA93" s="112">
        <v>139</v>
      </c>
      <c r="BB93" s="112">
        <v>141</v>
      </c>
      <c r="BC93" s="112">
        <v>136</v>
      </c>
      <c r="BD93" s="112">
        <v>141</v>
      </c>
      <c r="BE93" s="112">
        <v>116</v>
      </c>
      <c r="BF93" s="112">
        <v>116</v>
      </c>
      <c r="BG93" s="112">
        <v>131</v>
      </c>
      <c r="BH93" s="112">
        <v>125</v>
      </c>
      <c r="BI93" s="112">
        <v>123</v>
      </c>
      <c r="BJ93" s="112">
        <v>114</v>
      </c>
      <c r="BK93" s="112">
        <v>129</v>
      </c>
      <c r="BL93" s="112">
        <v>137</v>
      </c>
      <c r="BM93" s="112">
        <v>140</v>
      </c>
      <c r="BN93" s="112">
        <v>128</v>
      </c>
      <c r="BO93" s="112">
        <v>171</v>
      </c>
      <c r="BP93" s="112">
        <v>148</v>
      </c>
      <c r="BQ93" s="112">
        <v>175</v>
      </c>
      <c r="BR93" s="112">
        <v>167</v>
      </c>
      <c r="BS93" s="112">
        <v>188</v>
      </c>
      <c r="BT93" s="112">
        <v>166</v>
      </c>
      <c r="BU93" s="112">
        <v>186</v>
      </c>
      <c r="BV93" s="112">
        <v>180</v>
      </c>
      <c r="BW93" s="112">
        <v>192</v>
      </c>
      <c r="BX93" s="112">
        <v>235</v>
      </c>
      <c r="BY93" s="112">
        <v>226</v>
      </c>
      <c r="BZ93" s="112">
        <v>203</v>
      </c>
      <c r="CA93" s="112">
        <v>214</v>
      </c>
      <c r="CB93" s="112">
        <v>223</v>
      </c>
      <c r="CC93" s="112">
        <v>242</v>
      </c>
      <c r="CD93" s="112">
        <v>239</v>
      </c>
      <c r="CE93" s="112">
        <v>241</v>
      </c>
      <c r="CF93" s="112">
        <v>243</v>
      </c>
      <c r="CG93" s="112">
        <v>246</v>
      </c>
      <c r="CH93" s="112">
        <v>246</v>
      </c>
      <c r="CI93" s="112">
        <v>259</v>
      </c>
      <c r="CJ93" s="112">
        <v>248</v>
      </c>
      <c r="CK93" s="112">
        <v>309</v>
      </c>
      <c r="CL93" s="112">
        <v>286</v>
      </c>
      <c r="CM93" s="112">
        <v>361</v>
      </c>
      <c r="CN93" s="112">
        <v>388</v>
      </c>
      <c r="CO93" s="112">
        <v>402</v>
      </c>
      <c r="CP93" s="112">
        <v>429</v>
      </c>
      <c r="CQ93" s="112">
        <v>396</v>
      </c>
      <c r="CR93" s="112">
        <v>414</v>
      </c>
      <c r="CS93" s="112">
        <v>489</v>
      </c>
      <c r="CT93" s="112">
        <v>443</v>
      </c>
      <c r="CU93" s="112">
        <v>431</v>
      </c>
      <c r="CV93" s="112">
        <v>469</v>
      </c>
      <c r="CW93" s="112">
        <v>594</v>
      </c>
      <c r="CX93" s="112">
        <v>595</v>
      </c>
      <c r="CY93" s="112">
        <v>486</v>
      </c>
      <c r="CZ93" s="112">
        <v>357</v>
      </c>
      <c r="DA93" s="112">
        <v>632</v>
      </c>
      <c r="DB93" s="112">
        <v>422</v>
      </c>
      <c r="DC93" s="112">
        <v>396</v>
      </c>
      <c r="DD93" s="112">
        <v>495</v>
      </c>
      <c r="DE93" s="112">
        <v>498</v>
      </c>
      <c r="DF93" s="112">
        <v>562</v>
      </c>
      <c r="DG93" s="112">
        <v>560</v>
      </c>
      <c r="DH93" s="112">
        <v>625</v>
      </c>
      <c r="DI93" s="112">
        <v>678</v>
      </c>
      <c r="DJ93" s="112">
        <v>675</v>
      </c>
      <c r="DK93" s="112"/>
      <c r="DL93" s="112"/>
      <c r="DM93" s="112"/>
      <c r="DN93" s="112"/>
      <c r="DO93" s="112"/>
      <c r="DP93" s="112"/>
      <c r="DQ93" s="112"/>
      <c r="DR93" s="112"/>
      <c r="DS93" s="112"/>
      <c r="DT93" s="112"/>
      <c r="DU93" s="112"/>
      <c r="DV93" s="112"/>
      <c r="DW93" s="112"/>
      <c r="DX93" s="112"/>
      <c r="DY93" s="112"/>
      <c r="DZ93" s="112"/>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23</v>
      </c>
      <c r="AV94" s="112">
        <v>43</v>
      </c>
      <c r="AW94" s="112">
        <v>27</v>
      </c>
      <c r="AX94" s="112">
        <v>29</v>
      </c>
      <c r="AY94" s="112">
        <v>32</v>
      </c>
      <c r="AZ94" s="112">
        <v>39</v>
      </c>
      <c r="BA94" s="112">
        <v>35</v>
      </c>
      <c r="BB94" s="112">
        <v>36</v>
      </c>
      <c r="BC94" s="112">
        <v>45</v>
      </c>
      <c r="BD94" s="112">
        <v>53</v>
      </c>
      <c r="BE94" s="112">
        <v>40</v>
      </c>
      <c r="BF94" s="112">
        <v>40</v>
      </c>
      <c r="BG94" s="112">
        <v>34</v>
      </c>
      <c r="BH94" s="112">
        <v>32</v>
      </c>
      <c r="BI94" s="112">
        <v>35</v>
      </c>
      <c r="BJ94" s="112">
        <v>29</v>
      </c>
      <c r="BK94" s="112">
        <v>36</v>
      </c>
      <c r="BL94" s="112">
        <v>44</v>
      </c>
      <c r="BM94" s="112">
        <v>49</v>
      </c>
      <c r="BN94" s="112">
        <v>38</v>
      </c>
      <c r="BO94" s="112">
        <v>69</v>
      </c>
      <c r="BP94" s="112">
        <v>53</v>
      </c>
      <c r="BQ94" s="112">
        <v>78</v>
      </c>
      <c r="BR94" s="112">
        <v>71</v>
      </c>
      <c r="BS94" s="112">
        <v>89</v>
      </c>
      <c r="BT94" s="112">
        <v>73</v>
      </c>
      <c r="BU94" s="112">
        <v>89</v>
      </c>
      <c r="BV94" s="112">
        <v>82</v>
      </c>
      <c r="BW94" s="112">
        <v>86</v>
      </c>
      <c r="BX94" s="112">
        <v>121</v>
      </c>
      <c r="BY94" s="112">
        <v>113</v>
      </c>
      <c r="BZ94" s="112">
        <v>94</v>
      </c>
      <c r="CA94" s="112">
        <v>81</v>
      </c>
      <c r="CB94" s="112">
        <v>88</v>
      </c>
      <c r="CC94" s="112">
        <v>104</v>
      </c>
      <c r="CD94" s="112">
        <v>101</v>
      </c>
      <c r="CE94" s="112">
        <v>90</v>
      </c>
      <c r="CF94" s="112">
        <v>92</v>
      </c>
      <c r="CG94" s="112">
        <v>93</v>
      </c>
      <c r="CH94" s="112">
        <v>93</v>
      </c>
      <c r="CI94" s="112">
        <v>89</v>
      </c>
      <c r="CJ94" s="112">
        <v>95</v>
      </c>
      <c r="CK94" s="112">
        <v>111</v>
      </c>
      <c r="CL94" s="112">
        <v>111</v>
      </c>
      <c r="CM94" s="112">
        <v>192</v>
      </c>
      <c r="CN94" s="112">
        <v>211</v>
      </c>
      <c r="CO94" s="112">
        <v>222</v>
      </c>
      <c r="CP94" s="112">
        <v>228</v>
      </c>
      <c r="CQ94" s="112">
        <v>236</v>
      </c>
      <c r="CR94" s="112">
        <v>241</v>
      </c>
      <c r="CS94" s="112">
        <v>241</v>
      </c>
      <c r="CT94" s="112">
        <v>239</v>
      </c>
      <c r="CU94" s="112">
        <v>232</v>
      </c>
      <c r="CV94" s="112">
        <v>273</v>
      </c>
      <c r="CW94" s="112">
        <v>339</v>
      </c>
      <c r="CX94" s="112">
        <v>359</v>
      </c>
      <c r="CY94" s="112">
        <v>331</v>
      </c>
      <c r="CZ94" s="112">
        <v>292</v>
      </c>
      <c r="DA94" s="112">
        <v>513</v>
      </c>
      <c r="DB94" s="112">
        <v>318</v>
      </c>
      <c r="DC94" s="112">
        <v>272</v>
      </c>
      <c r="DD94" s="112">
        <v>333</v>
      </c>
      <c r="DE94" s="112">
        <v>370</v>
      </c>
      <c r="DF94" s="112">
        <v>412</v>
      </c>
      <c r="DG94" s="112">
        <v>410</v>
      </c>
      <c r="DH94" s="112">
        <v>451</v>
      </c>
      <c r="DI94" s="112">
        <v>484</v>
      </c>
      <c r="DJ94" s="112">
        <v>496</v>
      </c>
      <c r="DK94" s="112"/>
      <c r="DL94" s="112"/>
      <c r="DM94" s="112"/>
      <c r="DN94" s="112"/>
      <c r="DO94" s="112"/>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s="112"/>
      <c r="DL95" s="112"/>
      <c r="DM95" s="112"/>
      <c r="DN95" s="112"/>
      <c r="DO95" s="112"/>
      <c r="DP95" s="112"/>
      <c r="DQ95" s="112"/>
      <c r="DR95" s="112"/>
      <c r="DS95" s="112"/>
      <c r="DT95" s="112"/>
      <c r="DU95" s="112"/>
      <c r="DV95" s="112"/>
      <c r="DW95" s="112"/>
      <c r="DX95" s="112"/>
      <c r="DY95" s="112"/>
      <c r="DZ95" s="112"/>
    </row>
    <row r="96" spans="1:130">
      <c r="A96" t="s">
        <v>1428</v>
      </c>
      <c r="B96" s="107" t="s">
        <v>13</v>
      </c>
      <c r="C96" s="112"/>
      <c r="D96" s="112"/>
      <c r="E96" s="112"/>
      <c r="F96" s="112"/>
      <c r="G96" s="112"/>
      <c r="H96" s="112"/>
      <c r="I96" s="112"/>
      <c r="J96" s="112"/>
      <c r="K96" s="112"/>
      <c r="L96" s="112"/>
      <c r="M96" s="112"/>
      <c r="N96" s="112"/>
      <c r="O96" s="112"/>
      <c r="P96" s="112"/>
      <c r="Q96" s="112"/>
      <c r="R96" s="112"/>
      <c r="S96" s="112">
        <v>104.25</v>
      </c>
      <c r="T96" s="112">
        <v>104.25</v>
      </c>
      <c r="U96" s="112">
        <v>104.25</v>
      </c>
      <c r="V96" s="112">
        <v>104.25</v>
      </c>
      <c r="W96" s="112">
        <v>129.75</v>
      </c>
      <c r="X96" s="112">
        <v>129.75</v>
      </c>
      <c r="Y96" s="112">
        <v>129.75</v>
      </c>
      <c r="Z96" s="112">
        <v>129.75</v>
      </c>
      <c r="AA96" s="112">
        <v>123</v>
      </c>
      <c r="AB96" s="112">
        <v>123</v>
      </c>
      <c r="AC96" s="112">
        <v>123</v>
      </c>
      <c r="AD96" s="112">
        <v>123</v>
      </c>
      <c r="AE96" s="112">
        <v>134.5</v>
      </c>
      <c r="AF96" s="112">
        <v>134.5</v>
      </c>
      <c r="AG96" s="112">
        <v>134.5</v>
      </c>
      <c r="AH96" s="112">
        <v>134.5</v>
      </c>
      <c r="AI96" s="112">
        <v>117.5</v>
      </c>
      <c r="AJ96" s="112">
        <v>117.5</v>
      </c>
      <c r="AK96" s="112">
        <v>117.5</v>
      </c>
      <c r="AL96" s="112">
        <v>117.5</v>
      </c>
      <c r="AM96" s="112">
        <v>142.25</v>
      </c>
      <c r="AN96" s="112">
        <v>142.25</v>
      </c>
      <c r="AO96" s="112">
        <v>142.25</v>
      </c>
      <c r="AP96" s="112">
        <v>142.25</v>
      </c>
      <c r="AQ96" s="112">
        <v>159</v>
      </c>
      <c r="AR96" s="112">
        <v>159</v>
      </c>
      <c r="AS96" s="112">
        <v>159</v>
      </c>
      <c r="AT96" s="112">
        <v>159</v>
      </c>
      <c r="AU96" s="112">
        <v>164</v>
      </c>
      <c r="AV96" s="112">
        <v>207</v>
      </c>
      <c r="AW96" s="112">
        <v>206</v>
      </c>
      <c r="AX96" s="112">
        <v>217</v>
      </c>
      <c r="AY96" s="112">
        <v>201</v>
      </c>
      <c r="AZ96" s="112">
        <v>226</v>
      </c>
      <c r="BA96" s="112">
        <v>227</v>
      </c>
      <c r="BB96" s="112">
        <v>238</v>
      </c>
      <c r="BC96" s="112">
        <v>179</v>
      </c>
      <c r="BD96" s="112">
        <v>223</v>
      </c>
      <c r="BE96" s="112">
        <v>227</v>
      </c>
      <c r="BF96" s="112">
        <v>240</v>
      </c>
      <c r="BG96" s="112">
        <v>247</v>
      </c>
      <c r="BH96" s="112">
        <v>267</v>
      </c>
      <c r="BI96" s="112">
        <v>245</v>
      </c>
      <c r="BJ96" s="112">
        <v>260</v>
      </c>
      <c r="BK96" s="112">
        <v>237</v>
      </c>
      <c r="BL96" s="112">
        <v>248</v>
      </c>
      <c r="BM96" s="112">
        <v>259</v>
      </c>
      <c r="BN96" s="112">
        <v>298</v>
      </c>
      <c r="BO96" s="112">
        <v>279</v>
      </c>
      <c r="BP96" s="112">
        <v>294</v>
      </c>
      <c r="BQ96" s="112">
        <v>319</v>
      </c>
      <c r="BR96" s="112">
        <v>335</v>
      </c>
      <c r="BS96" s="112">
        <v>330</v>
      </c>
      <c r="BT96" s="112">
        <v>356</v>
      </c>
      <c r="BU96" s="112">
        <v>398</v>
      </c>
      <c r="BV96" s="112">
        <v>374</v>
      </c>
      <c r="BW96" s="112">
        <v>355</v>
      </c>
      <c r="BX96" s="112">
        <v>388</v>
      </c>
      <c r="BY96" s="112">
        <v>403</v>
      </c>
      <c r="BZ96" s="112">
        <v>444</v>
      </c>
      <c r="CA96" s="112">
        <v>458</v>
      </c>
      <c r="CB96" s="112">
        <v>438</v>
      </c>
      <c r="CC96" s="112">
        <v>462</v>
      </c>
      <c r="CD96" s="112">
        <v>463</v>
      </c>
      <c r="CE96" s="112">
        <v>537</v>
      </c>
      <c r="CF96" s="112">
        <v>551</v>
      </c>
      <c r="CG96" s="112">
        <v>562</v>
      </c>
      <c r="CH96" s="112">
        <v>590</v>
      </c>
      <c r="CI96" s="112">
        <v>575</v>
      </c>
      <c r="CJ96" s="112">
        <v>600</v>
      </c>
      <c r="CK96" s="112">
        <v>650</v>
      </c>
      <c r="CL96" s="112">
        <v>586</v>
      </c>
      <c r="CM96" s="112">
        <v>591</v>
      </c>
      <c r="CN96" s="112">
        <v>612</v>
      </c>
      <c r="CO96" s="112">
        <v>678</v>
      </c>
      <c r="CP96" s="112">
        <v>669</v>
      </c>
      <c r="CQ96" s="112">
        <v>673</v>
      </c>
      <c r="CR96" s="112">
        <v>626</v>
      </c>
      <c r="CS96" s="112">
        <v>722</v>
      </c>
      <c r="CT96" s="112">
        <v>736</v>
      </c>
      <c r="CU96" s="112">
        <v>701</v>
      </c>
      <c r="CV96" s="112">
        <v>767</v>
      </c>
      <c r="CW96" s="112">
        <v>889</v>
      </c>
      <c r="CX96" s="112">
        <v>898</v>
      </c>
      <c r="CY96" s="112">
        <v>865</v>
      </c>
      <c r="CZ96" s="112">
        <v>627</v>
      </c>
      <c r="DA96" s="112">
        <v>887</v>
      </c>
      <c r="DB96" s="112">
        <v>763</v>
      </c>
      <c r="DC96" s="112">
        <v>733</v>
      </c>
      <c r="DD96" s="112">
        <v>799</v>
      </c>
      <c r="DE96" s="112">
        <v>834</v>
      </c>
      <c r="DF96" s="112">
        <v>890</v>
      </c>
      <c r="DG96" s="112">
        <v>772</v>
      </c>
      <c r="DH96" s="112">
        <v>1016</v>
      </c>
      <c r="DI96" s="112">
        <v>924</v>
      </c>
      <c r="DJ96" s="112">
        <v>906</v>
      </c>
      <c r="DK96" s="112"/>
      <c r="DL96" s="112"/>
      <c r="DM96" s="112"/>
      <c r="DN96" s="112"/>
      <c r="DO96" s="112"/>
      <c r="DP96" s="112"/>
      <c r="DQ96" s="112"/>
      <c r="DR96" s="112"/>
      <c r="DS96" s="112"/>
      <c r="DT96" s="112"/>
      <c r="DU96" s="112"/>
      <c r="DV96" s="112"/>
      <c r="DW96" s="112"/>
      <c r="DX96" s="112"/>
      <c r="DY96" s="112"/>
      <c r="DZ96" s="112"/>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129</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243</v>
      </c>
      <c r="BS97" s="112">
        <v>241</v>
      </c>
      <c r="BT97" s="112">
        <v>261</v>
      </c>
      <c r="BU97" s="112">
        <v>294</v>
      </c>
      <c r="BV97" s="112">
        <v>274</v>
      </c>
      <c r="BW97" s="112">
        <v>248</v>
      </c>
      <c r="BX97" s="112">
        <v>273</v>
      </c>
      <c r="BY97" s="112">
        <v>287</v>
      </c>
      <c r="BZ97" s="112">
        <v>324</v>
      </c>
      <c r="CA97" s="112">
        <v>326</v>
      </c>
      <c r="CB97" s="112">
        <v>308</v>
      </c>
      <c r="CC97" s="112">
        <v>322</v>
      </c>
      <c r="CD97" s="112">
        <v>324</v>
      </c>
      <c r="CE97" s="112">
        <v>337</v>
      </c>
      <c r="CF97" s="112">
        <v>354</v>
      </c>
      <c r="CG97" s="112">
        <v>359</v>
      </c>
      <c r="CH97" s="112">
        <v>376</v>
      </c>
      <c r="CI97" s="112">
        <v>373</v>
      </c>
      <c r="CJ97" s="112">
        <v>384</v>
      </c>
      <c r="CK97" s="112">
        <v>404</v>
      </c>
      <c r="CL97" s="112">
        <v>363</v>
      </c>
      <c r="CM97" s="112">
        <v>390</v>
      </c>
      <c r="CN97" s="112">
        <v>410</v>
      </c>
      <c r="CO97" s="112">
        <v>437</v>
      </c>
      <c r="CP97" s="112">
        <v>435</v>
      </c>
      <c r="CQ97" s="112">
        <v>453</v>
      </c>
      <c r="CR97" s="112">
        <v>433</v>
      </c>
      <c r="CS97" s="112">
        <v>487</v>
      </c>
      <c r="CT97" s="112">
        <v>512</v>
      </c>
      <c r="CU97" s="112">
        <v>480</v>
      </c>
      <c r="CV97" s="112">
        <v>571</v>
      </c>
      <c r="CW97" s="112">
        <v>635</v>
      </c>
      <c r="CX97" s="112">
        <v>670</v>
      </c>
      <c r="CY97" s="112">
        <v>672</v>
      </c>
      <c r="CZ97" s="112">
        <v>552</v>
      </c>
      <c r="DA97" s="112">
        <v>771</v>
      </c>
      <c r="DB97" s="112">
        <v>674</v>
      </c>
      <c r="DC97" s="112">
        <v>645</v>
      </c>
      <c r="DD97" s="112">
        <v>691</v>
      </c>
      <c r="DE97" s="112">
        <v>684</v>
      </c>
      <c r="DF97" s="112">
        <v>734</v>
      </c>
      <c r="DG97" s="112">
        <v>613</v>
      </c>
      <c r="DH97" s="112">
        <v>836</v>
      </c>
      <c r="DI97" s="112">
        <v>776</v>
      </c>
      <c r="DJ97" s="112">
        <v>703</v>
      </c>
      <c r="DK97" s="112"/>
      <c r="DL97" s="112"/>
      <c r="DM97" s="112"/>
      <c r="DN97" s="112"/>
      <c r="DO97" s="112"/>
      <c r="DP97" s="112"/>
      <c r="DQ97" s="112"/>
      <c r="DR97" s="112"/>
      <c r="DS97" s="112"/>
      <c r="DT97" s="112"/>
      <c r="DU97" s="112"/>
      <c r="DV97" s="112"/>
      <c r="DW97" s="112"/>
      <c r="DX97" s="112"/>
      <c r="DY97" s="112"/>
      <c r="DZ97" s="112"/>
    </row>
    <row r="98" spans="1:130" ht="15.75"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104</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235</v>
      </c>
      <c r="CT98" s="495">
        <v>224</v>
      </c>
      <c r="CU98" s="495">
        <v>221</v>
      </c>
      <c r="CV98" s="495">
        <v>195</v>
      </c>
      <c r="CW98" s="495">
        <v>254</v>
      </c>
      <c r="CX98" s="495">
        <v>228</v>
      </c>
      <c r="CY98" s="495">
        <v>193</v>
      </c>
      <c r="CZ98" s="495">
        <v>75</v>
      </c>
      <c r="DA98" s="495">
        <v>115</v>
      </c>
      <c r="DB98" s="495">
        <v>89</v>
      </c>
      <c r="DC98" s="495">
        <v>87</v>
      </c>
      <c r="DD98" s="495">
        <v>108</v>
      </c>
      <c r="DE98" s="495">
        <v>149</v>
      </c>
      <c r="DF98" s="495">
        <v>156</v>
      </c>
      <c r="DG98" s="495">
        <v>160</v>
      </c>
      <c r="DH98" s="495">
        <v>181</v>
      </c>
      <c r="DI98" s="495">
        <v>148</v>
      </c>
      <c r="DJ98" s="495">
        <v>203</v>
      </c>
      <c r="DK98" s="495"/>
      <c r="DL98" s="495"/>
      <c r="DM98" s="495"/>
      <c r="DN98" s="495"/>
      <c r="DO98" s="495"/>
      <c r="DP98" s="495"/>
      <c r="DQ98" s="495"/>
      <c r="DR98" s="495"/>
      <c r="DS98" s="495"/>
      <c r="DT98" s="495"/>
      <c r="DU98" s="495"/>
      <c r="DV98" s="495"/>
      <c r="DW98" s="495"/>
      <c r="DX98" s="495"/>
      <c r="DY98" s="495"/>
      <c r="DZ98" s="495"/>
    </row>
    <row r="99" spans="1:130" ht="19.5" customHeight="1" thickTop="1">
      <c r="B99" s="353" t="s">
        <v>1461</v>
      </c>
      <c r="C99" s="613" t="s">
        <v>1366</v>
      </c>
    </row>
    <row r="100" spans="1:130" ht="19.5" customHeight="1">
      <c r="B100" s="353"/>
      <c r="C100" s="613"/>
    </row>
    <row r="101" spans="1:130" ht="12.95" customHeight="1">
      <c r="B101" s="353"/>
    </row>
    <row r="102" spans="1:130">
      <c r="B102" s="353" t="s">
        <v>900</v>
      </c>
      <c r="C102" s="579"/>
      <c r="D102" s="579"/>
      <c r="E102" s="579" t="s">
        <v>504</v>
      </c>
      <c r="F102" s="579" t="s">
        <v>505</v>
      </c>
      <c r="G102" s="579" t="s">
        <v>506</v>
      </c>
      <c r="H102" s="579" t="s">
        <v>507</v>
      </c>
      <c r="I102" s="579" t="s">
        <v>508</v>
      </c>
      <c r="J102" s="579" t="s">
        <v>509</v>
      </c>
      <c r="K102" s="579" t="s">
        <v>510</v>
      </c>
      <c r="L102" s="579" t="s">
        <v>511</v>
      </c>
      <c r="M102" s="579" t="s">
        <v>512</v>
      </c>
      <c r="N102" s="579" t="s">
        <v>513</v>
      </c>
      <c r="O102" s="579" t="s">
        <v>514</v>
      </c>
      <c r="P102" s="579" t="s">
        <v>515</v>
      </c>
      <c r="Q102" s="579" t="s">
        <v>516</v>
      </c>
      <c r="R102" s="579" t="s">
        <v>517</v>
      </c>
      <c r="S102" s="579"/>
      <c r="T102" s="579"/>
      <c r="U102" s="579"/>
      <c r="V102" s="579"/>
      <c r="W102" s="579"/>
      <c r="X102" s="579"/>
      <c r="Y102" s="579"/>
      <c r="Z102" s="579"/>
      <c r="AA102" s="579"/>
      <c r="AB102" s="579"/>
      <c r="AC102" s="579"/>
      <c r="AD102" s="579"/>
      <c r="AE102" s="579"/>
      <c r="AF102" s="579"/>
      <c r="AG102" s="579"/>
      <c r="AH102" s="579"/>
      <c r="AI102" s="579"/>
      <c r="AJ102" s="579"/>
      <c r="AK102" s="579"/>
      <c r="AL102" s="579"/>
      <c r="AM102" s="579"/>
      <c r="AN102" s="579"/>
      <c r="AO102" s="579"/>
      <c r="AP102" s="579"/>
      <c r="AQ102" s="579"/>
      <c r="AR102" s="579"/>
      <c r="AS102" s="579"/>
      <c r="AT102" s="579"/>
      <c r="AU102" s="579"/>
      <c r="AV102" s="579"/>
      <c r="AW102" s="579"/>
      <c r="AX102" s="579"/>
      <c r="AY102" s="579"/>
      <c r="AZ102" s="579"/>
      <c r="BA102" s="579"/>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c r="DC102" s="579"/>
      <c r="DD102" s="579"/>
      <c r="DE102" s="579"/>
      <c r="DF102" s="579"/>
      <c r="DG102" s="579"/>
      <c r="DH102" s="579"/>
      <c r="DI102" s="579"/>
      <c r="DJ102" s="579"/>
      <c r="DK102" s="579"/>
      <c r="DL102" s="579"/>
      <c r="DM102" s="579"/>
      <c r="DN102" s="579"/>
      <c r="DO102" s="579"/>
      <c r="DP102" s="579"/>
      <c r="DQ102" s="579"/>
      <c r="DR102" s="579"/>
      <c r="DS102" s="579"/>
      <c r="DT102" s="579"/>
      <c r="DU102" s="579"/>
      <c r="DV102" s="579"/>
      <c r="DW102" s="579"/>
      <c r="DX102" s="579"/>
      <c r="DY102" s="579"/>
      <c r="DZ102" s="579"/>
    </row>
    <row r="103" spans="1:130" s="486" customFormat="1" ht="14.25" customHeight="1">
      <c r="A103" s="710"/>
      <c r="B103" s="484" t="s">
        <v>1482</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36</v>
      </c>
      <c r="AB103" s="485">
        <v>36</v>
      </c>
      <c r="AC103" s="485">
        <v>36</v>
      </c>
      <c r="AD103" s="485">
        <v>36</v>
      </c>
      <c r="AE103" s="485">
        <v>34</v>
      </c>
      <c r="AF103" s="485">
        <v>34</v>
      </c>
      <c r="AG103" s="485">
        <v>34</v>
      </c>
      <c r="AH103" s="485">
        <v>34</v>
      </c>
      <c r="AI103" s="485">
        <v>41</v>
      </c>
      <c r="AJ103" s="485">
        <v>41</v>
      </c>
      <c r="AK103" s="485">
        <v>41</v>
      </c>
      <c r="AL103" s="485">
        <v>41</v>
      </c>
      <c r="AM103" s="485">
        <v>47</v>
      </c>
      <c r="AN103" s="485">
        <v>47</v>
      </c>
      <c r="AO103" s="485">
        <v>47</v>
      </c>
      <c r="AP103" s="485">
        <v>47</v>
      </c>
      <c r="AQ103" s="485">
        <v>51</v>
      </c>
      <c r="AR103" s="485">
        <v>51</v>
      </c>
      <c r="AS103" s="485">
        <v>51</v>
      </c>
      <c r="AT103" s="485">
        <v>51</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125</v>
      </c>
      <c r="DI103" s="485">
        <v>132</v>
      </c>
      <c r="DJ103" s="485">
        <v>139</v>
      </c>
      <c r="DK103" s="485"/>
      <c r="DL103" s="485"/>
      <c r="DM103" s="485"/>
      <c r="DN103" s="485"/>
      <c r="DO103" s="485"/>
      <c r="DP103" s="485"/>
      <c r="DQ103" s="485"/>
      <c r="DR103" s="485"/>
      <c r="DS103" s="485"/>
      <c r="DT103" s="485"/>
      <c r="DU103" s="485"/>
      <c r="DV103" s="485"/>
      <c r="DW103" s="485"/>
      <c r="DX103" s="485"/>
      <c r="DY103" s="485"/>
      <c r="DZ103" s="485"/>
    </row>
    <row r="104" spans="1:130" s="489" customFormat="1" ht="10.5" customHeight="1">
      <c r="A104" s="71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488"/>
      <c r="DL104" s="488"/>
      <c r="DM104" s="488"/>
      <c r="DN104" s="488"/>
      <c r="DO104" s="488"/>
      <c r="DP104" s="488"/>
      <c r="DQ104" s="488"/>
      <c r="DR104" s="488"/>
      <c r="DS104" s="488"/>
      <c r="DT104" s="488"/>
      <c r="DU104" s="488"/>
      <c r="DV104" s="488"/>
      <c r="DW104" s="488"/>
      <c r="DX104" s="488"/>
      <c r="DY104" s="488"/>
      <c r="DZ104" s="488"/>
    </row>
    <row r="105" spans="1:130" s="486" customFormat="1" ht="14.25" customHeight="1">
      <c r="A105" s="710"/>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36</v>
      </c>
      <c r="AB105" s="485">
        <v>36</v>
      </c>
      <c r="AC105" s="485">
        <v>36</v>
      </c>
      <c r="AD105" s="485">
        <v>36</v>
      </c>
      <c r="AE105" s="485">
        <v>34</v>
      </c>
      <c r="AF105" s="485">
        <v>34</v>
      </c>
      <c r="AG105" s="485">
        <v>34</v>
      </c>
      <c r="AH105" s="485">
        <v>34</v>
      </c>
      <c r="AI105" s="485">
        <v>43</v>
      </c>
      <c r="AJ105" s="485">
        <v>43</v>
      </c>
      <c r="AK105" s="485">
        <v>43</v>
      </c>
      <c r="AL105" s="485">
        <v>43</v>
      </c>
      <c r="AM105" s="485">
        <v>48</v>
      </c>
      <c r="AN105" s="485">
        <v>48</v>
      </c>
      <c r="AO105" s="485">
        <v>48</v>
      </c>
      <c r="AP105" s="485">
        <v>48</v>
      </c>
      <c r="AQ105" s="485">
        <v>52</v>
      </c>
      <c r="AR105" s="485">
        <v>52</v>
      </c>
      <c r="AS105" s="485">
        <v>52</v>
      </c>
      <c r="AT105" s="485">
        <v>52</v>
      </c>
      <c r="AU105" s="485">
        <v>50</v>
      </c>
      <c r="AV105" s="485">
        <v>51</v>
      </c>
      <c r="AW105" s="485">
        <v>50</v>
      </c>
      <c r="AX105" s="485">
        <v>51</v>
      </c>
      <c r="AY105" s="485">
        <v>55</v>
      </c>
      <c r="AZ105" s="485">
        <v>58</v>
      </c>
      <c r="BA105" s="485">
        <v>57</v>
      </c>
      <c r="BB105" s="485">
        <v>60</v>
      </c>
      <c r="BC105" s="485">
        <v>65</v>
      </c>
      <c r="BD105" s="485">
        <v>68</v>
      </c>
      <c r="BE105" s="485">
        <v>72</v>
      </c>
      <c r="BF105" s="485">
        <v>73</v>
      </c>
      <c r="BG105" s="485">
        <v>73</v>
      </c>
      <c r="BH105" s="485">
        <v>72</v>
      </c>
      <c r="BI105" s="485">
        <v>73</v>
      </c>
      <c r="BJ105" s="485">
        <v>75</v>
      </c>
      <c r="BK105" s="485">
        <v>77</v>
      </c>
      <c r="BL105" s="485">
        <v>75</v>
      </c>
      <c r="BM105" s="485">
        <v>77</v>
      </c>
      <c r="BN105" s="485">
        <v>77</v>
      </c>
      <c r="BO105" s="485">
        <v>78</v>
      </c>
      <c r="BP105" s="485">
        <v>81</v>
      </c>
      <c r="BQ105" s="485">
        <v>81</v>
      </c>
      <c r="BR105" s="485">
        <v>81</v>
      </c>
      <c r="BS105" s="485">
        <v>84</v>
      </c>
      <c r="BT105" s="485">
        <v>85</v>
      </c>
      <c r="BU105" s="485">
        <v>86</v>
      </c>
      <c r="BV105" s="485">
        <v>83</v>
      </c>
      <c r="BW105" s="485">
        <v>86</v>
      </c>
      <c r="BX105" s="485">
        <v>84</v>
      </c>
      <c r="BY105" s="485">
        <v>86</v>
      </c>
      <c r="BZ105" s="485">
        <v>88</v>
      </c>
      <c r="CA105" s="485">
        <v>89</v>
      </c>
      <c r="CB105" s="485">
        <v>91</v>
      </c>
      <c r="CC105" s="485">
        <v>89</v>
      </c>
      <c r="CD105" s="485">
        <v>89</v>
      </c>
      <c r="CE105" s="485">
        <v>89</v>
      </c>
      <c r="CF105" s="485">
        <v>90</v>
      </c>
      <c r="CG105" s="485">
        <v>90</v>
      </c>
      <c r="CH105" s="485">
        <v>91</v>
      </c>
      <c r="CI105" s="485">
        <v>90</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106</v>
      </c>
      <c r="CX105" s="485">
        <v>108</v>
      </c>
      <c r="CY105" s="485">
        <v>110</v>
      </c>
      <c r="CZ105" s="485">
        <v>111</v>
      </c>
      <c r="DA105" s="485">
        <v>116</v>
      </c>
      <c r="DB105" s="485">
        <v>113</v>
      </c>
      <c r="DC105" s="485">
        <v>113</v>
      </c>
      <c r="DD105" s="485">
        <v>114</v>
      </c>
      <c r="DE105" s="485">
        <v>115</v>
      </c>
      <c r="DF105" s="485">
        <v>116</v>
      </c>
      <c r="DG105" s="485">
        <v>120</v>
      </c>
      <c r="DH105" s="485">
        <v>129</v>
      </c>
      <c r="DI105" s="485">
        <v>133</v>
      </c>
      <c r="DJ105" s="485">
        <v>138</v>
      </c>
      <c r="DK105" s="485"/>
      <c r="DL105" s="485"/>
      <c r="DM105" s="485"/>
      <c r="DN105" s="485"/>
      <c r="DO105" s="485"/>
      <c r="DP105" s="485"/>
      <c r="DQ105" s="485"/>
      <c r="DR105" s="485"/>
      <c r="DS105" s="485"/>
      <c r="DT105" s="485"/>
      <c r="DU105" s="485"/>
      <c r="DV105" s="485"/>
      <c r="DW105" s="485"/>
      <c r="DX105" s="485"/>
      <c r="DY105" s="485"/>
      <c r="DZ105" s="485"/>
    </row>
    <row r="106" spans="1:130" s="486" customFormat="1" ht="13.5" customHeight="1">
      <c r="A106" s="71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52</v>
      </c>
      <c r="Z106" s="491">
        <v>52</v>
      </c>
      <c r="AA106" s="491">
        <v>52</v>
      </c>
      <c r="AB106" s="491">
        <v>52</v>
      </c>
      <c r="AC106" s="491">
        <v>52</v>
      </c>
      <c r="AD106" s="491">
        <v>52</v>
      </c>
      <c r="AE106" s="491">
        <v>51</v>
      </c>
      <c r="AF106" s="491">
        <v>51</v>
      </c>
      <c r="AG106" s="491">
        <v>51</v>
      </c>
      <c r="AH106" s="491">
        <v>51</v>
      </c>
      <c r="AI106" s="491">
        <v>56</v>
      </c>
      <c r="AJ106" s="491">
        <v>56</v>
      </c>
      <c r="AK106" s="491">
        <v>56</v>
      </c>
      <c r="AL106" s="491">
        <v>56</v>
      </c>
      <c r="AM106" s="491">
        <v>60</v>
      </c>
      <c r="AN106" s="491">
        <v>60</v>
      </c>
      <c r="AO106" s="491">
        <v>60</v>
      </c>
      <c r="AP106" s="491">
        <v>60</v>
      </c>
      <c r="AQ106" s="491">
        <v>64</v>
      </c>
      <c r="AR106" s="491">
        <v>64</v>
      </c>
      <c r="AS106" s="491">
        <v>64</v>
      </c>
      <c r="AT106" s="491">
        <v>64</v>
      </c>
      <c r="AU106" s="491">
        <v>58</v>
      </c>
      <c r="AV106" s="491">
        <v>58</v>
      </c>
      <c r="AW106" s="491">
        <v>58</v>
      </c>
      <c r="AX106" s="491">
        <v>59</v>
      </c>
      <c r="AY106" s="491">
        <v>62</v>
      </c>
      <c r="AZ106" s="491">
        <v>62</v>
      </c>
      <c r="BA106" s="491">
        <v>61</v>
      </c>
      <c r="BB106" s="491">
        <v>62</v>
      </c>
      <c r="BC106" s="491">
        <v>65</v>
      </c>
      <c r="BD106" s="491">
        <v>66</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106</v>
      </c>
      <c r="CZ106" s="491">
        <v>107</v>
      </c>
      <c r="DA106" s="491">
        <v>111</v>
      </c>
      <c r="DB106" s="491">
        <v>109</v>
      </c>
      <c r="DC106" s="491">
        <v>112</v>
      </c>
      <c r="DD106" s="491">
        <v>109</v>
      </c>
      <c r="DE106" s="491">
        <v>115</v>
      </c>
      <c r="DF106" s="491">
        <v>113</v>
      </c>
      <c r="DG106" s="491">
        <v>119</v>
      </c>
      <c r="DH106" s="491">
        <v>122</v>
      </c>
      <c r="DI106" s="491">
        <v>132</v>
      </c>
      <c r="DJ106" s="491">
        <v>139</v>
      </c>
      <c r="DK106" s="491"/>
      <c r="DL106" s="491"/>
      <c r="DM106" s="491"/>
      <c r="DN106" s="491"/>
      <c r="DO106" s="491"/>
      <c r="DP106" s="491"/>
      <c r="DQ106" s="491"/>
      <c r="DR106" s="491"/>
      <c r="DS106" s="491"/>
      <c r="DT106" s="491"/>
      <c r="DU106" s="491"/>
      <c r="DV106" s="491"/>
      <c r="DW106" s="491"/>
      <c r="DX106" s="491"/>
      <c r="DY106" s="491"/>
      <c r="DZ106" s="491"/>
    </row>
    <row r="107" spans="1:130" s="486" customFormat="1" ht="13.5" customHeight="1">
      <c r="A107" s="71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32</v>
      </c>
      <c r="AF107" s="491">
        <v>32</v>
      </c>
      <c r="AG107" s="491">
        <v>32</v>
      </c>
      <c r="AH107" s="491">
        <v>32</v>
      </c>
      <c r="AI107" s="491">
        <v>41</v>
      </c>
      <c r="AJ107" s="491">
        <v>41</v>
      </c>
      <c r="AK107" s="491">
        <v>41</v>
      </c>
      <c r="AL107" s="491">
        <v>41</v>
      </c>
      <c r="AM107" s="491">
        <v>46</v>
      </c>
      <c r="AN107" s="491">
        <v>46</v>
      </c>
      <c r="AO107" s="491">
        <v>46</v>
      </c>
      <c r="AP107" s="491">
        <v>46</v>
      </c>
      <c r="AQ107" s="491">
        <v>50</v>
      </c>
      <c r="AR107" s="491">
        <v>50</v>
      </c>
      <c r="AS107" s="491">
        <v>50</v>
      </c>
      <c r="AT107" s="491">
        <v>50</v>
      </c>
      <c r="AU107" s="491">
        <v>49</v>
      </c>
      <c r="AV107" s="491">
        <v>50</v>
      </c>
      <c r="AW107" s="491">
        <v>49</v>
      </c>
      <c r="AX107" s="491">
        <v>50</v>
      </c>
      <c r="AY107" s="491">
        <v>53</v>
      </c>
      <c r="AZ107" s="491">
        <v>58</v>
      </c>
      <c r="BA107" s="491">
        <v>57</v>
      </c>
      <c r="BB107" s="491">
        <v>59</v>
      </c>
      <c r="BC107" s="491">
        <v>65</v>
      </c>
      <c r="BD107" s="491">
        <v>68</v>
      </c>
      <c r="BE107" s="491">
        <v>73</v>
      </c>
      <c r="BF107" s="491">
        <v>74</v>
      </c>
      <c r="BG107" s="491">
        <v>74</v>
      </c>
      <c r="BH107" s="491">
        <v>72</v>
      </c>
      <c r="BI107" s="491">
        <v>74</v>
      </c>
      <c r="BJ107" s="491">
        <v>75</v>
      </c>
      <c r="BK107" s="491">
        <v>78</v>
      </c>
      <c r="BL107" s="491">
        <v>76</v>
      </c>
      <c r="BM107" s="491">
        <v>77</v>
      </c>
      <c r="BN107" s="491">
        <v>78</v>
      </c>
      <c r="BO107" s="491">
        <v>79</v>
      </c>
      <c r="BP107" s="491">
        <v>83</v>
      </c>
      <c r="BQ107" s="491">
        <v>82</v>
      </c>
      <c r="BR107" s="491">
        <v>82</v>
      </c>
      <c r="BS107" s="491">
        <v>85</v>
      </c>
      <c r="BT107" s="491">
        <v>85</v>
      </c>
      <c r="BU107" s="491">
        <v>87</v>
      </c>
      <c r="BV107" s="491">
        <v>84</v>
      </c>
      <c r="BW107" s="491">
        <v>86</v>
      </c>
      <c r="BX107" s="491">
        <v>84</v>
      </c>
      <c r="BY107" s="491">
        <v>86</v>
      </c>
      <c r="BZ107" s="491">
        <v>88</v>
      </c>
      <c r="CA107" s="491">
        <v>90</v>
      </c>
      <c r="CB107" s="491">
        <v>92</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100</v>
      </c>
      <c r="CR107" s="491">
        <v>104</v>
      </c>
      <c r="CS107" s="491">
        <v>103</v>
      </c>
      <c r="CT107" s="491">
        <v>101</v>
      </c>
      <c r="CU107" s="491">
        <v>100</v>
      </c>
      <c r="CV107" s="491">
        <v>105</v>
      </c>
      <c r="CW107" s="491">
        <v>106</v>
      </c>
      <c r="CX107" s="491">
        <v>108</v>
      </c>
      <c r="CY107" s="491">
        <v>111</v>
      </c>
      <c r="CZ107" s="491">
        <v>112</v>
      </c>
      <c r="DA107" s="491">
        <v>117</v>
      </c>
      <c r="DB107" s="491">
        <v>114</v>
      </c>
      <c r="DC107" s="491">
        <v>114</v>
      </c>
      <c r="DD107" s="491">
        <v>115</v>
      </c>
      <c r="DE107" s="491">
        <v>115</v>
      </c>
      <c r="DF107" s="491">
        <v>116</v>
      </c>
      <c r="DG107" s="491">
        <v>121</v>
      </c>
      <c r="DH107" s="491">
        <v>130</v>
      </c>
      <c r="DI107" s="491">
        <v>133</v>
      </c>
      <c r="DJ107" s="491">
        <v>138</v>
      </c>
      <c r="DK107" s="491"/>
      <c r="DL107" s="491"/>
      <c r="DM107" s="491"/>
      <c r="DN107" s="491"/>
      <c r="DO107" s="491"/>
      <c r="DP107" s="491"/>
      <c r="DQ107" s="491"/>
      <c r="DR107" s="491"/>
      <c r="DS107" s="491"/>
      <c r="DT107" s="491"/>
      <c r="DU107" s="491"/>
      <c r="DV107" s="491"/>
      <c r="DW107" s="491"/>
      <c r="DX107" s="491"/>
      <c r="DY107" s="491"/>
      <c r="DZ107" s="491"/>
    </row>
    <row r="108" spans="1:130" s="489" customFormat="1" ht="6.75" customHeight="1">
      <c r="A108" s="71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488"/>
      <c r="DL108" s="488"/>
      <c r="DM108" s="488"/>
      <c r="DN108" s="488"/>
      <c r="DO108" s="488"/>
      <c r="DP108" s="488"/>
      <c r="DQ108" s="488"/>
      <c r="DR108" s="488"/>
      <c r="DS108" s="488"/>
      <c r="DT108" s="488"/>
      <c r="DU108" s="488"/>
      <c r="DV108" s="488"/>
      <c r="DW108" s="488"/>
      <c r="DX108" s="488"/>
      <c r="DY108" s="488"/>
      <c r="DZ108" s="488"/>
    </row>
    <row r="109" spans="1:130" s="486" customFormat="1" ht="14.25" customHeight="1">
      <c r="A109" s="710"/>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35</v>
      </c>
      <c r="Z109" s="485">
        <v>35</v>
      </c>
      <c r="AA109" s="485">
        <v>40</v>
      </c>
      <c r="AB109" s="485">
        <v>40</v>
      </c>
      <c r="AC109" s="485">
        <v>40</v>
      </c>
      <c r="AD109" s="485">
        <v>40</v>
      </c>
      <c r="AE109" s="485">
        <v>39</v>
      </c>
      <c r="AF109" s="485">
        <v>39</v>
      </c>
      <c r="AG109" s="485">
        <v>39</v>
      </c>
      <c r="AH109" s="485">
        <v>39</v>
      </c>
      <c r="AI109" s="485">
        <v>45</v>
      </c>
      <c r="AJ109" s="485">
        <v>45</v>
      </c>
      <c r="AK109" s="485">
        <v>45</v>
      </c>
      <c r="AL109" s="485">
        <v>45</v>
      </c>
      <c r="AM109" s="485">
        <v>54</v>
      </c>
      <c r="AN109" s="485">
        <v>54</v>
      </c>
      <c r="AO109" s="485">
        <v>54</v>
      </c>
      <c r="AP109" s="485">
        <v>54</v>
      </c>
      <c r="AQ109" s="485">
        <v>58</v>
      </c>
      <c r="AR109" s="485">
        <v>58</v>
      </c>
      <c r="AS109" s="485">
        <v>58</v>
      </c>
      <c r="AT109" s="485">
        <v>58</v>
      </c>
      <c r="AU109" s="485">
        <v>54</v>
      </c>
      <c r="AV109" s="485">
        <v>53</v>
      </c>
      <c r="AW109" s="485">
        <v>49</v>
      </c>
      <c r="AX109" s="485">
        <v>49</v>
      </c>
      <c r="AY109" s="485">
        <v>55</v>
      </c>
      <c r="AZ109" s="485">
        <v>53</v>
      </c>
      <c r="BA109" s="485">
        <v>57</v>
      </c>
      <c r="BB109" s="485">
        <v>55</v>
      </c>
      <c r="BC109" s="485">
        <v>61</v>
      </c>
      <c r="BD109" s="485">
        <v>70</v>
      </c>
      <c r="BE109" s="485">
        <v>66</v>
      </c>
      <c r="BF109" s="485">
        <v>70</v>
      </c>
      <c r="BG109" s="485">
        <v>76</v>
      </c>
      <c r="BH109" s="485">
        <v>73</v>
      </c>
      <c r="BI109" s="485">
        <v>73</v>
      </c>
      <c r="BJ109" s="485">
        <v>71</v>
      </c>
      <c r="BK109" s="485">
        <v>75</v>
      </c>
      <c r="BL109" s="485">
        <v>77</v>
      </c>
      <c r="BM109" s="485">
        <v>72</v>
      </c>
      <c r="BN109" s="485">
        <v>72</v>
      </c>
      <c r="BO109" s="485">
        <v>78</v>
      </c>
      <c r="BP109" s="485">
        <v>82</v>
      </c>
      <c r="BQ109" s="485">
        <v>79</v>
      </c>
      <c r="BR109" s="485">
        <v>80</v>
      </c>
      <c r="BS109" s="485">
        <v>82</v>
      </c>
      <c r="BT109" s="485">
        <v>84</v>
      </c>
      <c r="BU109" s="485">
        <v>81</v>
      </c>
      <c r="BV109" s="485">
        <v>84</v>
      </c>
      <c r="BW109" s="485">
        <v>87</v>
      </c>
      <c r="BX109" s="485">
        <v>87</v>
      </c>
      <c r="BY109" s="485">
        <v>86</v>
      </c>
      <c r="BZ109" s="485">
        <v>86</v>
      </c>
      <c r="CA109" s="485">
        <v>87</v>
      </c>
      <c r="CB109" s="485">
        <v>88</v>
      </c>
      <c r="CC109" s="485">
        <v>86</v>
      </c>
      <c r="CD109" s="485">
        <v>87</v>
      </c>
      <c r="CE109" s="485">
        <v>85</v>
      </c>
      <c r="CF109" s="485">
        <v>85</v>
      </c>
      <c r="CG109" s="485">
        <v>84</v>
      </c>
      <c r="CH109" s="485">
        <v>83</v>
      </c>
      <c r="CI109" s="485">
        <v>94</v>
      </c>
      <c r="CJ109" s="485">
        <v>93</v>
      </c>
      <c r="CK109" s="485">
        <v>85</v>
      </c>
      <c r="CL109" s="485">
        <v>98</v>
      </c>
      <c r="CM109" s="485">
        <v>98</v>
      </c>
      <c r="CN109" s="485">
        <v>100</v>
      </c>
      <c r="CO109" s="485">
        <v>98</v>
      </c>
      <c r="CP109" s="485">
        <v>105</v>
      </c>
      <c r="CQ109" s="485">
        <v>100</v>
      </c>
      <c r="CR109" s="485">
        <v>95</v>
      </c>
      <c r="CS109" s="485">
        <v>92</v>
      </c>
      <c r="CT109" s="485">
        <v>100</v>
      </c>
      <c r="CU109" s="485">
        <v>99</v>
      </c>
      <c r="CV109" s="485">
        <v>100</v>
      </c>
      <c r="CW109" s="485">
        <v>94</v>
      </c>
      <c r="CX109" s="485">
        <v>100</v>
      </c>
      <c r="CY109" s="485">
        <v>102</v>
      </c>
      <c r="CZ109" s="485">
        <v>109</v>
      </c>
      <c r="DA109" s="485">
        <v>105</v>
      </c>
      <c r="DB109" s="485">
        <v>105</v>
      </c>
      <c r="DC109" s="485">
        <v>105</v>
      </c>
      <c r="DD109" s="485">
        <v>105</v>
      </c>
      <c r="DE109" s="485">
        <v>111</v>
      </c>
      <c r="DF109" s="485">
        <v>125</v>
      </c>
      <c r="DG109" s="485">
        <v>137</v>
      </c>
      <c r="DH109" s="485">
        <v>131</v>
      </c>
      <c r="DI109" s="485">
        <v>167</v>
      </c>
      <c r="DJ109" s="485">
        <v>161</v>
      </c>
      <c r="DK109" s="485"/>
      <c r="DL109" s="485"/>
      <c r="DM109" s="485"/>
      <c r="DN109" s="485"/>
      <c r="DO109" s="485"/>
      <c r="DP109" s="485"/>
      <c r="DQ109" s="485"/>
      <c r="DR109" s="485"/>
      <c r="DS109" s="485"/>
      <c r="DT109" s="485"/>
      <c r="DU109" s="485"/>
      <c r="DV109" s="485"/>
      <c r="DW109" s="485"/>
      <c r="DX109" s="485"/>
      <c r="DY109" s="485"/>
      <c r="DZ109" s="485"/>
    </row>
    <row r="110" spans="1:130" s="486" customFormat="1" ht="14.25" customHeight="1">
      <c r="A110" s="71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35</v>
      </c>
      <c r="Z110" s="493">
        <v>35</v>
      </c>
      <c r="AA110" s="493">
        <v>40</v>
      </c>
      <c r="AB110" s="493">
        <v>40</v>
      </c>
      <c r="AC110" s="493">
        <v>40</v>
      </c>
      <c r="AD110" s="493">
        <v>40</v>
      </c>
      <c r="AE110" s="493">
        <v>39</v>
      </c>
      <c r="AF110" s="493">
        <v>39</v>
      </c>
      <c r="AG110" s="493">
        <v>39</v>
      </c>
      <c r="AH110" s="493">
        <v>39</v>
      </c>
      <c r="AI110" s="493">
        <v>45</v>
      </c>
      <c r="AJ110" s="493">
        <v>45</v>
      </c>
      <c r="AK110" s="493">
        <v>45</v>
      </c>
      <c r="AL110" s="493">
        <v>45</v>
      </c>
      <c r="AM110" s="493">
        <v>54</v>
      </c>
      <c r="AN110" s="493">
        <v>54</v>
      </c>
      <c r="AO110" s="493">
        <v>54</v>
      </c>
      <c r="AP110" s="493">
        <v>54</v>
      </c>
      <c r="AQ110" s="493">
        <v>58</v>
      </c>
      <c r="AR110" s="493">
        <v>58</v>
      </c>
      <c r="AS110" s="493">
        <v>58</v>
      </c>
      <c r="AT110" s="493">
        <v>58</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103</v>
      </c>
      <c r="CS110" s="493">
        <v>103</v>
      </c>
      <c r="CT110" s="493">
        <v>103</v>
      </c>
      <c r="CU110" s="493">
        <v>103</v>
      </c>
      <c r="CV110" s="493">
        <v>104</v>
      </c>
      <c r="CW110" s="493">
        <v>102</v>
      </c>
      <c r="CX110" s="493">
        <v>101</v>
      </c>
      <c r="CY110" s="493">
        <v>104</v>
      </c>
      <c r="CZ110" s="493">
        <v>105</v>
      </c>
      <c r="DA110" s="493">
        <v>104</v>
      </c>
      <c r="DB110" s="493">
        <v>104</v>
      </c>
      <c r="DC110" s="493">
        <v>103</v>
      </c>
      <c r="DD110" s="493">
        <v>102</v>
      </c>
      <c r="DE110" s="493">
        <v>110</v>
      </c>
      <c r="DF110" s="493">
        <v>112</v>
      </c>
      <c r="DG110" s="493">
        <v>117</v>
      </c>
      <c r="DH110" s="493">
        <v>116</v>
      </c>
      <c r="DI110" s="493">
        <v>138</v>
      </c>
      <c r="DJ110" s="493">
        <v>146</v>
      </c>
      <c r="DK110" s="493"/>
      <c r="DL110" s="493"/>
      <c r="DM110" s="493"/>
      <c r="DN110" s="493"/>
      <c r="DO110" s="493"/>
      <c r="DP110" s="493"/>
      <c r="DQ110" s="493"/>
      <c r="DR110" s="493"/>
      <c r="DS110" s="493"/>
      <c r="DT110" s="493"/>
      <c r="DU110" s="493"/>
      <c r="DV110" s="493"/>
      <c r="DW110" s="493"/>
      <c r="DX110" s="493"/>
      <c r="DY110" s="493"/>
      <c r="DZ110" s="493"/>
    </row>
    <row r="111" spans="1:130" s="486" customFormat="1" ht="13.5" customHeight="1">
      <c r="A111" s="71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43</v>
      </c>
      <c r="Z111" s="491">
        <v>43</v>
      </c>
      <c r="AA111" s="491">
        <v>44</v>
      </c>
      <c r="AB111" s="491">
        <v>44</v>
      </c>
      <c r="AC111" s="491">
        <v>44</v>
      </c>
      <c r="AD111" s="491">
        <v>44</v>
      </c>
      <c r="AE111" s="491">
        <v>43</v>
      </c>
      <c r="AF111" s="491">
        <v>43</v>
      </c>
      <c r="AG111" s="491">
        <v>43</v>
      </c>
      <c r="AH111" s="491">
        <v>43</v>
      </c>
      <c r="AI111" s="491">
        <v>48</v>
      </c>
      <c r="AJ111" s="491">
        <v>48</v>
      </c>
      <c r="AK111" s="491">
        <v>48</v>
      </c>
      <c r="AL111" s="491">
        <v>48</v>
      </c>
      <c r="AM111" s="491">
        <v>54</v>
      </c>
      <c r="AN111" s="491">
        <v>54</v>
      </c>
      <c r="AO111" s="491">
        <v>54</v>
      </c>
      <c r="AP111" s="491">
        <v>54</v>
      </c>
      <c r="AQ111" s="491">
        <v>59</v>
      </c>
      <c r="AR111" s="491">
        <v>59</v>
      </c>
      <c r="AS111" s="491">
        <v>59</v>
      </c>
      <c r="AT111" s="491">
        <v>59</v>
      </c>
      <c r="AU111" s="491">
        <v>53</v>
      </c>
      <c r="AV111" s="491">
        <v>55</v>
      </c>
      <c r="AW111" s="491">
        <v>56</v>
      </c>
      <c r="AX111" s="491">
        <v>56</v>
      </c>
      <c r="AY111" s="491">
        <v>59</v>
      </c>
      <c r="AZ111" s="491">
        <v>59</v>
      </c>
      <c r="BA111" s="491">
        <v>60</v>
      </c>
      <c r="BB111" s="491">
        <v>61</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89</v>
      </c>
      <c r="CC111" s="491">
        <v>89</v>
      </c>
      <c r="CD111" s="491">
        <v>89</v>
      </c>
      <c r="CE111" s="491">
        <v>89</v>
      </c>
      <c r="CF111" s="491">
        <v>90</v>
      </c>
      <c r="CG111" s="491">
        <v>89</v>
      </c>
      <c r="CH111" s="491">
        <v>91</v>
      </c>
      <c r="CI111" s="491">
        <v>94</v>
      </c>
      <c r="CJ111" s="491">
        <v>95</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103</v>
      </c>
      <c r="CX111" s="491">
        <v>102</v>
      </c>
      <c r="CY111" s="491">
        <v>105</v>
      </c>
      <c r="CZ111" s="491">
        <v>106</v>
      </c>
      <c r="DA111" s="491">
        <v>104</v>
      </c>
      <c r="DB111" s="491">
        <v>105</v>
      </c>
      <c r="DC111" s="491">
        <v>103</v>
      </c>
      <c r="DD111" s="491">
        <v>100</v>
      </c>
      <c r="DE111" s="491">
        <v>113</v>
      </c>
      <c r="DF111" s="491">
        <v>117</v>
      </c>
      <c r="DG111" s="491">
        <v>123</v>
      </c>
      <c r="DH111" s="491">
        <v>119</v>
      </c>
      <c r="DI111" s="491">
        <v>151</v>
      </c>
      <c r="DJ111" s="491">
        <v>157</v>
      </c>
      <c r="DK111" s="491"/>
      <c r="DL111" s="491"/>
      <c r="DM111" s="491"/>
      <c r="DN111" s="491"/>
      <c r="DO111" s="491"/>
      <c r="DP111" s="491"/>
      <c r="DQ111" s="491"/>
      <c r="DR111" s="491"/>
      <c r="DS111" s="491"/>
      <c r="DT111" s="491"/>
      <c r="DU111" s="491"/>
      <c r="DV111" s="491"/>
      <c r="DW111" s="491"/>
      <c r="DX111" s="491"/>
      <c r="DY111" s="491"/>
      <c r="DZ111" s="491"/>
    </row>
    <row r="112" spans="1:130" s="486" customFormat="1" ht="13.5" customHeight="1">
      <c r="A112" s="71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25</v>
      </c>
      <c r="Z112" s="491">
        <v>25</v>
      </c>
      <c r="AA112" s="491">
        <v>32</v>
      </c>
      <c r="AB112" s="491">
        <v>32</v>
      </c>
      <c r="AC112" s="491">
        <v>32</v>
      </c>
      <c r="AD112" s="491">
        <v>32</v>
      </c>
      <c r="AE112" s="491">
        <v>32</v>
      </c>
      <c r="AF112" s="491">
        <v>32</v>
      </c>
      <c r="AG112" s="491">
        <v>32</v>
      </c>
      <c r="AH112" s="491">
        <v>32</v>
      </c>
      <c r="AI112" s="491">
        <v>40</v>
      </c>
      <c r="AJ112" s="491">
        <v>40</v>
      </c>
      <c r="AK112" s="491">
        <v>40</v>
      </c>
      <c r="AL112" s="491">
        <v>40</v>
      </c>
      <c r="AM112" s="491">
        <v>52</v>
      </c>
      <c r="AN112" s="491">
        <v>52</v>
      </c>
      <c r="AO112" s="491">
        <v>52</v>
      </c>
      <c r="AP112" s="491">
        <v>52</v>
      </c>
      <c r="AQ112" s="491">
        <v>54</v>
      </c>
      <c r="AR112" s="491">
        <v>54</v>
      </c>
      <c r="AS112" s="491">
        <v>54</v>
      </c>
      <c r="AT112" s="491">
        <v>54</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114</v>
      </c>
      <c r="DJ112" s="491">
        <v>130</v>
      </c>
      <c r="DK112" s="491"/>
      <c r="DL112" s="491"/>
      <c r="DM112" s="491"/>
      <c r="DN112" s="491"/>
      <c r="DO112" s="491"/>
      <c r="DP112" s="491"/>
      <c r="DQ112" s="491"/>
      <c r="DR112" s="491"/>
      <c r="DS112" s="491"/>
      <c r="DT112" s="491"/>
      <c r="DU112" s="491"/>
      <c r="DV112" s="491"/>
      <c r="DW112" s="491"/>
      <c r="DX112" s="491"/>
      <c r="DY112" s="491"/>
      <c r="DZ112" s="491"/>
    </row>
    <row r="113" spans="1:130" s="486" customFormat="1" ht="14.25" customHeight="1">
      <c r="A113" s="71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row>
    <row r="114" spans="1:130" s="489" customFormat="1" ht="6.75" customHeight="1">
      <c r="A114" s="71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488"/>
      <c r="DL114" s="488"/>
      <c r="DM114" s="488"/>
      <c r="DN114" s="488"/>
      <c r="DO114" s="488"/>
      <c r="DP114" s="488"/>
      <c r="DQ114" s="488"/>
      <c r="DR114" s="488"/>
      <c r="DS114" s="488"/>
      <c r="DT114" s="488"/>
      <c r="DU114" s="488"/>
      <c r="DV114" s="488"/>
      <c r="DW114" s="488"/>
      <c r="DX114" s="488"/>
      <c r="DY114" s="488"/>
      <c r="DZ114" s="488"/>
    </row>
    <row r="115" spans="1:130" s="486" customFormat="1" ht="14.25" customHeight="1">
      <c r="A115" s="710"/>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50</v>
      </c>
      <c r="AX115" s="485">
        <v>45</v>
      </c>
      <c r="AY115" s="485">
        <v>52</v>
      </c>
      <c r="AZ115" s="485">
        <v>49</v>
      </c>
      <c r="BA115" s="485">
        <v>54</v>
      </c>
      <c r="BB115" s="485">
        <v>61</v>
      </c>
      <c r="BC115" s="485">
        <v>136</v>
      </c>
      <c r="BD115" s="485">
        <v>115</v>
      </c>
      <c r="BE115" s="485">
        <v>108</v>
      </c>
      <c r="BF115" s="485">
        <v>96</v>
      </c>
      <c r="BG115" s="485">
        <v>114</v>
      </c>
      <c r="BH115" s="485">
        <v>94</v>
      </c>
      <c r="BI115" s="485">
        <v>100</v>
      </c>
      <c r="BJ115" s="485">
        <v>87</v>
      </c>
      <c r="BK115" s="485">
        <v>130</v>
      </c>
      <c r="BL115" s="485">
        <v>115</v>
      </c>
      <c r="BM115" s="485">
        <v>106</v>
      </c>
      <c r="BN115" s="485">
        <v>92</v>
      </c>
      <c r="BO115" s="485">
        <v>116</v>
      </c>
      <c r="BP115" s="485">
        <v>102</v>
      </c>
      <c r="BQ115" s="485">
        <v>100</v>
      </c>
      <c r="BR115" s="485">
        <v>92</v>
      </c>
      <c r="BS115" s="485">
        <v>119</v>
      </c>
      <c r="BT115" s="485">
        <v>104</v>
      </c>
      <c r="BU115" s="485">
        <v>103</v>
      </c>
      <c r="BV115" s="485">
        <v>94</v>
      </c>
      <c r="BW115" s="485">
        <v>112</v>
      </c>
      <c r="BX115" s="485">
        <v>101</v>
      </c>
      <c r="BY115" s="485">
        <v>107</v>
      </c>
      <c r="BZ115" s="485">
        <v>101</v>
      </c>
      <c r="CA115" s="485">
        <v>100</v>
      </c>
      <c r="CB115" s="485">
        <v>102</v>
      </c>
      <c r="CC115" s="485">
        <v>97</v>
      </c>
      <c r="CD115" s="485">
        <v>98</v>
      </c>
      <c r="CE115" s="485">
        <v>92</v>
      </c>
      <c r="CF115" s="485">
        <v>98</v>
      </c>
      <c r="CG115" s="485">
        <v>91</v>
      </c>
      <c r="CH115" s="485">
        <v>86</v>
      </c>
      <c r="CI115" s="485">
        <v>96</v>
      </c>
      <c r="CJ115" s="485">
        <v>98</v>
      </c>
      <c r="CK115" s="485">
        <v>97</v>
      </c>
      <c r="CL115" s="485">
        <v>99</v>
      </c>
      <c r="CM115" s="485">
        <v>100</v>
      </c>
      <c r="CN115" s="485">
        <v>101</v>
      </c>
      <c r="CO115" s="485">
        <v>98</v>
      </c>
      <c r="CP115" s="485">
        <v>101</v>
      </c>
      <c r="CQ115" s="485">
        <v>107</v>
      </c>
      <c r="CR115" s="485">
        <v>113</v>
      </c>
      <c r="CS115" s="485">
        <v>111</v>
      </c>
      <c r="CT115" s="485">
        <v>113</v>
      </c>
      <c r="CU115" s="485">
        <v>109</v>
      </c>
      <c r="CV115" s="485">
        <v>114</v>
      </c>
      <c r="CW115" s="485">
        <v>120</v>
      </c>
      <c r="CX115" s="485">
        <v>114</v>
      </c>
      <c r="CY115" s="485">
        <v>117</v>
      </c>
      <c r="CZ115" s="485">
        <v>130</v>
      </c>
      <c r="DA115" s="485">
        <v>155</v>
      </c>
      <c r="DB115" s="485">
        <v>116</v>
      </c>
      <c r="DC115" s="485">
        <v>113</v>
      </c>
      <c r="DD115" s="485">
        <v>129</v>
      </c>
      <c r="DE115" s="485">
        <v>132</v>
      </c>
      <c r="DF115" s="485">
        <v>150</v>
      </c>
      <c r="DG115" s="485">
        <v>165</v>
      </c>
      <c r="DH115" s="485">
        <v>155</v>
      </c>
      <c r="DI115" s="485">
        <v>206</v>
      </c>
      <c r="DJ115" s="485">
        <v>196</v>
      </c>
      <c r="DK115" s="485"/>
      <c r="DL115" s="485"/>
      <c r="DM115" s="485"/>
      <c r="DN115" s="485"/>
      <c r="DO115" s="485"/>
      <c r="DP115" s="485"/>
      <c r="DQ115" s="485"/>
      <c r="DR115" s="485"/>
      <c r="DS115" s="485"/>
      <c r="DT115" s="485"/>
      <c r="DU115" s="485"/>
      <c r="DV115" s="485"/>
      <c r="DW115" s="485"/>
      <c r="DX115" s="485"/>
      <c r="DY115" s="485"/>
      <c r="DZ115" s="485"/>
    </row>
    <row r="116" spans="1:130" s="486" customFormat="1" ht="14.25" customHeight="1">
      <c r="A116" s="71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32</v>
      </c>
      <c r="Z116" s="493">
        <v>32</v>
      </c>
      <c r="AA116" s="493">
        <v>34</v>
      </c>
      <c r="AB116" s="493">
        <v>34</v>
      </c>
      <c r="AC116" s="493">
        <v>34</v>
      </c>
      <c r="AD116" s="493">
        <v>34</v>
      </c>
      <c r="AE116" s="493">
        <v>29</v>
      </c>
      <c r="AF116" s="493">
        <v>29</v>
      </c>
      <c r="AG116" s="493">
        <v>29</v>
      </c>
      <c r="AH116" s="493">
        <v>29</v>
      </c>
      <c r="AI116" s="493">
        <v>36</v>
      </c>
      <c r="AJ116" s="493">
        <v>36</v>
      </c>
      <c r="AK116" s="493">
        <v>36</v>
      </c>
      <c r="AL116" s="493">
        <v>36</v>
      </c>
      <c r="AM116" s="493">
        <v>43</v>
      </c>
      <c r="AN116" s="493">
        <v>43</v>
      </c>
      <c r="AO116" s="493">
        <v>43</v>
      </c>
      <c r="AP116" s="493">
        <v>43</v>
      </c>
      <c r="AQ116" s="493">
        <v>48</v>
      </c>
      <c r="AR116" s="493">
        <v>48</v>
      </c>
      <c r="AS116" s="493">
        <v>48</v>
      </c>
      <c r="AT116" s="493">
        <v>48</v>
      </c>
      <c r="AU116" s="493">
        <v>42</v>
      </c>
      <c r="AV116" s="493">
        <v>50</v>
      </c>
      <c r="AW116" s="493">
        <v>54</v>
      </c>
      <c r="AX116" s="493">
        <v>54</v>
      </c>
      <c r="AY116" s="493">
        <v>47</v>
      </c>
      <c r="AZ116" s="493">
        <v>51</v>
      </c>
      <c r="BA116" s="493">
        <v>58</v>
      </c>
      <c r="BB116" s="493">
        <v>56</v>
      </c>
      <c r="BC116" s="493">
        <v>52</v>
      </c>
      <c r="BD116" s="493">
        <v>60</v>
      </c>
      <c r="BE116" s="493">
        <v>71</v>
      </c>
      <c r="BF116" s="493">
        <v>71</v>
      </c>
      <c r="BG116" s="493">
        <v>62</v>
      </c>
      <c r="BH116" s="493">
        <v>62</v>
      </c>
      <c r="BI116" s="493">
        <v>73</v>
      </c>
      <c r="BJ116" s="493">
        <v>74</v>
      </c>
      <c r="BK116" s="493">
        <v>65</v>
      </c>
      <c r="BL116" s="493">
        <v>67</v>
      </c>
      <c r="BM116" s="493">
        <v>77</v>
      </c>
      <c r="BN116" s="493">
        <v>79</v>
      </c>
      <c r="BO116" s="493">
        <v>68</v>
      </c>
      <c r="BP116" s="493">
        <v>77</v>
      </c>
      <c r="BQ116" s="493">
        <v>87</v>
      </c>
      <c r="BR116" s="493">
        <v>84</v>
      </c>
      <c r="BS116" s="493">
        <v>72</v>
      </c>
      <c r="BT116" s="493">
        <v>74</v>
      </c>
      <c r="BU116" s="493">
        <v>82</v>
      </c>
      <c r="BV116" s="493">
        <v>84</v>
      </c>
      <c r="BW116" s="493">
        <v>78</v>
      </c>
      <c r="BX116" s="493">
        <v>81</v>
      </c>
      <c r="BY116" s="493">
        <v>79</v>
      </c>
      <c r="BZ116" s="493">
        <v>80</v>
      </c>
      <c r="CA116" s="493">
        <v>81</v>
      </c>
      <c r="CB116" s="493">
        <v>84</v>
      </c>
      <c r="CC116" s="493">
        <v>88</v>
      </c>
      <c r="CD116" s="493">
        <v>86</v>
      </c>
      <c r="CE116" s="493">
        <v>83</v>
      </c>
      <c r="CF116" s="493">
        <v>82</v>
      </c>
      <c r="CG116" s="493">
        <v>85</v>
      </c>
      <c r="CH116" s="493">
        <v>84</v>
      </c>
      <c r="CI116" s="493">
        <v>93</v>
      </c>
      <c r="CJ116" s="493">
        <v>93</v>
      </c>
      <c r="CK116" s="493">
        <v>98</v>
      </c>
      <c r="CL116" s="493">
        <v>98</v>
      </c>
      <c r="CM116" s="493">
        <v>97</v>
      </c>
      <c r="CN116" s="493">
        <v>99</v>
      </c>
      <c r="CO116" s="493">
        <v>101</v>
      </c>
      <c r="CP116" s="493">
        <v>102</v>
      </c>
      <c r="CQ116" s="493">
        <v>100</v>
      </c>
      <c r="CR116" s="493">
        <v>102</v>
      </c>
      <c r="CS116" s="493">
        <v>101</v>
      </c>
      <c r="CT116" s="493">
        <v>99</v>
      </c>
      <c r="CU116" s="493">
        <v>99</v>
      </c>
      <c r="CV116" s="493">
        <v>98</v>
      </c>
      <c r="CW116" s="493">
        <v>95</v>
      </c>
      <c r="CX116" s="493">
        <v>97</v>
      </c>
      <c r="CY116" s="493">
        <v>95</v>
      </c>
      <c r="CZ116" s="493">
        <v>93</v>
      </c>
      <c r="DA116" s="493">
        <v>97</v>
      </c>
      <c r="DB116" s="493">
        <v>106</v>
      </c>
      <c r="DC116" s="493">
        <v>106</v>
      </c>
      <c r="DD116" s="493">
        <v>108</v>
      </c>
      <c r="DE116" s="493">
        <v>109</v>
      </c>
      <c r="DF116" s="493">
        <v>114</v>
      </c>
      <c r="DG116" s="493">
        <v>116</v>
      </c>
      <c r="DH116" s="493">
        <v>123</v>
      </c>
      <c r="DI116" s="493">
        <v>122</v>
      </c>
      <c r="DJ116" s="493">
        <v>125</v>
      </c>
      <c r="DK116" s="493"/>
      <c r="DL116" s="493"/>
      <c r="DM116" s="493"/>
      <c r="DN116" s="493"/>
      <c r="DO116" s="493"/>
      <c r="DP116" s="493"/>
      <c r="DQ116" s="493"/>
      <c r="DR116" s="493"/>
      <c r="DS116" s="493"/>
      <c r="DT116" s="493"/>
      <c r="DU116" s="493"/>
      <c r="DV116" s="493"/>
      <c r="DW116" s="493"/>
      <c r="DX116" s="493"/>
      <c r="DY116" s="493"/>
      <c r="DZ116" s="493"/>
    </row>
    <row r="117" spans="1:130" s="486" customFormat="1" ht="13.5" customHeight="1">
      <c r="A117" s="71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31</v>
      </c>
      <c r="Z117" s="491">
        <v>31</v>
      </c>
      <c r="AA117" s="491">
        <v>34</v>
      </c>
      <c r="AB117" s="491">
        <v>34</v>
      </c>
      <c r="AC117" s="491">
        <v>34</v>
      </c>
      <c r="AD117" s="491">
        <v>34</v>
      </c>
      <c r="AE117" s="491">
        <v>26</v>
      </c>
      <c r="AF117" s="491">
        <v>26</v>
      </c>
      <c r="AG117" s="491">
        <v>26</v>
      </c>
      <c r="AH117" s="491">
        <v>26</v>
      </c>
      <c r="AI117" s="491">
        <v>33</v>
      </c>
      <c r="AJ117" s="491">
        <v>33</v>
      </c>
      <c r="AK117" s="491">
        <v>33</v>
      </c>
      <c r="AL117" s="491">
        <v>33</v>
      </c>
      <c r="AM117" s="491">
        <v>46</v>
      </c>
      <c r="AN117" s="491">
        <v>46</v>
      </c>
      <c r="AO117" s="491">
        <v>46</v>
      </c>
      <c r="AP117" s="491">
        <v>46</v>
      </c>
      <c r="AQ117" s="491">
        <v>51</v>
      </c>
      <c r="AR117" s="491">
        <v>51</v>
      </c>
      <c r="AS117" s="491">
        <v>51</v>
      </c>
      <c r="AT117" s="491">
        <v>51</v>
      </c>
      <c r="AU117" s="491">
        <v>51</v>
      </c>
      <c r="AV117" s="491">
        <v>67</v>
      </c>
      <c r="AW117" s="491">
        <v>78</v>
      </c>
      <c r="AX117" s="491">
        <v>77</v>
      </c>
      <c r="AY117" s="491">
        <v>58</v>
      </c>
      <c r="AZ117" s="491">
        <v>68</v>
      </c>
      <c r="BA117" s="491">
        <v>90</v>
      </c>
      <c r="BB117" s="491">
        <v>79</v>
      </c>
      <c r="BC117" s="491">
        <v>67</v>
      </c>
      <c r="BD117" s="491">
        <v>82</v>
      </c>
      <c r="BE117" s="491">
        <v>105</v>
      </c>
      <c r="BF117" s="491">
        <v>104</v>
      </c>
      <c r="BG117" s="491">
        <v>84</v>
      </c>
      <c r="BH117" s="491">
        <v>77</v>
      </c>
      <c r="BI117" s="491">
        <v>105</v>
      </c>
      <c r="BJ117" s="491">
        <v>109</v>
      </c>
      <c r="BK117" s="491">
        <v>85</v>
      </c>
      <c r="BL117" s="491">
        <v>86</v>
      </c>
      <c r="BM117" s="491">
        <v>109</v>
      </c>
      <c r="BN117" s="491">
        <v>121</v>
      </c>
      <c r="BO117" s="491">
        <v>88</v>
      </c>
      <c r="BP117" s="491">
        <v>110</v>
      </c>
      <c r="BQ117" s="491">
        <v>124</v>
      </c>
      <c r="BR117" s="491">
        <v>117</v>
      </c>
      <c r="BS117" s="491">
        <v>90</v>
      </c>
      <c r="BT117" s="491">
        <v>93</v>
      </c>
      <c r="BU117" s="491">
        <v>107</v>
      </c>
      <c r="BV117" s="491">
        <v>114</v>
      </c>
      <c r="BW117" s="491">
        <v>101</v>
      </c>
      <c r="BX117" s="491">
        <v>104</v>
      </c>
      <c r="BY117" s="491">
        <v>99</v>
      </c>
      <c r="BZ117" s="491">
        <v>101</v>
      </c>
      <c r="CA117" s="491">
        <v>107</v>
      </c>
      <c r="CB117" s="491">
        <v>113</v>
      </c>
      <c r="CC117" s="491">
        <v>120</v>
      </c>
      <c r="CD117" s="491">
        <v>116</v>
      </c>
      <c r="CE117" s="491">
        <v>111</v>
      </c>
      <c r="CF117" s="491">
        <v>105</v>
      </c>
      <c r="CG117" s="491">
        <v>114</v>
      </c>
      <c r="CH117" s="491">
        <v>108</v>
      </c>
      <c r="CI117" s="491">
        <v>94</v>
      </c>
      <c r="CJ117" s="491">
        <v>92</v>
      </c>
      <c r="CK117" s="491">
        <v>101</v>
      </c>
      <c r="CL117" s="491">
        <v>97</v>
      </c>
      <c r="CM117" s="491">
        <v>94</v>
      </c>
      <c r="CN117" s="491">
        <v>99</v>
      </c>
      <c r="CO117" s="491">
        <v>103</v>
      </c>
      <c r="CP117" s="491">
        <v>103</v>
      </c>
      <c r="CQ117" s="491">
        <v>100</v>
      </c>
      <c r="CR117" s="491">
        <v>101</v>
      </c>
      <c r="CS117" s="491">
        <v>101</v>
      </c>
      <c r="CT117" s="491">
        <v>98</v>
      </c>
      <c r="CU117" s="491">
        <v>97</v>
      </c>
      <c r="CV117" s="491">
        <v>94</v>
      </c>
      <c r="CW117" s="491">
        <v>89</v>
      </c>
      <c r="CX117" s="491">
        <v>91</v>
      </c>
      <c r="CY117" s="491">
        <v>88</v>
      </c>
      <c r="CZ117" s="491">
        <v>89</v>
      </c>
      <c r="DA117" s="491">
        <v>94</v>
      </c>
      <c r="DB117" s="491">
        <v>103</v>
      </c>
      <c r="DC117" s="491">
        <v>104</v>
      </c>
      <c r="DD117" s="491">
        <v>106</v>
      </c>
      <c r="DE117" s="491">
        <v>107</v>
      </c>
      <c r="DF117" s="491">
        <v>114</v>
      </c>
      <c r="DG117" s="491">
        <v>116</v>
      </c>
      <c r="DH117" s="491">
        <v>121</v>
      </c>
      <c r="DI117" s="491">
        <v>118</v>
      </c>
      <c r="DJ117" s="491">
        <v>120</v>
      </c>
      <c r="DK117" s="491"/>
      <c r="DL117" s="491"/>
      <c r="DM117" s="491"/>
      <c r="DN117" s="491"/>
      <c r="DO117" s="491"/>
      <c r="DP117" s="491"/>
      <c r="DQ117" s="491"/>
      <c r="DR117" s="491"/>
      <c r="DS117" s="491"/>
      <c r="DT117" s="491"/>
      <c r="DU117" s="491"/>
      <c r="DV117" s="491"/>
      <c r="DW117" s="491"/>
      <c r="DX117" s="491"/>
      <c r="DY117" s="491"/>
      <c r="DZ117" s="491"/>
    </row>
    <row r="118" spans="1:130" s="486" customFormat="1" ht="13.5" customHeight="1">
      <c r="A118" s="71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34</v>
      </c>
      <c r="Z118" s="491">
        <v>34</v>
      </c>
      <c r="AA118" s="491">
        <v>34</v>
      </c>
      <c r="AB118" s="491">
        <v>34</v>
      </c>
      <c r="AC118" s="491">
        <v>34</v>
      </c>
      <c r="AD118" s="491">
        <v>34</v>
      </c>
      <c r="AE118" s="491">
        <v>33</v>
      </c>
      <c r="AF118" s="491">
        <v>33</v>
      </c>
      <c r="AG118" s="491">
        <v>33</v>
      </c>
      <c r="AH118" s="491">
        <v>33</v>
      </c>
      <c r="AI118" s="491">
        <v>37</v>
      </c>
      <c r="AJ118" s="491">
        <v>37</v>
      </c>
      <c r="AK118" s="491">
        <v>37</v>
      </c>
      <c r="AL118" s="491">
        <v>37</v>
      </c>
      <c r="AM118" s="491">
        <v>42</v>
      </c>
      <c r="AN118" s="491">
        <v>42</v>
      </c>
      <c r="AO118" s="491">
        <v>42</v>
      </c>
      <c r="AP118" s="491">
        <v>42</v>
      </c>
      <c r="AQ118" s="491">
        <v>46</v>
      </c>
      <c r="AR118" s="491">
        <v>46</v>
      </c>
      <c r="AS118" s="491">
        <v>46</v>
      </c>
      <c r="AT118" s="491">
        <v>46</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491"/>
      <c r="DL118" s="491"/>
      <c r="DM118" s="491"/>
      <c r="DN118" s="491"/>
      <c r="DO118" s="491"/>
      <c r="DP118" s="491"/>
      <c r="DQ118" s="491"/>
      <c r="DR118" s="491"/>
      <c r="DS118" s="491"/>
      <c r="DT118" s="491"/>
      <c r="DU118" s="491"/>
      <c r="DV118" s="491"/>
      <c r="DW118" s="491"/>
      <c r="DX118" s="491"/>
      <c r="DY118" s="491"/>
      <c r="DZ118" s="491"/>
    </row>
    <row r="119" spans="1:130" s="486" customFormat="1" ht="14.25" customHeight="1">
      <c r="A119" s="71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32</v>
      </c>
      <c r="Z119" s="493">
        <v>32</v>
      </c>
      <c r="AA119" s="493">
        <v>37</v>
      </c>
      <c r="AB119" s="493">
        <v>37</v>
      </c>
      <c r="AC119" s="493">
        <v>37</v>
      </c>
      <c r="AD119" s="493">
        <v>37</v>
      </c>
      <c r="AE119" s="493">
        <v>35</v>
      </c>
      <c r="AF119" s="493">
        <v>35</v>
      </c>
      <c r="AG119" s="493">
        <v>35</v>
      </c>
      <c r="AH119" s="493">
        <v>35</v>
      </c>
      <c r="AI119" s="493">
        <v>50</v>
      </c>
      <c r="AJ119" s="493">
        <v>50</v>
      </c>
      <c r="AK119" s="493">
        <v>50</v>
      </c>
      <c r="AL119" s="493">
        <v>50</v>
      </c>
      <c r="AM119" s="493">
        <v>53</v>
      </c>
      <c r="AN119" s="493">
        <v>53</v>
      </c>
      <c r="AO119" s="493">
        <v>53</v>
      </c>
      <c r="AP119" s="493">
        <v>53</v>
      </c>
      <c r="AQ119" s="493">
        <v>57</v>
      </c>
      <c r="AR119" s="493">
        <v>57</v>
      </c>
      <c r="AS119" s="493">
        <v>57</v>
      </c>
      <c r="AT119" s="493">
        <v>57</v>
      </c>
      <c r="AU119" s="493">
        <v>55</v>
      </c>
      <c r="AV119" s="493">
        <v>51</v>
      </c>
      <c r="AW119" s="493">
        <v>52</v>
      </c>
      <c r="AX119" s="493">
        <v>49</v>
      </c>
      <c r="AY119" s="493">
        <v>53</v>
      </c>
      <c r="AZ119" s="493">
        <v>52</v>
      </c>
      <c r="BA119" s="493">
        <v>58</v>
      </c>
      <c r="BB119" s="493">
        <v>59</v>
      </c>
      <c r="BC119" s="493">
        <v>84</v>
      </c>
      <c r="BD119" s="493">
        <v>84</v>
      </c>
      <c r="BE119" s="493">
        <v>90</v>
      </c>
      <c r="BF119" s="493">
        <v>84</v>
      </c>
      <c r="BG119" s="493">
        <v>88</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99</v>
      </c>
      <c r="CM119" s="493">
        <v>98</v>
      </c>
      <c r="CN119" s="493">
        <v>100</v>
      </c>
      <c r="CO119" s="493">
        <v>100</v>
      </c>
      <c r="CP119" s="493">
        <v>102</v>
      </c>
      <c r="CQ119" s="493">
        <v>103</v>
      </c>
      <c r="CR119" s="493">
        <v>106</v>
      </c>
      <c r="CS119" s="493">
        <v>104</v>
      </c>
      <c r="CT119" s="493">
        <v>105</v>
      </c>
      <c r="CU119" s="493">
        <v>103</v>
      </c>
      <c r="CV119" s="493">
        <v>104</v>
      </c>
      <c r="CW119" s="493">
        <v>104</v>
      </c>
      <c r="CX119" s="493">
        <v>103</v>
      </c>
      <c r="CY119" s="493">
        <v>105</v>
      </c>
      <c r="CZ119" s="493">
        <v>109</v>
      </c>
      <c r="DA119" s="493">
        <v>114</v>
      </c>
      <c r="DB119" s="493">
        <v>110</v>
      </c>
      <c r="DC119" s="493">
        <v>110</v>
      </c>
      <c r="DD119" s="493">
        <v>116</v>
      </c>
      <c r="DE119" s="493">
        <v>118</v>
      </c>
      <c r="DF119" s="493">
        <v>127</v>
      </c>
      <c r="DG119" s="493">
        <v>130</v>
      </c>
      <c r="DH119" s="493">
        <v>135</v>
      </c>
      <c r="DI119" s="493">
        <v>144</v>
      </c>
      <c r="DJ119" s="493">
        <v>143</v>
      </c>
      <c r="DK119" s="493"/>
      <c r="DL119" s="493"/>
      <c r="DM119" s="493"/>
      <c r="DN119" s="493"/>
      <c r="DO119" s="493"/>
      <c r="DP119" s="493"/>
      <c r="DQ119" s="493"/>
      <c r="DR119" s="493"/>
      <c r="DS119" s="493"/>
      <c r="DT119" s="493"/>
      <c r="DU119" s="493"/>
      <c r="DV119" s="493"/>
      <c r="DW119" s="493"/>
      <c r="DX119" s="493"/>
      <c r="DY119" s="493"/>
      <c r="DZ119" s="493"/>
    </row>
    <row r="120" spans="1:130" s="486" customFormat="1" ht="13.5" customHeight="1">
      <c r="A120" s="71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41</v>
      </c>
      <c r="Z120" s="491">
        <v>41</v>
      </c>
      <c r="AA120" s="491">
        <v>45</v>
      </c>
      <c r="AB120" s="491">
        <v>45</v>
      </c>
      <c r="AC120" s="491">
        <v>45</v>
      </c>
      <c r="AD120" s="491">
        <v>45</v>
      </c>
      <c r="AE120" s="491">
        <v>44</v>
      </c>
      <c r="AF120" s="491">
        <v>44</v>
      </c>
      <c r="AG120" s="491">
        <v>44</v>
      </c>
      <c r="AH120" s="491">
        <v>44</v>
      </c>
      <c r="AI120" s="491">
        <v>62</v>
      </c>
      <c r="AJ120" s="491">
        <v>62</v>
      </c>
      <c r="AK120" s="491">
        <v>62</v>
      </c>
      <c r="AL120" s="491">
        <v>62</v>
      </c>
      <c r="AM120" s="491">
        <v>66</v>
      </c>
      <c r="AN120" s="491">
        <v>66</v>
      </c>
      <c r="AO120" s="491">
        <v>66</v>
      </c>
      <c r="AP120" s="491">
        <v>66</v>
      </c>
      <c r="AQ120" s="491">
        <v>71</v>
      </c>
      <c r="AR120" s="491">
        <v>71</v>
      </c>
      <c r="AS120" s="491">
        <v>71</v>
      </c>
      <c r="AT120" s="491">
        <v>71</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104</v>
      </c>
      <c r="CT120" s="491">
        <v>105</v>
      </c>
      <c r="CU120" s="491">
        <v>103</v>
      </c>
      <c r="CV120" s="491">
        <v>104</v>
      </c>
      <c r="CW120" s="491">
        <v>104</v>
      </c>
      <c r="CX120" s="491">
        <v>103</v>
      </c>
      <c r="CY120" s="491">
        <v>105</v>
      </c>
      <c r="CZ120" s="491">
        <v>109</v>
      </c>
      <c r="DA120" s="491">
        <v>114</v>
      </c>
      <c r="DB120" s="491">
        <v>110</v>
      </c>
      <c r="DC120" s="491">
        <v>110</v>
      </c>
      <c r="DD120" s="491">
        <v>116</v>
      </c>
      <c r="DE120" s="491">
        <v>118</v>
      </c>
      <c r="DF120" s="491">
        <v>128</v>
      </c>
      <c r="DG120" s="491">
        <v>130</v>
      </c>
      <c r="DH120" s="491">
        <v>135</v>
      </c>
      <c r="DI120" s="491">
        <v>144</v>
      </c>
      <c r="DJ120" s="491">
        <v>143</v>
      </c>
      <c r="DK120" s="491"/>
      <c r="DL120" s="491"/>
      <c r="DM120" s="491"/>
      <c r="DN120" s="491"/>
      <c r="DO120" s="491"/>
      <c r="DP120" s="491"/>
      <c r="DQ120" s="491"/>
      <c r="DR120" s="491"/>
      <c r="DS120" s="491"/>
      <c r="DT120" s="491"/>
      <c r="DU120" s="491"/>
      <c r="DV120" s="491"/>
      <c r="DW120" s="491"/>
      <c r="DX120" s="491"/>
      <c r="DY120" s="491"/>
      <c r="DZ120" s="491"/>
    </row>
    <row r="121" spans="1:130" s="486" customFormat="1" ht="13.5" customHeight="1" thickBot="1">
      <c r="A121" s="71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26</v>
      </c>
      <c r="Z121" s="495">
        <v>26</v>
      </c>
      <c r="AA121" s="495">
        <v>29</v>
      </c>
      <c r="AB121" s="495">
        <v>29</v>
      </c>
      <c r="AC121" s="495">
        <v>29</v>
      </c>
      <c r="AD121" s="495">
        <v>29</v>
      </c>
      <c r="AE121" s="495">
        <v>29</v>
      </c>
      <c r="AF121" s="495">
        <v>29</v>
      </c>
      <c r="AG121" s="495">
        <v>29</v>
      </c>
      <c r="AH121" s="495">
        <v>29</v>
      </c>
      <c r="AI121" s="495">
        <v>40</v>
      </c>
      <c r="AJ121" s="495">
        <v>40</v>
      </c>
      <c r="AK121" s="495">
        <v>40</v>
      </c>
      <c r="AL121" s="495">
        <v>40</v>
      </c>
      <c r="AM121" s="495">
        <v>43</v>
      </c>
      <c r="AN121" s="495">
        <v>43</v>
      </c>
      <c r="AO121" s="495">
        <v>43</v>
      </c>
      <c r="AP121" s="495">
        <v>43</v>
      </c>
      <c r="AQ121" s="495">
        <v>46</v>
      </c>
      <c r="AR121" s="495">
        <v>46</v>
      </c>
      <c r="AS121" s="495">
        <v>46</v>
      </c>
      <c r="AT121" s="495">
        <v>46</v>
      </c>
      <c r="AU121" s="495">
        <v>43</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104</v>
      </c>
      <c r="CT121" s="495">
        <v>105</v>
      </c>
      <c r="CU121" s="495">
        <v>103</v>
      </c>
      <c r="CV121" s="495">
        <v>104</v>
      </c>
      <c r="CW121" s="495">
        <v>104</v>
      </c>
      <c r="CX121" s="495">
        <v>103</v>
      </c>
      <c r="CY121" s="495">
        <v>105</v>
      </c>
      <c r="CZ121" s="495">
        <v>109</v>
      </c>
      <c r="DA121" s="495">
        <v>114</v>
      </c>
      <c r="DB121" s="495">
        <v>110</v>
      </c>
      <c r="DC121" s="495">
        <v>110</v>
      </c>
      <c r="DD121" s="495">
        <v>116</v>
      </c>
      <c r="DE121" s="495">
        <v>118</v>
      </c>
      <c r="DF121" s="495">
        <v>123</v>
      </c>
      <c r="DG121" s="495">
        <v>130</v>
      </c>
      <c r="DH121" s="495">
        <v>135</v>
      </c>
      <c r="DI121" s="495">
        <v>144</v>
      </c>
      <c r="DJ121" s="495">
        <v>143</v>
      </c>
      <c r="DK121" s="495"/>
      <c r="DL121" s="495"/>
      <c r="DM121" s="495"/>
      <c r="DN121" s="495"/>
      <c r="DO121" s="495"/>
      <c r="DP121" s="495"/>
      <c r="DQ121" s="495"/>
      <c r="DR121" s="495"/>
      <c r="DS121" s="495"/>
      <c r="DT121" s="495"/>
      <c r="DU121" s="495"/>
      <c r="DV121" s="495"/>
      <c r="DW121" s="495"/>
      <c r="DX121" s="495"/>
      <c r="DY121" s="495"/>
      <c r="DZ121" s="495"/>
    </row>
    <row r="122" spans="1:130" s="486" customFormat="1" ht="13.5" customHeight="1" thickTop="1">
      <c r="A122" s="710"/>
      <c r="B122" s="353" t="s">
        <v>1456</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71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710"/>
      <c r="B124" s="108" t="s">
        <v>1457</v>
      </c>
      <c r="C124" s="579" t="s">
        <v>502</v>
      </c>
      <c r="D124" s="579" t="s">
        <v>503</v>
      </c>
      <c r="E124" s="579" t="s">
        <v>504</v>
      </c>
      <c r="F124" s="579" t="s">
        <v>505</v>
      </c>
      <c r="G124" s="579" t="s">
        <v>506</v>
      </c>
      <c r="H124" s="579" t="s">
        <v>507</v>
      </c>
      <c r="I124" s="579" t="s">
        <v>508</v>
      </c>
      <c r="J124" s="579" t="s">
        <v>509</v>
      </c>
      <c r="K124" s="579" t="s">
        <v>510</v>
      </c>
      <c r="L124" s="579" t="s">
        <v>511</v>
      </c>
      <c r="M124" s="579" t="s">
        <v>512</v>
      </c>
      <c r="N124" s="579" t="s">
        <v>513</v>
      </c>
      <c r="O124" s="579" t="s">
        <v>514</v>
      </c>
      <c r="P124" s="579" t="s">
        <v>515</v>
      </c>
      <c r="Q124" s="579" t="s">
        <v>516</v>
      </c>
      <c r="R124" s="579" t="s">
        <v>517</v>
      </c>
      <c r="S124" s="579" t="s">
        <v>518</v>
      </c>
      <c r="T124" s="579" t="s">
        <v>519</v>
      </c>
      <c r="U124" s="579" t="s">
        <v>520</v>
      </c>
      <c r="V124" s="579" t="s">
        <v>521</v>
      </c>
      <c r="W124" s="579" t="s">
        <v>522</v>
      </c>
      <c r="X124" s="579" t="s">
        <v>523</v>
      </c>
      <c r="Y124" s="579" t="s">
        <v>524</v>
      </c>
      <c r="Z124" s="579" t="s">
        <v>525</v>
      </c>
      <c r="AA124" s="579" t="s">
        <v>526</v>
      </c>
      <c r="AB124" s="579" t="s">
        <v>527</v>
      </c>
      <c r="AC124" s="579" t="s">
        <v>528</v>
      </c>
      <c r="AD124" s="579" t="s">
        <v>529</v>
      </c>
      <c r="AE124" s="579" t="s">
        <v>530</v>
      </c>
      <c r="AF124" s="579" t="s">
        <v>531</v>
      </c>
      <c r="AG124" s="579" t="s">
        <v>532</v>
      </c>
      <c r="AH124" s="579" t="s">
        <v>533</v>
      </c>
      <c r="AI124" s="579" t="s">
        <v>534</v>
      </c>
      <c r="AJ124" s="579" t="s">
        <v>535</v>
      </c>
      <c r="AK124" s="579" t="s">
        <v>536</v>
      </c>
      <c r="AL124" s="579" t="s">
        <v>537</v>
      </c>
      <c r="AM124" s="579" t="s">
        <v>538</v>
      </c>
      <c r="AN124" s="579" t="s">
        <v>539</v>
      </c>
      <c r="AO124" s="579" t="s">
        <v>540</v>
      </c>
      <c r="AP124" s="579" t="s">
        <v>541</v>
      </c>
      <c r="AQ124" s="579" t="s">
        <v>542</v>
      </c>
      <c r="AR124" s="579" t="s">
        <v>543</v>
      </c>
      <c r="AS124" s="579" t="s">
        <v>544</v>
      </c>
      <c r="AT124" s="579" t="s">
        <v>545</v>
      </c>
      <c r="AU124" s="579" t="s">
        <v>68</v>
      </c>
      <c r="AV124" s="579" t="s">
        <v>69</v>
      </c>
      <c r="AW124" s="579" t="s">
        <v>70</v>
      </c>
      <c r="AX124" s="579" t="s">
        <v>71</v>
      </c>
      <c r="AY124" s="579" t="s">
        <v>72</v>
      </c>
      <c r="AZ124" s="579" t="s">
        <v>73</v>
      </c>
      <c r="BA124" s="579" t="s">
        <v>74</v>
      </c>
      <c r="BB124" s="579" t="s">
        <v>75</v>
      </c>
      <c r="BC124" s="579" t="s">
        <v>76</v>
      </c>
      <c r="BD124" s="579" t="s">
        <v>77</v>
      </c>
      <c r="BE124" s="579" t="s">
        <v>78</v>
      </c>
      <c r="BF124" s="579" t="s">
        <v>79</v>
      </c>
      <c r="BG124" s="579" t="s">
        <v>80</v>
      </c>
      <c r="BH124" s="579" t="s">
        <v>81</v>
      </c>
      <c r="BI124" s="579" t="s">
        <v>82</v>
      </c>
      <c r="BJ124" s="579" t="s">
        <v>83</v>
      </c>
      <c r="BK124" s="579" t="s">
        <v>84</v>
      </c>
      <c r="BL124" s="579" t="s">
        <v>85</v>
      </c>
      <c r="BM124" s="579" t="s">
        <v>86</v>
      </c>
      <c r="BN124" s="579" t="s">
        <v>87</v>
      </c>
      <c r="BO124" s="579" t="s">
        <v>88</v>
      </c>
      <c r="BP124" s="579" t="s">
        <v>89</v>
      </c>
      <c r="BQ124" s="579" t="s">
        <v>90</v>
      </c>
      <c r="BR124" s="579" t="s">
        <v>91</v>
      </c>
      <c r="BS124" s="579" t="s">
        <v>92</v>
      </c>
      <c r="BT124" s="579" t="s">
        <v>93</v>
      </c>
      <c r="BU124" s="579" t="s">
        <v>94</v>
      </c>
      <c r="BV124" s="579" t="s">
        <v>95</v>
      </c>
      <c r="BW124" s="579" t="s">
        <v>96</v>
      </c>
      <c r="BX124" s="579" t="s">
        <v>97</v>
      </c>
      <c r="BY124" s="579" t="s">
        <v>98</v>
      </c>
      <c r="BZ124" s="579" t="s">
        <v>99</v>
      </c>
      <c r="CA124" s="579" t="s">
        <v>49</v>
      </c>
      <c r="CB124" s="579" t="s">
        <v>50</v>
      </c>
      <c r="CC124" s="579" t="s">
        <v>51</v>
      </c>
      <c r="CD124" s="579" t="s">
        <v>52</v>
      </c>
      <c r="CE124" s="579" t="s">
        <v>53</v>
      </c>
      <c r="CF124" s="579" t="s">
        <v>54</v>
      </c>
      <c r="CG124" s="579" t="s">
        <v>55</v>
      </c>
      <c r="CH124" s="579" t="s">
        <v>56</v>
      </c>
      <c r="CI124" s="579" t="s">
        <v>57</v>
      </c>
      <c r="CJ124" s="579" t="s">
        <v>58</v>
      </c>
      <c r="CK124" s="579" t="s">
        <v>59</v>
      </c>
      <c r="CL124" s="579" t="s">
        <v>60</v>
      </c>
      <c r="CM124" s="579" t="s">
        <v>61</v>
      </c>
      <c r="CN124" s="579" t="s">
        <v>62</v>
      </c>
      <c r="CO124" s="579" t="s">
        <v>63</v>
      </c>
      <c r="CP124" s="579" t="s">
        <v>64</v>
      </c>
      <c r="CQ124" s="579" t="s">
        <v>65</v>
      </c>
      <c r="CR124" s="579" t="s">
        <v>100</v>
      </c>
      <c r="CS124" s="579" t="s">
        <v>105</v>
      </c>
      <c r="CT124" s="579" t="s">
        <v>546</v>
      </c>
      <c r="CU124" s="579" t="s">
        <v>547</v>
      </c>
      <c r="CV124" s="579" t="s">
        <v>548</v>
      </c>
      <c r="CW124" s="579" t="s">
        <v>549</v>
      </c>
      <c r="CX124" s="579" t="s">
        <v>550</v>
      </c>
      <c r="CY124" s="579" t="s">
        <v>551</v>
      </c>
      <c r="CZ124" s="579" t="s">
        <v>552</v>
      </c>
      <c r="DA124" s="579" t="s">
        <v>553</v>
      </c>
      <c r="DB124" s="579" t="s">
        <v>554</v>
      </c>
      <c r="DC124" s="579" t="s">
        <v>555</v>
      </c>
      <c r="DD124" s="579" t="s">
        <v>556</v>
      </c>
      <c r="DE124" s="579" t="s">
        <v>557</v>
      </c>
      <c r="DF124" s="579" t="s">
        <v>558</v>
      </c>
      <c r="DG124" s="579" t="s">
        <v>559</v>
      </c>
      <c r="DH124" s="579" t="s">
        <v>560</v>
      </c>
      <c r="DI124" s="579" t="s">
        <v>561</v>
      </c>
      <c r="DJ124" s="579" t="s">
        <v>562</v>
      </c>
      <c r="DK124" s="579" t="s">
        <v>563</v>
      </c>
      <c r="DL124" s="579" t="s">
        <v>564</v>
      </c>
      <c r="DM124" s="579" t="s">
        <v>565</v>
      </c>
      <c r="DN124" s="579" t="s">
        <v>566</v>
      </c>
      <c r="DO124" s="579" t="s">
        <v>567</v>
      </c>
      <c r="DP124" s="579" t="s">
        <v>851</v>
      </c>
      <c r="DQ124" s="579" t="s">
        <v>852</v>
      </c>
      <c r="DR124" s="579" t="s">
        <v>853</v>
      </c>
      <c r="DS124" s="579" t="s">
        <v>1387</v>
      </c>
      <c r="DT124" s="579" t="s">
        <v>1388</v>
      </c>
      <c r="DU124" s="579" t="s">
        <v>1389</v>
      </c>
      <c r="DV124" s="579" t="s">
        <v>1390</v>
      </c>
      <c r="DW124" s="579" t="s">
        <v>1392</v>
      </c>
      <c r="DX124" s="579" t="s">
        <v>1394</v>
      </c>
      <c r="DY124" s="579" t="s">
        <v>1393</v>
      </c>
      <c r="DZ124" s="579" t="s">
        <v>1391</v>
      </c>
    </row>
    <row r="125" spans="1:130" ht="15.75" thickTop="1">
      <c r="B125" s="427" t="s">
        <v>1483</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451</v>
      </c>
      <c r="AW125" s="423">
        <v>479</v>
      </c>
      <c r="AX125" s="423">
        <v>499</v>
      </c>
      <c r="AY125" s="423">
        <v>506</v>
      </c>
      <c r="AZ125" s="423">
        <v>547</v>
      </c>
      <c r="BA125" s="423">
        <v>573</v>
      </c>
      <c r="BB125" s="423">
        <v>599</v>
      </c>
      <c r="BC125" s="423">
        <v>607</v>
      </c>
      <c r="BD125" s="423">
        <v>687</v>
      </c>
      <c r="BE125" s="423">
        <v>749</v>
      </c>
      <c r="BF125" s="423">
        <v>788</v>
      </c>
      <c r="BG125" s="423">
        <v>786</v>
      </c>
      <c r="BH125" s="423">
        <v>774</v>
      </c>
      <c r="BI125" s="423">
        <v>808</v>
      </c>
      <c r="BJ125" s="423">
        <v>855</v>
      </c>
      <c r="BK125" s="423">
        <v>853</v>
      </c>
      <c r="BL125" s="423">
        <v>857</v>
      </c>
      <c r="BM125" s="423">
        <v>905</v>
      </c>
      <c r="BN125" s="423">
        <v>955</v>
      </c>
      <c r="BO125" s="423">
        <v>963</v>
      </c>
      <c r="BP125" s="423">
        <v>999</v>
      </c>
      <c r="BQ125" s="423">
        <v>1074</v>
      </c>
      <c r="BR125" s="423">
        <v>1095</v>
      </c>
      <c r="BS125" s="423">
        <v>1114</v>
      </c>
      <c r="BT125" s="423">
        <v>1143</v>
      </c>
      <c r="BU125" s="423">
        <v>1209</v>
      </c>
      <c r="BV125" s="423">
        <v>1234</v>
      </c>
      <c r="BW125" s="423">
        <v>1213</v>
      </c>
      <c r="BX125" s="423">
        <v>1252</v>
      </c>
      <c r="BY125" s="423">
        <v>1261</v>
      </c>
      <c r="BZ125" s="423">
        <v>1328</v>
      </c>
      <c r="CA125" s="423">
        <v>1355</v>
      </c>
      <c r="CB125" s="423">
        <v>1394</v>
      </c>
      <c r="CC125" s="423">
        <v>1437</v>
      </c>
      <c r="CD125" s="423">
        <v>1435</v>
      </c>
      <c r="CE125" s="423">
        <v>1464</v>
      </c>
      <c r="CF125" s="423">
        <v>1500</v>
      </c>
      <c r="CG125" s="423">
        <v>1567</v>
      </c>
      <c r="CH125" s="423">
        <v>1616</v>
      </c>
      <c r="CI125" s="423">
        <v>1659</v>
      </c>
      <c r="CJ125" s="423">
        <v>1710</v>
      </c>
      <c r="CK125" s="423">
        <v>1696</v>
      </c>
      <c r="CL125" s="423">
        <v>1777</v>
      </c>
      <c r="CM125" s="423">
        <v>1845</v>
      </c>
      <c r="CN125" s="423">
        <v>1917</v>
      </c>
      <c r="CO125" s="423">
        <v>1944</v>
      </c>
      <c r="CP125" s="423">
        <v>1988</v>
      </c>
      <c r="CQ125" s="423">
        <v>2025</v>
      </c>
      <c r="CR125" s="423">
        <v>2056</v>
      </c>
      <c r="CS125" s="423">
        <v>2080</v>
      </c>
      <c r="CT125" s="423">
        <v>2137</v>
      </c>
      <c r="CU125" s="423">
        <v>2152</v>
      </c>
      <c r="CV125" s="423">
        <v>2347</v>
      </c>
      <c r="CW125" s="423">
        <v>2354</v>
      </c>
      <c r="CX125" s="423">
        <v>2453</v>
      </c>
      <c r="CY125" s="423">
        <v>2406</v>
      </c>
      <c r="CZ125" s="423">
        <v>2172</v>
      </c>
      <c r="DA125" s="423">
        <v>2450</v>
      </c>
      <c r="DB125" s="423">
        <v>2568</v>
      </c>
      <c r="DC125" s="423">
        <v>2586</v>
      </c>
      <c r="DD125" s="423">
        <v>2664</v>
      </c>
      <c r="DE125" s="423">
        <v>2755</v>
      </c>
      <c r="DF125" s="423">
        <v>2925</v>
      </c>
      <c r="DG125" s="423">
        <v>3022</v>
      </c>
      <c r="DH125" s="423">
        <v>3282</v>
      </c>
      <c r="DI125" s="423">
        <v>3583</v>
      </c>
      <c r="DJ125" s="423">
        <v>3829</v>
      </c>
      <c r="DK125" s="423"/>
      <c r="DL125" s="423"/>
      <c r="DM125" s="423"/>
      <c r="DN125" s="423"/>
      <c r="DO125" s="423"/>
      <c r="DP125" s="423"/>
      <c r="DQ125" s="423"/>
      <c r="DR125" s="423"/>
      <c r="DS125" s="423"/>
      <c r="DT125" s="423"/>
      <c r="DU125" s="423"/>
      <c r="DV125" s="423"/>
      <c r="DW125" s="423"/>
      <c r="DX125" s="423"/>
      <c r="DY125" s="423"/>
      <c r="DZ125" s="423"/>
    </row>
    <row r="126" spans="1:130" ht="17.25" customHeight="1">
      <c r="A126" t="s">
        <v>1487</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637</v>
      </c>
      <c r="DG126" s="423">
        <v>708</v>
      </c>
      <c r="DH126" s="423">
        <v>816</v>
      </c>
      <c r="DI126" s="423">
        <v>871</v>
      </c>
      <c r="DJ126" s="423">
        <v>1018</v>
      </c>
      <c r="DK126" s="423"/>
      <c r="DL126" s="423"/>
      <c r="DM126" s="423"/>
      <c r="DN126" s="423"/>
      <c r="DO126" s="423"/>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327</v>
      </c>
      <c r="DG127" s="424">
        <v>364</v>
      </c>
      <c r="DH127" s="424">
        <v>447</v>
      </c>
      <c r="DI127" s="424">
        <v>475</v>
      </c>
      <c r="DJ127" s="424">
        <v>593</v>
      </c>
      <c r="DK127" s="424"/>
      <c r="DL127" s="424"/>
      <c r="DM127" s="424"/>
      <c r="DN127" s="424"/>
      <c r="DO127" s="424"/>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c r="DL128" s="424"/>
      <c r="DM128" s="424"/>
      <c r="DN128" s="424"/>
      <c r="DO128" s="424"/>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98</v>
      </c>
      <c r="BD129" s="423">
        <v>112</v>
      </c>
      <c r="BE129" s="423">
        <v>122</v>
      </c>
      <c r="BF129" s="423">
        <v>127</v>
      </c>
      <c r="BG129" s="423">
        <v>126</v>
      </c>
      <c r="BH129" s="423">
        <v>118</v>
      </c>
      <c r="BI129" s="423">
        <v>124</v>
      </c>
      <c r="BJ129" s="423">
        <v>137</v>
      </c>
      <c r="BK129" s="423">
        <v>139</v>
      </c>
      <c r="BL129" s="423">
        <v>133</v>
      </c>
      <c r="BM129" s="423">
        <v>146</v>
      </c>
      <c r="BN129" s="423">
        <v>165</v>
      </c>
      <c r="BO129" s="423">
        <v>178</v>
      </c>
      <c r="BP129" s="423">
        <v>169</v>
      </c>
      <c r="BQ129" s="423">
        <v>193</v>
      </c>
      <c r="BR129" s="423">
        <v>210</v>
      </c>
      <c r="BS129" s="423">
        <v>196</v>
      </c>
      <c r="BT129" s="423">
        <v>197</v>
      </c>
      <c r="BU129" s="423">
        <v>222</v>
      </c>
      <c r="BV129" s="423">
        <v>241</v>
      </c>
      <c r="BW129" s="423">
        <v>220</v>
      </c>
      <c r="BX129" s="423">
        <v>219</v>
      </c>
      <c r="BY129" s="423">
        <v>223</v>
      </c>
      <c r="BZ129" s="423">
        <v>227</v>
      </c>
      <c r="CA129" s="423">
        <v>235</v>
      </c>
      <c r="CB129" s="423">
        <v>238</v>
      </c>
      <c r="CC129" s="423">
        <v>259</v>
      </c>
      <c r="CD129" s="423">
        <v>254</v>
      </c>
      <c r="CE129" s="423">
        <v>253</v>
      </c>
      <c r="CF129" s="423">
        <v>256</v>
      </c>
      <c r="CG129" s="423">
        <v>275</v>
      </c>
      <c r="CH129" s="423">
        <v>288</v>
      </c>
      <c r="CI129" s="423">
        <v>290</v>
      </c>
      <c r="CJ129" s="423">
        <v>285</v>
      </c>
      <c r="CK129" s="423">
        <v>278</v>
      </c>
      <c r="CL129" s="423">
        <v>299</v>
      </c>
      <c r="CM129" s="423">
        <v>314</v>
      </c>
      <c r="CN129" s="423">
        <v>328</v>
      </c>
      <c r="CO129" s="423">
        <v>337</v>
      </c>
      <c r="CP129" s="423">
        <v>350</v>
      </c>
      <c r="CQ129" s="423">
        <v>334</v>
      </c>
      <c r="CR129" s="423">
        <v>351</v>
      </c>
      <c r="CS129" s="423">
        <v>372</v>
      </c>
      <c r="CT129" s="423">
        <v>382</v>
      </c>
      <c r="CU129" s="423">
        <v>393</v>
      </c>
      <c r="CV129" s="423">
        <v>443</v>
      </c>
      <c r="CW129" s="423">
        <v>445</v>
      </c>
      <c r="CX129" s="423">
        <v>472</v>
      </c>
      <c r="CY129" s="423">
        <v>431</v>
      </c>
      <c r="CZ129" s="423">
        <v>400</v>
      </c>
      <c r="DA129" s="423">
        <v>468</v>
      </c>
      <c r="DB129" s="423">
        <v>488</v>
      </c>
      <c r="DC129" s="423">
        <v>503</v>
      </c>
      <c r="DD129" s="423">
        <v>502</v>
      </c>
      <c r="DE129" s="423">
        <v>593</v>
      </c>
      <c r="DF129" s="423">
        <v>621</v>
      </c>
      <c r="DG129" s="423">
        <v>661</v>
      </c>
      <c r="DH129" s="423">
        <v>672</v>
      </c>
      <c r="DI129" s="423">
        <v>751</v>
      </c>
      <c r="DJ129" s="423">
        <v>828</v>
      </c>
      <c r="DK129" s="423"/>
      <c r="DL129" s="423"/>
      <c r="DM129" s="423"/>
      <c r="DN129" s="423"/>
      <c r="DO129" s="423"/>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30</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c r="DL130" s="424"/>
      <c r="DM130" s="424"/>
      <c r="DN130" s="424"/>
      <c r="DO130" s="424"/>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45</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257</v>
      </c>
      <c r="DF131" s="425">
        <v>259</v>
      </c>
      <c r="DG131" s="425">
        <v>287</v>
      </c>
      <c r="DH131" s="425">
        <v>331</v>
      </c>
      <c r="DI131" s="425">
        <v>348</v>
      </c>
      <c r="DJ131" s="425">
        <v>393</v>
      </c>
      <c r="DK131" s="425"/>
      <c r="DL131" s="425"/>
      <c r="DM131" s="425"/>
      <c r="DN131" s="425"/>
      <c r="DO131" s="425"/>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43</v>
      </c>
      <c r="BI132" s="426">
        <v>41</v>
      </c>
      <c r="BJ132" s="426">
        <v>49</v>
      </c>
      <c r="BK132" s="426">
        <v>55</v>
      </c>
      <c r="BL132" s="426">
        <v>47</v>
      </c>
      <c r="BM132" s="426">
        <v>48</v>
      </c>
      <c r="BN132" s="426">
        <v>58</v>
      </c>
      <c r="BO132" s="426">
        <v>71</v>
      </c>
      <c r="BP132" s="426">
        <v>59</v>
      </c>
      <c r="BQ132" s="426">
        <v>64</v>
      </c>
      <c r="BR132" s="426">
        <v>78</v>
      </c>
      <c r="BS132" s="426">
        <v>75</v>
      </c>
      <c r="BT132" s="426">
        <v>73</v>
      </c>
      <c r="BU132" s="426">
        <v>83</v>
      </c>
      <c r="BV132" s="426">
        <v>99</v>
      </c>
      <c r="BW132" s="426">
        <v>97</v>
      </c>
      <c r="BX132" s="426">
        <v>92</v>
      </c>
      <c r="BY132" s="426">
        <v>92</v>
      </c>
      <c r="BZ132" s="426">
        <v>97</v>
      </c>
      <c r="CA132" s="426">
        <v>101</v>
      </c>
      <c r="CB132" s="426">
        <v>101</v>
      </c>
      <c r="CC132" s="426">
        <v>104</v>
      </c>
      <c r="CD132" s="426">
        <v>107</v>
      </c>
      <c r="CE132" s="426">
        <v>109</v>
      </c>
      <c r="CF132" s="426">
        <v>111</v>
      </c>
      <c r="CG132" s="426">
        <v>117</v>
      </c>
      <c r="CH132" s="426">
        <v>126</v>
      </c>
      <c r="CI132" s="426">
        <v>127</v>
      </c>
      <c r="CJ132" s="426">
        <v>117</v>
      </c>
      <c r="CK132" s="426">
        <v>112</v>
      </c>
      <c r="CL132" s="426">
        <v>118</v>
      </c>
      <c r="CM132" s="426">
        <v>111</v>
      </c>
      <c r="CN132" s="426">
        <v>111</v>
      </c>
      <c r="CO132" s="426">
        <v>117</v>
      </c>
      <c r="CP132" s="426">
        <v>118</v>
      </c>
      <c r="CQ132" s="426">
        <v>116</v>
      </c>
      <c r="CR132" s="426">
        <v>115</v>
      </c>
      <c r="CS132" s="426">
        <v>128</v>
      </c>
      <c r="CT132" s="426">
        <v>142</v>
      </c>
      <c r="CU132" s="426">
        <v>147</v>
      </c>
      <c r="CV132" s="426">
        <v>170</v>
      </c>
      <c r="CW132" s="426">
        <v>180</v>
      </c>
      <c r="CX132" s="426">
        <v>200</v>
      </c>
      <c r="CY132" s="426">
        <v>167</v>
      </c>
      <c r="CZ132" s="426">
        <v>144</v>
      </c>
      <c r="DA132" s="426">
        <v>173</v>
      </c>
      <c r="DB132" s="426">
        <v>194</v>
      </c>
      <c r="DC132" s="426">
        <v>181</v>
      </c>
      <c r="DD132" s="426">
        <v>154</v>
      </c>
      <c r="DE132" s="426">
        <v>208</v>
      </c>
      <c r="DF132" s="426">
        <v>213</v>
      </c>
      <c r="DG132" s="426">
        <v>237</v>
      </c>
      <c r="DH132" s="426">
        <v>198</v>
      </c>
      <c r="DI132" s="426">
        <v>283</v>
      </c>
      <c r="DJ132" s="426">
        <v>321</v>
      </c>
      <c r="DK132" s="426"/>
      <c r="DL132" s="426"/>
      <c r="DM132" s="426"/>
      <c r="DN132" s="426"/>
      <c r="DO132" s="426"/>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387</v>
      </c>
      <c r="BG133" s="423">
        <v>386</v>
      </c>
      <c r="BH133" s="423">
        <v>383</v>
      </c>
      <c r="BI133" s="423">
        <v>408</v>
      </c>
      <c r="BJ133" s="423">
        <v>419</v>
      </c>
      <c r="BK133" s="423">
        <v>425</v>
      </c>
      <c r="BL133" s="423">
        <v>434</v>
      </c>
      <c r="BM133" s="423">
        <v>452</v>
      </c>
      <c r="BN133" s="423">
        <v>469</v>
      </c>
      <c r="BO133" s="423">
        <v>465</v>
      </c>
      <c r="BP133" s="423">
        <v>474</v>
      </c>
      <c r="BQ133" s="423">
        <v>516</v>
      </c>
      <c r="BR133" s="423">
        <v>524</v>
      </c>
      <c r="BS133" s="423">
        <v>550</v>
      </c>
      <c r="BT133" s="423">
        <v>565</v>
      </c>
      <c r="BU133" s="423">
        <v>585</v>
      </c>
      <c r="BV133" s="423">
        <v>596</v>
      </c>
      <c r="BW133" s="423">
        <v>599</v>
      </c>
      <c r="BX133" s="423">
        <v>618</v>
      </c>
      <c r="BY133" s="423">
        <v>628</v>
      </c>
      <c r="BZ133" s="423">
        <v>671</v>
      </c>
      <c r="CA133" s="423">
        <v>666</v>
      </c>
      <c r="CB133" s="423">
        <v>680</v>
      </c>
      <c r="CC133" s="423">
        <v>704</v>
      </c>
      <c r="CD133" s="423">
        <v>717</v>
      </c>
      <c r="CE133" s="423">
        <v>741</v>
      </c>
      <c r="CF133" s="423">
        <v>744</v>
      </c>
      <c r="CG133" s="423">
        <v>779</v>
      </c>
      <c r="CH133" s="423">
        <v>794</v>
      </c>
      <c r="CI133" s="423">
        <v>813</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1439</v>
      </c>
      <c r="DG133" s="423">
        <v>1426</v>
      </c>
      <c r="DH133" s="423">
        <v>1539</v>
      </c>
      <c r="DI133" s="423">
        <v>1685</v>
      </c>
      <c r="DJ133" s="423">
        <v>1728</v>
      </c>
      <c r="DK133" s="423"/>
      <c r="DL133" s="423"/>
      <c r="DM133" s="423"/>
      <c r="DN133" s="423"/>
      <c r="DO133" s="423"/>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28</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76</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c r="DL134" s="426"/>
      <c r="DM134" s="426"/>
      <c r="DN134" s="426"/>
      <c r="DO134" s="426"/>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c r="DL135" s="423"/>
      <c r="DM135" s="423"/>
      <c r="DN135" s="423"/>
      <c r="DO135" s="423"/>
      <c r="DP135" s="423"/>
      <c r="DQ135" s="423"/>
      <c r="DR135" s="423"/>
      <c r="DS135" s="423"/>
      <c r="DT135" s="423"/>
      <c r="DU135" s="423"/>
      <c r="DV135" s="423"/>
      <c r="DW135" s="423"/>
      <c r="DX135" s="423"/>
      <c r="DY135" s="423"/>
      <c r="DZ135" s="423"/>
    </row>
    <row r="136" spans="1:130" ht="15.75" thickBot="1">
      <c r="B136" s="108" t="s">
        <v>1458</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495"/>
      <c r="DL136" s="495"/>
      <c r="DM136" s="495"/>
      <c r="DN136" s="495"/>
      <c r="DO136" s="495"/>
      <c r="DP136" s="495"/>
      <c r="DQ136" s="495"/>
      <c r="DR136" s="495"/>
      <c r="DS136" s="495"/>
      <c r="DT136" s="495"/>
      <c r="DU136" s="495"/>
      <c r="DV136" s="495"/>
      <c r="DW136" s="495"/>
      <c r="DX136" s="495"/>
      <c r="DY136" s="495"/>
      <c r="DZ136" s="495"/>
    </row>
    <row r="137" spans="1:130" ht="15.75" thickTop="1">
      <c r="B137" s="451"/>
    </row>
    <row r="138" spans="1:130" ht="15.75" thickBot="1">
      <c r="B138" s="108" t="s">
        <v>1459</v>
      </c>
      <c r="C138" s="579" t="s">
        <v>502</v>
      </c>
      <c r="D138" s="579" t="s">
        <v>503</v>
      </c>
      <c r="E138" s="579" t="s">
        <v>504</v>
      </c>
      <c r="F138" s="579" t="s">
        <v>505</v>
      </c>
      <c r="G138" s="579" t="s">
        <v>506</v>
      </c>
      <c r="H138" s="579" t="s">
        <v>507</v>
      </c>
      <c r="I138" s="579" t="s">
        <v>508</v>
      </c>
      <c r="J138" s="579" t="s">
        <v>509</v>
      </c>
      <c r="K138" s="579" t="s">
        <v>510</v>
      </c>
      <c r="L138" s="579" t="s">
        <v>511</v>
      </c>
      <c r="M138" s="579" t="s">
        <v>512</v>
      </c>
      <c r="N138" s="579" t="s">
        <v>513</v>
      </c>
      <c r="O138" s="579" t="s">
        <v>514</v>
      </c>
      <c r="P138" s="579" t="s">
        <v>515</v>
      </c>
      <c r="Q138" s="579" t="s">
        <v>516</v>
      </c>
      <c r="R138" s="579" t="s">
        <v>517</v>
      </c>
      <c r="S138" s="579" t="s">
        <v>518</v>
      </c>
      <c r="T138" s="579" t="s">
        <v>519</v>
      </c>
      <c r="U138" s="579" t="s">
        <v>520</v>
      </c>
      <c r="V138" s="579" t="s">
        <v>521</v>
      </c>
      <c r="W138" s="579" t="s">
        <v>522</v>
      </c>
      <c r="X138" s="579" t="s">
        <v>523</v>
      </c>
      <c r="Y138" s="579" t="s">
        <v>524</v>
      </c>
      <c r="Z138" s="579" t="s">
        <v>525</v>
      </c>
      <c r="AA138" s="579" t="s">
        <v>526</v>
      </c>
      <c r="AB138" s="579" t="s">
        <v>527</v>
      </c>
      <c r="AC138" s="579" t="s">
        <v>528</v>
      </c>
      <c r="AD138" s="579" t="s">
        <v>529</v>
      </c>
      <c r="AE138" s="579" t="s">
        <v>530</v>
      </c>
      <c r="AF138" s="579" t="s">
        <v>531</v>
      </c>
      <c r="AG138" s="579" t="s">
        <v>532</v>
      </c>
      <c r="AH138" s="579" t="s">
        <v>533</v>
      </c>
      <c r="AI138" s="579" t="s">
        <v>534</v>
      </c>
      <c r="AJ138" s="579" t="s">
        <v>535</v>
      </c>
      <c r="AK138" s="579" t="s">
        <v>536</v>
      </c>
      <c r="AL138" s="579" t="s">
        <v>537</v>
      </c>
      <c r="AM138" s="579" t="s">
        <v>538</v>
      </c>
      <c r="AN138" s="579" t="s">
        <v>539</v>
      </c>
      <c r="AO138" s="579" t="s">
        <v>540</v>
      </c>
      <c r="AP138" s="579" t="s">
        <v>541</v>
      </c>
      <c r="AQ138" s="579" t="s">
        <v>542</v>
      </c>
      <c r="AR138" s="579" t="s">
        <v>543</v>
      </c>
      <c r="AS138" s="579" t="s">
        <v>544</v>
      </c>
      <c r="AT138" s="579" t="s">
        <v>545</v>
      </c>
      <c r="AU138" s="579" t="s">
        <v>68</v>
      </c>
      <c r="AV138" s="579" t="s">
        <v>69</v>
      </c>
      <c r="AW138" s="579" t="s">
        <v>70</v>
      </c>
      <c r="AX138" s="579" t="s">
        <v>71</v>
      </c>
      <c r="AY138" s="579" t="s">
        <v>72</v>
      </c>
      <c r="AZ138" s="579" t="s">
        <v>73</v>
      </c>
      <c r="BA138" s="579" t="s">
        <v>74</v>
      </c>
      <c r="BB138" s="579" t="s">
        <v>75</v>
      </c>
      <c r="BC138" s="579" t="s">
        <v>76</v>
      </c>
      <c r="BD138" s="579" t="s">
        <v>77</v>
      </c>
      <c r="BE138" s="579" t="s">
        <v>78</v>
      </c>
      <c r="BF138" s="579" t="s">
        <v>79</v>
      </c>
      <c r="BG138" s="579" t="s">
        <v>80</v>
      </c>
      <c r="BH138" s="579" t="s">
        <v>81</v>
      </c>
      <c r="BI138" s="579" t="s">
        <v>82</v>
      </c>
      <c r="BJ138" s="579" t="s">
        <v>83</v>
      </c>
      <c r="BK138" s="579" t="s">
        <v>84</v>
      </c>
      <c r="BL138" s="579" t="s">
        <v>85</v>
      </c>
      <c r="BM138" s="579" t="s">
        <v>86</v>
      </c>
      <c r="BN138" s="579" t="s">
        <v>87</v>
      </c>
      <c r="BO138" s="579" t="s">
        <v>88</v>
      </c>
      <c r="BP138" s="579" t="s">
        <v>89</v>
      </c>
      <c r="BQ138" s="579" t="s">
        <v>90</v>
      </c>
      <c r="BR138" s="579" t="s">
        <v>91</v>
      </c>
      <c r="BS138" s="579" t="s">
        <v>92</v>
      </c>
      <c r="BT138" s="579" t="s">
        <v>93</v>
      </c>
      <c r="BU138" s="579" t="s">
        <v>94</v>
      </c>
      <c r="BV138" s="579" t="s">
        <v>95</v>
      </c>
      <c r="BW138" s="579" t="s">
        <v>96</v>
      </c>
      <c r="BX138" s="579" t="s">
        <v>97</v>
      </c>
      <c r="BY138" s="579" t="s">
        <v>98</v>
      </c>
      <c r="BZ138" s="579" t="s">
        <v>99</v>
      </c>
      <c r="CA138" s="579" t="s">
        <v>49</v>
      </c>
      <c r="CB138" s="579" t="s">
        <v>50</v>
      </c>
      <c r="CC138" s="579" t="s">
        <v>51</v>
      </c>
      <c r="CD138" s="579" t="s">
        <v>52</v>
      </c>
      <c r="CE138" s="579" t="s">
        <v>53</v>
      </c>
      <c r="CF138" s="579" t="s">
        <v>54</v>
      </c>
      <c r="CG138" s="579" t="s">
        <v>55</v>
      </c>
      <c r="CH138" s="579" t="s">
        <v>56</v>
      </c>
      <c r="CI138" s="579" t="s">
        <v>57</v>
      </c>
      <c r="CJ138" s="579" t="s">
        <v>58</v>
      </c>
      <c r="CK138" s="579" t="s">
        <v>59</v>
      </c>
      <c r="CL138" s="579" t="s">
        <v>60</v>
      </c>
      <c r="CM138" s="579" t="s">
        <v>61</v>
      </c>
      <c r="CN138" s="579" t="s">
        <v>62</v>
      </c>
      <c r="CO138" s="579" t="s">
        <v>63</v>
      </c>
      <c r="CP138" s="579" t="s">
        <v>64</v>
      </c>
      <c r="CQ138" s="579" t="s">
        <v>65</v>
      </c>
      <c r="CR138" s="579" t="s">
        <v>100</v>
      </c>
      <c r="CS138" s="579" t="s">
        <v>105</v>
      </c>
      <c r="CT138" s="579" t="s">
        <v>546</v>
      </c>
      <c r="CU138" s="579" t="s">
        <v>547</v>
      </c>
      <c r="CV138" s="579" t="s">
        <v>548</v>
      </c>
      <c r="CW138" s="579" t="s">
        <v>549</v>
      </c>
      <c r="CX138" s="579" t="s">
        <v>550</v>
      </c>
      <c r="CY138" s="579" t="s">
        <v>551</v>
      </c>
      <c r="CZ138" s="579" t="s">
        <v>552</v>
      </c>
      <c r="DA138" s="579" t="s">
        <v>553</v>
      </c>
      <c r="DB138" s="579" t="s">
        <v>554</v>
      </c>
      <c r="DC138" s="579" t="s">
        <v>555</v>
      </c>
      <c r="DD138" s="579" t="s">
        <v>556</v>
      </c>
      <c r="DE138" s="579" t="s">
        <v>557</v>
      </c>
      <c r="DF138" s="579" t="s">
        <v>558</v>
      </c>
      <c r="DG138" s="579" t="s">
        <v>559</v>
      </c>
      <c r="DH138" s="579" t="s">
        <v>560</v>
      </c>
      <c r="DI138" s="579" t="s">
        <v>561</v>
      </c>
      <c r="DJ138" s="579" t="s">
        <v>562</v>
      </c>
      <c r="DK138" s="579" t="s">
        <v>563</v>
      </c>
      <c r="DL138" s="579" t="s">
        <v>564</v>
      </c>
      <c r="DM138" s="579" t="s">
        <v>565</v>
      </c>
      <c r="DN138" s="579" t="s">
        <v>566</v>
      </c>
      <c r="DO138" s="579" t="s">
        <v>567</v>
      </c>
      <c r="DP138" s="579" t="s">
        <v>851</v>
      </c>
      <c r="DQ138" s="579" t="s">
        <v>852</v>
      </c>
      <c r="DR138" s="579" t="s">
        <v>853</v>
      </c>
      <c r="DS138" s="579" t="s">
        <v>1387</v>
      </c>
      <c r="DT138" s="579" t="s">
        <v>1388</v>
      </c>
      <c r="DU138" s="579" t="s">
        <v>1389</v>
      </c>
      <c r="DV138" s="579" t="s">
        <v>1390</v>
      </c>
      <c r="DW138" s="579" t="s">
        <v>1392</v>
      </c>
      <c r="DX138" s="579" t="s">
        <v>1394</v>
      </c>
      <c r="DY138" s="579" t="s">
        <v>1393</v>
      </c>
      <c r="DZ138" s="579" t="s">
        <v>1391</v>
      </c>
    </row>
    <row r="139" spans="1:130" ht="15.75" thickTop="1">
      <c r="B139" s="427" t="s">
        <v>1484</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959</v>
      </c>
      <c r="AX139" s="423">
        <v>961</v>
      </c>
      <c r="AY139" s="423">
        <v>922</v>
      </c>
      <c r="AZ139" s="423">
        <v>941</v>
      </c>
      <c r="BA139" s="423">
        <v>994</v>
      </c>
      <c r="BB139" s="423">
        <v>1024</v>
      </c>
      <c r="BC139" s="423">
        <v>1009</v>
      </c>
      <c r="BD139" s="423">
        <v>1067</v>
      </c>
      <c r="BE139" s="423">
        <v>1112</v>
      </c>
      <c r="BF139" s="423">
        <v>1126</v>
      </c>
      <c r="BG139" s="423">
        <v>1132</v>
      </c>
      <c r="BH139" s="423">
        <v>1120</v>
      </c>
      <c r="BI139" s="423">
        <v>1151</v>
      </c>
      <c r="BJ139" s="423">
        <v>1179</v>
      </c>
      <c r="BK139" s="423">
        <v>1190</v>
      </c>
      <c r="BL139" s="423">
        <v>1192</v>
      </c>
      <c r="BM139" s="423">
        <v>1244</v>
      </c>
      <c r="BN139" s="423">
        <v>1294</v>
      </c>
      <c r="BO139" s="423">
        <v>1291</v>
      </c>
      <c r="BP139" s="423">
        <v>1263</v>
      </c>
      <c r="BQ139" s="423">
        <v>1372</v>
      </c>
      <c r="BR139" s="423">
        <v>1385</v>
      </c>
      <c r="BS139" s="423">
        <v>1399</v>
      </c>
      <c r="BT139" s="423">
        <v>1398</v>
      </c>
      <c r="BU139" s="423">
        <v>1471</v>
      </c>
      <c r="BV139" s="423">
        <v>1502</v>
      </c>
      <c r="BW139" s="423">
        <v>1465</v>
      </c>
      <c r="BX139" s="423">
        <v>1509</v>
      </c>
      <c r="BY139" s="423">
        <v>1508</v>
      </c>
      <c r="BZ139" s="423">
        <v>1560</v>
      </c>
      <c r="CA139" s="423">
        <v>1553</v>
      </c>
      <c r="CB139" s="423">
        <v>1577</v>
      </c>
      <c r="CC139" s="423">
        <v>1642</v>
      </c>
      <c r="CD139" s="423">
        <v>1643</v>
      </c>
      <c r="CE139" s="423">
        <v>1677</v>
      </c>
      <c r="CF139" s="423">
        <v>1723</v>
      </c>
      <c r="CG139" s="423">
        <v>1775</v>
      </c>
      <c r="CH139" s="423">
        <v>1807</v>
      </c>
      <c r="CI139" s="423">
        <v>1857</v>
      </c>
      <c r="CJ139" s="423">
        <v>1870</v>
      </c>
      <c r="CK139" s="423">
        <v>1832</v>
      </c>
      <c r="CL139" s="423">
        <v>1841</v>
      </c>
      <c r="CM139" s="423">
        <v>1862</v>
      </c>
      <c r="CN139" s="423">
        <v>1904</v>
      </c>
      <c r="CO139" s="423">
        <v>1955</v>
      </c>
      <c r="CP139" s="423">
        <v>1974</v>
      </c>
      <c r="CQ139" s="423">
        <v>2044</v>
      </c>
      <c r="CR139" s="423">
        <v>2053</v>
      </c>
      <c r="CS139" s="423">
        <v>2094</v>
      </c>
      <c r="CT139" s="423">
        <v>2164</v>
      </c>
      <c r="CU139" s="423">
        <v>2170</v>
      </c>
      <c r="CV139" s="423">
        <v>2306</v>
      </c>
      <c r="CW139" s="423">
        <v>2322</v>
      </c>
      <c r="CX139" s="423">
        <v>2347</v>
      </c>
      <c r="CY139" s="423">
        <v>2249</v>
      </c>
      <c r="CZ139" s="423">
        <v>2019</v>
      </c>
      <c r="DA139" s="423">
        <v>2238</v>
      </c>
      <c r="DB139" s="423">
        <v>2331</v>
      </c>
      <c r="DC139" s="423">
        <v>2329</v>
      </c>
      <c r="DD139" s="423">
        <v>2435</v>
      </c>
      <c r="DE139" s="423">
        <v>2464</v>
      </c>
      <c r="DF139" s="423">
        <v>2572</v>
      </c>
      <c r="DG139" s="423">
        <v>2513</v>
      </c>
      <c r="DH139" s="423">
        <v>2616</v>
      </c>
      <c r="DI139" s="423">
        <v>2709</v>
      </c>
      <c r="DJ139" s="423">
        <v>2756</v>
      </c>
      <c r="DK139" s="423"/>
      <c r="DL139" s="423"/>
      <c r="DM139" s="423"/>
      <c r="DN139" s="423"/>
      <c r="DO139" s="423"/>
      <c r="DP139" s="423"/>
      <c r="DQ139" s="423"/>
      <c r="DR139" s="423"/>
      <c r="DS139" s="423"/>
      <c r="DT139" s="423"/>
      <c r="DU139" s="423"/>
      <c r="DV139" s="423"/>
      <c r="DW139" s="423"/>
      <c r="DX139" s="423"/>
      <c r="DY139" s="423"/>
      <c r="DZ139" s="423"/>
    </row>
    <row r="140" spans="1:130">
      <c r="A140" t="s">
        <v>1533</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c r="DL140" s="423"/>
      <c r="DM140" s="423"/>
      <c r="DN140" s="423"/>
      <c r="DO140" s="423"/>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c r="DL141" s="424"/>
      <c r="DM141" s="424"/>
      <c r="DN141" s="424"/>
      <c r="DO141" s="424"/>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c r="DL142" s="424"/>
      <c r="DM142" s="424"/>
      <c r="DN142" s="424"/>
      <c r="DO142" s="424"/>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268</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428</v>
      </c>
      <c r="CW143" s="423">
        <v>429</v>
      </c>
      <c r="CX143" s="423">
        <v>443</v>
      </c>
      <c r="CY143" s="423">
        <v>395</v>
      </c>
      <c r="CZ143" s="423">
        <v>347</v>
      </c>
      <c r="DA143" s="423">
        <v>422</v>
      </c>
      <c r="DB143" s="423">
        <v>451</v>
      </c>
      <c r="DC143" s="423">
        <v>433</v>
      </c>
      <c r="DD143" s="423">
        <v>451</v>
      </c>
      <c r="DE143" s="423">
        <v>472</v>
      </c>
      <c r="DF143" s="423">
        <v>475</v>
      </c>
      <c r="DG143" s="423">
        <v>476</v>
      </c>
      <c r="DH143" s="423">
        <v>479</v>
      </c>
      <c r="DI143" s="423">
        <v>466</v>
      </c>
      <c r="DJ143" s="423">
        <v>500</v>
      </c>
      <c r="DK143" s="423"/>
      <c r="DL143" s="423"/>
      <c r="DM143" s="423"/>
      <c r="DN143" s="423"/>
      <c r="DO143" s="423"/>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c r="DL144" s="424"/>
      <c r="DM144" s="424"/>
      <c r="DN144" s="424"/>
      <c r="DO144" s="424"/>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108</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135</v>
      </c>
      <c r="BY145" s="425">
        <v>144</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172</v>
      </c>
      <c r="DA145" s="425">
        <v>200</v>
      </c>
      <c r="DB145" s="425">
        <v>207</v>
      </c>
      <c r="DC145" s="425">
        <v>198</v>
      </c>
      <c r="DD145" s="425">
        <v>211</v>
      </c>
      <c r="DE145" s="425">
        <v>214</v>
      </c>
      <c r="DF145" s="425">
        <v>220</v>
      </c>
      <c r="DG145" s="425">
        <v>220</v>
      </c>
      <c r="DH145" s="425">
        <v>231</v>
      </c>
      <c r="DI145" s="425">
        <v>234</v>
      </c>
      <c r="DJ145" s="425">
        <v>250</v>
      </c>
      <c r="DK145" s="425"/>
      <c r="DL145" s="425"/>
      <c r="DM145" s="425"/>
      <c r="DN145" s="425"/>
      <c r="DO145" s="425"/>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112</v>
      </c>
      <c r="CS146" s="426">
        <v>125</v>
      </c>
      <c r="CT146" s="426">
        <v>134</v>
      </c>
      <c r="CU146" s="426">
        <v>141</v>
      </c>
      <c r="CV146" s="426">
        <v>153</v>
      </c>
      <c r="CW146" s="426">
        <v>167</v>
      </c>
      <c r="CX146" s="426">
        <v>178</v>
      </c>
      <c r="CY146" s="426">
        <v>149</v>
      </c>
      <c r="CZ146" s="426">
        <v>122</v>
      </c>
      <c r="DA146" s="426">
        <v>157</v>
      </c>
      <c r="DB146" s="426">
        <v>173</v>
      </c>
      <c r="DC146" s="426">
        <v>170</v>
      </c>
      <c r="DD146" s="426">
        <v>162</v>
      </c>
      <c r="DE146" s="426">
        <v>181</v>
      </c>
      <c r="DF146" s="426">
        <v>180</v>
      </c>
      <c r="DG146" s="426">
        <v>181</v>
      </c>
      <c r="DH146" s="426">
        <v>162</v>
      </c>
      <c r="DI146" s="426">
        <v>149</v>
      </c>
      <c r="DJ146" s="426">
        <v>161</v>
      </c>
      <c r="DK146" s="426"/>
      <c r="DL146" s="426"/>
      <c r="DM146" s="426"/>
      <c r="DN146" s="426"/>
      <c r="DO146" s="426"/>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379</v>
      </c>
      <c r="AZ147" s="423">
        <v>409</v>
      </c>
      <c r="BA147" s="423">
        <v>419</v>
      </c>
      <c r="BB147" s="423">
        <v>438</v>
      </c>
      <c r="BC147" s="423">
        <v>419</v>
      </c>
      <c r="BD147" s="423">
        <v>469</v>
      </c>
      <c r="BE147" s="423">
        <v>483</v>
      </c>
      <c r="BF147" s="423">
        <v>500</v>
      </c>
      <c r="BG147" s="423">
        <v>491</v>
      </c>
      <c r="BH147" s="423">
        <v>489</v>
      </c>
      <c r="BI147" s="423">
        <v>500</v>
      </c>
      <c r="BJ147" s="423">
        <v>510</v>
      </c>
      <c r="BK147" s="423">
        <v>519</v>
      </c>
      <c r="BL147" s="423">
        <v>529</v>
      </c>
      <c r="BM147" s="423">
        <v>547</v>
      </c>
      <c r="BN147" s="423">
        <v>578</v>
      </c>
      <c r="BO147" s="423">
        <v>565</v>
      </c>
      <c r="BP147" s="423">
        <v>557</v>
      </c>
      <c r="BQ147" s="423">
        <v>609</v>
      </c>
      <c r="BR147" s="423">
        <v>614</v>
      </c>
      <c r="BS147" s="423">
        <v>635</v>
      </c>
      <c r="BT147" s="423">
        <v>641</v>
      </c>
      <c r="BU147" s="423">
        <v>668</v>
      </c>
      <c r="BV147" s="423">
        <v>673</v>
      </c>
      <c r="BW147" s="423">
        <v>660</v>
      </c>
      <c r="BX147" s="423">
        <v>685</v>
      </c>
      <c r="BY147" s="423">
        <v>686</v>
      </c>
      <c r="BZ147" s="423">
        <v>724</v>
      </c>
      <c r="CA147" s="423">
        <v>712</v>
      </c>
      <c r="CB147" s="423">
        <v>726</v>
      </c>
      <c r="CC147" s="423">
        <v>749</v>
      </c>
      <c r="CD147" s="423">
        <v>761</v>
      </c>
      <c r="CE147" s="423">
        <v>785</v>
      </c>
      <c r="CF147" s="423">
        <v>803</v>
      </c>
      <c r="CG147" s="423">
        <v>824</v>
      </c>
      <c r="CH147" s="423">
        <v>841</v>
      </c>
      <c r="CI147" s="423">
        <v>859</v>
      </c>
      <c r="CJ147" s="423">
        <v>875</v>
      </c>
      <c r="CK147" s="423">
        <v>873</v>
      </c>
      <c r="CL147" s="423">
        <v>880</v>
      </c>
      <c r="CM147" s="423">
        <v>879</v>
      </c>
      <c r="CN147" s="423">
        <v>911</v>
      </c>
      <c r="CO147" s="423">
        <v>952</v>
      </c>
      <c r="CP147" s="423">
        <v>942</v>
      </c>
      <c r="CQ147" s="423">
        <v>986</v>
      </c>
      <c r="CR147" s="423">
        <v>984</v>
      </c>
      <c r="CS147" s="423">
        <v>1023</v>
      </c>
      <c r="CT147" s="423">
        <v>1050</v>
      </c>
      <c r="CU147" s="423">
        <v>1025</v>
      </c>
      <c r="CV147" s="423">
        <v>1092</v>
      </c>
      <c r="CW147" s="423">
        <v>1129</v>
      </c>
      <c r="CX147" s="423">
        <v>1131</v>
      </c>
      <c r="CY147" s="423">
        <v>1083</v>
      </c>
      <c r="CZ147" s="423">
        <v>914</v>
      </c>
      <c r="DA147" s="423">
        <v>1045</v>
      </c>
      <c r="DB147" s="423">
        <v>1093</v>
      </c>
      <c r="DC147" s="423">
        <v>1079</v>
      </c>
      <c r="DD147" s="423">
        <v>1133</v>
      </c>
      <c r="DE147" s="423">
        <v>1164</v>
      </c>
      <c r="DF147" s="423">
        <v>1251</v>
      </c>
      <c r="DG147" s="423">
        <v>1195</v>
      </c>
      <c r="DH147" s="423">
        <v>1268</v>
      </c>
      <c r="DI147" s="423">
        <v>1356</v>
      </c>
      <c r="DJ147" s="423">
        <v>1369</v>
      </c>
      <c r="DK147" s="423"/>
      <c r="DL147" s="423"/>
      <c r="DM147" s="423"/>
      <c r="DN147" s="423"/>
      <c r="DO147" s="423"/>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44</v>
      </c>
      <c r="AY148" s="426">
        <v>45</v>
      </c>
      <c r="AZ148" s="426">
        <v>44</v>
      </c>
      <c r="BA148" s="426">
        <v>43</v>
      </c>
      <c r="BB148" s="426">
        <v>44</v>
      </c>
      <c r="BC148" s="426">
        <v>46</v>
      </c>
      <c r="BD148" s="426">
        <v>46</v>
      </c>
      <c r="BE148" s="426">
        <v>48</v>
      </c>
      <c r="BF148" s="426">
        <v>47</v>
      </c>
      <c r="BG148" s="426">
        <v>50</v>
      </c>
      <c r="BH148" s="426">
        <v>50</v>
      </c>
      <c r="BI148" s="426">
        <v>50</v>
      </c>
      <c r="BJ148" s="426">
        <v>49</v>
      </c>
      <c r="BK148" s="426">
        <v>52</v>
      </c>
      <c r="BL148" s="426">
        <v>58</v>
      </c>
      <c r="BM148" s="426">
        <v>57</v>
      </c>
      <c r="BN148" s="426">
        <v>61</v>
      </c>
      <c r="BO148" s="426">
        <v>55</v>
      </c>
      <c r="BP148" s="426">
        <v>55</v>
      </c>
      <c r="BQ148" s="426">
        <v>74</v>
      </c>
      <c r="BR148" s="426">
        <v>78</v>
      </c>
      <c r="BS148" s="426">
        <v>78</v>
      </c>
      <c r="BT148" s="426">
        <v>69</v>
      </c>
      <c r="BU148" s="426">
        <v>82</v>
      </c>
      <c r="BV148" s="426">
        <v>89</v>
      </c>
      <c r="BW148" s="426">
        <v>84</v>
      </c>
      <c r="BX148" s="426">
        <v>82</v>
      </c>
      <c r="BY148" s="426">
        <v>87</v>
      </c>
      <c r="BZ148" s="426">
        <v>96</v>
      </c>
      <c r="CA148" s="426">
        <v>89</v>
      </c>
      <c r="CB148" s="426">
        <v>89</v>
      </c>
      <c r="CC148" s="426">
        <v>99</v>
      </c>
      <c r="CD148" s="426">
        <v>96</v>
      </c>
      <c r="CE148" s="426">
        <v>98</v>
      </c>
      <c r="CF148" s="426">
        <v>91</v>
      </c>
      <c r="CG148" s="426">
        <v>99</v>
      </c>
      <c r="CH148" s="426">
        <v>104</v>
      </c>
      <c r="CI148" s="426">
        <v>107</v>
      </c>
      <c r="CJ148" s="426">
        <v>102</v>
      </c>
      <c r="CK148" s="426">
        <v>113</v>
      </c>
      <c r="CL148" s="426">
        <v>114</v>
      </c>
      <c r="CM148" s="426">
        <v>105</v>
      </c>
      <c r="CN148" s="426">
        <v>111</v>
      </c>
      <c r="CO148" s="426">
        <v>127</v>
      </c>
      <c r="CP148" s="426">
        <v>104</v>
      </c>
      <c r="CQ148" s="426">
        <v>117</v>
      </c>
      <c r="CR148" s="426">
        <v>113</v>
      </c>
      <c r="CS148" s="426">
        <v>122</v>
      </c>
      <c r="CT148" s="426">
        <v>125</v>
      </c>
      <c r="CU148" s="426">
        <v>113</v>
      </c>
      <c r="CV148" s="426">
        <v>123</v>
      </c>
      <c r="CW148" s="426">
        <v>137</v>
      </c>
      <c r="CX148" s="426">
        <v>127</v>
      </c>
      <c r="CY148" s="426">
        <v>130</v>
      </c>
      <c r="CZ148" s="426">
        <v>119</v>
      </c>
      <c r="DA148" s="426">
        <v>138</v>
      </c>
      <c r="DB148" s="426">
        <v>128</v>
      </c>
      <c r="DC148" s="426">
        <v>128</v>
      </c>
      <c r="DD148" s="426">
        <v>129</v>
      </c>
      <c r="DE148" s="426">
        <v>139</v>
      </c>
      <c r="DF148" s="426">
        <v>132</v>
      </c>
      <c r="DG148" s="426">
        <v>136</v>
      </c>
      <c r="DH148" s="426">
        <v>127</v>
      </c>
      <c r="DI148" s="426">
        <v>168</v>
      </c>
      <c r="DJ148" s="426">
        <v>146</v>
      </c>
      <c r="DK148" s="426"/>
      <c r="DL148" s="426"/>
      <c r="DM148" s="426"/>
      <c r="DN148" s="426"/>
      <c r="DO148" s="426"/>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97</v>
      </c>
      <c r="AV149" s="423">
        <v>89</v>
      </c>
      <c r="AW149" s="423">
        <v>99</v>
      </c>
      <c r="AX149" s="423">
        <v>102</v>
      </c>
      <c r="AY149" s="423">
        <v>112</v>
      </c>
      <c r="AZ149" s="423">
        <v>94</v>
      </c>
      <c r="BA149" s="423">
        <v>95</v>
      </c>
      <c r="BB149" s="423">
        <v>103</v>
      </c>
      <c r="BC149" s="423">
        <v>118</v>
      </c>
      <c r="BD149" s="423">
        <v>100</v>
      </c>
      <c r="BE149" s="423">
        <v>119</v>
      </c>
      <c r="BF149" s="423">
        <v>114</v>
      </c>
      <c r="BG149" s="423">
        <v>119</v>
      </c>
      <c r="BH149" s="423">
        <v>117</v>
      </c>
      <c r="BI149" s="423">
        <v>124</v>
      </c>
      <c r="BJ149" s="423">
        <v>135</v>
      </c>
      <c r="BK149" s="423">
        <v>122</v>
      </c>
      <c r="BL149" s="423">
        <v>130</v>
      </c>
      <c r="BM149" s="423">
        <v>132</v>
      </c>
      <c r="BN149" s="423">
        <v>134</v>
      </c>
      <c r="BO149" s="423">
        <v>126</v>
      </c>
      <c r="BP149" s="423">
        <v>129</v>
      </c>
      <c r="BQ149" s="423">
        <v>135</v>
      </c>
      <c r="BR149" s="423">
        <v>136</v>
      </c>
      <c r="BS149" s="423">
        <v>136</v>
      </c>
      <c r="BT149" s="423">
        <v>131</v>
      </c>
      <c r="BU149" s="423">
        <v>145</v>
      </c>
      <c r="BV149" s="423">
        <v>125</v>
      </c>
      <c r="BW149" s="423">
        <v>117</v>
      </c>
      <c r="BX149" s="423">
        <v>130</v>
      </c>
      <c r="BY149" s="423">
        <v>133</v>
      </c>
      <c r="BZ149" s="423">
        <v>139</v>
      </c>
      <c r="CA149" s="423">
        <v>135</v>
      </c>
      <c r="CB149" s="423">
        <v>137</v>
      </c>
      <c r="CC149" s="423">
        <v>142</v>
      </c>
      <c r="CD149" s="423">
        <v>146</v>
      </c>
      <c r="CE149" s="423">
        <v>151</v>
      </c>
      <c r="CF149" s="423">
        <v>160</v>
      </c>
      <c r="CG149" s="423">
        <v>161</v>
      </c>
      <c r="CH149" s="423">
        <v>167</v>
      </c>
      <c r="CI149" s="423">
        <v>167</v>
      </c>
      <c r="CJ149" s="423">
        <v>175</v>
      </c>
      <c r="CK149" s="423">
        <v>166</v>
      </c>
      <c r="CL149" s="423">
        <v>160</v>
      </c>
      <c r="CM149" s="423">
        <v>158</v>
      </c>
      <c r="CN149" s="423">
        <v>160</v>
      </c>
      <c r="CO149" s="423">
        <v>165</v>
      </c>
      <c r="CP149" s="423">
        <v>170</v>
      </c>
      <c r="CQ149" s="423">
        <v>175</v>
      </c>
      <c r="CR149" s="423">
        <v>174</v>
      </c>
      <c r="CS149" s="423">
        <v>176</v>
      </c>
      <c r="CT149" s="423">
        <v>190</v>
      </c>
      <c r="CU149" s="423">
        <v>189</v>
      </c>
      <c r="CV149" s="423">
        <v>216</v>
      </c>
      <c r="CW149" s="423">
        <v>205</v>
      </c>
      <c r="CX149" s="423">
        <v>213</v>
      </c>
      <c r="CY149" s="423">
        <v>207</v>
      </c>
      <c r="CZ149" s="423">
        <v>197</v>
      </c>
      <c r="DA149" s="423">
        <v>197</v>
      </c>
      <c r="DB149" s="423">
        <v>209</v>
      </c>
      <c r="DC149" s="423">
        <v>213</v>
      </c>
      <c r="DD149" s="423">
        <v>249</v>
      </c>
      <c r="DE149" s="423">
        <v>219</v>
      </c>
      <c r="DF149" s="423">
        <v>237</v>
      </c>
      <c r="DG149" s="423">
        <v>235</v>
      </c>
      <c r="DH149" s="423">
        <v>255</v>
      </c>
      <c r="DI149" s="423">
        <v>269</v>
      </c>
      <c r="DJ149" s="423">
        <v>264</v>
      </c>
      <c r="DK149" s="423"/>
      <c r="DL149" s="423"/>
      <c r="DM149" s="423"/>
      <c r="DN149" s="423"/>
      <c r="DO149" s="423"/>
      <c r="DP149" s="423"/>
      <c r="DQ149" s="423"/>
      <c r="DR149" s="423"/>
      <c r="DS149" s="423"/>
      <c r="DT149" s="423"/>
      <c r="DU149" s="423"/>
      <c r="DV149" s="423"/>
      <c r="DW149" s="423"/>
      <c r="DX149" s="423"/>
      <c r="DY149" s="423"/>
      <c r="DZ149" s="423"/>
    </row>
    <row r="150" spans="1:298" ht="13.5" customHeight="1">
      <c r="B150" s="353" t="s">
        <v>879</v>
      </c>
      <c r="AV150">
        <f>+AU153/V153</f>
        <v>1.4868649356184818</v>
      </c>
    </row>
    <row r="151" spans="1:298" s="90" customFormat="1" ht="18.75" customHeight="1">
      <c r="A151" s="712"/>
      <c r="B151" s="91"/>
    </row>
    <row r="152" spans="1:298" ht="15.75">
      <c r="B152" s="433" t="s">
        <v>1409</v>
      </c>
      <c r="C152" s="273" t="s">
        <v>1048</v>
      </c>
      <c r="D152" s="574" t="s">
        <v>503</v>
      </c>
      <c r="E152" s="574" t="s">
        <v>504</v>
      </c>
      <c r="F152" s="574" t="s">
        <v>505</v>
      </c>
      <c r="G152" s="574" t="s">
        <v>506</v>
      </c>
      <c r="H152" s="574" t="s">
        <v>507</v>
      </c>
      <c r="I152" s="574" t="s">
        <v>508</v>
      </c>
      <c r="J152" s="574" t="s">
        <v>509</v>
      </c>
      <c r="K152" s="574" t="s">
        <v>510</v>
      </c>
      <c r="L152" s="574" t="s">
        <v>511</v>
      </c>
      <c r="M152" s="574" t="s">
        <v>512</v>
      </c>
      <c r="N152" s="574" t="s">
        <v>513</v>
      </c>
      <c r="O152" s="574" t="s">
        <v>514</v>
      </c>
      <c r="P152" s="574" t="s">
        <v>515</v>
      </c>
      <c r="Q152" s="574" t="s">
        <v>516</v>
      </c>
      <c r="R152" s="574" t="s">
        <v>517</v>
      </c>
      <c r="S152" s="574" t="s">
        <v>518</v>
      </c>
      <c r="T152" s="574" t="s">
        <v>519</v>
      </c>
      <c r="U152" s="574" t="s">
        <v>520</v>
      </c>
      <c r="V152" s="574" t="s">
        <v>521</v>
      </c>
      <c r="W152" s="574" t="s">
        <v>522</v>
      </c>
      <c r="X152" s="574" t="s">
        <v>523</v>
      </c>
      <c r="Y152" s="574" t="s">
        <v>524</v>
      </c>
      <c r="Z152" s="574" t="s">
        <v>525</v>
      </c>
      <c r="AA152" s="574" t="s">
        <v>526</v>
      </c>
      <c r="AB152" s="574" t="s">
        <v>527</v>
      </c>
      <c r="AC152" s="574" t="s">
        <v>528</v>
      </c>
      <c r="AD152" s="574" t="s">
        <v>529</v>
      </c>
      <c r="AE152" s="574" t="s">
        <v>530</v>
      </c>
      <c r="AF152" s="574" t="s">
        <v>531</v>
      </c>
      <c r="AG152" s="574" t="s">
        <v>532</v>
      </c>
      <c r="AH152" s="574" t="s">
        <v>533</v>
      </c>
      <c r="AI152" s="574" t="s">
        <v>534</v>
      </c>
      <c r="AJ152" s="574" t="s">
        <v>535</v>
      </c>
      <c r="AK152" s="574" t="s">
        <v>536</v>
      </c>
      <c r="AL152" s="574" t="s">
        <v>537</v>
      </c>
      <c r="AM152" s="574" t="s">
        <v>538</v>
      </c>
      <c r="AN152" s="574" t="s">
        <v>539</v>
      </c>
      <c r="AO152" s="574" t="s">
        <v>540</v>
      </c>
      <c r="AP152" s="574" t="s">
        <v>541</v>
      </c>
      <c r="AQ152" s="574" t="s">
        <v>542</v>
      </c>
      <c r="AR152" s="574" t="s">
        <v>543</v>
      </c>
      <c r="AS152" s="574" t="s">
        <v>544</v>
      </c>
      <c r="AT152" s="574" t="s">
        <v>545</v>
      </c>
      <c r="AU152" s="574" t="s">
        <v>68</v>
      </c>
      <c r="AV152" s="574" t="s">
        <v>69</v>
      </c>
      <c r="AW152" s="574" t="s">
        <v>70</v>
      </c>
      <c r="AX152" s="574" t="s">
        <v>71</v>
      </c>
      <c r="AY152" s="574" t="s">
        <v>72</v>
      </c>
      <c r="AZ152" s="574" t="s">
        <v>73</v>
      </c>
      <c r="BA152" s="574" t="s">
        <v>74</v>
      </c>
      <c r="BB152" s="574" t="s">
        <v>75</v>
      </c>
      <c r="BC152" s="574" t="s">
        <v>76</v>
      </c>
      <c r="BD152" s="574" t="s">
        <v>77</v>
      </c>
      <c r="BE152" s="574" t="s">
        <v>78</v>
      </c>
      <c r="BF152" s="574" t="s">
        <v>79</v>
      </c>
      <c r="BG152" s="574" t="s">
        <v>80</v>
      </c>
      <c r="BH152" s="574" t="s">
        <v>81</v>
      </c>
      <c r="BI152" s="574" t="s">
        <v>82</v>
      </c>
      <c r="BJ152" s="574" t="s">
        <v>83</v>
      </c>
      <c r="BK152" s="574" t="s">
        <v>84</v>
      </c>
      <c r="BL152" s="574" t="s">
        <v>85</v>
      </c>
      <c r="BM152" s="574" t="s">
        <v>86</v>
      </c>
      <c r="BN152" s="574" t="s">
        <v>87</v>
      </c>
      <c r="BO152" s="574" t="s">
        <v>88</v>
      </c>
      <c r="BP152" s="574" t="s">
        <v>89</v>
      </c>
      <c r="BQ152" s="574" t="s">
        <v>90</v>
      </c>
      <c r="BR152" s="574" t="s">
        <v>91</v>
      </c>
      <c r="BS152" s="574" t="s">
        <v>92</v>
      </c>
      <c r="BT152" s="574" t="s">
        <v>93</v>
      </c>
      <c r="BU152" s="574" t="s">
        <v>94</v>
      </c>
      <c r="BV152" s="574" t="s">
        <v>95</v>
      </c>
      <c r="BW152" s="574" t="s">
        <v>96</v>
      </c>
      <c r="BX152" s="574" t="s">
        <v>97</v>
      </c>
      <c r="BY152" s="574" t="s">
        <v>98</v>
      </c>
      <c r="BZ152" s="574" t="s">
        <v>99</v>
      </c>
      <c r="CA152" s="574" t="s">
        <v>49</v>
      </c>
      <c r="CB152" s="574" t="s">
        <v>50</v>
      </c>
      <c r="CC152" s="574" t="s">
        <v>51</v>
      </c>
      <c r="CD152" s="574" t="s">
        <v>52</v>
      </c>
      <c r="CE152" s="574" t="s">
        <v>53</v>
      </c>
      <c r="CF152" s="574" t="s">
        <v>54</v>
      </c>
      <c r="CG152" s="574" t="s">
        <v>55</v>
      </c>
      <c r="CH152" s="574" t="s">
        <v>56</v>
      </c>
      <c r="CI152" s="574" t="s">
        <v>57</v>
      </c>
      <c r="CJ152" s="574" t="s">
        <v>58</v>
      </c>
      <c r="CK152" s="574" t="s">
        <v>59</v>
      </c>
      <c r="CL152" s="574" t="s">
        <v>60</v>
      </c>
      <c r="CM152" s="574" t="s">
        <v>61</v>
      </c>
      <c r="CN152" s="574" t="s">
        <v>62</v>
      </c>
      <c r="CO152" s="574" t="s">
        <v>63</v>
      </c>
      <c r="CP152" s="574" t="s">
        <v>64</v>
      </c>
      <c r="CQ152" s="574" t="s">
        <v>65</v>
      </c>
      <c r="CR152" s="574" t="s">
        <v>100</v>
      </c>
      <c r="CS152" s="574" t="s">
        <v>105</v>
      </c>
      <c r="CT152" s="574" t="s">
        <v>546</v>
      </c>
      <c r="CU152" s="574" t="s">
        <v>547</v>
      </c>
      <c r="CV152" s="574" t="s">
        <v>548</v>
      </c>
      <c r="CW152" s="574" t="s">
        <v>549</v>
      </c>
      <c r="CX152" s="574" t="s">
        <v>550</v>
      </c>
      <c r="CY152" s="574" t="s">
        <v>551</v>
      </c>
      <c r="CZ152" s="574" t="s">
        <v>552</v>
      </c>
      <c r="DA152" s="574" t="s">
        <v>553</v>
      </c>
      <c r="DB152" s="574" t="s">
        <v>554</v>
      </c>
      <c r="DC152" s="574" t="s">
        <v>555</v>
      </c>
      <c r="DD152" s="574" t="s">
        <v>556</v>
      </c>
      <c r="DE152" s="574" t="s">
        <v>557</v>
      </c>
      <c r="DF152" s="574" t="s">
        <v>558</v>
      </c>
      <c r="DG152" s="574" t="s">
        <v>559</v>
      </c>
      <c r="DH152" s="574" t="s">
        <v>560</v>
      </c>
      <c r="DI152" s="574" t="s">
        <v>561</v>
      </c>
      <c r="DJ152" s="574" t="s">
        <v>562</v>
      </c>
      <c r="DK152" s="574" t="s">
        <v>563</v>
      </c>
      <c r="DL152" s="574" t="s">
        <v>564</v>
      </c>
      <c r="DM152" s="574" t="s">
        <v>565</v>
      </c>
      <c r="DN152" s="574" t="s">
        <v>566</v>
      </c>
      <c r="DO152" s="574" t="s">
        <v>567</v>
      </c>
      <c r="DP152" s="574" t="s">
        <v>851</v>
      </c>
      <c r="DQ152" s="574" t="s">
        <v>852</v>
      </c>
      <c r="DR152" s="574" t="s">
        <v>853</v>
      </c>
      <c r="DS152" s="574"/>
      <c r="DT152" s="574"/>
      <c r="DU152" s="574"/>
      <c r="DV152" s="574"/>
      <c r="DW152" s="574"/>
      <c r="DX152" s="574"/>
      <c r="DY152" s="574"/>
      <c r="DZ152" s="574"/>
    </row>
    <row r="153" spans="1:298" s="535" customFormat="1">
      <c r="A153" t="s">
        <v>1429</v>
      </c>
      <c r="B153" s="527" t="s">
        <v>998</v>
      </c>
      <c r="C153" s="722">
        <v>10000</v>
      </c>
      <c r="D153" s="725"/>
      <c r="E153" s="725"/>
      <c r="F153" s="725"/>
      <c r="G153" s="725"/>
      <c r="H153" s="725"/>
      <c r="I153" s="725"/>
      <c r="J153" s="725"/>
      <c r="K153" s="725"/>
      <c r="L153" s="725"/>
      <c r="M153" s="725"/>
      <c r="N153" s="725"/>
      <c r="O153" s="725"/>
      <c r="P153" s="725"/>
      <c r="Q153" s="725"/>
      <c r="R153" s="725"/>
      <c r="S153" s="725">
        <f>AVERAGE('monthly data'!AX153:AZ153)</f>
        <v>39.970002194966412</v>
      </c>
      <c r="T153" s="725">
        <f>AVERAGE('monthly data'!BA153:BC153)</f>
        <v>39.27852433702666</v>
      </c>
      <c r="U153" s="725">
        <f>AVERAGE('monthly data'!BD153:BF153)</f>
        <v>39.099592594859509</v>
      </c>
      <c r="V153" s="725">
        <f>AVERAGE('monthly data'!BG153:BI153)</f>
        <v>38.44553488256782</v>
      </c>
      <c r="W153" s="725">
        <f>AVERAGE('monthly data'!BJ153:BL153)</f>
        <v>37.962561417277179</v>
      </c>
      <c r="X153" s="725">
        <f>AVERAGE('monthly data'!BM153:BO153)</f>
        <v>38.765920803641357</v>
      </c>
      <c r="Y153" s="725">
        <f>AVERAGE('monthly data'!BP153:BR153)</f>
        <v>40.164608659502321</v>
      </c>
      <c r="Z153" s="725">
        <f>AVERAGE('monthly data'!BS153:BU153)</f>
        <v>43.226907394253487</v>
      </c>
      <c r="AA153" s="725">
        <f>AVERAGE('monthly data'!BV153:BX153)</f>
        <v>41.938956259737296</v>
      </c>
      <c r="AB153" s="725">
        <f>AVERAGE('monthly data'!BY153:CA153)</f>
        <v>41.334628647665305</v>
      </c>
      <c r="AC153" s="725">
        <f>AVERAGE('monthly data'!CB153:CD153)</f>
        <v>39.721028792454852</v>
      </c>
      <c r="AD153" s="725">
        <f>AVERAGE('monthly data'!CE153:CG153)</f>
        <v>38.965840738966897</v>
      </c>
      <c r="AE153" s="725">
        <f>AVERAGE('monthly data'!CH153:CJ153)</f>
        <v>38.213944106684195</v>
      </c>
      <c r="AF153" s="725">
        <f>AVERAGE('monthly data'!CK153:CM153)</f>
        <v>38.849686856154392</v>
      </c>
      <c r="AG153" s="725">
        <f>AVERAGE('monthly data'!CN153:CP153)</f>
        <v>40.229496294835975</v>
      </c>
      <c r="AH153" s="725">
        <f>AVERAGE('monthly data'!CQ153:CS153)</f>
        <v>42.642531105881702</v>
      </c>
      <c r="AI153" s="725">
        <f>AVERAGE('monthly data'!CT153:CV153)</f>
        <v>42.289466845181053</v>
      </c>
      <c r="AJ153" s="725">
        <f>AVERAGE('monthly data'!CW153:CY153)</f>
        <v>43.727463678460346</v>
      </c>
      <c r="AK153" s="725">
        <f>AVERAGE('monthly data'!CZ153:DB153)</f>
        <v>45.698500718257442</v>
      </c>
      <c r="AL153" s="725">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144.3857609489265</v>
      </c>
      <c r="DI153" s="534">
        <f>AVERAGE('monthly data'!LT153:LV153)</f>
        <v>150.01536855259664</v>
      </c>
      <c r="DJ153" s="534">
        <f>AVERAGE('monthly data'!LW153:LY153)</f>
        <v>157.3683555290647</v>
      </c>
      <c r="DK153" s="534">
        <f>AVERAGE('monthly data'!LZ153:MB153)</f>
        <v>162.72298868059943</v>
      </c>
      <c r="DL153" s="534">
        <f>AVERAGE('monthly data'!MC153:ME153)</f>
        <v>167.51534269045081</v>
      </c>
      <c r="DM153" s="534" t="e">
        <f>AVERAGE('monthly data'!MF153:MH153)</f>
        <v>#DIV/0!</v>
      </c>
      <c r="DN153" s="534" t="e">
        <f>AVERAGE('monthly data'!MI153:MK153)</f>
        <v>#DIV/0!</v>
      </c>
      <c r="DO153" s="534" t="e">
        <f>AVERAGE('monthly data'!ML153:MN153)</f>
        <v>#DIV/0!</v>
      </c>
      <c r="DP153" s="534" t="e">
        <f>AVERAGE('monthly data'!MO153:MQ153)</f>
        <v>#DIV/0!</v>
      </c>
      <c r="DQ153" s="534" t="e">
        <f>AVERAGE('monthly data'!MR153:MT153)</f>
        <v>#DIV/0!</v>
      </c>
      <c r="DR153" s="534" t="e">
        <f>AVERAGE('monthly data'!MU153:MW153)</f>
        <v>#DIV/0!</v>
      </c>
      <c r="DS153" s="534"/>
      <c r="DT153" s="534"/>
      <c r="DU153" s="534"/>
      <c r="DV153" s="534"/>
      <c r="DW153" s="534"/>
      <c r="DX153" s="534"/>
      <c r="DY153" s="534"/>
      <c r="DZ153" s="534"/>
    </row>
    <row r="154" spans="1:298">
      <c r="B154" s="435" t="s">
        <v>635</v>
      </c>
      <c r="C154" s="723">
        <f>AVERAGE('monthly data'!B154:B154)</f>
        <v>7731.0982428003408</v>
      </c>
      <c r="D154" s="726" t="e">
        <f>AVERAGE('monthly data'!E154:G154)</f>
        <v>#DIV/0!</v>
      </c>
      <c r="E154" s="726" t="e">
        <f>AVERAGE('monthly data'!H154:J154)</f>
        <v>#DIV/0!</v>
      </c>
      <c r="F154" s="726" t="e">
        <f>AVERAGE('monthly data'!K154:M154)</f>
        <v>#DIV/0!</v>
      </c>
      <c r="G154" s="726" t="e">
        <f>AVERAGE('monthly data'!N154:P154)</f>
        <v>#DIV/0!</v>
      </c>
      <c r="H154" s="726" t="e">
        <f>AVERAGE('monthly data'!Q154:S154)</f>
        <v>#DIV/0!</v>
      </c>
      <c r="I154" s="726" t="e">
        <f>AVERAGE('monthly data'!T154:V154)</f>
        <v>#DIV/0!</v>
      </c>
      <c r="J154" s="726" t="e">
        <f>AVERAGE('monthly data'!W154:Y154)</f>
        <v>#DIV/0!</v>
      </c>
      <c r="K154" s="726" t="e">
        <f>AVERAGE('monthly data'!Z154:AB154)</f>
        <v>#DIV/0!</v>
      </c>
      <c r="L154" s="726" t="e">
        <f>AVERAGE('monthly data'!AC154:AE154)</f>
        <v>#DIV/0!</v>
      </c>
      <c r="M154" s="726" t="e">
        <f>AVERAGE('monthly data'!AF154:AH154)</f>
        <v>#DIV/0!</v>
      </c>
      <c r="N154" s="726" t="e">
        <f>AVERAGE('monthly data'!AI154:AK154)</f>
        <v>#DIV/0!</v>
      </c>
      <c r="O154" s="726" t="e">
        <f>AVERAGE('monthly data'!AL154:AN154)</f>
        <v>#DIV/0!</v>
      </c>
      <c r="P154" s="726" t="e">
        <f>AVERAGE('monthly data'!AO154:AQ154)</f>
        <v>#DIV/0!</v>
      </c>
      <c r="Q154" s="726" t="e">
        <f>AVERAGE('monthly data'!AR154:AT154)</f>
        <v>#DIV/0!</v>
      </c>
      <c r="R154" s="726" t="e">
        <f>AVERAGE('monthly data'!AU154:AW154)</f>
        <v>#DIV/0!</v>
      </c>
      <c r="S154" s="726" t="e">
        <f>AVERAGE('monthly data'!AX154:AZ154)</f>
        <v>#DIV/0!</v>
      </c>
      <c r="T154" s="726" t="e">
        <f>AVERAGE('monthly data'!BA154:BC154)</f>
        <v>#DIV/0!</v>
      </c>
      <c r="U154" s="726" t="e">
        <f>AVERAGE('monthly data'!BD154:BF154)</f>
        <v>#DIV/0!</v>
      </c>
      <c r="V154" s="726" t="e">
        <f>AVERAGE('monthly data'!BG154:BI154)</f>
        <v>#DIV/0!</v>
      </c>
      <c r="W154" s="726" t="e">
        <f>AVERAGE('monthly data'!BJ154:BL154)</f>
        <v>#DIV/0!</v>
      </c>
      <c r="X154" s="726" t="e">
        <f>AVERAGE('monthly data'!BM154:BO154)</f>
        <v>#DIV/0!</v>
      </c>
      <c r="Y154" s="726" t="e">
        <f>AVERAGE('monthly data'!BP154:BR154)</f>
        <v>#DIV/0!</v>
      </c>
      <c r="Z154" s="726" t="e">
        <f>AVERAGE('monthly data'!BS154:BU154)</f>
        <v>#DIV/0!</v>
      </c>
      <c r="AA154" s="726" t="e">
        <f>AVERAGE('monthly data'!BV154:BX154)</f>
        <v>#DIV/0!</v>
      </c>
      <c r="AB154" s="726" t="e">
        <f>AVERAGE('monthly data'!BY154:CA154)</f>
        <v>#DIV/0!</v>
      </c>
      <c r="AC154" s="726" t="e">
        <f>AVERAGE('monthly data'!CB154:CD154)</f>
        <v>#DIV/0!</v>
      </c>
      <c r="AD154" s="726" t="e">
        <f>AVERAGE('monthly data'!CE154:CG154)</f>
        <v>#DIV/0!</v>
      </c>
      <c r="AE154" s="726" t="e">
        <f>AVERAGE('monthly data'!CH154:CJ154)</f>
        <v>#DIV/0!</v>
      </c>
      <c r="AF154" s="726" t="e">
        <f>AVERAGE('monthly data'!CK154:CM154)</f>
        <v>#DIV/0!</v>
      </c>
      <c r="AG154" s="726" t="e">
        <f>AVERAGE('monthly data'!CN154:CP154)</f>
        <v>#DIV/0!</v>
      </c>
      <c r="AH154" s="726" t="e">
        <f>AVERAGE('monthly data'!CQ154:CS154)</f>
        <v>#DIV/0!</v>
      </c>
      <c r="AI154" s="726" t="e">
        <f>AVERAGE('monthly data'!CT154:CV154)</f>
        <v>#DIV/0!</v>
      </c>
      <c r="AJ154" s="726" t="e">
        <f>AVERAGE('monthly data'!CW154:CY154)</f>
        <v>#DIV/0!</v>
      </c>
      <c r="AK154" s="726" t="e">
        <f>AVERAGE('monthly data'!CZ154:DB154)</f>
        <v>#DIV/0!</v>
      </c>
      <c r="AL154" s="726"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139.13104377959658</v>
      </c>
      <c r="DI154" s="439">
        <f>AVERAGE('monthly data'!LT154:LV154)</f>
        <v>144.56315960774859</v>
      </c>
      <c r="DJ154" s="439">
        <f>AVERAGE('monthly data'!LW154:LY154)</f>
        <v>152.9454896064272</v>
      </c>
      <c r="DK154" s="439">
        <f>AVERAGE('monthly data'!LZ154:MB154)</f>
        <v>159.19642734517706</v>
      </c>
      <c r="DL154" s="439">
        <f>AVERAGE('monthly data'!MC154:ME154)</f>
        <v>164.79620178826474</v>
      </c>
      <c r="DM154" s="439" t="e">
        <f>AVERAGE('monthly data'!MF154:MH154)</f>
        <v>#DIV/0!</v>
      </c>
      <c r="DN154" s="439" t="e">
        <f>AVERAGE('monthly data'!MI154:MK154)</f>
        <v>#DIV/0!</v>
      </c>
      <c r="DO154" s="439" t="e">
        <f>AVERAGE('monthly data'!ML154:MN154)</f>
        <v>#DIV/0!</v>
      </c>
      <c r="DP154" s="439" t="e">
        <f>AVERAGE('monthly data'!MO154:MQ154)</f>
        <v>#DIV/0!</v>
      </c>
      <c r="DQ154" s="439" t="e">
        <f>AVERAGE('monthly data'!MR154:MT154)</f>
        <v>#DIV/0!</v>
      </c>
      <c r="DR154" s="439" t="e">
        <f>AVERAGE('monthly data'!MU154:MW154)</f>
        <v>#DIV/0!</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24">
        <f>AVERAGE('monthly data'!B155:B155)</f>
        <v>2082.2320606066373</v>
      </c>
      <c r="D155" s="727" t="e">
        <f>AVERAGE('monthly data'!E155:G155)</f>
        <v>#DIV/0!</v>
      </c>
      <c r="E155" s="727" t="e">
        <f>AVERAGE('monthly data'!H155:J155)</f>
        <v>#DIV/0!</v>
      </c>
      <c r="F155" s="727" t="e">
        <f>AVERAGE('monthly data'!K155:M155)</f>
        <v>#DIV/0!</v>
      </c>
      <c r="G155" s="727" t="e">
        <f>AVERAGE('monthly data'!N155:P155)</f>
        <v>#DIV/0!</v>
      </c>
      <c r="H155" s="727" t="e">
        <f>AVERAGE('monthly data'!Q155:S155)</f>
        <v>#DIV/0!</v>
      </c>
      <c r="I155" s="727" t="e">
        <f>AVERAGE('monthly data'!T155:V155)</f>
        <v>#DIV/0!</v>
      </c>
      <c r="J155" s="727" t="e">
        <f>AVERAGE('monthly data'!W155:Y155)</f>
        <v>#DIV/0!</v>
      </c>
      <c r="K155" s="727" t="e">
        <f>AVERAGE('monthly data'!Z155:AB155)</f>
        <v>#DIV/0!</v>
      </c>
      <c r="L155" s="727" t="e">
        <f>AVERAGE('monthly data'!AC155:AE155)</f>
        <v>#DIV/0!</v>
      </c>
      <c r="M155" s="727" t="e">
        <f>AVERAGE('monthly data'!AF155:AH155)</f>
        <v>#DIV/0!</v>
      </c>
      <c r="N155" s="727" t="e">
        <f>AVERAGE('monthly data'!AI155:AK155)</f>
        <v>#DIV/0!</v>
      </c>
      <c r="O155" s="727" t="e">
        <f>AVERAGE('monthly data'!AL155:AN155)</f>
        <v>#DIV/0!</v>
      </c>
      <c r="P155" s="727" t="e">
        <f>AVERAGE('monthly data'!AO155:AQ155)</f>
        <v>#DIV/0!</v>
      </c>
      <c r="Q155" s="727" t="e">
        <f>AVERAGE('monthly data'!AR155:AT155)</f>
        <v>#DIV/0!</v>
      </c>
      <c r="R155" s="727" t="e">
        <f>AVERAGE('monthly data'!AU155:AW155)</f>
        <v>#DIV/0!</v>
      </c>
      <c r="S155" s="727" t="e">
        <f>AVERAGE('monthly data'!AX155:AZ155)</f>
        <v>#DIV/0!</v>
      </c>
      <c r="T155" s="727" t="e">
        <f>AVERAGE('monthly data'!BA155:BC155)</f>
        <v>#DIV/0!</v>
      </c>
      <c r="U155" s="727" t="e">
        <f>AVERAGE('monthly data'!BD155:BF155)</f>
        <v>#DIV/0!</v>
      </c>
      <c r="V155" s="727" t="e">
        <f>AVERAGE('monthly data'!BG155:BI155)</f>
        <v>#DIV/0!</v>
      </c>
      <c r="W155" s="727" t="e">
        <f>AVERAGE('monthly data'!BJ155:BL155)</f>
        <v>#DIV/0!</v>
      </c>
      <c r="X155" s="727" t="e">
        <f>AVERAGE('monthly data'!BM155:BO155)</f>
        <v>#DIV/0!</v>
      </c>
      <c r="Y155" s="727" t="e">
        <f>AVERAGE('monthly data'!BP155:BR155)</f>
        <v>#DIV/0!</v>
      </c>
      <c r="Z155" s="727" t="e">
        <f>AVERAGE('monthly data'!BS155:BU155)</f>
        <v>#DIV/0!</v>
      </c>
      <c r="AA155" s="727" t="e">
        <f>AVERAGE('monthly data'!BV155:BX155)</f>
        <v>#DIV/0!</v>
      </c>
      <c r="AB155" s="727" t="e">
        <f>AVERAGE('monthly data'!BY155:CA155)</f>
        <v>#DIV/0!</v>
      </c>
      <c r="AC155" s="727" t="e">
        <f>AVERAGE('monthly data'!CB155:CD155)</f>
        <v>#DIV/0!</v>
      </c>
      <c r="AD155" s="727" t="e">
        <f>AVERAGE('monthly data'!CE155:CG155)</f>
        <v>#DIV/0!</v>
      </c>
      <c r="AE155" s="727" t="e">
        <f>AVERAGE('monthly data'!CH155:CJ155)</f>
        <v>#DIV/0!</v>
      </c>
      <c r="AF155" s="727" t="e">
        <f>AVERAGE('monthly data'!CK155:CM155)</f>
        <v>#DIV/0!</v>
      </c>
      <c r="AG155" s="727" t="e">
        <f>AVERAGE('monthly data'!CN155:CP155)</f>
        <v>#DIV/0!</v>
      </c>
      <c r="AH155" s="727" t="e">
        <f>AVERAGE('monthly data'!CQ155:CS155)</f>
        <v>#DIV/0!</v>
      </c>
      <c r="AI155" s="727" t="e">
        <f>AVERAGE('monthly data'!CT155:CV155)</f>
        <v>#DIV/0!</v>
      </c>
      <c r="AJ155" s="727" t="e">
        <f>AVERAGE('monthly data'!CW155:CY155)</f>
        <v>#DIV/0!</v>
      </c>
      <c r="AK155" s="727" t="e">
        <f>AVERAGE('monthly data'!CZ155:DB155)</f>
        <v>#DIV/0!</v>
      </c>
      <c r="AL155" s="727"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169.75712538813457</v>
      </c>
      <c r="DI155" s="440">
        <f>AVERAGE('monthly data'!LT155:LV155)</f>
        <v>182.55806513723522</v>
      </c>
      <c r="DJ155" s="440">
        <f>AVERAGE('monthly data'!LW155:LY155)</f>
        <v>203.6774468979128</v>
      </c>
      <c r="DK155" s="440">
        <f>AVERAGE('monthly data'!LZ155:MB155)</f>
        <v>221.10266690972603</v>
      </c>
      <c r="DL155" s="440">
        <f>AVERAGE('monthly data'!MC155:ME155)</f>
        <v>238.36884960141853</v>
      </c>
      <c r="DM155" s="440" t="e">
        <f>AVERAGE('monthly data'!MF155:MH155)</f>
        <v>#DIV/0!</v>
      </c>
      <c r="DN155" s="440" t="e">
        <f>AVERAGE('monthly data'!MI155:MK155)</f>
        <v>#DIV/0!</v>
      </c>
      <c r="DO155" s="440" t="e">
        <f>AVERAGE('monthly data'!ML155:MN155)</f>
        <v>#DIV/0!</v>
      </c>
      <c r="DP155" s="440" t="e">
        <f>AVERAGE('monthly data'!MO155:MQ155)</f>
        <v>#DIV/0!</v>
      </c>
      <c r="DQ155" s="440" t="e">
        <f>AVERAGE('monthly data'!MR155:MT155)</f>
        <v>#DIV/0!</v>
      </c>
      <c r="DR155" s="440" t="e">
        <f>AVERAGE('monthly data'!MU155:MW155)</f>
        <v>#DIV/0!</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948</v>
      </c>
      <c r="C156" s="724">
        <f>AVERAGE('monthly data'!B156:B156)</f>
        <v>1418.8836603305458</v>
      </c>
      <c r="D156" s="727" t="e">
        <f>AVERAGE('monthly data'!E156:G156)</f>
        <v>#DIV/0!</v>
      </c>
      <c r="E156" s="727" t="e">
        <f>AVERAGE('monthly data'!H156:J156)</f>
        <v>#DIV/0!</v>
      </c>
      <c r="F156" s="727" t="e">
        <f>AVERAGE('monthly data'!K156:M156)</f>
        <v>#DIV/0!</v>
      </c>
      <c r="G156" s="727" t="e">
        <f>AVERAGE('monthly data'!N156:P156)</f>
        <v>#DIV/0!</v>
      </c>
      <c r="H156" s="727" t="e">
        <f>AVERAGE('monthly data'!Q156:S156)</f>
        <v>#DIV/0!</v>
      </c>
      <c r="I156" s="727" t="e">
        <f>AVERAGE('monthly data'!T156:V156)</f>
        <v>#DIV/0!</v>
      </c>
      <c r="J156" s="727" t="e">
        <f>AVERAGE('monthly data'!W156:Y156)</f>
        <v>#DIV/0!</v>
      </c>
      <c r="K156" s="727" t="e">
        <f>AVERAGE('monthly data'!Z156:AB156)</f>
        <v>#DIV/0!</v>
      </c>
      <c r="L156" s="727" t="e">
        <f>AVERAGE('monthly data'!AC156:AE156)</f>
        <v>#DIV/0!</v>
      </c>
      <c r="M156" s="727" t="e">
        <f>AVERAGE('monthly data'!AF156:AH156)</f>
        <v>#DIV/0!</v>
      </c>
      <c r="N156" s="727" t="e">
        <f>AVERAGE('monthly data'!AI156:AK156)</f>
        <v>#DIV/0!</v>
      </c>
      <c r="O156" s="727" t="e">
        <f>AVERAGE('monthly data'!AL156:AN156)</f>
        <v>#DIV/0!</v>
      </c>
      <c r="P156" s="727" t="e">
        <f>AVERAGE('monthly data'!AO156:AQ156)</f>
        <v>#DIV/0!</v>
      </c>
      <c r="Q156" s="727" t="e">
        <f>AVERAGE('monthly data'!AR156:AT156)</f>
        <v>#DIV/0!</v>
      </c>
      <c r="R156" s="727" t="e">
        <f>AVERAGE('monthly data'!AU156:AW156)</f>
        <v>#DIV/0!</v>
      </c>
      <c r="S156" s="727" t="e">
        <f>AVERAGE('monthly data'!AX156:AZ156)</f>
        <v>#DIV/0!</v>
      </c>
      <c r="T156" s="727" t="e">
        <f>AVERAGE('monthly data'!BA156:BC156)</f>
        <v>#DIV/0!</v>
      </c>
      <c r="U156" s="727" t="e">
        <f>AVERAGE('monthly data'!BD156:BF156)</f>
        <v>#DIV/0!</v>
      </c>
      <c r="V156" s="727" t="e">
        <f>AVERAGE('monthly data'!BG156:BI156)</f>
        <v>#DIV/0!</v>
      </c>
      <c r="W156" s="727" t="e">
        <f>AVERAGE('monthly data'!BJ156:BL156)</f>
        <v>#DIV/0!</v>
      </c>
      <c r="X156" s="727" t="e">
        <f>AVERAGE('monthly data'!BM156:BO156)</f>
        <v>#DIV/0!</v>
      </c>
      <c r="Y156" s="727" t="e">
        <f>AVERAGE('monthly data'!BP156:BR156)</f>
        <v>#DIV/0!</v>
      </c>
      <c r="Z156" s="727" t="e">
        <f>AVERAGE('monthly data'!BS156:BU156)</f>
        <v>#DIV/0!</v>
      </c>
      <c r="AA156" s="727" t="e">
        <f>AVERAGE('monthly data'!BV156:BX156)</f>
        <v>#DIV/0!</v>
      </c>
      <c r="AB156" s="727" t="e">
        <f>AVERAGE('monthly data'!BY156:CA156)</f>
        <v>#DIV/0!</v>
      </c>
      <c r="AC156" s="727" t="e">
        <f>AVERAGE('monthly data'!CB156:CD156)</f>
        <v>#DIV/0!</v>
      </c>
      <c r="AD156" s="727" t="e">
        <f>AVERAGE('monthly data'!CE156:CG156)</f>
        <v>#DIV/0!</v>
      </c>
      <c r="AE156" s="727" t="e">
        <f>AVERAGE('monthly data'!CH156:CJ156)</f>
        <v>#DIV/0!</v>
      </c>
      <c r="AF156" s="727" t="e">
        <f>AVERAGE('monthly data'!CK156:CM156)</f>
        <v>#DIV/0!</v>
      </c>
      <c r="AG156" s="727" t="e">
        <f>AVERAGE('monthly data'!CN156:CP156)</f>
        <v>#DIV/0!</v>
      </c>
      <c r="AH156" s="727" t="e">
        <f>AVERAGE('monthly data'!CQ156:CS156)</f>
        <v>#DIV/0!</v>
      </c>
      <c r="AI156" s="727" t="e">
        <f>AVERAGE('monthly data'!CT156:CV156)</f>
        <v>#DIV/0!</v>
      </c>
      <c r="AJ156" s="727" t="e">
        <f>AVERAGE('monthly data'!CW156:CY156)</f>
        <v>#DIV/0!</v>
      </c>
      <c r="AK156" s="727" t="e">
        <f>AVERAGE('monthly data'!CZ156:DB156)</f>
        <v>#DIV/0!</v>
      </c>
      <c r="AL156" s="727"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173.1631922290594</v>
      </c>
      <c r="DI156" s="440">
        <f>AVERAGE('monthly data'!LT156:LV156)</f>
        <v>191.93117895211654</v>
      </c>
      <c r="DJ156" s="440">
        <f>AVERAGE('monthly data'!LW156:LY156)</f>
        <v>216.90642658423982</v>
      </c>
      <c r="DK156" s="440">
        <f>AVERAGE('monthly data'!LZ156:MB156)</f>
        <v>236.89078672592481</v>
      </c>
      <c r="DL156" s="440">
        <f>AVERAGE('monthly data'!MC156:ME156)</f>
        <v>256.72741316786119</v>
      </c>
      <c r="DM156" s="440" t="e">
        <f>AVERAGE('monthly data'!MF156:MH156)</f>
        <v>#DIV/0!</v>
      </c>
      <c r="DN156" s="440" t="e">
        <f>AVERAGE('monthly data'!MI156:MK156)</f>
        <v>#DIV/0!</v>
      </c>
      <c r="DO156" s="440" t="e">
        <f>AVERAGE('monthly data'!ML156:MN156)</f>
        <v>#DIV/0!</v>
      </c>
      <c r="DP156" s="440" t="e">
        <f>AVERAGE('monthly data'!MO156:MQ156)</f>
        <v>#DIV/0!</v>
      </c>
      <c r="DQ156" s="440" t="e">
        <f>AVERAGE('monthly data'!MR156:MT156)</f>
        <v>#DIV/0!</v>
      </c>
      <c r="DR156" s="440" t="e">
        <f>AVERAGE('monthly data'!MU156:MW156)</f>
        <v>#DIV/0!</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24">
        <f>AVERAGE('monthly data'!B157:B157)</f>
        <v>663.34840027609152</v>
      </c>
      <c r="D157" s="727" t="e">
        <f>AVERAGE('monthly data'!E157:G157)</f>
        <v>#DIV/0!</v>
      </c>
      <c r="E157" s="727" t="e">
        <f>AVERAGE('monthly data'!H157:J157)</f>
        <v>#DIV/0!</v>
      </c>
      <c r="F157" s="727" t="e">
        <f>AVERAGE('monthly data'!K157:M157)</f>
        <v>#DIV/0!</v>
      </c>
      <c r="G157" s="727" t="e">
        <f>AVERAGE('monthly data'!N157:P157)</f>
        <v>#DIV/0!</v>
      </c>
      <c r="H157" s="727" t="e">
        <f>AVERAGE('monthly data'!Q157:S157)</f>
        <v>#DIV/0!</v>
      </c>
      <c r="I157" s="727" t="e">
        <f>AVERAGE('monthly data'!T157:V157)</f>
        <v>#DIV/0!</v>
      </c>
      <c r="J157" s="727" t="e">
        <f>AVERAGE('monthly data'!W157:Y157)</f>
        <v>#DIV/0!</v>
      </c>
      <c r="K157" s="727" t="e">
        <f>AVERAGE('monthly data'!Z157:AB157)</f>
        <v>#DIV/0!</v>
      </c>
      <c r="L157" s="727" t="e">
        <f>AVERAGE('monthly data'!AC157:AE157)</f>
        <v>#DIV/0!</v>
      </c>
      <c r="M157" s="727" t="e">
        <f>AVERAGE('monthly data'!AF157:AH157)</f>
        <v>#DIV/0!</v>
      </c>
      <c r="N157" s="727" t="e">
        <f>AVERAGE('monthly data'!AI157:AK157)</f>
        <v>#DIV/0!</v>
      </c>
      <c r="O157" s="727" t="e">
        <f>AVERAGE('monthly data'!AL157:AN157)</f>
        <v>#DIV/0!</v>
      </c>
      <c r="P157" s="727" t="e">
        <f>AVERAGE('monthly data'!AO157:AQ157)</f>
        <v>#DIV/0!</v>
      </c>
      <c r="Q157" s="727" t="e">
        <f>AVERAGE('monthly data'!AR157:AT157)</f>
        <v>#DIV/0!</v>
      </c>
      <c r="R157" s="727" t="e">
        <f>AVERAGE('monthly data'!AU157:AW157)</f>
        <v>#DIV/0!</v>
      </c>
      <c r="S157" s="727" t="e">
        <f>AVERAGE('monthly data'!AX157:AZ157)</f>
        <v>#DIV/0!</v>
      </c>
      <c r="T157" s="727" t="e">
        <f>AVERAGE('monthly data'!BA157:BC157)</f>
        <v>#DIV/0!</v>
      </c>
      <c r="U157" s="727" t="e">
        <f>AVERAGE('monthly data'!BD157:BF157)</f>
        <v>#DIV/0!</v>
      </c>
      <c r="V157" s="727" t="e">
        <f>AVERAGE('monthly data'!BG157:BI157)</f>
        <v>#DIV/0!</v>
      </c>
      <c r="W157" s="727" t="e">
        <f>AVERAGE('monthly data'!BJ157:BL157)</f>
        <v>#DIV/0!</v>
      </c>
      <c r="X157" s="727" t="e">
        <f>AVERAGE('monthly data'!BM157:BO157)</f>
        <v>#DIV/0!</v>
      </c>
      <c r="Y157" s="727" t="e">
        <f>AVERAGE('monthly data'!BP157:BR157)</f>
        <v>#DIV/0!</v>
      </c>
      <c r="Z157" s="727" t="e">
        <f>AVERAGE('monthly data'!BS157:BU157)</f>
        <v>#DIV/0!</v>
      </c>
      <c r="AA157" s="727" t="e">
        <f>AVERAGE('monthly data'!BV157:BX157)</f>
        <v>#DIV/0!</v>
      </c>
      <c r="AB157" s="727" t="e">
        <f>AVERAGE('monthly data'!BY157:CA157)</f>
        <v>#DIV/0!</v>
      </c>
      <c r="AC157" s="727" t="e">
        <f>AVERAGE('monthly data'!CB157:CD157)</f>
        <v>#DIV/0!</v>
      </c>
      <c r="AD157" s="727" t="e">
        <f>AVERAGE('monthly data'!CE157:CG157)</f>
        <v>#DIV/0!</v>
      </c>
      <c r="AE157" s="727" t="e">
        <f>AVERAGE('monthly data'!CH157:CJ157)</f>
        <v>#DIV/0!</v>
      </c>
      <c r="AF157" s="727" t="e">
        <f>AVERAGE('monthly data'!CK157:CM157)</f>
        <v>#DIV/0!</v>
      </c>
      <c r="AG157" s="727" t="e">
        <f>AVERAGE('monthly data'!CN157:CP157)</f>
        <v>#DIV/0!</v>
      </c>
      <c r="AH157" s="727" t="e">
        <f>AVERAGE('monthly data'!CQ157:CS157)</f>
        <v>#DIV/0!</v>
      </c>
      <c r="AI157" s="727" t="e">
        <f>AVERAGE('monthly data'!CT157:CV157)</f>
        <v>#DIV/0!</v>
      </c>
      <c r="AJ157" s="727" t="e">
        <f>AVERAGE('monthly data'!CW157:CY157)</f>
        <v>#DIV/0!</v>
      </c>
      <c r="AK157" s="727" t="e">
        <f>AVERAGE('monthly data'!CZ157:DB157)</f>
        <v>#DIV/0!</v>
      </c>
      <c r="AL157" s="727"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162.47164375499801</v>
      </c>
      <c r="DI157" s="440">
        <f>AVERAGE('monthly data'!LT157:LV157)</f>
        <v>162.50923705109179</v>
      </c>
      <c r="DJ157" s="440">
        <f>AVERAGE('monthly data'!LW157:LY157)</f>
        <v>175.38102964272434</v>
      </c>
      <c r="DK157" s="440">
        <f>AVERAGE('monthly data'!LZ157:MB157)</f>
        <v>187.3323205499222</v>
      </c>
      <c r="DL157" s="440">
        <f>AVERAGE('monthly data'!MC157:ME157)</f>
        <v>199.10039600942457</v>
      </c>
      <c r="DM157" s="440" t="e">
        <f>AVERAGE('monthly data'!MF157:MH157)</f>
        <v>#DIV/0!</v>
      </c>
      <c r="DN157" s="440" t="e">
        <f>AVERAGE('monthly data'!MI157:MK157)</f>
        <v>#DIV/0!</v>
      </c>
      <c r="DO157" s="440" t="e">
        <f>AVERAGE('monthly data'!ML157:MN157)</f>
        <v>#DIV/0!</v>
      </c>
      <c r="DP157" s="440" t="e">
        <f>AVERAGE('monthly data'!MO157:MQ157)</f>
        <v>#DIV/0!</v>
      </c>
      <c r="DQ157" s="440" t="e">
        <f>AVERAGE('monthly data'!MR157:MT157)</f>
        <v>#DIV/0!</v>
      </c>
      <c r="DR157" s="440" t="e">
        <f>AVERAGE('monthly data'!MU157:MW157)</f>
        <v>#DIV/0!</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24">
        <f>AVERAGE('monthly data'!B158:B158)</f>
        <v>2071.1653032240442</v>
      </c>
      <c r="D158" s="727" t="e">
        <f>AVERAGE('monthly data'!E158:G158)</f>
        <v>#DIV/0!</v>
      </c>
      <c r="E158" s="727" t="e">
        <f>AVERAGE('monthly data'!H158:J158)</f>
        <v>#DIV/0!</v>
      </c>
      <c r="F158" s="727" t="e">
        <f>AVERAGE('monthly data'!K158:M158)</f>
        <v>#DIV/0!</v>
      </c>
      <c r="G158" s="727" t="e">
        <f>AVERAGE('monthly data'!N158:P158)</f>
        <v>#DIV/0!</v>
      </c>
      <c r="H158" s="727" t="e">
        <f>AVERAGE('monthly data'!Q158:S158)</f>
        <v>#DIV/0!</v>
      </c>
      <c r="I158" s="727" t="e">
        <f>AVERAGE('monthly data'!T158:V158)</f>
        <v>#DIV/0!</v>
      </c>
      <c r="J158" s="727" t="e">
        <f>AVERAGE('monthly data'!W158:Y158)</f>
        <v>#DIV/0!</v>
      </c>
      <c r="K158" s="727" t="e">
        <f>AVERAGE('monthly data'!Z158:AB158)</f>
        <v>#DIV/0!</v>
      </c>
      <c r="L158" s="727" t="e">
        <f>AVERAGE('monthly data'!AC158:AE158)</f>
        <v>#DIV/0!</v>
      </c>
      <c r="M158" s="727" t="e">
        <f>AVERAGE('monthly data'!AF158:AH158)</f>
        <v>#DIV/0!</v>
      </c>
      <c r="N158" s="727" t="e">
        <f>AVERAGE('monthly data'!AI158:AK158)</f>
        <v>#DIV/0!</v>
      </c>
      <c r="O158" s="727" t="e">
        <f>AVERAGE('monthly data'!AL158:AN158)</f>
        <v>#DIV/0!</v>
      </c>
      <c r="P158" s="727" t="e">
        <f>AVERAGE('monthly data'!AO158:AQ158)</f>
        <v>#DIV/0!</v>
      </c>
      <c r="Q158" s="727" t="e">
        <f>AVERAGE('monthly data'!AR158:AT158)</f>
        <v>#DIV/0!</v>
      </c>
      <c r="R158" s="727" t="e">
        <f>AVERAGE('monthly data'!AU158:AW158)</f>
        <v>#DIV/0!</v>
      </c>
      <c r="S158" s="727" t="e">
        <f>AVERAGE('monthly data'!AX158:AZ158)</f>
        <v>#DIV/0!</v>
      </c>
      <c r="T158" s="727" t="e">
        <f>AVERAGE('monthly data'!BA158:BC158)</f>
        <v>#DIV/0!</v>
      </c>
      <c r="U158" s="727" t="e">
        <f>AVERAGE('monthly data'!BD158:BF158)</f>
        <v>#DIV/0!</v>
      </c>
      <c r="V158" s="727" t="e">
        <f>AVERAGE('monthly data'!BG158:BI158)</f>
        <v>#DIV/0!</v>
      </c>
      <c r="W158" s="727" t="e">
        <f>AVERAGE('monthly data'!BJ158:BL158)</f>
        <v>#DIV/0!</v>
      </c>
      <c r="X158" s="727" t="e">
        <f>AVERAGE('monthly data'!BM158:BO158)</f>
        <v>#DIV/0!</v>
      </c>
      <c r="Y158" s="727" t="e">
        <f>AVERAGE('monthly data'!BP158:BR158)</f>
        <v>#DIV/0!</v>
      </c>
      <c r="Z158" s="727" t="e">
        <f>AVERAGE('monthly data'!BS158:BU158)</f>
        <v>#DIV/0!</v>
      </c>
      <c r="AA158" s="727" t="e">
        <f>AVERAGE('monthly data'!BV158:BX158)</f>
        <v>#DIV/0!</v>
      </c>
      <c r="AB158" s="727" t="e">
        <f>AVERAGE('monthly data'!BY158:CA158)</f>
        <v>#DIV/0!</v>
      </c>
      <c r="AC158" s="727" t="e">
        <f>AVERAGE('monthly data'!CB158:CD158)</f>
        <v>#DIV/0!</v>
      </c>
      <c r="AD158" s="727" t="e">
        <f>AVERAGE('monthly data'!CE158:CG158)</f>
        <v>#DIV/0!</v>
      </c>
      <c r="AE158" s="727" t="e">
        <f>AVERAGE('monthly data'!CH158:CJ158)</f>
        <v>#DIV/0!</v>
      </c>
      <c r="AF158" s="727" t="e">
        <f>AVERAGE('monthly data'!CK158:CM158)</f>
        <v>#DIV/0!</v>
      </c>
      <c r="AG158" s="727" t="e">
        <f>AVERAGE('monthly data'!CN158:CP158)</f>
        <v>#DIV/0!</v>
      </c>
      <c r="AH158" s="727" t="e">
        <f>AVERAGE('monthly data'!CQ158:CS158)</f>
        <v>#DIV/0!</v>
      </c>
      <c r="AI158" s="727" t="e">
        <f>AVERAGE('monthly data'!CT158:CV158)</f>
        <v>#DIV/0!</v>
      </c>
      <c r="AJ158" s="727" t="e">
        <f>AVERAGE('monthly data'!CW158:CY158)</f>
        <v>#DIV/0!</v>
      </c>
      <c r="AK158" s="727" t="e">
        <f>AVERAGE('monthly data'!CZ158:DB158)</f>
        <v>#DIV/0!</v>
      </c>
      <c r="AL158" s="727"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131.65414598212729</v>
      </c>
      <c r="DI158" s="440">
        <f>AVERAGE('monthly data'!LT158:LV158)</f>
        <v>131.22213102287085</v>
      </c>
      <c r="DJ158" s="440">
        <f>AVERAGE('monthly data'!LW158:LY158)</f>
        <v>133.71602674343822</v>
      </c>
      <c r="DK158" s="440">
        <f>AVERAGE('monthly data'!LZ158:MB158)</f>
        <v>135.17962187427059</v>
      </c>
      <c r="DL158" s="440">
        <f>AVERAGE('monthly data'!MC158:ME158)</f>
        <v>135.88680115777819</v>
      </c>
      <c r="DM158" s="440" t="e">
        <f>AVERAGE('monthly data'!MF158:MH158)</f>
        <v>#DIV/0!</v>
      </c>
      <c r="DN158" s="440" t="e">
        <f>AVERAGE('monthly data'!MI158:MK158)</f>
        <v>#DIV/0!</v>
      </c>
      <c r="DO158" s="440" t="e">
        <f>AVERAGE('monthly data'!ML158:MN158)</f>
        <v>#DIV/0!</v>
      </c>
      <c r="DP158" s="440" t="e">
        <f>AVERAGE('monthly data'!MO158:MQ158)</f>
        <v>#DIV/0!</v>
      </c>
      <c r="DQ158" s="440" t="e">
        <f>AVERAGE('monthly data'!MR158:MT158)</f>
        <v>#DIV/0!</v>
      </c>
      <c r="DR158" s="440" t="e">
        <f>AVERAGE('monthly data'!MU158:MW158)</f>
        <v>#DIV/0!</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24">
        <f>AVERAGE('monthly data'!B159:B159)</f>
        <v>510.99696959581195</v>
      </c>
      <c r="D159" s="727" t="e">
        <f>AVERAGE('monthly data'!E159:G159)</f>
        <v>#DIV/0!</v>
      </c>
      <c r="E159" s="727" t="e">
        <f>AVERAGE('monthly data'!H159:J159)</f>
        <v>#DIV/0!</v>
      </c>
      <c r="F159" s="727" t="e">
        <f>AVERAGE('monthly data'!K159:M159)</f>
        <v>#DIV/0!</v>
      </c>
      <c r="G159" s="727" t="e">
        <f>AVERAGE('monthly data'!N159:P159)</f>
        <v>#DIV/0!</v>
      </c>
      <c r="H159" s="727" t="e">
        <f>AVERAGE('monthly data'!Q159:S159)</f>
        <v>#DIV/0!</v>
      </c>
      <c r="I159" s="727" t="e">
        <f>AVERAGE('monthly data'!T159:V159)</f>
        <v>#DIV/0!</v>
      </c>
      <c r="J159" s="727" t="e">
        <f>AVERAGE('monthly data'!W159:Y159)</f>
        <v>#DIV/0!</v>
      </c>
      <c r="K159" s="727" t="e">
        <f>AVERAGE('monthly data'!Z159:AB159)</f>
        <v>#DIV/0!</v>
      </c>
      <c r="L159" s="727" t="e">
        <f>AVERAGE('monthly data'!AC159:AE159)</f>
        <v>#DIV/0!</v>
      </c>
      <c r="M159" s="727" t="e">
        <f>AVERAGE('monthly data'!AF159:AH159)</f>
        <v>#DIV/0!</v>
      </c>
      <c r="N159" s="727" t="e">
        <f>AVERAGE('monthly data'!AI159:AK159)</f>
        <v>#DIV/0!</v>
      </c>
      <c r="O159" s="727" t="e">
        <f>AVERAGE('monthly data'!AL159:AN159)</f>
        <v>#DIV/0!</v>
      </c>
      <c r="P159" s="727" t="e">
        <f>AVERAGE('monthly data'!AO159:AQ159)</f>
        <v>#DIV/0!</v>
      </c>
      <c r="Q159" s="727" t="e">
        <f>AVERAGE('monthly data'!AR159:AT159)</f>
        <v>#DIV/0!</v>
      </c>
      <c r="R159" s="727" t="e">
        <f>AVERAGE('monthly data'!AU159:AW159)</f>
        <v>#DIV/0!</v>
      </c>
      <c r="S159" s="727" t="e">
        <f>AVERAGE('monthly data'!AX159:AZ159)</f>
        <v>#DIV/0!</v>
      </c>
      <c r="T159" s="727" t="e">
        <f>AVERAGE('monthly data'!BA159:BC159)</f>
        <v>#DIV/0!</v>
      </c>
      <c r="U159" s="727" t="e">
        <f>AVERAGE('monthly data'!BD159:BF159)</f>
        <v>#DIV/0!</v>
      </c>
      <c r="V159" s="727" t="e">
        <f>AVERAGE('monthly data'!BG159:BI159)</f>
        <v>#DIV/0!</v>
      </c>
      <c r="W159" s="727" t="e">
        <f>AVERAGE('monthly data'!BJ159:BL159)</f>
        <v>#DIV/0!</v>
      </c>
      <c r="X159" s="727" t="e">
        <f>AVERAGE('monthly data'!BM159:BO159)</f>
        <v>#DIV/0!</v>
      </c>
      <c r="Y159" s="727" t="e">
        <f>AVERAGE('monthly data'!BP159:BR159)</f>
        <v>#DIV/0!</v>
      </c>
      <c r="Z159" s="727" t="e">
        <f>AVERAGE('monthly data'!BS159:BU159)</f>
        <v>#DIV/0!</v>
      </c>
      <c r="AA159" s="727" t="e">
        <f>AVERAGE('monthly data'!BV159:BX159)</f>
        <v>#DIV/0!</v>
      </c>
      <c r="AB159" s="727" t="e">
        <f>AVERAGE('monthly data'!BY159:CA159)</f>
        <v>#DIV/0!</v>
      </c>
      <c r="AC159" s="727" t="e">
        <f>AVERAGE('monthly data'!CB159:CD159)</f>
        <v>#DIV/0!</v>
      </c>
      <c r="AD159" s="727" t="e">
        <f>AVERAGE('monthly data'!CE159:CG159)</f>
        <v>#DIV/0!</v>
      </c>
      <c r="AE159" s="727" t="e">
        <f>AVERAGE('monthly data'!CH159:CJ159)</f>
        <v>#DIV/0!</v>
      </c>
      <c r="AF159" s="727" t="e">
        <f>AVERAGE('monthly data'!CK159:CM159)</f>
        <v>#DIV/0!</v>
      </c>
      <c r="AG159" s="727" t="e">
        <f>AVERAGE('monthly data'!CN159:CP159)</f>
        <v>#DIV/0!</v>
      </c>
      <c r="AH159" s="727" t="e">
        <f>AVERAGE('monthly data'!CQ159:CS159)</f>
        <v>#DIV/0!</v>
      </c>
      <c r="AI159" s="727" t="e">
        <f>AVERAGE('monthly data'!CT159:CV159)</f>
        <v>#DIV/0!</v>
      </c>
      <c r="AJ159" s="727" t="e">
        <f>AVERAGE('monthly data'!CW159:CY159)</f>
        <v>#DIV/0!</v>
      </c>
      <c r="AK159" s="727" t="e">
        <f>AVERAGE('monthly data'!CZ159:DB159)</f>
        <v>#DIV/0!</v>
      </c>
      <c r="AL159" s="727"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156.54130299012601</v>
      </c>
      <c r="DI159" s="440">
        <f>AVERAGE('monthly data'!LT159:LV159)</f>
        <v>156.56776342088918</v>
      </c>
      <c r="DJ159" s="440">
        <f>AVERAGE('monthly data'!LW159:LY159)</f>
        <v>162.59528155143195</v>
      </c>
      <c r="DK159" s="440">
        <f>AVERAGE('monthly data'!LZ159:MB159)</f>
        <v>164.30892409229151</v>
      </c>
      <c r="DL159" s="440">
        <f>AVERAGE('monthly data'!MC159:ME159)</f>
        <v>164.3813637700311</v>
      </c>
      <c r="DM159" s="440" t="e">
        <f>AVERAGE('monthly data'!MF159:MH159)</f>
        <v>#DIV/0!</v>
      </c>
      <c r="DN159" s="440" t="e">
        <f>AVERAGE('monthly data'!MI159:MK159)</f>
        <v>#DIV/0!</v>
      </c>
      <c r="DO159" s="440" t="e">
        <f>AVERAGE('monthly data'!ML159:MN159)</f>
        <v>#DIV/0!</v>
      </c>
      <c r="DP159" s="440" t="e">
        <f>AVERAGE('monthly data'!MO159:MQ159)</f>
        <v>#DIV/0!</v>
      </c>
      <c r="DQ159" s="440" t="e">
        <f>AVERAGE('monthly data'!MR159:MT159)</f>
        <v>#DIV/0!</v>
      </c>
      <c r="DR159" s="440" t="e">
        <f>AVERAGE('monthly data'!MU159:MW159)</f>
        <v>#DIV/0!</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24">
        <f>AVERAGE('monthly data'!B160:B160)</f>
        <v>1560.1683336282322</v>
      </c>
      <c r="D160" s="727" t="e">
        <f>AVERAGE('monthly data'!E160:G160)</f>
        <v>#DIV/0!</v>
      </c>
      <c r="E160" s="727" t="e">
        <f>AVERAGE('monthly data'!H160:J160)</f>
        <v>#DIV/0!</v>
      </c>
      <c r="F160" s="727" t="e">
        <f>AVERAGE('monthly data'!K160:M160)</f>
        <v>#DIV/0!</v>
      </c>
      <c r="G160" s="727" t="e">
        <f>AVERAGE('monthly data'!N160:P160)</f>
        <v>#DIV/0!</v>
      </c>
      <c r="H160" s="727" t="e">
        <f>AVERAGE('monthly data'!Q160:S160)</f>
        <v>#DIV/0!</v>
      </c>
      <c r="I160" s="727" t="e">
        <f>AVERAGE('monthly data'!T160:V160)</f>
        <v>#DIV/0!</v>
      </c>
      <c r="J160" s="727" t="e">
        <f>AVERAGE('monthly data'!W160:Y160)</f>
        <v>#DIV/0!</v>
      </c>
      <c r="K160" s="727" t="e">
        <f>AVERAGE('monthly data'!Z160:AB160)</f>
        <v>#DIV/0!</v>
      </c>
      <c r="L160" s="727" t="e">
        <f>AVERAGE('monthly data'!AC160:AE160)</f>
        <v>#DIV/0!</v>
      </c>
      <c r="M160" s="727" t="e">
        <f>AVERAGE('monthly data'!AF160:AH160)</f>
        <v>#DIV/0!</v>
      </c>
      <c r="N160" s="727" t="e">
        <f>AVERAGE('monthly data'!AI160:AK160)</f>
        <v>#DIV/0!</v>
      </c>
      <c r="O160" s="727" t="e">
        <f>AVERAGE('monthly data'!AL160:AN160)</f>
        <v>#DIV/0!</v>
      </c>
      <c r="P160" s="727" t="e">
        <f>AVERAGE('monthly data'!AO160:AQ160)</f>
        <v>#DIV/0!</v>
      </c>
      <c r="Q160" s="727" t="e">
        <f>AVERAGE('monthly data'!AR160:AT160)</f>
        <v>#DIV/0!</v>
      </c>
      <c r="R160" s="727" t="e">
        <f>AVERAGE('monthly data'!AU160:AW160)</f>
        <v>#DIV/0!</v>
      </c>
      <c r="S160" s="727" t="e">
        <f>AVERAGE('monthly data'!AX160:AZ160)</f>
        <v>#DIV/0!</v>
      </c>
      <c r="T160" s="727" t="e">
        <f>AVERAGE('monthly data'!BA160:BC160)</f>
        <v>#DIV/0!</v>
      </c>
      <c r="U160" s="727" t="e">
        <f>AVERAGE('monthly data'!BD160:BF160)</f>
        <v>#DIV/0!</v>
      </c>
      <c r="V160" s="727" t="e">
        <f>AVERAGE('monthly data'!BG160:BI160)</f>
        <v>#DIV/0!</v>
      </c>
      <c r="W160" s="727" t="e">
        <f>AVERAGE('monthly data'!BJ160:BL160)</f>
        <v>#DIV/0!</v>
      </c>
      <c r="X160" s="727" t="e">
        <f>AVERAGE('monthly data'!BM160:BO160)</f>
        <v>#DIV/0!</v>
      </c>
      <c r="Y160" s="727" t="e">
        <f>AVERAGE('monthly data'!BP160:BR160)</f>
        <v>#DIV/0!</v>
      </c>
      <c r="Z160" s="727" t="e">
        <f>AVERAGE('monthly data'!BS160:BU160)</f>
        <v>#DIV/0!</v>
      </c>
      <c r="AA160" s="727" t="e">
        <f>AVERAGE('monthly data'!BV160:BX160)</f>
        <v>#DIV/0!</v>
      </c>
      <c r="AB160" s="727" t="e">
        <f>AVERAGE('monthly data'!BY160:CA160)</f>
        <v>#DIV/0!</v>
      </c>
      <c r="AC160" s="727" t="e">
        <f>AVERAGE('monthly data'!CB160:CD160)</f>
        <v>#DIV/0!</v>
      </c>
      <c r="AD160" s="727" t="e">
        <f>AVERAGE('monthly data'!CE160:CG160)</f>
        <v>#DIV/0!</v>
      </c>
      <c r="AE160" s="727" t="e">
        <f>AVERAGE('monthly data'!CH160:CJ160)</f>
        <v>#DIV/0!</v>
      </c>
      <c r="AF160" s="727" t="e">
        <f>AVERAGE('monthly data'!CK160:CM160)</f>
        <v>#DIV/0!</v>
      </c>
      <c r="AG160" s="727" t="e">
        <f>AVERAGE('monthly data'!CN160:CP160)</f>
        <v>#DIV/0!</v>
      </c>
      <c r="AH160" s="727" t="e">
        <f>AVERAGE('monthly data'!CQ160:CS160)</f>
        <v>#DIV/0!</v>
      </c>
      <c r="AI160" s="727" t="e">
        <f>AVERAGE('monthly data'!CT160:CV160)</f>
        <v>#DIV/0!</v>
      </c>
      <c r="AJ160" s="727" t="e">
        <f>AVERAGE('monthly data'!CW160:CY160)</f>
        <v>#DIV/0!</v>
      </c>
      <c r="AK160" s="727" t="e">
        <f>AVERAGE('monthly data'!CZ160:DB160)</f>
        <v>#DIV/0!</v>
      </c>
      <c r="AL160" s="727"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123.50293464240731</v>
      </c>
      <c r="DI160" s="440">
        <f>AVERAGE('monthly data'!LT160:LV160)</f>
        <v>122.92075669760338</v>
      </c>
      <c r="DJ160" s="440">
        <f>AVERAGE('monthly data'!LW160:LY160)</f>
        <v>124.25729631481097</v>
      </c>
      <c r="DK160" s="440">
        <f>AVERAGE('monthly data'!LZ160:MB160)</f>
        <v>125.63899421312995</v>
      </c>
      <c r="DL160" s="440">
        <f>AVERAGE('monthly data'!MC160:ME160)</f>
        <v>126.5540677398668</v>
      </c>
      <c r="DM160" s="440" t="e">
        <f>AVERAGE('monthly data'!MF160:MH160)</f>
        <v>#DIV/0!</v>
      </c>
      <c r="DN160" s="440" t="e">
        <f>AVERAGE('monthly data'!MI160:MK160)</f>
        <v>#DIV/0!</v>
      </c>
      <c r="DO160" s="440" t="e">
        <f>AVERAGE('monthly data'!ML160:MN160)</f>
        <v>#DIV/0!</v>
      </c>
      <c r="DP160" s="440" t="e">
        <f>AVERAGE('monthly data'!MO160:MQ160)</f>
        <v>#DIV/0!</v>
      </c>
      <c r="DQ160" s="440" t="e">
        <f>AVERAGE('monthly data'!MR160:MT160)</f>
        <v>#DIV/0!</v>
      </c>
      <c r="DR160" s="440" t="e">
        <f>AVERAGE('monthly data'!MU160:MW160)</f>
        <v>#DIV/0!</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24">
        <f>AVERAGE('monthly data'!B161:B161)</f>
        <v>157.70302900915195</v>
      </c>
      <c r="D161" s="727" t="e">
        <f>AVERAGE('monthly data'!E161:G161)</f>
        <v>#DIV/0!</v>
      </c>
      <c r="E161" s="727" t="e">
        <f>AVERAGE('monthly data'!H161:J161)</f>
        <v>#DIV/0!</v>
      </c>
      <c r="F161" s="727" t="e">
        <f>AVERAGE('monthly data'!K161:M161)</f>
        <v>#DIV/0!</v>
      </c>
      <c r="G161" s="727" t="e">
        <f>AVERAGE('monthly data'!N161:P161)</f>
        <v>#DIV/0!</v>
      </c>
      <c r="H161" s="727" t="e">
        <f>AVERAGE('monthly data'!Q161:S161)</f>
        <v>#DIV/0!</v>
      </c>
      <c r="I161" s="727" t="e">
        <f>AVERAGE('monthly data'!T161:V161)</f>
        <v>#DIV/0!</v>
      </c>
      <c r="J161" s="727" t="e">
        <f>AVERAGE('monthly data'!W161:Y161)</f>
        <v>#DIV/0!</v>
      </c>
      <c r="K161" s="727" t="e">
        <f>AVERAGE('monthly data'!Z161:AB161)</f>
        <v>#DIV/0!</v>
      </c>
      <c r="L161" s="727" t="e">
        <f>AVERAGE('monthly data'!AC161:AE161)</f>
        <v>#DIV/0!</v>
      </c>
      <c r="M161" s="727" t="e">
        <f>AVERAGE('monthly data'!AF161:AH161)</f>
        <v>#DIV/0!</v>
      </c>
      <c r="N161" s="727" t="e">
        <f>AVERAGE('monthly data'!AI161:AK161)</f>
        <v>#DIV/0!</v>
      </c>
      <c r="O161" s="727" t="e">
        <f>AVERAGE('monthly data'!AL161:AN161)</f>
        <v>#DIV/0!</v>
      </c>
      <c r="P161" s="727" t="e">
        <f>AVERAGE('monthly data'!AO161:AQ161)</f>
        <v>#DIV/0!</v>
      </c>
      <c r="Q161" s="727" t="e">
        <f>AVERAGE('monthly data'!AR161:AT161)</f>
        <v>#DIV/0!</v>
      </c>
      <c r="R161" s="727" t="e">
        <f>AVERAGE('monthly data'!AU161:AW161)</f>
        <v>#DIV/0!</v>
      </c>
      <c r="S161" s="727" t="e">
        <f>AVERAGE('monthly data'!AX161:AZ161)</f>
        <v>#DIV/0!</v>
      </c>
      <c r="T161" s="727" t="e">
        <f>AVERAGE('monthly data'!BA161:BC161)</f>
        <v>#DIV/0!</v>
      </c>
      <c r="U161" s="727" t="e">
        <f>AVERAGE('monthly data'!BD161:BF161)</f>
        <v>#DIV/0!</v>
      </c>
      <c r="V161" s="727" t="e">
        <f>AVERAGE('monthly data'!BG161:BI161)</f>
        <v>#DIV/0!</v>
      </c>
      <c r="W161" s="727" t="e">
        <f>AVERAGE('monthly data'!BJ161:BL161)</f>
        <v>#DIV/0!</v>
      </c>
      <c r="X161" s="727" t="e">
        <f>AVERAGE('monthly data'!BM161:BO161)</f>
        <v>#DIV/0!</v>
      </c>
      <c r="Y161" s="727" t="e">
        <f>AVERAGE('monthly data'!BP161:BR161)</f>
        <v>#DIV/0!</v>
      </c>
      <c r="Z161" s="727" t="e">
        <f>AVERAGE('monthly data'!BS161:BU161)</f>
        <v>#DIV/0!</v>
      </c>
      <c r="AA161" s="727" t="e">
        <f>AVERAGE('monthly data'!BV161:BX161)</f>
        <v>#DIV/0!</v>
      </c>
      <c r="AB161" s="727" t="e">
        <f>AVERAGE('monthly data'!BY161:CA161)</f>
        <v>#DIV/0!</v>
      </c>
      <c r="AC161" s="727" t="e">
        <f>AVERAGE('monthly data'!CB161:CD161)</f>
        <v>#DIV/0!</v>
      </c>
      <c r="AD161" s="727" t="e">
        <f>AVERAGE('monthly data'!CE161:CG161)</f>
        <v>#DIV/0!</v>
      </c>
      <c r="AE161" s="727" t="e">
        <f>AVERAGE('monthly data'!CH161:CJ161)</f>
        <v>#DIV/0!</v>
      </c>
      <c r="AF161" s="727" t="e">
        <f>AVERAGE('monthly data'!CK161:CM161)</f>
        <v>#DIV/0!</v>
      </c>
      <c r="AG161" s="727" t="e">
        <f>AVERAGE('monthly data'!CN161:CP161)</f>
        <v>#DIV/0!</v>
      </c>
      <c r="AH161" s="727" t="e">
        <f>AVERAGE('monthly data'!CQ161:CS161)</f>
        <v>#DIV/0!</v>
      </c>
      <c r="AI161" s="727" t="e">
        <f>AVERAGE('monthly data'!CT161:CV161)</f>
        <v>#DIV/0!</v>
      </c>
      <c r="AJ161" s="727" t="e">
        <f>AVERAGE('monthly data'!CW161:CY161)</f>
        <v>#DIV/0!</v>
      </c>
      <c r="AK161" s="727" t="e">
        <f>AVERAGE('monthly data'!CZ161:DB161)</f>
        <v>#DIV/0!</v>
      </c>
      <c r="AL161" s="727"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126.38226803025266</v>
      </c>
      <c r="DI161" s="440">
        <f>AVERAGE('monthly data'!LT161:LV161)</f>
        <v>135.67419913563188</v>
      </c>
      <c r="DJ161" s="440">
        <f>AVERAGE('monthly data'!LW161:LY161)</f>
        <v>138.54549217540696</v>
      </c>
      <c r="DK161" s="440">
        <f>AVERAGE('monthly data'!LZ161:MB161)</f>
        <v>140.6324915878964</v>
      </c>
      <c r="DL161" s="440">
        <f>AVERAGE('monthly data'!MC161:ME161)</f>
        <v>141.40291068144526</v>
      </c>
      <c r="DM161" s="440" t="e">
        <f>AVERAGE('monthly data'!MF161:MH161)</f>
        <v>#DIV/0!</v>
      </c>
      <c r="DN161" s="440" t="e">
        <f>AVERAGE('monthly data'!MI161:MK161)</f>
        <v>#DIV/0!</v>
      </c>
      <c r="DO161" s="440" t="e">
        <f>AVERAGE('monthly data'!ML161:MN161)</f>
        <v>#DIV/0!</v>
      </c>
      <c r="DP161" s="440" t="e">
        <f>AVERAGE('monthly data'!MO161:MQ161)</f>
        <v>#DIV/0!</v>
      </c>
      <c r="DQ161" s="440" t="e">
        <f>AVERAGE('monthly data'!MR161:MT161)</f>
        <v>#DIV/0!</v>
      </c>
      <c r="DR161" s="440" t="e">
        <f>AVERAGE('monthly data'!MU161:MW161)</f>
        <v>#DIV/0!</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24">
        <f>AVERAGE('monthly data'!B162:B162)</f>
        <v>2777.4447180312523</v>
      </c>
      <c r="D162" s="727" t="e">
        <f>AVERAGE('monthly data'!E162:G162)</f>
        <v>#DIV/0!</v>
      </c>
      <c r="E162" s="727" t="e">
        <f>AVERAGE('monthly data'!H162:J162)</f>
        <v>#DIV/0!</v>
      </c>
      <c r="F162" s="727" t="e">
        <f>AVERAGE('monthly data'!K162:M162)</f>
        <v>#DIV/0!</v>
      </c>
      <c r="G162" s="727" t="e">
        <f>AVERAGE('monthly data'!N162:P162)</f>
        <v>#DIV/0!</v>
      </c>
      <c r="H162" s="727" t="e">
        <f>AVERAGE('monthly data'!Q162:S162)</f>
        <v>#DIV/0!</v>
      </c>
      <c r="I162" s="727" t="e">
        <f>AVERAGE('monthly data'!T162:V162)</f>
        <v>#DIV/0!</v>
      </c>
      <c r="J162" s="727" t="e">
        <f>AVERAGE('monthly data'!W162:Y162)</f>
        <v>#DIV/0!</v>
      </c>
      <c r="K162" s="727" t="e">
        <f>AVERAGE('monthly data'!Z162:AB162)</f>
        <v>#DIV/0!</v>
      </c>
      <c r="L162" s="727" t="e">
        <f>AVERAGE('monthly data'!AC162:AE162)</f>
        <v>#DIV/0!</v>
      </c>
      <c r="M162" s="727" t="e">
        <f>AVERAGE('monthly data'!AF162:AH162)</f>
        <v>#DIV/0!</v>
      </c>
      <c r="N162" s="727" t="e">
        <f>AVERAGE('monthly data'!AI162:AK162)</f>
        <v>#DIV/0!</v>
      </c>
      <c r="O162" s="727" t="e">
        <f>AVERAGE('monthly data'!AL162:AN162)</f>
        <v>#DIV/0!</v>
      </c>
      <c r="P162" s="727" t="e">
        <f>AVERAGE('monthly data'!AO162:AQ162)</f>
        <v>#DIV/0!</v>
      </c>
      <c r="Q162" s="727" t="e">
        <f>AVERAGE('monthly data'!AR162:AT162)</f>
        <v>#DIV/0!</v>
      </c>
      <c r="R162" s="727" t="e">
        <f>AVERAGE('monthly data'!AU162:AW162)</f>
        <v>#DIV/0!</v>
      </c>
      <c r="S162" s="727" t="e">
        <f>AVERAGE('monthly data'!AX162:AZ162)</f>
        <v>#DIV/0!</v>
      </c>
      <c r="T162" s="727" t="e">
        <f>AVERAGE('monthly data'!BA162:BC162)</f>
        <v>#DIV/0!</v>
      </c>
      <c r="U162" s="727" t="e">
        <f>AVERAGE('monthly data'!BD162:BF162)</f>
        <v>#DIV/0!</v>
      </c>
      <c r="V162" s="727" t="e">
        <f>AVERAGE('monthly data'!BG162:BI162)</f>
        <v>#DIV/0!</v>
      </c>
      <c r="W162" s="727" t="e">
        <f>AVERAGE('monthly data'!BJ162:BL162)</f>
        <v>#DIV/0!</v>
      </c>
      <c r="X162" s="727" t="e">
        <f>AVERAGE('monthly data'!BM162:BO162)</f>
        <v>#DIV/0!</v>
      </c>
      <c r="Y162" s="727" t="e">
        <f>AVERAGE('monthly data'!BP162:BR162)</f>
        <v>#DIV/0!</v>
      </c>
      <c r="Z162" s="727" t="e">
        <f>AVERAGE('monthly data'!BS162:BU162)</f>
        <v>#DIV/0!</v>
      </c>
      <c r="AA162" s="727" t="e">
        <f>AVERAGE('monthly data'!BV162:BX162)</f>
        <v>#DIV/0!</v>
      </c>
      <c r="AB162" s="727" t="e">
        <f>AVERAGE('monthly data'!BY162:CA162)</f>
        <v>#DIV/0!</v>
      </c>
      <c r="AC162" s="727" t="e">
        <f>AVERAGE('monthly data'!CB162:CD162)</f>
        <v>#DIV/0!</v>
      </c>
      <c r="AD162" s="727" t="e">
        <f>AVERAGE('monthly data'!CE162:CG162)</f>
        <v>#DIV/0!</v>
      </c>
      <c r="AE162" s="727" t="e">
        <f>AVERAGE('monthly data'!CH162:CJ162)</f>
        <v>#DIV/0!</v>
      </c>
      <c r="AF162" s="727" t="e">
        <f>AVERAGE('monthly data'!CK162:CM162)</f>
        <v>#DIV/0!</v>
      </c>
      <c r="AG162" s="727" t="e">
        <f>AVERAGE('monthly data'!CN162:CP162)</f>
        <v>#DIV/0!</v>
      </c>
      <c r="AH162" s="727" t="e">
        <f>AVERAGE('monthly data'!CQ162:CS162)</f>
        <v>#DIV/0!</v>
      </c>
      <c r="AI162" s="727" t="e">
        <f>AVERAGE('monthly data'!CT162:CV162)</f>
        <v>#DIV/0!</v>
      </c>
      <c r="AJ162" s="727" t="e">
        <f>AVERAGE('monthly data'!CW162:CY162)</f>
        <v>#DIV/0!</v>
      </c>
      <c r="AK162" s="727" t="e">
        <f>AVERAGE('monthly data'!CZ162:DB162)</f>
        <v>#DIV/0!</v>
      </c>
      <c r="AL162" s="727"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126.43586144746172</v>
      </c>
      <c r="DI162" s="440">
        <f>AVERAGE('monthly data'!LT162:LV162)</f>
        <v>130.88458742509602</v>
      </c>
      <c r="DJ162" s="440">
        <f>AVERAGE('monthly data'!LW162:LY162)</f>
        <v>136.0927629193925</v>
      </c>
      <c r="DK162" s="440">
        <f>AVERAGE('monthly data'!LZ162:MB162)</f>
        <v>139.13062436946873</v>
      </c>
      <c r="DL162" s="440">
        <f>AVERAGE('monthly data'!MC162:ME162)</f>
        <v>141.20185760284377</v>
      </c>
      <c r="DM162" s="440" t="e">
        <f>AVERAGE('monthly data'!MF162:MH162)</f>
        <v>#DIV/0!</v>
      </c>
      <c r="DN162" s="440" t="e">
        <f>AVERAGE('monthly data'!MI162:MK162)</f>
        <v>#DIV/0!</v>
      </c>
      <c r="DO162" s="440" t="e">
        <f>AVERAGE('monthly data'!ML162:MN162)</f>
        <v>#DIV/0!</v>
      </c>
      <c r="DP162" s="440" t="e">
        <f>AVERAGE('monthly data'!MO162:MQ162)</f>
        <v>#DIV/0!</v>
      </c>
      <c r="DQ162" s="440" t="e">
        <f>AVERAGE('monthly data'!MR162:MT162)</f>
        <v>#DIV/0!</v>
      </c>
      <c r="DR162" s="440" t="e">
        <f>AVERAGE('monthly data'!MU162:MW162)</f>
        <v>#DIV/0!</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24">
        <f>AVERAGE('monthly data'!B163:B163)</f>
        <v>642.55313192925541</v>
      </c>
      <c r="D163" s="727" t="e">
        <f>AVERAGE('monthly data'!E163:G163)</f>
        <v>#DIV/0!</v>
      </c>
      <c r="E163" s="727" t="e">
        <f>AVERAGE('monthly data'!H163:J163)</f>
        <v>#DIV/0!</v>
      </c>
      <c r="F163" s="727" t="e">
        <f>AVERAGE('monthly data'!K163:M163)</f>
        <v>#DIV/0!</v>
      </c>
      <c r="G163" s="727" t="e">
        <f>AVERAGE('monthly data'!N163:P163)</f>
        <v>#DIV/0!</v>
      </c>
      <c r="H163" s="727" t="e">
        <f>AVERAGE('monthly data'!Q163:S163)</f>
        <v>#DIV/0!</v>
      </c>
      <c r="I163" s="727" t="e">
        <f>AVERAGE('monthly data'!T163:V163)</f>
        <v>#DIV/0!</v>
      </c>
      <c r="J163" s="727" t="e">
        <f>AVERAGE('monthly data'!W163:Y163)</f>
        <v>#DIV/0!</v>
      </c>
      <c r="K163" s="727" t="e">
        <f>AVERAGE('monthly data'!Z163:AB163)</f>
        <v>#DIV/0!</v>
      </c>
      <c r="L163" s="727" t="e">
        <f>AVERAGE('monthly data'!AC163:AE163)</f>
        <v>#DIV/0!</v>
      </c>
      <c r="M163" s="727" t="e">
        <f>AVERAGE('monthly data'!AF163:AH163)</f>
        <v>#DIV/0!</v>
      </c>
      <c r="N163" s="727" t="e">
        <f>AVERAGE('monthly data'!AI163:AK163)</f>
        <v>#DIV/0!</v>
      </c>
      <c r="O163" s="727" t="e">
        <f>AVERAGE('monthly data'!AL163:AN163)</f>
        <v>#DIV/0!</v>
      </c>
      <c r="P163" s="727" t="e">
        <f>AVERAGE('monthly data'!AO163:AQ163)</f>
        <v>#DIV/0!</v>
      </c>
      <c r="Q163" s="727" t="e">
        <f>AVERAGE('monthly data'!AR163:AT163)</f>
        <v>#DIV/0!</v>
      </c>
      <c r="R163" s="727" t="e">
        <f>AVERAGE('monthly data'!AU163:AW163)</f>
        <v>#DIV/0!</v>
      </c>
      <c r="S163" s="727" t="e">
        <f>AVERAGE('monthly data'!AX163:AZ163)</f>
        <v>#DIV/0!</v>
      </c>
      <c r="T163" s="727" t="e">
        <f>AVERAGE('monthly data'!BA163:BC163)</f>
        <v>#DIV/0!</v>
      </c>
      <c r="U163" s="727" t="e">
        <f>AVERAGE('monthly data'!BD163:BF163)</f>
        <v>#DIV/0!</v>
      </c>
      <c r="V163" s="727" t="e">
        <f>AVERAGE('monthly data'!BG163:BI163)</f>
        <v>#DIV/0!</v>
      </c>
      <c r="W163" s="727" t="e">
        <f>AVERAGE('monthly data'!BJ163:BL163)</f>
        <v>#DIV/0!</v>
      </c>
      <c r="X163" s="727" t="e">
        <f>AVERAGE('monthly data'!BM163:BO163)</f>
        <v>#DIV/0!</v>
      </c>
      <c r="Y163" s="727" t="e">
        <f>AVERAGE('monthly data'!BP163:BR163)</f>
        <v>#DIV/0!</v>
      </c>
      <c r="Z163" s="727" t="e">
        <f>AVERAGE('monthly data'!BS163:BU163)</f>
        <v>#DIV/0!</v>
      </c>
      <c r="AA163" s="727" t="e">
        <f>AVERAGE('monthly data'!BV163:BX163)</f>
        <v>#DIV/0!</v>
      </c>
      <c r="AB163" s="727" t="e">
        <f>AVERAGE('monthly data'!BY163:CA163)</f>
        <v>#DIV/0!</v>
      </c>
      <c r="AC163" s="727" t="e">
        <f>AVERAGE('monthly data'!CB163:CD163)</f>
        <v>#DIV/0!</v>
      </c>
      <c r="AD163" s="727" t="e">
        <f>AVERAGE('monthly data'!CE163:CG163)</f>
        <v>#DIV/0!</v>
      </c>
      <c r="AE163" s="727" t="e">
        <f>AVERAGE('monthly data'!CH163:CJ163)</f>
        <v>#DIV/0!</v>
      </c>
      <c r="AF163" s="727" t="e">
        <f>AVERAGE('monthly data'!CK163:CM163)</f>
        <v>#DIV/0!</v>
      </c>
      <c r="AG163" s="727" t="e">
        <f>AVERAGE('monthly data'!CN163:CP163)</f>
        <v>#DIV/0!</v>
      </c>
      <c r="AH163" s="727" t="e">
        <f>AVERAGE('monthly data'!CQ163:CS163)</f>
        <v>#DIV/0!</v>
      </c>
      <c r="AI163" s="727" t="e">
        <f>AVERAGE('monthly data'!CT163:CV163)</f>
        <v>#DIV/0!</v>
      </c>
      <c r="AJ163" s="727" t="e">
        <f>AVERAGE('monthly data'!CW163:CY163)</f>
        <v>#DIV/0!</v>
      </c>
      <c r="AK163" s="727" t="e">
        <f>AVERAGE('monthly data'!CZ163:DB163)</f>
        <v>#DIV/0!</v>
      </c>
      <c r="AL163" s="727"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121.99000203499985</v>
      </c>
      <c r="DI163" s="440">
        <f>AVERAGE('monthly data'!LT163:LV163)</f>
        <v>125.7484651209483</v>
      </c>
      <c r="DJ163" s="440">
        <f>AVERAGE('monthly data'!LW163:LY163)</f>
        <v>126.90893181385373</v>
      </c>
      <c r="DK163" s="440">
        <f>AVERAGE('monthly data'!LZ163:MB163)</f>
        <v>127.29068417568935</v>
      </c>
      <c r="DL163" s="440">
        <f>AVERAGE('monthly data'!MC163:ME163)</f>
        <v>127.29268987509167</v>
      </c>
      <c r="DM163" s="440" t="e">
        <f>AVERAGE('monthly data'!MF163:MH163)</f>
        <v>#DIV/0!</v>
      </c>
      <c r="DN163" s="440" t="e">
        <f>AVERAGE('monthly data'!MI163:MK163)</f>
        <v>#DIV/0!</v>
      </c>
      <c r="DO163" s="440" t="e">
        <f>AVERAGE('monthly data'!ML163:MN163)</f>
        <v>#DIV/0!</v>
      </c>
      <c r="DP163" s="440" t="e">
        <f>AVERAGE('monthly data'!MO163:MQ163)</f>
        <v>#DIV/0!</v>
      </c>
      <c r="DQ163" s="440" t="e">
        <f>AVERAGE('monthly data'!MR163:MT163)</f>
        <v>#DIV/0!</v>
      </c>
      <c r="DR163" s="440" t="e">
        <f>AVERAGE('monthly data'!MU163:MW163)</f>
        <v>#DIV/0!</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24">
        <f>AVERAGE('monthly data'!B164:B164)</f>
        <v>0</v>
      </c>
      <c r="D164" s="727" t="e">
        <f>AVERAGE('monthly data'!E164:G164)</f>
        <v>#DIV/0!</v>
      </c>
      <c r="E164" s="727" t="e">
        <f>AVERAGE('monthly data'!H164:J164)</f>
        <v>#DIV/0!</v>
      </c>
      <c r="F164" s="727" t="e">
        <f>AVERAGE('monthly data'!K164:M164)</f>
        <v>#DIV/0!</v>
      </c>
      <c r="G164" s="727" t="e">
        <f>AVERAGE('monthly data'!N164:P164)</f>
        <v>#DIV/0!</v>
      </c>
      <c r="H164" s="727" t="e">
        <f>AVERAGE('monthly data'!Q164:S164)</f>
        <v>#DIV/0!</v>
      </c>
      <c r="I164" s="727" t="e">
        <f>AVERAGE('monthly data'!T164:V164)</f>
        <v>#DIV/0!</v>
      </c>
      <c r="J164" s="727" t="e">
        <f>AVERAGE('monthly data'!W164:Y164)</f>
        <v>#DIV/0!</v>
      </c>
      <c r="K164" s="727" t="e">
        <f>AVERAGE('monthly data'!Z164:AB164)</f>
        <v>#DIV/0!</v>
      </c>
      <c r="L164" s="727" t="e">
        <f>AVERAGE('monthly data'!AC164:AE164)</f>
        <v>#DIV/0!</v>
      </c>
      <c r="M164" s="727" t="e">
        <f>AVERAGE('monthly data'!AF164:AH164)</f>
        <v>#DIV/0!</v>
      </c>
      <c r="N164" s="727" t="e">
        <f>AVERAGE('monthly data'!AI164:AK164)</f>
        <v>#DIV/0!</v>
      </c>
      <c r="O164" s="727" t="e">
        <f>AVERAGE('monthly data'!AL164:AN164)</f>
        <v>#DIV/0!</v>
      </c>
      <c r="P164" s="727" t="e">
        <f>AVERAGE('monthly data'!AO164:AQ164)</f>
        <v>#DIV/0!</v>
      </c>
      <c r="Q164" s="727" t="e">
        <f>AVERAGE('monthly data'!AR164:AT164)</f>
        <v>#DIV/0!</v>
      </c>
      <c r="R164" s="727" t="e">
        <f>AVERAGE('monthly data'!AU164:AW164)</f>
        <v>#DIV/0!</v>
      </c>
      <c r="S164" s="727" t="e">
        <f>AVERAGE('monthly data'!AX164:AZ164)</f>
        <v>#DIV/0!</v>
      </c>
      <c r="T164" s="727" t="e">
        <f>AVERAGE('monthly data'!BA164:BC164)</f>
        <v>#DIV/0!</v>
      </c>
      <c r="U164" s="727" t="e">
        <f>AVERAGE('monthly data'!BD164:BF164)</f>
        <v>#DIV/0!</v>
      </c>
      <c r="V164" s="727" t="e">
        <f>AVERAGE('monthly data'!BG164:BI164)</f>
        <v>#DIV/0!</v>
      </c>
      <c r="W164" s="727" t="e">
        <f>AVERAGE('monthly data'!BJ164:BL164)</f>
        <v>#DIV/0!</v>
      </c>
      <c r="X164" s="727" t="e">
        <f>AVERAGE('monthly data'!BM164:BO164)</f>
        <v>#DIV/0!</v>
      </c>
      <c r="Y164" s="727" t="e">
        <f>AVERAGE('monthly data'!BP164:BR164)</f>
        <v>#DIV/0!</v>
      </c>
      <c r="Z164" s="727" t="e">
        <f>AVERAGE('monthly data'!BS164:BU164)</f>
        <v>#DIV/0!</v>
      </c>
      <c r="AA164" s="727" t="e">
        <f>AVERAGE('monthly data'!BV164:BX164)</f>
        <v>#DIV/0!</v>
      </c>
      <c r="AB164" s="727" t="e">
        <f>AVERAGE('monthly data'!BY164:CA164)</f>
        <v>#DIV/0!</v>
      </c>
      <c r="AC164" s="727" t="e">
        <f>AVERAGE('monthly data'!CB164:CD164)</f>
        <v>#DIV/0!</v>
      </c>
      <c r="AD164" s="727" t="e">
        <f>AVERAGE('monthly data'!CE164:CG164)</f>
        <v>#DIV/0!</v>
      </c>
      <c r="AE164" s="727" t="e">
        <f>AVERAGE('monthly data'!CH164:CJ164)</f>
        <v>#DIV/0!</v>
      </c>
      <c r="AF164" s="727" t="e">
        <f>AVERAGE('monthly data'!CK164:CM164)</f>
        <v>#DIV/0!</v>
      </c>
      <c r="AG164" s="727" t="e">
        <f>AVERAGE('monthly data'!CN164:CP164)</f>
        <v>#DIV/0!</v>
      </c>
      <c r="AH164" s="727" t="e">
        <f>AVERAGE('monthly data'!CQ164:CS164)</f>
        <v>#DIV/0!</v>
      </c>
      <c r="AI164" s="727" t="e">
        <f>AVERAGE('monthly data'!CT164:CV164)</f>
        <v>#DIV/0!</v>
      </c>
      <c r="AJ164" s="727" t="e">
        <f>AVERAGE('monthly data'!CW164:CY164)</f>
        <v>#DIV/0!</v>
      </c>
      <c r="AK164" s="727" t="e">
        <f>AVERAGE('monthly data'!CZ164:DB164)</f>
        <v>#DIV/0!</v>
      </c>
      <c r="AL164" s="727"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156.54130299012601</v>
      </c>
      <c r="DI164" s="440">
        <f>AVERAGE('monthly data'!LT164:LV164)</f>
        <v>156.56776342088918</v>
      </c>
      <c r="DJ164" s="440">
        <f>AVERAGE('monthly data'!LW164:LY164)</f>
        <v>162.59528155143195</v>
      </c>
      <c r="DK164" s="440">
        <f>AVERAGE('monthly data'!LZ164:MB164)</f>
        <v>164.30892409229151</v>
      </c>
      <c r="DL164" s="440">
        <f>AVERAGE('monthly data'!MC164:ME164)</f>
        <v>164.3813637700311</v>
      </c>
      <c r="DM164" s="440" t="e">
        <f>AVERAGE('monthly data'!MF164:MH164)</f>
        <v>#DIV/0!</v>
      </c>
      <c r="DN164" s="440" t="e">
        <f>AVERAGE('monthly data'!MI164:MK164)</f>
        <v>#DIV/0!</v>
      </c>
      <c r="DO164" s="440" t="e">
        <f>AVERAGE('monthly data'!ML164:MN164)</f>
        <v>#DIV/0!</v>
      </c>
      <c r="DP164" s="440" t="e">
        <f>AVERAGE('monthly data'!MO164:MQ164)</f>
        <v>#DIV/0!</v>
      </c>
      <c r="DQ164" s="440" t="e">
        <f>AVERAGE('monthly data'!MR164:MT164)</f>
        <v>#DIV/0!</v>
      </c>
      <c r="DR164" s="440" t="e">
        <f>AVERAGE('monthly data'!MU164:MW164)</f>
        <v>#DIV/0!</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24">
        <f>AVERAGE('monthly data'!B165:B165)</f>
        <v>642.55313192925541</v>
      </c>
      <c r="D165" s="727" t="e">
        <f>AVERAGE('monthly data'!E165:G165)</f>
        <v>#DIV/0!</v>
      </c>
      <c r="E165" s="727" t="e">
        <f>AVERAGE('monthly data'!H165:J165)</f>
        <v>#DIV/0!</v>
      </c>
      <c r="F165" s="727" t="e">
        <f>AVERAGE('monthly data'!K165:M165)</f>
        <v>#DIV/0!</v>
      </c>
      <c r="G165" s="727" t="e">
        <f>AVERAGE('monthly data'!N165:P165)</f>
        <v>#DIV/0!</v>
      </c>
      <c r="H165" s="727" t="e">
        <f>AVERAGE('monthly data'!Q165:S165)</f>
        <v>#DIV/0!</v>
      </c>
      <c r="I165" s="727" t="e">
        <f>AVERAGE('monthly data'!T165:V165)</f>
        <v>#DIV/0!</v>
      </c>
      <c r="J165" s="727" t="e">
        <f>AVERAGE('monthly data'!W165:Y165)</f>
        <v>#DIV/0!</v>
      </c>
      <c r="K165" s="727" t="e">
        <f>AVERAGE('monthly data'!Z165:AB165)</f>
        <v>#DIV/0!</v>
      </c>
      <c r="L165" s="727" t="e">
        <f>AVERAGE('monthly data'!AC165:AE165)</f>
        <v>#DIV/0!</v>
      </c>
      <c r="M165" s="727" t="e">
        <f>AVERAGE('monthly data'!AF165:AH165)</f>
        <v>#DIV/0!</v>
      </c>
      <c r="N165" s="727" t="e">
        <f>AVERAGE('monthly data'!AI165:AK165)</f>
        <v>#DIV/0!</v>
      </c>
      <c r="O165" s="727" t="e">
        <f>AVERAGE('monthly data'!AL165:AN165)</f>
        <v>#DIV/0!</v>
      </c>
      <c r="P165" s="727" t="e">
        <f>AVERAGE('monthly data'!AO165:AQ165)</f>
        <v>#DIV/0!</v>
      </c>
      <c r="Q165" s="727" t="e">
        <f>AVERAGE('monthly data'!AR165:AT165)</f>
        <v>#DIV/0!</v>
      </c>
      <c r="R165" s="727" t="e">
        <f>AVERAGE('monthly data'!AU165:AW165)</f>
        <v>#DIV/0!</v>
      </c>
      <c r="S165" s="727" t="e">
        <f>AVERAGE('monthly data'!AX165:AZ165)</f>
        <v>#DIV/0!</v>
      </c>
      <c r="T165" s="727" t="e">
        <f>AVERAGE('monthly data'!BA165:BC165)</f>
        <v>#DIV/0!</v>
      </c>
      <c r="U165" s="727" t="e">
        <f>AVERAGE('monthly data'!BD165:BF165)</f>
        <v>#DIV/0!</v>
      </c>
      <c r="V165" s="727" t="e">
        <f>AVERAGE('monthly data'!BG165:BI165)</f>
        <v>#DIV/0!</v>
      </c>
      <c r="W165" s="727" t="e">
        <f>AVERAGE('monthly data'!BJ165:BL165)</f>
        <v>#DIV/0!</v>
      </c>
      <c r="X165" s="727" t="e">
        <f>AVERAGE('monthly data'!BM165:BO165)</f>
        <v>#DIV/0!</v>
      </c>
      <c r="Y165" s="727" t="e">
        <f>AVERAGE('monthly data'!BP165:BR165)</f>
        <v>#DIV/0!</v>
      </c>
      <c r="Z165" s="727" t="e">
        <f>AVERAGE('monthly data'!BS165:BU165)</f>
        <v>#DIV/0!</v>
      </c>
      <c r="AA165" s="727" t="e">
        <f>AVERAGE('monthly data'!BV165:BX165)</f>
        <v>#DIV/0!</v>
      </c>
      <c r="AB165" s="727" t="e">
        <f>AVERAGE('monthly data'!BY165:CA165)</f>
        <v>#DIV/0!</v>
      </c>
      <c r="AC165" s="727" t="e">
        <f>AVERAGE('monthly data'!CB165:CD165)</f>
        <v>#DIV/0!</v>
      </c>
      <c r="AD165" s="727" t="e">
        <f>AVERAGE('monthly data'!CE165:CG165)</f>
        <v>#DIV/0!</v>
      </c>
      <c r="AE165" s="727" t="e">
        <f>AVERAGE('monthly data'!CH165:CJ165)</f>
        <v>#DIV/0!</v>
      </c>
      <c r="AF165" s="727" t="e">
        <f>AVERAGE('monthly data'!CK165:CM165)</f>
        <v>#DIV/0!</v>
      </c>
      <c r="AG165" s="727" t="e">
        <f>AVERAGE('monthly data'!CN165:CP165)</f>
        <v>#DIV/0!</v>
      </c>
      <c r="AH165" s="727" t="e">
        <f>AVERAGE('monthly data'!CQ165:CS165)</f>
        <v>#DIV/0!</v>
      </c>
      <c r="AI165" s="727" t="e">
        <f>AVERAGE('monthly data'!CT165:CV165)</f>
        <v>#DIV/0!</v>
      </c>
      <c r="AJ165" s="727" t="e">
        <f>AVERAGE('monthly data'!CW165:CY165)</f>
        <v>#DIV/0!</v>
      </c>
      <c r="AK165" s="727" t="e">
        <f>AVERAGE('monthly data'!CZ165:DB165)</f>
        <v>#DIV/0!</v>
      </c>
      <c r="AL165" s="727"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121.99000203499985</v>
      </c>
      <c r="DI165" s="440">
        <f>AVERAGE('monthly data'!LT165:LV165)</f>
        <v>125.7484651209483</v>
      </c>
      <c r="DJ165" s="440">
        <f>AVERAGE('monthly data'!LW165:LY165)</f>
        <v>126.90893181385373</v>
      </c>
      <c r="DK165" s="440">
        <f>AVERAGE('monthly data'!LZ165:MB165)</f>
        <v>127.29068417568935</v>
      </c>
      <c r="DL165" s="440">
        <f>AVERAGE('monthly data'!MC165:ME165)</f>
        <v>127.29268987509167</v>
      </c>
      <c r="DM165" s="440" t="e">
        <f>AVERAGE('monthly data'!MF165:MH165)</f>
        <v>#DIV/0!</v>
      </c>
      <c r="DN165" s="440" t="e">
        <f>AVERAGE('monthly data'!MI165:MK165)</f>
        <v>#DIV/0!</v>
      </c>
      <c r="DO165" s="440" t="e">
        <f>AVERAGE('monthly data'!ML165:MN165)</f>
        <v>#DIV/0!</v>
      </c>
      <c r="DP165" s="440" t="e">
        <f>AVERAGE('monthly data'!MO165:MQ165)</f>
        <v>#DIV/0!</v>
      </c>
      <c r="DQ165" s="440" t="e">
        <f>AVERAGE('monthly data'!MR165:MT165)</f>
        <v>#DIV/0!</v>
      </c>
      <c r="DR165" s="440" t="e">
        <f>AVERAGE('monthly data'!MU165:MW165)</f>
        <v>#DIV/0!</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23">
        <f>AVERAGE('monthly data'!B166:B166)</f>
        <v>2268.9017571996587</v>
      </c>
      <c r="D166" s="726" t="e">
        <f>AVERAGE('monthly data'!E166:G166)</f>
        <v>#DIV/0!</v>
      </c>
      <c r="E166" s="726" t="e">
        <f>AVERAGE('monthly data'!H166:J166)</f>
        <v>#DIV/0!</v>
      </c>
      <c r="F166" s="726" t="e">
        <f>AVERAGE('monthly data'!K166:M166)</f>
        <v>#DIV/0!</v>
      </c>
      <c r="G166" s="726" t="e">
        <f>AVERAGE('monthly data'!N166:P166)</f>
        <v>#DIV/0!</v>
      </c>
      <c r="H166" s="726" t="e">
        <f>AVERAGE('monthly data'!Q166:S166)</f>
        <v>#DIV/0!</v>
      </c>
      <c r="I166" s="726" t="e">
        <f>AVERAGE('monthly data'!T166:V166)</f>
        <v>#DIV/0!</v>
      </c>
      <c r="J166" s="726" t="e">
        <f>AVERAGE('monthly data'!W166:Y166)</f>
        <v>#DIV/0!</v>
      </c>
      <c r="K166" s="726" t="e">
        <f>AVERAGE('monthly data'!Z166:AB166)</f>
        <v>#DIV/0!</v>
      </c>
      <c r="L166" s="726" t="e">
        <f>AVERAGE('monthly data'!AC166:AE166)</f>
        <v>#DIV/0!</v>
      </c>
      <c r="M166" s="726" t="e">
        <f>AVERAGE('monthly data'!AF166:AH166)</f>
        <v>#DIV/0!</v>
      </c>
      <c r="N166" s="726" t="e">
        <f>AVERAGE('monthly data'!AI166:AK166)</f>
        <v>#DIV/0!</v>
      </c>
      <c r="O166" s="726" t="e">
        <f>AVERAGE('monthly data'!AL166:AN166)</f>
        <v>#DIV/0!</v>
      </c>
      <c r="P166" s="726" t="e">
        <f>AVERAGE('monthly data'!AO166:AQ166)</f>
        <v>#DIV/0!</v>
      </c>
      <c r="Q166" s="726" t="e">
        <f>AVERAGE('monthly data'!AR166:AT166)</f>
        <v>#DIV/0!</v>
      </c>
      <c r="R166" s="726" t="e">
        <f>AVERAGE('monthly data'!AU166:AW166)</f>
        <v>#DIV/0!</v>
      </c>
      <c r="S166" s="726" t="e">
        <f>AVERAGE('monthly data'!AX166:AZ166)</f>
        <v>#DIV/0!</v>
      </c>
      <c r="T166" s="726" t="e">
        <f>AVERAGE('monthly data'!BA166:BC166)</f>
        <v>#DIV/0!</v>
      </c>
      <c r="U166" s="726" t="e">
        <f>AVERAGE('monthly data'!BD166:BF166)</f>
        <v>#DIV/0!</v>
      </c>
      <c r="V166" s="726" t="e">
        <f>AVERAGE('monthly data'!BG166:BI166)</f>
        <v>#DIV/0!</v>
      </c>
      <c r="W166" s="726" t="e">
        <f>AVERAGE('monthly data'!BJ166:BL166)</f>
        <v>#DIV/0!</v>
      </c>
      <c r="X166" s="726" t="e">
        <f>AVERAGE('monthly data'!BM166:BO166)</f>
        <v>#DIV/0!</v>
      </c>
      <c r="Y166" s="726" t="e">
        <f>AVERAGE('monthly data'!BP166:BR166)</f>
        <v>#DIV/0!</v>
      </c>
      <c r="Z166" s="726" t="e">
        <f>AVERAGE('monthly data'!BS166:BU166)</f>
        <v>#DIV/0!</v>
      </c>
      <c r="AA166" s="726" t="e">
        <f>AVERAGE('monthly data'!BV166:BX166)</f>
        <v>#DIV/0!</v>
      </c>
      <c r="AB166" s="726" t="e">
        <f>AVERAGE('monthly data'!BY166:CA166)</f>
        <v>#DIV/0!</v>
      </c>
      <c r="AC166" s="726" t="e">
        <f>AVERAGE('monthly data'!CB166:CD166)</f>
        <v>#DIV/0!</v>
      </c>
      <c r="AD166" s="726" t="e">
        <f>AVERAGE('monthly data'!CE166:CG166)</f>
        <v>#DIV/0!</v>
      </c>
      <c r="AE166" s="726" t="e">
        <f>AVERAGE('monthly data'!CH166:CJ166)</f>
        <v>#DIV/0!</v>
      </c>
      <c r="AF166" s="726" t="e">
        <f>AVERAGE('monthly data'!CK166:CM166)</f>
        <v>#DIV/0!</v>
      </c>
      <c r="AG166" s="726" t="e">
        <f>AVERAGE('monthly data'!CN166:CP166)</f>
        <v>#DIV/0!</v>
      </c>
      <c r="AH166" s="726" t="e">
        <f>AVERAGE('monthly data'!CQ166:CS166)</f>
        <v>#DIV/0!</v>
      </c>
      <c r="AI166" s="726" t="e">
        <f>AVERAGE('monthly data'!CT166:CV166)</f>
        <v>#DIV/0!</v>
      </c>
      <c r="AJ166" s="726" t="e">
        <f>AVERAGE('monthly data'!CW166:CY166)</f>
        <v>#DIV/0!</v>
      </c>
      <c r="AK166" s="726" t="e">
        <f>AVERAGE('monthly data'!CZ166:DB166)</f>
        <v>#DIV/0!</v>
      </c>
      <c r="AL166" s="726"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172.14404101283404</v>
      </c>
      <c r="DI166" s="439">
        <f>AVERAGE('monthly data'!LT166:LV166)</f>
        <v>179.11969262527211</v>
      </c>
      <c r="DJ166" s="439">
        <f>AVERAGE('monthly data'!LW166:LY166)</f>
        <v>182.54017247375702</v>
      </c>
      <c r="DK166" s="439">
        <f>AVERAGE('monthly data'!LZ166:MB166)</f>
        <v>184.91263655602748</v>
      </c>
      <c r="DL166" s="439">
        <f>AVERAGE('monthly data'!MC166:ME166)</f>
        <v>187.86026931504955</v>
      </c>
      <c r="DM166" s="439" t="e">
        <f>AVERAGE('monthly data'!MF166:MH166)</f>
        <v>#DIV/0!</v>
      </c>
      <c r="DN166" s="439" t="e">
        <f>AVERAGE('monthly data'!MI166:MK166)</f>
        <v>#DIV/0!</v>
      </c>
      <c r="DO166" s="439" t="e">
        <f>AVERAGE('monthly data'!ML166:MN166)</f>
        <v>#DIV/0!</v>
      </c>
      <c r="DP166" s="439" t="e">
        <f>AVERAGE('monthly data'!MO166:MQ166)</f>
        <v>#DIV/0!</v>
      </c>
      <c r="DQ166" s="439" t="e">
        <f>AVERAGE('monthly data'!MR166:MT166)</f>
        <v>#DIV/0!</v>
      </c>
      <c r="DR166" s="439" t="e">
        <f>AVERAGE('monthly data'!MU166:MW166)</f>
        <v>#DIV/0!</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24">
        <f>AVERAGE('monthly data'!B167:B167)</f>
        <v>655.67376967001667</v>
      </c>
      <c r="D167" s="727" t="e">
        <f>AVERAGE('monthly data'!E167:G167)</f>
        <v>#DIV/0!</v>
      </c>
      <c r="E167" s="727" t="e">
        <f>AVERAGE('monthly data'!H167:J167)</f>
        <v>#DIV/0!</v>
      </c>
      <c r="F167" s="727" t="e">
        <f>AVERAGE('monthly data'!K167:M167)</f>
        <v>#DIV/0!</v>
      </c>
      <c r="G167" s="727" t="e">
        <f>AVERAGE('monthly data'!N167:P167)</f>
        <v>#DIV/0!</v>
      </c>
      <c r="H167" s="727" t="e">
        <f>AVERAGE('monthly data'!Q167:S167)</f>
        <v>#DIV/0!</v>
      </c>
      <c r="I167" s="727" t="e">
        <f>AVERAGE('monthly data'!T167:V167)</f>
        <v>#DIV/0!</v>
      </c>
      <c r="J167" s="727" t="e">
        <f>AVERAGE('monthly data'!W167:Y167)</f>
        <v>#DIV/0!</v>
      </c>
      <c r="K167" s="727" t="e">
        <f>AVERAGE('monthly data'!Z167:AB167)</f>
        <v>#DIV/0!</v>
      </c>
      <c r="L167" s="727" t="e">
        <f>AVERAGE('monthly data'!AC167:AE167)</f>
        <v>#DIV/0!</v>
      </c>
      <c r="M167" s="727" t="e">
        <f>AVERAGE('monthly data'!AF167:AH167)</f>
        <v>#DIV/0!</v>
      </c>
      <c r="N167" s="727" t="e">
        <f>AVERAGE('monthly data'!AI167:AK167)</f>
        <v>#DIV/0!</v>
      </c>
      <c r="O167" s="727" t="e">
        <f>AVERAGE('monthly data'!AL167:AN167)</f>
        <v>#DIV/0!</v>
      </c>
      <c r="P167" s="727" t="e">
        <f>AVERAGE('monthly data'!AO167:AQ167)</f>
        <v>#DIV/0!</v>
      </c>
      <c r="Q167" s="727" t="e">
        <f>AVERAGE('monthly data'!AR167:AT167)</f>
        <v>#DIV/0!</v>
      </c>
      <c r="R167" s="727" t="e">
        <f>AVERAGE('monthly data'!AU167:AW167)</f>
        <v>#DIV/0!</v>
      </c>
      <c r="S167" s="727" t="e">
        <f>AVERAGE('monthly data'!AX167:AZ167)</f>
        <v>#DIV/0!</v>
      </c>
      <c r="T167" s="727" t="e">
        <f>AVERAGE('monthly data'!BA167:BC167)</f>
        <v>#DIV/0!</v>
      </c>
      <c r="U167" s="727" t="e">
        <f>AVERAGE('monthly data'!BD167:BF167)</f>
        <v>#DIV/0!</v>
      </c>
      <c r="V167" s="727" t="e">
        <f>AVERAGE('monthly data'!BG167:BI167)</f>
        <v>#DIV/0!</v>
      </c>
      <c r="W167" s="727" t="e">
        <f>AVERAGE('monthly data'!BJ167:BL167)</f>
        <v>#DIV/0!</v>
      </c>
      <c r="X167" s="727" t="e">
        <f>AVERAGE('monthly data'!BM167:BO167)</f>
        <v>#DIV/0!</v>
      </c>
      <c r="Y167" s="727" t="e">
        <f>AVERAGE('monthly data'!BP167:BR167)</f>
        <v>#DIV/0!</v>
      </c>
      <c r="Z167" s="727" t="e">
        <f>AVERAGE('monthly data'!BS167:BU167)</f>
        <v>#DIV/0!</v>
      </c>
      <c r="AA167" s="727" t="e">
        <f>AVERAGE('monthly data'!BV167:BX167)</f>
        <v>#DIV/0!</v>
      </c>
      <c r="AB167" s="727" t="e">
        <f>AVERAGE('monthly data'!BY167:CA167)</f>
        <v>#DIV/0!</v>
      </c>
      <c r="AC167" s="727" t="e">
        <f>AVERAGE('monthly data'!CB167:CD167)</f>
        <v>#DIV/0!</v>
      </c>
      <c r="AD167" s="727" t="e">
        <f>AVERAGE('monthly data'!CE167:CG167)</f>
        <v>#DIV/0!</v>
      </c>
      <c r="AE167" s="727" t="e">
        <f>AVERAGE('monthly data'!CH167:CJ167)</f>
        <v>#DIV/0!</v>
      </c>
      <c r="AF167" s="727" t="e">
        <f>AVERAGE('monthly data'!CK167:CM167)</f>
        <v>#DIV/0!</v>
      </c>
      <c r="AG167" s="727" t="e">
        <f>AVERAGE('monthly data'!CN167:CP167)</f>
        <v>#DIV/0!</v>
      </c>
      <c r="AH167" s="727" t="e">
        <f>AVERAGE('monthly data'!CQ167:CS167)</f>
        <v>#DIV/0!</v>
      </c>
      <c r="AI167" s="727" t="e">
        <f>AVERAGE('monthly data'!CT167:CV167)</f>
        <v>#DIV/0!</v>
      </c>
      <c r="AJ167" s="727" t="e">
        <f>AVERAGE('monthly data'!CW167:CY167)</f>
        <v>#DIV/0!</v>
      </c>
      <c r="AK167" s="727" t="e">
        <f>AVERAGE('monthly data'!CZ167:DB167)</f>
        <v>#DIV/0!</v>
      </c>
      <c r="AL167" s="727"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177.49099859054084</v>
      </c>
      <c r="DI167" s="440">
        <f>AVERAGE('monthly data'!LT167:LV167)</f>
        <v>182.47393536423829</v>
      </c>
      <c r="DJ167" s="440">
        <f>AVERAGE('monthly data'!LW167:LY167)</f>
        <v>186.06761657817015</v>
      </c>
      <c r="DK167" s="440">
        <f>AVERAGE('monthly data'!LZ167:MB167)</f>
        <v>189.04708084244487</v>
      </c>
      <c r="DL167" s="440">
        <f>AVERAGE('monthly data'!MC167:ME167)</f>
        <v>193.60044060823381</v>
      </c>
      <c r="DM167" s="440" t="e">
        <f>AVERAGE('monthly data'!MF167:MH167)</f>
        <v>#DIV/0!</v>
      </c>
      <c r="DN167" s="440" t="e">
        <f>AVERAGE('monthly data'!MI167:MK167)</f>
        <v>#DIV/0!</v>
      </c>
      <c r="DO167" s="440" t="e">
        <f>AVERAGE('monthly data'!ML167:MN167)</f>
        <v>#DIV/0!</v>
      </c>
      <c r="DP167" s="440" t="e">
        <f>AVERAGE('monthly data'!MO167:MQ167)</f>
        <v>#DIV/0!</v>
      </c>
      <c r="DQ167" s="440" t="e">
        <f>AVERAGE('monthly data'!MR167:MT167)</f>
        <v>#DIV/0!</v>
      </c>
      <c r="DR167" s="440" t="e">
        <f>AVERAGE('monthly data'!MU167:MW167)</f>
        <v>#DIV/0!</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24">
        <f>AVERAGE('monthly data'!B168:B168)</f>
        <v>157.65374003672719</v>
      </c>
      <c r="D168" s="727" t="e">
        <f>AVERAGE('monthly data'!E168:G168)</f>
        <v>#DIV/0!</v>
      </c>
      <c r="E168" s="727" t="e">
        <f>AVERAGE('monthly data'!H168:J168)</f>
        <v>#DIV/0!</v>
      </c>
      <c r="F168" s="727" t="e">
        <f>AVERAGE('monthly data'!K168:M168)</f>
        <v>#DIV/0!</v>
      </c>
      <c r="G168" s="727" t="e">
        <f>AVERAGE('monthly data'!N168:P168)</f>
        <v>#DIV/0!</v>
      </c>
      <c r="H168" s="727" t="e">
        <f>AVERAGE('monthly data'!Q168:S168)</f>
        <v>#DIV/0!</v>
      </c>
      <c r="I168" s="727" t="e">
        <f>AVERAGE('monthly data'!T168:V168)</f>
        <v>#DIV/0!</v>
      </c>
      <c r="J168" s="727" t="e">
        <f>AVERAGE('monthly data'!W168:Y168)</f>
        <v>#DIV/0!</v>
      </c>
      <c r="K168" s="727" t="e">
        <f>AVERAGE('monthly data'!Z168:AB168)</f>
        <v>#DIV/0!</v>
      </c>
      <c r="L168" s="727" t="e">
        <f>AVERAGE('monthly data'!AC168:AE168)</f>
        <v>#DIV/0!</v>
      </c>
      <c r="M168" s="727" t="e">
        <f>AVERAGE('monthly data'!AF168:AH168)</f>
        <v>#DIV/0!</v>
      </c>
      <c r="N168" s="727" t="e">
        <f>AVERAGE('monthly data'!AI168:AK168)</f>
        <v>#DIV/0!</v>
      </c>
      <c r="O168" s="727" t="e">
        <f>AVERAGE('monthly data'!AL168:AN168)</f>
        <v>#DIV/0!</v>
      </c>
      <c r="P168" s="727" t="e">
        <f>AVERAGE('monthly data'!AO168:AQ168)</f>
        <v>#DIV/0!</v>
      </c>
      <c r="Q168" s="727" t="e">
        <f>AVERAGE('monthly data'!AR168:AT168)</f>
        <v>#DIV/0!</v>
      </c>
      <c r="R168" s="727" t="e">
        <f>AVERAGE('monthly data'!AU168:AW168)</f>
        <v>#DIV/0!</v>
      </c>
      <c r="S168" s="727" t="e">
        <f>AVERAGE('monthly data'!AX168:AZ168)</f>
        <v>#DIV/0!</v>
      </c>
      <c r="T168" s="727" t="e">
        <f>AVERAGE('monthly data'!BA168:BC168)</f>
        <v>#DIV/0!</v>
      </c>
      <c r="U168" s="727" t="e">
        <f>AVERAGE('monthly data'!BD168:BF168)</f>
        <v>#DIV/0!</v>
      </c>
      <c r="V168" s="727" t="e">
        <f>AVERAGE('monthly data'!BG168:BI168)</f>
        <v>#DIV/0!</v>
      </c>
      <c r="W168" s="727" t="e">
        <f>AVERAGE('monthly data'!BJ168:BL168)</f>
        <v>#DIV/0!</v>
      </c>
      <c r="X168" s="727" t="e">
        <f>AVERAGE('monthly data'!BM168:BO168)</f>
        <v>#DIV/0!</v>
      </c>
      <c r="Y168" s="727" t="e">
        <f>AVERAGE('monthly data'!BP168:BR168)</f>
        <v>#DIV/0!</v>
      </c>
      <c r="Z168" s="727" t="e">
        <f>AVERAGE('monthly data'!BS168:BU168)</f>
        <v>#DIV/0!</v>
      </c>
      <c r="AA168" s="727" t="e">
        <f>AVERAGE('monthly data'!BV168:BX168)</f>
        <v>#DIV/0!</v>
      </c>
      <c r="AB168" s="727" t="e">
        <f>AVERAGE('monthly data'!BY168:CA168)</f>
        <v>#DIV/0!</v>
      </c>
      <c r="AC168" s="727" t="e">
        <f>AVERAGE('monthly data'!CB168:CD168)</f>
        <v>#DIV/0!</v>
      </c>
      <c r="AD168" s="727" t="e">
        <f>AVERAGE('monthly data'!CE168:CG168)</f>
        <v>#DIV/0!</v>
      </c>
      <c r="AE168" s="727" t="e">
        <f>AVERAGE('monthly data'!CH168:CJ168)</f>
        <v>#DIV/0!</v>
      </c>
      <c r="AF168" s="727" t="e">
        <f>AVERAGE('monthly data'!CK168:CM168)</f>
        <v>#DIV/0!</v>
      </c>
      <c r="AG168" s="727" t="e">
        <f>AVERAGE('monthly data'!CN168:CP168)</f>
        <v>#DIV/0!</v>
      </c>
      <c r="AH168" s="727" t="e">
        <f>AVERAGE('monthly data'!CQ168:CS168)</f>
        <v>#DIV/0!</v>
      </c>
      <c r="AI168" s="727" t="e">
        <f>AVERAGE('monthly data'!CT168:CV168)</f>
        <v>#DIV/0!</v>
      </c>
      <c r="AJ168" s="727" t="e">
        <f>AVERAGE('monthly data'!CW168:CY168)</f>
        <v>#DIV/0!</v>
      </c>
      <c r="AK168" s="727" t="e">
        <f>AVERAGE('monthly data'!CZ168:DB168)</f>
        <v>#DIV/0!</v>
      </c>
      <c r="AL168" s="727"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177.49099859054084</v>
      </c>
      <c r="DI168" s="440">
        <f>AVERAGE('monthly data'!LT168:LV168)</f>
        <v>182.47393536423829</v>
      </c>
      <c r="DJ168" s="440">
        <f>AVERAGE('monthly data'!LW168:LY168)</f>
        <v>186.06761657817015</v>
      </c>
      <c r="DK168" s="440">
        <f>AVERAGE('monthly data'!LZ168:MB168)</f>
        <v>189.04708084244487</v>
      </c>
      <c r="DL168" s="440">
        <f>AVERAGE('monthly data'!MC168:ME168)</f>
        <v>193.60044060823381</v>
      </c>
      <c r="DM168" s="440" t="e">
        <f>AVERAGE('monthly data'!MF168:MH168)</f>
        <v>#DIV/0!</v>
      </c>
      <c r="DN168" s="440" t="e">
        <f>AVERAGE('monthly data'!MI168:MK168)</f>
        <v>#DIV/0!</v>
      </c>
      <c r="DO168" s="440" t="e">
        <f>AVERAGE('monthly data'!ML168:MN168)</f>
        <v>#DIV/0!</v>
      </c>
      <c r="DP168" s="440" t="e">
        <f>AVERAGE('monthly data'!MO168:MQ168)</f>
        <v>#DIV/0!</v>
      </c>
      <c r="DQ168" s="440" t="e">
        <f>AVERAGE('monthly data'!MR168:MT168)</f>
        <v>#DIV/0!</v>
      </c>
      <c r="DR168" s="440" t="e">
        <f>AVERAGE('monthly data'!MU168:MW168)</f>
        <v>#DIV/0!</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24">
        <f>AVERAGE('monthly data'!B169:B169)</f>
        <v>498.02002963328948</v>
      </c>
      <c r="D169" s="727" t="e">
        <f>AVERAGE('monthly data'!E169:G169)</f>
        <v>#DIV/0!</v>
      </c>
      <c r="E169" s="727" t="e">
        <f>AVERAGE('monthly data'!H169:J169)</f>
        <v>#DIV/0!</v>
      </c>
      <c r="F169" s="727" t="e">
        <f>AVERAGE('monthly data'!K169:M169)</f>
        <v>#DIV/0!</v>
      </c>
      <c r="G169" s="727" t="e">
        <f>AVERAGE('monthly data'!N169:P169)</f>
        <v>#DIV/0!</v>
      </c>
      <c r="H169" s="727" t="e">
        <f>AVERAGE('monthly data'!Q169:S169)</f>
        <v>#DIV/0!</v>
      </c>
      <c r="I169" s="727" t="e">
        <f>AVERAGE('monthly data'!T169:V169)</f>
        <v>#DIV/0!</v>
      </c>
      <c r="J169" s="727" t="e">
        <f>AVERAGE('monthly data'!W169:Y169)</f>
        <v>#DIV/0!</v>
      </c>
      <c r="K169" s="727" t="e">
        <f>AVERAGE('monthly data'!Z169:AB169)</f>
        <v>#DIV/0!</v>
      </c>
      <c r="L169" s="727" t="e">
        <f>AVERAGE('monthly data'!AC169:AE169)</f>
        <v>#DIV/0!</v>
      </c>
      <c r="M169" s="727" t="e">
        <f>AVERAGE('monthly data'!AF169:AH169)</f>
        <v>#DIV/0!</v>
      </c>
      <c r="N169" s="727" t="e">
        <f>AVERAGE('monthly data'!AI169:AK169)</f>
        <v>#DIV/0!</v>
      </c>
      <c r="O169" s="727" t="e">
        <f>AVERAGE('monthly data'!AL169:AN169)</f>
        <v>#DIV/0!</v>
      </c>
      <c r="P169" s="727" t="e">
        <f>AVERAGE('monthly data'!AO169:AQ169)</f>
        <v>#DIV/0!</v>
      </c>
      <c r="Q169" s="727" t="e">
        <f>AVERAGE('monthly data'!AR169:AT169)</f>
        <v>#DIV/0!</v>
      </c>
      <c r="R169" s="727" t="e">
        <f>AVERAGE('monthly data'!AU169:AW169)</f>
        <v>#DIV/0!</v>
      </c>
      <c r="S169" s="727" t="e">
        <f>AVERAGE('monthly data'!AX169:AZ169)</f>
        <v>#DIV/0!</v>
      </c>
      <c r="T169" s="727" t="e">
        <f>AVERAGE('monthly data'!BA169:BC169)</f>
        <v>#DIV/0!</v>
      </c>
      <c r="U169" s="727" t="e">
        <f>AVERAGE('monthly data'!BD169:BF169)</f>
        <v>#DIV/0!</v>
      </c>
      <c r="V169" s="727" t="e">
        <f>AVERAGE('monthly data'!BG169:BI169)</f>
        <v>#DIV/0!</v>
      </c>
      <c r="W169" s="727" t="e">
        <f>AVERAGE('monthly data'!BJ169:BL169)</f>
        <v>#DIV/0!</v>
      </c>
      <c r="X169" s="727" t="e">
        <f>AVERAGE('monthly data'!BM169:BO169)</f>
        <v>#DIV/0!</v>
      </c>
      <c r="Y169" s="727" t="e">
        <f>AVERAGE('monthly data'!BP169:BR169)</f>
        <v>#DIV/0!</v>
      </c>
      <c r="Z169" s="727" t="e">
        <f>AVERAGE('monthly data'!BS169:BU169)</f>
        <v>#DIV/0!</v>
      </c>
      <c r="AA169" s="727" t="e">
        <f>AVERAGE('monthly data'!BV169:BX169)</f>
        <v>#DIV/0!</v>
      </c>
      <c r="AB169" s="727" t="e">
        <f>AVERAGE('monthly data'!BY169:CA169)</f>
        <v>#DIV/0!</v>
      </c>
      <c r="AC169" s="727" t="e">
        <f>AVERAGE('monthly data'!CB169:CD169)</f>
        <v>#DIV/0!</v>
      </c>
      <c r="AD169" s="727" t="e">
        <f>AVERAGE('monthly data'!CE169:CG169)</f>
        <v>#DIV/0!</v>
      </c>
      <c r="AE169" s="727" t="e">
        <f>AVERAGE('monthly data'!CH169:CJ169)</f>
        <v>#DIV/0!</v>
      </c>
      <c r="AF169" s="727" t="e">
        <f>AVERAGE('monthly data'!CK169:CM169)</f>
        <v>#DIV/0!</v>
      </c>
      <c r="AG169" s="727" t="e">
        <f>AVERAGE('monthly data'!CN169:CP169)</f>
        <v>#DIV/0!</v>
      </c>
      <c r="AH169" s="727" t="e">
        <f>AVERAGE('monthly data'!CQ169:CS169)</f>
        <v>#DIV/0!</v>
      </c>
      <c r="AI169" s="727" t="e">
        <f>AVERAGE('monthly data'!CT169:CV169)</f>
        <v>#DIV/0!</v>
      </c>
      <c r="AJ169" s="727" t="e">
        <f>AVERAGE('monthly data'!CW169:CY169)</f>
        <v>#DIV/0!</v>
      </c>
      <c r="AK169" s="727" t="e">
        <f>AVERAGE('monthly data'!CZ169:DB169)</f>
        <v>#DIV/0!</v>
      </c>
      <c r="AL169" s="727"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177.49099859054084</v>
      </c>
      <c r="DI169" s="440">
        <f>AVERAGE('monthly data'!LT169:LV169)</f>
        <v>182.47393536423829</v>
      </c>
      <c r="DJ169" s="440">
        <f>AVERAGE('monthly data'!LW169:LY169)</f>
        <v>186.06761657817015</v>
      </c>
      <c r="DK169" s="440">
        <f>AVERAGE('monthly data'!LZ169:MB169)</f>
        <v>189.04708084244484</v>
      </c>
      <c r="DL169" s="440">
        <f>AVERAGE('monthly data'!MC169:ME169)</f>
        <v>193.60044060823381</v>
      </c>
      <c r="DM169" s="440" t="e">
        <f>AVERAGE('monthly data'!MF169:MH169)</f>
        <v>#DIV/0!</v>
      </c>
      <c r="DN169" s="440" t="e">
        <f>AVERAGE('monthly data'!MI169:MK169)</f>
        <v>#DIV/0!</v>
      </c>
      <c r="DO169" s="440" t="e">
        <f>AVERAGE('monthly data'!ML169:MN169)</f>
        <v>#DIV/0!</v>
      </c>
      <c r="DP169" s="440" t="e">
        <f>AVERAGE('monthly data'!MO169:MQ169)</f>
        <v>#DIV/0!</v>
      </c>
      <c r="DQ169" s="440" t="e">
        <f>AVERAGE('monthly data'!MR169:MT169)</f>
        <v>#DIV/0!</v>
      </c>
      <c r="DR169" s="440" t="e">
        <f>AVERAGE('monthly data'!MU169:MW169)</f>
        <v>#DIV/0!</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24">
        <f>AVERAGE('monthly data'!B170:B170)</f>
        <v>4.0000999999999998</v>
      </c>
      <c r="D170" s="727" t="e">
        <f>AVERAGE('monthly data'!E170:G170)</f>
        <v>#DIV/0!</v>
      </c>
      <c r="E170" s="727" t="e">
        <f>AVERAGE('monthly data'!H170:J170)</f>
        <v>#DIV/0!</v>
      </c>
      <c r="F170" s="727" t="e">
        <f>AVERAGE('monthly data'!K170:M170)</f>
        <v>#DIV/0!</v>
      </c>
      <c r="G170" s="727" t="e">
        <f>AVERAGE('monthly data'!N170:P170)</f>
        <v>#DIV/0!</v>
      </c>
      <c r="H170" s="727" t="e">
        <f>AVERAGE('monthly data'!Q170:S170)</f>
        <v>#DIV/0!</v>
      </c>
      <c r="I170" s="727" t="e">
        <f>AVERAGE('monthly data'!T170:V170)</f>
        <v>#DIV/0!</v>
      </c>
      <c r="J170" s="727" t="e">
        <f>AVERAGE('monthly data'!W170:Y170)</f>
        <v>#DIV/0!</v>
      </c>
      <c r="K170" s="727" t="e">
        <f>AVERAGE('monthly data'!Z170:AB170)</f>
        <v>#DIV/0!</v>
      </c>
      <c r="L170" s="727" t="e">
        <f>AVERAGE('monthly data'!AC170:AE170)</f>
        <v>#DIV/0!</v>
      </c>
      <c r="M170" s="727" t="e">
        <f>AVERAGE('monthly data'!AF170:AH170)</f>
        <v>#DIV/0!</v>
      </c>
      <c r="N170" s="727" t="e">
        <f>AVERAGE('monthly data'!AI170:AK170)</f>
        <v>#DIV/0!</v>
      </c>
      <c r="O170" s="727" t="e">
        <f>AVERAGE('monthly data'!AL170:AN170)</f>
        <v>#DIV/0!</v>
      </c>
      <c r="P170" s="727" t="e">
        <f>AVERAGE('monthly data'!AO170:AQ170)</f>
        <v>#DIV/0!</v>
      </c>
      <c r="Q170" s="727" t="e">
        <f>AVERAGE('monthly data'!AR170:AT170)</f>
        <v>#DIV/0!</v>
      </c>
      <c r="R170" s="727" t="e">
        <f>AVERAGE('monthly data'!AU170:AW170)</f>
        <v>#DIV/0!</v>
      </c>
      <c r="S170" s="727" t="e">
        <f>AVERAGE('monthly data'!AX170:AZ170)</f>
        <v>#DIV/0!</v>
      </c>
      <c r="T170" s="727" t="e">
        <f>AVERAGE('monthly data'!BA170:BC170)</f>
        <v>#DIV/0!</v>
      </c>
      <c r="U170" s="727" t="e">
        <f>AVERAGE('monthly data'!BD170:BF170)</f>
        <v>#DIV/0!</v>
      </c>
      <c r="V170" s="727" t="e">
        <f>AVERAGE('monthly data'!BG170:BI170)</f>
        <v>#DIV/0!</v>
      </c>
      <c r="W170" s="727" t="e">
        <f>AVERAGE('monthly data'!BJ170:BL170)</f>
        <v>#DIV/0!</v>
      </c>
      <c r="X170" s="727" t="e">
        <f>AVERAGE('monthly data'!BM170:BO170)</f>
        <v>#DIV/0!</v>
      </c>
      <c r="Y170" s="727" t="e">
        <f>AVERAGE('monthly data'!BP170:BR170)</f>
        <v>#DIV/0!</v>
      </c>
      <c r="Z170" s="727" t="e">
        <f>AVERAGE('monthly data'!BS170:BU170)</f>
        <v>#DIV/0!</v>
      </c>
      <c r="AA170" s="727" t="e">
        <f>AVERAGE('monthly data'!BV170:BX170)</f>
        <v>#DIV/0!</v>
      </c>
      <c r="AB170" s="727" t="e">
        <f>AVERAGE('monthly data'!BY170:CA170)</f>
        <v>#DIV/0!</v>
      </c>
      <c r="AC170" s="727" t="e">
        <f>AVERAGE('monthly data'!CB170:CD170)</f>
        <v>#DIV/0!</v>
      </c>
      <c r="AD170" s="727" t="e">
        <f>AVERAGE('monthly data'!CE170:CG170)</f>
        <v>#DIV/0!</v>
      </c>
      <c r="AE170" s="727" t="e">
        <f>AVERAGE('monthly data'!CH170:CJ170)</f>
        <v>#DIV/0!</v>
      </c>
      <c r="AF170" s="727" t="e">
        <f>AVERAGE('monthly data'!CK170:CM170)</f>
        <v>#DIV/0!</v>
      </c>
      <c r="AG170" s="727" t="e">
        <f>AVERAGE('monthly data'!CN170:CP170)</f>
        <v>#DIV/0!</v>
      </c>
      <c r="AH170" s="727" t="e">
        <f>AVERAGE('monthly data'!CQ170:CS170)</f>
        <v>#DIV/0!</v>
      </c>
      <c r="AI170" s="727" t="e">
        <f>AVERAGE('monthly data'!CT170:CV170)</f>
        <v>#DIV/0!</v>
      </c>
      <c r="AJ170" s="727" t="e">
        <f>AVERAGE('monthly data'!CW170:CY170)</f>
        <v>#DIV/0!</v>
      </c>
      <c r="AK170" s="727" t="e">
        <f>AVERAGE('monthly data'!CZ170:DB170)</f>
        <v>#DIV/0!</v>
      </c>
      <c r="AL170" s="727"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156.54130299012601</v>
      </c>
      <c r="DI170" s="440">
        <f>AVERAGE('monthly data'!LT170:LV170)</f>
        <v>156.56776342088918</v>
      </c>
      <c r="DJ170" s="440">
        <f>AVERAGE('monthly data'!LW170:LY170)</f>
        <v>162.59528155143195</v>
      </c>
      <c r="DK170" s="440">
        <f>AVERAGE('monthly data'!LZ170:MB170)</f>
        <v>164.30892409229151</v>
      </c>
      <c r="DL170" s="440">
        <f>AVERAGE('monthly data'!MC170:ME170)</f>
        <v>164.3813637700311</v>
      </c>
      <c r="DM170" s="440" t="e">
        <f>AVERAGE('monthly data'!MF170:MH170)</f>
        <v>#DIV/0!</v>
      </c>
      <c r="DN170" s="440" t="e">
        <f>AVERAGE('monthly data'!MI170:MK170)</f>
        <v>#DIV/0!</v>
      </c>
      <c r="DO170" s="440" t="e">
        <f>AVERAGE('monthly data'!ML170:MN170)</f>
        <v>#DIV/0!</v>
      </c>
      <c r="DP170" s="440" t="e">
        <f>AVERAGE('monthly data'!MO170:MQ170)</f>
        <v>#DIV/0!</v>
      </c>
      <c r="DQ170" s="440" t="e">
        <f>AVERAGE('monthly data'!MR170:MT170)</f>
        <v>#DIV/0!</v>
      </c>
      <c r="DR170" s="440" t="e">
        <f>AVERAGE('monthly data'!MU170:MW170)</f>
        <v>#DIV/0!</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24">
        <f>AVERAGE('monthly data'!B171:B171)</f>
        <v>4</v>
      </c>
      <c r="D171" s="727" t="e">
        <f>AVERAGE('monthly data'!E171:G171)</f>
        <v>#DIV/0!</v>
      </c>
      <c r="E171" s="727" t="e">
        <f>AVERAGE('monthly data'!H171:J171)</f>
        <v>#DIV/0!</v>
      </c>
      <c r="F171" s="727" t="e">
        <f>AVERAGE('monthly data'!K171:M171)</f>
        <v>#DIV/0!</v>
      </c>
      <c r="G171" s="727" t="e">
        <f>AVERAGE('monthly data'!N171:P171)</f>
        <v>#DIV/0!</v>
      </c>
      <c r="H171" s="727" t="e">
        <f>AVERAGE('monthly data'!Q171:S171)</f>
        <v>#DIV/0!</v>
      </c>
      <c r="I171" s="727" t="e">
        <f>AVERAGE('monthly data'!T171:V171)</f>
        <v>#DIV/0!</v>
      </c>
      <c r="J171" s="727" t="e">
        <f>AVERAGE('monthly data'!W171:Y171)</f>
        <v>#DIV/0!</v>
      </c>
      <c r="K171" s="727" t="e">
        <f>AVERAGE('monthly data'!Z171:AB171)</f>
        <v>#DIV/0!</v>
      </c>
      <c r="L171" s="727" t="e">
        <f>AVERAGE('monthly data'!AC171:AE171)</f>
        <v>#DIV/0!</v>
      </c>
      <c r="M171" s="727" t="e">
        <f>AVERAGE('monthly data'!AF171:AH171)</f>
        <v>#DIV/0!</v>
      </c>
      <c r="N171" s="727" t="e">
        <f>AVERAGE('monthly data'!AI171:AK171)</f>
        <v>#DIV/0!</v>
      </c>
      <c r="O171" s="727" t="e">
        <f>AVERAGE('monthly data'!AL171:AN171)</f>
        <v>#DIV/0!</v>
      </c>
      <c r="P171" s="727" t="e">
        <f>AVERAGE('monthly data'!AO171:AQ171)</f>
        <v>#DIV/0!</v>
      </c>
      <c r="Q171" s="727" t="e">
        <f>AVERAGE('monthly data'!AR171:AT171)</f>
        <v>#DIV/0!</v>
      </c>
      <c r="R171" s="727" t="e">
        <f>AVERAGE('monthly data'!AU171:AW171)</f>
        <v>#DIV/0!</v>
      </c>
      <c r="S171" s="727" t="e">
        <f>AVERAGE('monthly data'!AX171:AZ171)</f>
        <v>#DIV/0!</v>
      </c>
      <c r="T171" s="727" t="e">
        <f>AVERAGE('monthly data'!BA171:BC171)</f>
        <v>#DIV/0!</v>
      </c>
      <c r="U171" s="727" t="e">
        <f>AVERAGE('monthly data'!BD171:BF171)</f>
        <v>#DIV/0!</v>
      </c>
      <c r="V171" s="727" t="e">
        <f>AVERAGE('monthly data'!BG171:BI171)</f>
        <v>#DIV/0!</v>
      </c>
      <c r="W171" s="727" t="e">
        <f>AVERAGE('monthly data'!BJ171:BL171)</f>
        <v>#DIV/0!</v>
      </c>
      <c r="X171" s="727" t="e">
        <f>AVERAGE('monthly data'!BM171:BO171)</f>
        <v>#DIV/0!</v>
      </c>
      <c r="Y171" s="727" t="e">
        <f>AVERAGE('monthly data'!BP171:BR171)</f>
        <v>#DIV/0!</v>
      </c>
      <c r="Z171" s="727" t="e">
        <f>AVERAGE('monthly data'!BS171:BU171)</f>
        <v>#DIV/0!</v>
      </c>
      <c r="AA171" s="727" t="e">
        <f>AVERAGE('monthly data'!BV171:BX171)</f>
        <v>#DIV/0!</v>
      </c>
      <c r="AB171" s="727" t="e">
        <f>AVERAGE('monthly data'!BY171:CA171)</f>
        <v>#DIV/0!</v>
      </c>
      <c r="AC171" s="727" t="e">
        <f>AVERAGE('monthly data'!CB171:CD171)</f>
        <v>#DIV/0!</v>
      </c>
      <c r="AD171" s="727" t="e">
        <f>AVERAGE('monthly data'!CE171:CG171)</f>
        <v>#DIV/0!</v>
      </c>
      <c r="AE171" s="727" t="e">
        <f>AVERAGE('monthly data'!CH171:CJ171)</f>
        <v>#DIV/0!</v>
      </c>
      <c r="AF171" s="727" t="e">
        <f>AVERAGE('monthly data'!CK171:CM171)</f>
        <v>#DIV/0!</v>
      </c>
      <c r="AG171" s="727" t="e">
        <f>AVERAGE('monthly data'!CN171:CP171)</f>
        <v>#DIV/0!</v>
      </c>
      <c r="AH171" s="727" t="e">
        <f>AVERAGE('monthly data'!CQ171:CS171)</f>
        <v>#DIV/0!</v>
      </c>
      <c r="AI171" s="727" t="e">
        <f>AVERAGE('monthly data'!CT171:CV171)</f>
        <v>#DIV/0!</v>
      </c>
      <c r="AJ171" s="727" t="e">
        <f>AVERAGE('monthly data'!CW171:CY171)</f>
        <v>#DIV/0!</v>
      </c>
      <c r="AK171" s="727" t="e">
        <f>AVERAGE('monthly data'!CZ171:DB171)</f>
        <v>#DIV/0!</v>
      </c>
      <c r="AL171" s="727"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156.54130299012601</v>
      </c>
      <c r="DI171" s="440">
        <f>AVERAGE('monthly data'!LT171:LV171)</f>
        <v>156.56776342088918</v>
      </c>
      <c r="DJ171" s="440">
        <f>AVERAGE('monthly data'!LW171:LY171)</f>
        <v>162.59528155143195</v>
      </c>
      <c r="DK171" s="440">
        <f>AVERAGE('monthly data'!LZ171:MB171)</f>
        <v>164.30892409229151</v>
      </c>
      <c r="DL171" s="440">
        <f>AVERAGE('monthly data'!MC171:ME171)</f>
        <v>164.3813637700311</v>
      </c>
      <c r="DM171" s="440" t="e">
        <f>AVERAGE('monthly data'!MF171:MH171)</f>
        <v>#DIV/0!</v>
      </c>
      <c r="DN171" s="440" t="e">
        <f>AVERAGE('monthly data'!MI171:MK171)</f>
        <v>#DIV/0!</v>
      </c>
      <c r="DO171" s="440" t="e">
        <f>AVERAGE('monthly data'!ML171:MN171)</f>
        <v>#DIV/0!</v>
      </c>
      <c r="DP171" s="440" t="e">
        <f>AVERAGE('monthly data'!MO171:MQ171)</f>
        <v>#DIV/0!</v>
      </c>
      <c r="DQ171" s="440" t="e">
        <f>AVERAGE('monthly data'!MR171:MT171)</f>
        <v>#DIV/0!</v>
      </c>
      <c r="DR171" s="440" t="e">
        <f>AVERAGE('monthly data'!MU171:MW171)</f>
        <v>#DIV/0!</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24">
        <f>AVERAGE('monthly data'!B172:B172)</f>
        <v>9.9999999999766942E-5</v>
      </c>
      <c r="D172" s="727" t="e">
        <f>AVERAGE('monthly data'!E172:G172)</f>
        <v>#DIV/0!</v>
      </c>
      <c r="E172" s="727" t="e">
        <f>AVERAGE('monthly data'!H172:J172)</f>
        <v>#DIV/0!</v>
      </c>
      <c r="F172" s="727" t="e">
        <f>AVERAGE('monthly data'!K172:M172)</f>
        <v>#DIV/0!</v>
      </c>
      <c r="G172" s="727" t="e">
        <f>AVERAGE('monthly data'!N172:P172)</f>
        <v>#DIV/0!</v>
      </c>
      <c r="H172" s="727" t="e">
        <f>AVERAGE('monthly data'!Q172:S172)</f>
        <v>#DIV/0!</v>
      </c>
      <c r="I172" s="727" t="e">
        <f>AVERAGE('monthly data'!T172:V172)</f>
        <v>#DIV/0!</v>
      </c>
      <c r="J172" s="727" t="e">
        <f>AVERAGE('monthly data'!W172:Y172)</f>
        <v>#DIV/0!</v>
      </c>
      <c r="K172" s="727" t="e">
        <f>AVERAGE('monthly data'!Z172:AB172)</f>
        <v>#DIV/0!</v>
      </c>
      <c r="L172" s="727" t="e">
        <f>AVERAGE('monthly data'!AC172:AE172)</f>
        <v>#DIV/0!</v>
      </c>
      <c r="M172" s="727" t="e">
        <f>AVERAGE('monthly data'!AF172:AH172)</f>
        <v>#DIV/0!</v>
      </c>
      <c r="N172" s="727" t="e">
        <f>AVERAGE('monthly data'!AI172:AK172)</f>
        <v>#DIV/0!</v>
      </c>
      <c r="O172" s="727" t="e">
        <f>AVERAGE('monthly data'!AL172:AN172)</f>
        <v>#DIV/0!</v>
      </c>
      <c r="P172" s="727" t="e">
        <f>AVERAGE('monthly data'!AO172:AQ172)</f>
        <v>#DIV/0!</v>
      </c>
      <c r="Q172" s="727" t="e">
        <f>AVERAGE('monthly data'!AR172:AT172)</f>
        <v>#DIV/0!</v>
      </c>
      <c r="R172" s="727" t="e">
        <f>AVERAGE('monthly data'!AU172:AW172)</f>
        <v>#DIV/0!</v>
      </c>
      <c r="S172" s="727" t="e">
        <f>AVERAGE('monthly data'!AX172:AZ172)</f>
        <v>#DIV/0!</v>
      </c>
      <c r="T172" s="727" t="e">
        <f>AVERAGE('monthly data'!BA172:BC172)</f>
        <v>#DIV/0!</v>
      </c>
      <c r="U172" s="727" t="e">
        <f>AVERAGE('monthly data'!BD172:BF172)</f>
        <v>#DIV/0!</v>
      </c>
      <c r="V172" s="727" t="e">
        <f>AVERAGE('monthly data'!BG172:BI172)</f>
        <v>#DIV/0!</v>
      </c>
      <c r="W172" s="727" t="e">
        <f>AVERAGE('monthly data'!BJ172:BL172)</f>
        <v>#DIV/0!</v>
      </c>
      <c r="X172" s="727" t="e">
        <f>AVERAGE('monthly data'!BM172:BO172)</f>
        <v>#DIV/0!</v>
      </c>
      <c r="Y172" s="727" t="e">
        <f>AVERAGE('monthly data'!BP172:BR172)</f>
        <v>#DIV/0!</v>
      </c>
      <c r="Z172" s="727" t="e">
        <f>AVERAGE('monthly data'!BS172:BU172)</f>
        <v>#DIV/0!</v>
      </c>
      <c r="AA172" s="727" t="e">
        <f>AVERAGE('monthly data'!BV172:BX172)</f>
        <v>#DIV/0!</v>
      </c>
      <c r="AB172" s="727" t="e">
        <f>AVERAGE('monthly data'!BY172:CA172)</f>
        <v>#DIV/0!</v>
      </c>
      <c r="AC172" s="727" t="e">
        <f>AVERAGE('monthly data'!CB172:CD172)</f>
        <v>#DIV/0!</v>
      </c>
      <c r="AD172" s="727" t="e">
        <f>AVERAGE('monthly data'!CE172:CG172)</f>
        <v>#DIV/0!</v>
      </c>
      <c r="AE172" s="727" t="e">
        <f>AVERAGE('monthly data'!CH172:CJ172)</f>
        <v>#DIV/0!</v>
      </c>
      <c r="AF172" s="727" t="e">
        <f>AVERAGE('monthly data'!CK172:CM172)</f>
        <v>#DIV/0!</v>
      </c>
      <c r="AG172" s="727" t="e">
        <f>AVERAGE('monthly data'!CN172:CP172)</f>
        <v>#DIV/0!</v>
      </c>
      <c r="AH172" s="727" t="e">
        <f>AVERAGE('monthly data'!CQ172:CS172)</f>
        <v>#DIV/0!</v>
      </c>
      <c r="AI172" s="727" t="e">
        <f>AVERAGE('monthly data'!CT172:CV172)</f>
        <v>#DIV/0!</v>
      </c>
      <c r="AJ172" s="727" t="e">
        <f>AVERAGE('monthly data'!CW172:CY172)</f>
        <v>#DIV/0!</v>
      </c>
      <c r="AK172" s="727" t="e">
        <f>AVERAGE('monthly data'!CZ172:DB172)</f>
        <v>#DIV/0!</v>
      </c>
      <c r="AL172" s="727"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156.54130299017294</v>
      </c>
      <c r="DI172" s="440">
        <f>AVERAGE('monthly data'!LT172:LV172)</f>
        <v>156.56776342072749</v>
      </c>
      <c r="DJ172" s="440">
        <f>AVERAGE('monthly data'!LW172:LY172)</f>
        <v>162.59528155160478</v>
      </c>
      <c r="DK172" s="440">
        <f>AVERAGE('monthly data'!LZ172:MB172)</f>
        <v>164.30892409228025</v>
      </c>
      <c r="DL172" s="440">
        <f>AVERAGE('monthly data'!MC172:ME172)</f>
        <v>164.3813637694924</v>
      </c>
      <c r="DM172" s="440" t="e">
        <f>AVERAGE('monthly data'!MF172:MH172)</f>
        <v>#DIV/0!</v>
      </c>
      <c r="DN172" s="440" t="e">
        <f>AVERAGE('monthly data'!MI172:MK172)</f>
        <v>#DIV/0!</v>
      </c>
      <c r="DO172" s="440" t="e">
        <f>AVERAGE('monthly data'!ML172:MN172)</f>
        <v>#DIV/0!</v>
      </c>
      <c r="DP172" s="440" t="e">
        <f>AVERAGE('monthly data'!MO172:MQ172)</f>
        <v>#DIV/0!</v>
      </c>
      <c r="DQ172" s="440" t="e">
        <f>AVERAGE('monthly data'!MR172:MT172)</f>
        <v>#DIV/0!</v>
      </c>
      <c r="DR172" s="440" t="e">
        <f>AVERAGE('monthly data'!MU172:MW172)</f>
        <v>#DIV/0!</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24">
        <f>AVERAGE('monthly data'!B173:B173)</f>
        <v>217.13894933440596</v>
      </c>
      <c r="D173" s="727" t="e">
        <f>AVERAGE('monthly data'!E173:G173)</f>
        <v>#DIV/0!</v>
      </c>
      <c r="E173" s="727" t="e">
        <f>AVERAGE('monthly data'!H173:J173)</f>
        <v>#DIV/0!</v>
      </c>
      <c r="F173" s="727" t="e">
        <f>AVERAGE('monthly data'!K173:M173)</f>
        <v>#DIV/0!</v>
      </c>
      <c r="G173" s="727" t="e">
        <f>AVERAGE('monthly data'!N173:P173)</f>
        <v>#DIV/0!</v>
      </c>
      <c r="H173" s="727" t="e">
        <f>AVERAGE('monthly data'!Q173:S173)</f>
        <v>#DIV/0!</v>
      </c>
      <c r="I173" s="727" t="e">
        <f>AVERAGE('monthly data'!T173:V173)</f>
        <v>#DIV/0!</v>
      </c>
      <c r="J173" s="727" t="e">
        <f>AVERAGE('monthly data'!W173:Y173)</f>
        <v>#DIV/0!</v>
      </c>
      <c r="K173" s="727" t="e">
        <f>AVERAGE('monthly data'!Z173:AB173)</f>
        <v>#DIV/0!</v>
      </c>
      <c r="L173" s="727" t="e">
        <f>AVERAGE('monthly data'!AC173:AE173)</f>
        <v>#DIV/0!</v>
      </c>
      <c r="M173" s="727" t="e">
        <f>AVERAGE('monthly data'!AF173:AH173)</f>
        <v>#DIV/0!</v>
      </c>
      <c r="N173" s="727" t="e">
        <f>AVERAGE('monthly data'!AI173:AK173)</f>
        <v>#DIV/0!</v>
      </c>
      <c r="O173" s="727" t="e">
        <f>AVERAGE('monthly data'!AL173:AN173)</f>
        <v>#DIV/0!</v>
      </c>
      <c r="P173" s="727" t="e">
        <f>AVERAGE('monthly data'!AO173:AQ173)</f>
        <v>#DIV/0!</v>
      </c>
      <c r="Q173" s="727" t="e">
        <f>AVERAGE('monthly data'!AR173:AT173)</f>
        <v>#DIV/0!</v>
      </c>
      <c r="R173" s="727" t="e">
        <f>AVERAGE('monthly data'!AU173:AW173)</f>
        <v>#DIV/0!</v>
      </c>
      <c r="S173" s="727" t="e">
        <f>AVERAGE('monthly data'!AX173:AZ173)</f>
        <v>#DIV/0!</v>
      </c>
      <c r="T173" s="727" t="e">
        <f>AVERAGE('monthly data'!BA173:BC173)</f>
        <v>#DIV/0!</v>
      </c>
      <c r="U173" s="727" t="e">
        <f>AVERAGE('monthly data'!BD173:BF173)</f>
        <v>#DIV/0!</v>
      </c>
      <c r="V173" s="727" t="e">
        <f>AVERAGE('monthly data'!BG173:BI173)</f>
        <v>#DIV/0!</v>
      </c>
      <c r="W173" s="727" t="e">
        <f>AVERAGE('monthly data'!BJ173:BL173)</f>
        <v>#DIV/0!</v>
      </c>
      <c r="X173" s="727" t="e">
        <f>AVERAGE('monthly data'!BM173:BO173)</f>
        <v>#DIV/0!</v>
      </c>
      <c r="Y173" s="727" t="e">
        <f>AVERAGE('monthly data'!BP173:BR173)</f>
        <v>#DIV/0!</v>
      </c>
      <c r="Z173" s="727" t="e">
        <f>AVERAGE('monthly data'!BS173:BU173)</f>
        <v>#DIV/0!</v>
      </c>
      <c r="AA173" s="727" t="e">
        <f>AVERAGE('monthly data'!BV173:BX173)</f>
        <v>#DIV/0!</v>
      </c>
      <c r="AB173" s="727" t="e">
        <f>AVERAGE('monthly data'!BY173:CA173)</f>
        <v>#DIV/0!</v>
      </c>
      <c r="AC173" s="727" t="e">
        <f>AVERAGE('monthly data'!CB173:CD173)</f>
        <v>#DIV/0!</v>
      </c>
      <c r="AD173" s="727" t="e">
        <f>AVERAGE('monthly data'!CE173:CG173)</f>
        <v>#DIV/0!</v>
      </c>
      <c r="AE173" s="727" t="e">
        <f>AVERAGE('monthly data'!CH173:CJ173)</f>
        <v>#DIV/0!</v>
      </c>
      <c r="AF173" s="727" t="e">
        <f>AVERAGE('monthly data'!CK173:CM173)</f>
        <v>#DIV/0!</v>
      </c>
      <c r="AG173" s="727" t="e">
        <f>AVERAGE('monthly data'!CN173:CP173)</f>
        <v>#DIV/0!</v>
      </c>
      <c r="AH173" s="727" t="e">
        <f>AVERAGE('monthly data'!CQ173:CS173)</f>
        <v>#DIV/0!</v>
      </c>
      <c r="AI173" s="727" t="e">
        <f>AVERAGE('monthly data'!CT173:CV173)</f>
        <v>#DIV/0!</v>
      </c>
      <c r="AJ173" s="727" t="e">
        <f>AVERAGE('monthly data'!CW173:CY173)</f>
        <v>#DIV/0!</v>
      </c>
      <c r="AK173" s="727" t="e">
        <f>AVERAGE('monthly data'!CZ173:DB173)</f>
        <v>#DIV/0!</v>
      </c>
      <c r="AL173" s="727"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131.8023027435496</v>
      </c>
      <c r="DI173" s="440">
        <f>AVERAGE('monthly data'!LT173:LV173)</f>
        <v>145.27961450939935</v>
      </c>
      <c r="DJ173" s="440">
        <f>AVERAGE('monthly data'!LW173:LY173)</f>
        <v>148.1322790958823</v>
      </c>
      <c r="DK173" s="440">
        <f>AVERAGE('monthly data'!LZ173:MB173)</f>
        <v>150.24159675048813</v>
      </c>
      <c r="DL173" s="440">
        <f>AVERAGE('monthly data'!MC173:ME173)</f>
        <v>151.15901130126502</v>
      </c>
      <c r="DM173" s="440" t="e">
        <f>AVERAGE('monthly data'!MF173:MH173)</f>
        <v>#DIV/0!</v>
      </c>
      <c r="DN173" s="440" t="e">
        <f>AVERAGE('monthly data'!MI173:MK173)</f>
        <v>#DIV/0!</v>
      </c>
      <c r="DO173" s="440" t="e">
        <f>AVERAGE('monthly data'!ML173:MN173)</f>
        <v>#DIV/0!</v>
      </c>
      <c r="DP173" s="440" t="e">
        <f>AVERAGE('monthly data'!MO173:MQ173)</f>
        <v>#DIV/0!</v>
      </c>
      <c r="DQ173" s="440" t="e">
        <f>AVERAGE('monthly data'!MR173:MT173)</f>
        <v>#DIV/0!</v>
      </c>
      <c r="DR173" s="440" t="e">
        <f>AVERAGE('monthly data'!MU173:MW173)</f>
        <v>#DIV/0!</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24">
        <f>AVERAGE('monthly data'!B174:B174)</f>
        <v>789.47178554896175</v>
      </c>
      <c r="D174" s="727" t="e">
        <f>AVERAGE('monthly data'!E174:G174)</f>
        <v>#DIV/0!</v>
      </c>
      <c r="E174" s="727" t="e">
        <f>AVERAGE('monthly data'!H174:J174)</f>
        <v>#DIV/0!</v>
      </c>
      <c r="F174" s="727" t="e">
        <f>AVERAGE('monthly data'!K174:M174)</f>
        <v>#DIV/0!</v>
      </c>
      <c r="G174" s="727" t="e">
        <f>AVERAGE('monthly data'!N174:P174)</f>
        <v>#DIV/0!</v>
      </c>
      <c r="H174" s="727" t="e">
        <f>AVERAGE('monthly data'!Q174:S174)</f>
        <v>#DIV/0!</v>
      </c>
      <c r="I174" s="727" t="e">
        <f>AVERAGE('monthly data'!T174:V174)</f>
        <v>#DIV/0!</v>
      </c>
      <c r="J174" s="727" t="e">
        <f>AVERAGE('monthly data'!W174:Y174)</f>
        <v>#DIV/0!</v>
      </c>
      <c r="K174" s="727" t="e">
        <f>AVERAGE('monthly data'!Z174:AB174)</f>
        <v>#DIV/0!</v>
      </c>
      <c r="L174" s="727" t="e">
        <f>AVERAGE('monthly data'!AC174:AE174)</f>
        <v>#DIV/0!</v>
      </c>
      <c r="M174" s="727" t="e">
        <f>AVERAGE('monthly data'!AF174:AH174)</f>
        <v>#DIV/0!</v>
      </c>
      <c r="N174" s="727" t="e">
        <f>AVERAGE('monthly data'!AI174:AK174)</f>
        <v>#DIV/0!</v>
      </c>
      <c r="O174" s="727" t="e">
        <f>AVERAGE('monthly data'!AL174:AN174)</f>
        <v>#DIV/0!</v>
      </c>
      <c r="P174" s="727" t="e">
        <f>AVERAGE('monthly data'!AO174:AQ174)</f>
        <v>#DIV/0!</v>
      </c>
      <c r="Q174" s="727" t="e">
        <f>AVERAGE('monthly data'!AR174:AT174)</f>
        <v>#DIV/0!</v>
      </c>
      <c r="R174" s="727" t="e">
        <f>AVERAGE('monthly data'!AU174:AW174)</f>
        <v>#DIV/0!</v>
      </c>
      <c r="S174" s="727" t="e">
        <f>AVERAGE('monthly data'!AX174:AZ174)</f>
        <v>#DIV/0!</v>
      </c>
      <c r="T174" s="727" t="e">
        <f>AVERAGE('monthly data'!BA174:BC174)</f>
        <v>#DIV/0!</v>
      </c>
      <c r="U174" s="727" t="e">
        <f>AVERAGE('monthly data'!BD174:BF174)</f>
        <v>#DIV/0!</v>
      </c>
      <c r="V174" s="727" t="e">
        <f>AVERAGE('monthly data'!BG174:BI174)</f>
        <v>#DIV/0!</v>
      </c>
      <c r="W174" s="727" t="e">
        <f>AVERAGE('monthly data'!BJ174:BL174)</f>
        <v>#DIV/0!</v>
      </c>
      <c r="X174" s="727" t="e">
        <f>AVERAGE('monthly data'!BM174:BO174)</f>
        <v>#DIV/0!</v>
      </c>
      <c r="Y174" s="727" t="e">
        <f>AVERAGE('monthly data'!BP174:BR174)</f>
        <v>#DIV/0!</v>
      </c>
      <c r="Z174" s="727" t="e">
        <f>AVERAGE('monthly data'!BS174:BU174)</f>
        <v>#DIV/0!</v>
      </c>
      <c r="AA174" s="727" t="e">
        <f>AVERAGE('monthly data'!BV174:BX174)</f>
        <v>#DIV/0!</v>
      </c>
      <c r="AB174" s="727" t="e">
        <f>AVERAGE('monthly data'!BY174:CA174)</f>
        <v>#DIV/0!</v>
      </c>
      <c r="AC174" s="727" t="e">
        <f>AVERAGE('monthly data'!CB174:CD174)</f>
        <v>#DIV/0!</v>
      </c>
      <c r="AD174" s="727" t="e">
        <f>AVERAGE('monthly data'!CE174:CG174)</f>
        <v>#DIV/0!</v>
      </c>
      <c r="AE174" s="727" t="e">
        <f>AVERAGE('monthly data'!CH174:CJ174)</f>
        <v>#DIV/0!</v>
      </c>
      <c r="AF174" s="727" t="e">
        <f>AVERAGE('monthly data'!CK174:CM174)</f>
        <v>#DIV/0!</v>
      </c>
      <c r="AG174" s="727" t="e">
        <f>AVERAGE('monthly data'!CN174:CP174)</f>
        <v>#DIV/0!</v>
      </c>
      <c r="AH174" s="727" t="e">
        <f>AVERAGE('monthly data'!CQ174:CS174)</f>
        <v>#DIV/0!</v>
      </c>
      <c r="AI174" s="727" t="e">
        <f>AVERAGE('monthly data'!CT174:CV174)</f>
        <v>#DIV/0!</v>
      </c>
      <c r="AJ174" s="727" t="e">
        <f>AVERAGE('monthly data'!CW174:CY174)</f>
        <v>#DIV/0!</v>
      </c>
      <c r="AK174" s="727" t="e">
        <f>AVERAGE('monthly data'!CZ174:DB174)</f>
        <v>#DIV/0!</v>
      </c>
      <c r="AL174" s="727"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188.49099859054084</v>
      </c>
      <c r="DI174" s="440">
        <f>AVERAGE('monthly data'!LT174:LV174)</f>
        <v>193.47393536423829</v>
      </c>
      <c r="DJ174" s="440">
        <f>AVERAGE('monthly data'!LW174:LY174)</f>
        <v>197.06761657817015</v>
      </c>
      <c r="DK174" s="440">
        <f>AVERAGE('monthly data'!LZ174:MB174)</f>
        <v>200.04708084244487</v>
      </c>
      <c r="DL174" s="440">
        <f>AVERAGE('monthly data'!MC174:ME174)</f>
        <v>204.60044060823381</v>
      </c>
      <c r="DM174" s="440" t="e">
        <f>AVERAGE('monthly data'!MF174:MH174)</f>
        <v>#DIV/0!</v>
      </c>
      <c r="DN174" s="440" t="e">
        <f>AVERAGE('monthly data'!MI174:MK174)</f>
        <v>#DIV/0!</v>
      </c>
      <c r="DO174" s="440" t="e">
        <f>AVERAGE('monthly data'!ML174:MN174)</f>
        <v>#DIV/0!</v>
      </c>
      <c r="DP174" s="440" t="e">
        <f>AVERAGE('monthly data'!MO174:MQ174)</f>
        <v>#DIV/0!</v>
      </c>
      <c r="DQ174" s="440" t="e">
        <f>AVERAGE('monthly data'!MR174:MT174)</f>
        <v>#DIV/0!</v>
      </c>
      <c r="DR174" s="440" t="e">
        <f>AVERAGE('monthly data'!MU174:MW174)</f>
        <v>#DIV/0!</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24">
        <f>AVERAGE('monthly data'!B175:B175)</f>
        <v>602.61715264627458</v>
      </c>
      <c r="D175" s="727" t="e">
        <f>AVERAGE('monthly data'!E175:G175)</f>
        <v>#DIV/0!</v>
      </c>
      <c r="E175" s="727" t="e">
        <f>AVERAGE('monthly data'!H175:J175)</f>
        <v>#DIV/0!</v>
      </c>
      <c r="F175" s="727" t="e">
        <f>AVERAGE('monthly data'!K175:M175)</f>
        <v>#DIV/0!</v>
      </c>
      <c r="G175" s="727" t="e">
        <f>AVERAGE('monthly data'!N175:P175)</f>
        <v>#DIV/0!</v>
      </c>
      <c r="H175" s="727" t="e">
        <f>AVERAGE('monthly data'!Q175:S175)</f>
        <v>#DIV/0!</v>
      </c>
      <c r="I175" s="727" t="e">
        <f>AVERAGE('monthly data'!T175:V175)</f>
        <v>#DIV/0!</v>
      </c>
      <c r="J175" s="727" t="e">
        <f>AVERAGE('monthly data'!W175:Y175)</f>
        <v>#DIV/0!</v>
      </c>
      <c r="K175" s="727" t="e">
        <f>AVERAGE('monthly data'!Z175:AB175)</f>
        <v>#DIV/0!</v>
      </c>
      <c r="L175" s="727" t="e">
        <f>AVERAGE('monthly data'!AC175:AE175)</f>
        <v>#DIV/0!</v>
      </c>
      <c r="M175" s="727" t="e">
        <f>AVERAGE('monthly data'!AF175:AH175)</f>
        <v>#DIV/0!</v>
      </c>
      <c r="N175" s="727" t="e">
        <f>AVERAGE('monthly data'!AI175:AK175)</f>
        <v>#DIV/0!</v>
      </c>
      <c r="O175" s="727" t="e">
        <f>AVERAGE('monthly data'!AL175:AN175)</f>
        <v>#DIV/0!</v>
      </c>
      <c r="P175" s="727" t="e">
        <f>AVERAGE('monthly data'!AO175:AQ175)</f>
        <v>#DIV/0!</v>
      </c>
      <c r="Q175" s="727" t="e">
        <f>AVERAGE('monthly data'!AR175:AT175)</f>
        <v>#DIV/0!</v>
      </c>
      <c r="R175" s="727" t="e">
        <f>AVERAGE('monthly data'!AU175:AW175)</f>
        <v>#DIV/0!</v>
      </c>
      <c r="S175" s="727" t="e">
        <f>AVERAGE('monthly data'!AX175:AZ175)</f>
        <v>#DIV/0!</v>
      </c>
      <c r="T175" s="727" t="e">
        <f>AVERAGE('monthly data'!BA175:BC175)</f>
        <v>#DIV/0!</v>
      </c>
      <c r="U175" s="727" t="e">
        <f>AVERAGE('monthly data'!BD175:BF175)</f>
        <v>#DIV/0!</v>
      </c>
      <c r="V175" s="727" t="e">
        <f>AVERAGE('monthly data'!BG175:BI175)</f>
        <v>#DIV/0!</v>
      </c>
      <c r="W175" s="727" t="e">
        <f>AVERAGE('monthly data'!BJ175:BL175)</f>
        <v>#DIV/0!</v>
      </c>
      <c r="X175" s="727" t="e">
        <f>AVERAGE('monthly data'!BM175:BO175)</f>
        <v>#DIV/0!</v>
      </c>
      <c r="Y175" s="727" t="e">
        <f>AVERAGE('monthly data'!BP175:BR175)</f>
        <v>#DIV/0!</v>
      </c>
      <c r="Z175" s="727" t="e">
        <f>AVERAGE('monthly data'!BS175:BU175)</f>
        <v>#DIV/0!</v>
      </c>
      <c r="AA175" s="727" t="e">
        <f>AVERAGE('monthly data'!BV175:BX175)</f>
        <v>#DIV/0!</v>
      </c>
      <c r="AB175" s="727" t="e">
        <f>AVERAGE('monthly data'!BY175:CA175)</f>
        <v>#DIV/0!</v>
      </c>
      <c r="AC175" s="727" t="e">
        <f>AVERAGE('monthly data'!CB175:CD175)</f>
        <v>#DIV/0!</v>
      </c>
      <c r="AD175" s="727" t="e">
        <f>AVERAGE('monthly data'!CE175:CG175)</f>
        <v>#DIV/0!</v>
      </c>
      <c r="AE175" s="727" t="e">
        <f>AVERAGE('monthly data'!CH175:CJ175)</f>
        <v>#DIV/0!</v>
      </c>
      <c r="AF175" s="727" t="e">
        <f>AVERAGE('monthly data'!CK175:CM175)</f>
        <v>#DIV/0!</v>
      </c>
      <c r="AG175" s="727" t="e">
        <f>AVERAGE('monthly data'!CN175:CP175)</f>
        <v>#DIV/0!</v>
      </c>
      <c r="AH175" s="727" t="e">
        <f>AVERAGE('monthly data'!CQ175:CS175)</f>
        <v>#DIV/0!</v>
      </c>
      <c r="AI175" s="727" t="e">
        <f>AVERAGE('monthly data'!CT175:CV175)</f>
        <v>#DIV/0!</v>
      </c>
      <c r="AJ175" s="727" t="e">
        <f>AVERAGE('monthly data'!CW175:CY175)</f>
        <v>#DIV/0!</v>
      </c>
      <c r="AK175" s="727" t="e">
        <f>AVERAGE('monthly data'!CZ175:DB175)</f>
        <v>#DIV/0!</v>
      </c>
      <c r="AL175" s="727"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159.55039609151183</v>
      </c>
      <c r="DI175" s="440">
        <f>AVERAGE('monthly data'!LT175:LV175)</f>
        <v>169.00821534630961</v>
      </c>
      <c r="DJ175" s="440">
        <f>AVERAGE('monthly data'!LW175:LY175)</f>
        <v>172.20063200864911</v>
      </c>
      <c r="DK175" s="440">
        <f>AVERAGE('monthly data'!LZ175:MB175)</f>
        <v>173.21663134281377</v>
      </c>
      <c r="DL175" s="440">
        <f>AVERAGE('monthly data'!MC175:ME175)</f>
        <v>173.06417189566784</v>
      </c>
      <c r="DM175" s="440" t="e">
        <f>AVERAGE('monthly data'!MF175:MH175)</f>
        <v>#DIV/0!</v>
      </c>
      <c r="DN175" s="440" t="e">
        <f>AVERAGE('monthly data'!MI175:MK175)</f>
        <v>#DIV/0!</v>
      </c>
      <c r="DO175" s="440" t="e">
        <f>AVERAGE('monthly data'!ML175:MN175)</f>
        <v>#DIV/0!</v>
      </c>
      <c r="DP175" s="440" t="e">
        <f>AVERAGE('monthly data'!MO175:MQ175)</f>
        <v>#DIV/0!</v>
      </c>
      <c r="DQ175" s="440" t="e">
        <f>AVERAGE('monthly data'!MR175:MT175)</f>
        <v>#DIV/0!</v>
      </c>
      <c r="DR175" s="440" t="e">
        <f>AVERAGE('monthly data'!MU175:MW175)</f>
        <v>#DIV/0!</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24">
        <f>AVERAGE('monthly data'!B176:B176)</f>
        <v>160.98753901717066</v>
      </c>
      <c r="D176" s="727" t="e">
        <f>AVERAGE('monthly data'!E176:G176)</f>
        <v>#DIV/0!</v>
      </c>
      <c r="E176" s="727" t="e">
        <f>AVERAGE('monthly data'!H176:J176)</f>
        <v>#DIV/0!</v>
      </c>
      <c r="F176" s="727" t="e">
        <f>AVERAGE('monthly data'!K176:M176)</f>
        <v>#DIV/0!</v>
      </c>
      <c r="G176" s="727" t="e">
        <f>AVERAGE('monthly data'!N176:P176)</f>
        <v>#DIV/0!</v>
      </c>
      <c r="H176" s="727" t="e">
        <f>AVERAGE('monthly data'!Q176:S176)</f>
        <v>#DIV/0!</v>
      </c>
      <c r="I176" s="727" t="e">
        <f>AVERAGE('monthly data'!T176:V176)</f>
        <v>#DIV/0!</v>
      </c>
      <c r="J176" s="727" t="e">
        <f>AVERAGE('monthly data'!W176:Y176)</f>
        <v>#DIV/0!</v>
      </c>
      <c r="K176" s="727" t="e">
        <f>AVERAGE('monthly data'!Z176:AB176)</f>
        <v>#DIV/0!</v>
      </c>
      <c r="L176" s="727" t="e">
        <f>AVERAGE('monthly data'!AC176:AE176)</f>
        <v>#DIV/0!</v>
      </c>
      <c r="M176" s="727" t="e">
        <f>AVERAGE('monthly data'!AF176:AH176)</f>
        <v>#DIV/0!</v>
      </c>
      <c r="N176" s="727" t="e">
        <f>AVERAGE('monthly data'!AI176:AK176)</f>
        <v>#DIV/0!</v>
      </c>
      <c r="O176" s="727" t="e">
        <f>AVERAGE('monthly data'!AL176:AN176)</f>
        <v>#DIV/0!</v>
      </c>
      <c r="P176" s="727" t="e">
        <f>AVERAGE('monthly data'!AO176:AQ176)</f>
        <v>#DIV/0!</v>
      </c>
      <c r="Q176" s="727" t="e">
        <f>AVERAGE('monthly data'!AR176:AT176)</f>
        <v>#DIV/0!</v>
      </c>
      <c r="R176" s="727" t="e">
        <f>AVERAGE('monthly data'!AU176:AW176)</f>
        <v>#DIV/0!</v>
      </c>
      <c r="S176" s="727" t="e">
        <f>AVERAGE('monthly data'!AX176:AZ176)</f>
        <v>#DIV/0!</v>
      </c>
      <c r="T176" s="727" t="e">
        <f>AVERAGE('monthly data'!BA176:BC176)</f>
        <v>#DIV/0!</v>
      </c>
      <c r="U176" s="727" t="e">
        <f>AVERAGE('monthly data'!BD176:BF176)</f>
        <v>#DIV/0!</v>
      </c>
      <c r="V176" s="727" t="e">
        <f>AVERAGE('monthly data'!BG176:BI176)</f>
        <v>#DIV/0!</v>
      </c>
      <c r="W176" s="727" t="e">
        <f>AVERAGE('monthly data'!BJ176:BL176)</f>
        <v>#DIV/0!</v>
      </c>
      <c r="X176" s="727" t="e">
        <f>AVERAGE('monthly data'!BM176:BO176)</f>
        <v>#DIV/0!</v>
      </c>
      <c r="Y176" s="727" t="e">
        <f>AVERAGE('monthly data'!BP176:BR176)</f>
        <v>#DIV/0!</v>
      </c>
      <c r="Z176" s="727" t="e">
        <f>AVERAGE('monthly data'!BS176:BU176)</f>
        <v>#DIV/0!</v>
      </c>
      <c r="AA176" s="727" t="e">
        <f>AVERAGE('monthly data'!BV176:BX176)</f>
        <v>#DIV/0!</v>
      </c>
      <c r="AB176" s="727" t="e">
        <f>AVERAGE('monthly data'!BY176:CA176)</f>
        <v>#DIV/0!</v>
      </c>
      <c r="AC176" s="727" t="e">
        <f>AVERAGE('monthly data'!CB176:CD176)</f>
        <v>#DIV/0!</v>
      </c>
      <c r="AD176" s="727" t="e">
        <f>AVERAGE('monthly data'!CE176:CG176)</f>
        <v>#DIV/0!</v>
      </c>
      <c r="AE176" s="727" t="e">
        <f>AVERAGE('monthly data'!CH176:CJ176)</f>
        <v>#DIV/0!</v>
      </c>
      <c r="AF176" s="727" t="e">
        <f>AVERAGE('monthly data'!CK176:CM176)</f>
        <v>#DIV/0!</v>
      </c>
      <c r="AG176" s="727" t="e">
        <f>AVERAGE('monthly data'!CN176:CP176)</f>
        <v>#DIV/0!</v>
      </c>
      <c r="AH176" s="727" t="e">
        <f>AVERAGE('monthly data'!CQ176:CS176)</f>
        <v>#DIV/0!</v>
      </c>
      <c r="AI176" s="727" t="e">
        <f>AVERAGE('monthly data'!CT176:CV176)</f>
        <v>#DIV/0!</v>
      </c>
      <c r="AJ176" s="727" t="e">
        <f>AVERAGE('monthly data'!CW176:CY176)</f>
        <v>#DIV/0!</v>
      </c>
      <c r="AK176" s="727" t="e">
        <f>AVERAGE('monthly data'!CZ176:DB176)</f>
        <v>#DIV/0!</v>
      </c>
      <c r="AL176" s="727"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156.54130299012601</v>
      </c>
      <c r="DI176" s="440">
        <f>AVERAGE('monthly data'!LT176:LV176)</f>
        <v>156.56776342088918</v>
      </c>
      <c r="DJ176" s="440">
        <f>AVERAGE('monthly data'!LW176:LY176)</f>
        <v>162.59528155143195</v>
      </c>
      <c r="DK176" s="440">
        <f>AVERAGE('monthly data'!LZ176:MB176)</f>
        <v>164.30892409229151</v>
      </c>
      <c r="DL176" s="440">
        <f>AVERAGE('monthly data'!MC176:ME176)</f>
        <v>164.3813637700311</v>
      </c>
      <c r="DM176" s="440" t="e">
        <f>AVERAGE('monthly data'!MF176:MH176)</f>
        <v>#DIV/0!</v>
      </c>
      <c r="DN176" s="440" t="e">
        <f>AVERAGE('monthly data'!MI176:MK176)</f>
        <v>#DIV/0!</v>
      </c>
      <c r="DO176" s="440" t="e">
        <f>AVERAGE('monthly data'!ML176:MN176)</f>
        <v>#DIV/0!</v>
      </c>
      <c r="DP176" s="440" t="e">
        <f>AVERAGE('monthly data'!MO176:MQ176)</f>
        <v>#DIV/0!</v>
      </c>
      <c r="DQ176" s="440" t="e">
        <f>AVERAGE('monthly data'!MR176:MT176)</f>
        <v>#DIV/0!</v>
      </c>
      <c r="DR176" s="440" t="e">
        <f>AVERAGE('monthly data'!MU176:MW176)</f>
        <v>#DIV/0!</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24">
        <f>AVERAGE('monthly data'!B177:B177)</f>
        <v>441.62961362910391</v>
      </c>
      <c r="D177" s="727" t="e">
        <f>AVERAGE('monthly data'!E177:G177)</f>
        <v>#DIV/0!</v>
      </c>
      <c r="E177" s="727" t="e">
        <f>AVERAGE('monthly data'!H177:J177)</f>
        <v>#DIV/0!</v>
      </c>
      <c r="F177" s="727" t="e">
        <f>AVERAGE('monthly data'!K177:M177)</f>
        <v>#DIV/0!</v>
      </c>
      <c r="G177" s="727" t="e">
        <f>AVERAGE('monthly data'!N177:P177)</f>
        <v>#DIV/0!</v>
      </c>
      <c r="H177" s="727" t="e">
        <f>AVERAGE('monthly data'!Q177:S177)</f>
        <v>#DIV/0!</v>
      </c>
      <c r="I177" s="727" t="e">
        <f>AVERAGE('monthly data'!T177:V177)</f>
        <v>#DIV/0!</v>
      </c>
      <c r="J177" s="727" t="e">
        <f>AVERAGE('monthly data'!W177:Y177)</f>
        <v>#DIV/0!</v>
      </c>
      <c r="K177" s="727" t="e">
        <f>AVERAGE('monthly data'!Z177:AB177)</f>
        <v>#DIV/0!</v>
      </c>
      <c r="L177" s="727" t="e">
        <f>AVERAGE('monthly data'!AC177:AE177)</f>
        <v>#DIV/0!</v>
      </c>
      <c r="M177" s="727" t="e">
        <f>AVERAGE('monthly data'!AF177:AH177)</f>
        <v>#DIV/0!</v>
      </c>
      <c r="N177" s="727" t="e">
        <f>AVERAGE('monthly data'!AI177:AK177)</f>
        <v>#DIV/0!</v>
      </c>
      <c r="O177" s="727" t="e">
        <f>AVERAGE('monthly data'!AL177:AN177)</f>
        <v>#DIV/0!</v>
      </c>
      <c r="P177" s="727" t="e">
        <f>AVERAGE('monthly data'!AO177:AQ177)</f>
        <v>#DIV/0!</v>
      </c>
      <c r="Q177" s="727" t="e">
        <f>AVERAGE('monthly data'!AR177:AT177)</f>
        <v>#DIV/0!</v>
      </c>
      <c r="R177" s="727" t="e">
        <f>AVERAGE('monthly data'!AU177:AW177)</f>
        <v>#DIV/0!</v>
      </c>
      <c r="S177" s="727" t="e">
        <f>AVERAGE('monthly data'!AX177:AZ177)</f>
        <v>#DIV/0!</v>
      </c>
      <c r="T177" s="727" t="e">
        <f>AVERAGE('monthly data'!BA177:BC177)</f>
        <v>#DIV/0!</v>
      </c>
      <c r="U177" s="727" t="e">
        <f>AVERAGE('monthly data'!BD177:BF177)</f>
        <v>#DIV/0!</v>
      </c>
      <c r="V177" s="727" t="e">
        <f>AVERAGE('monthly data'!BG177:BI177)</f>
        <v>#DIV/0!</v>
      </c>
      <c r="W177" s="727" t="e">
        <f>AVERAGE('monthly data'!BJ177:BL177)</f>
        <v>#DIV/0!</v>
      </c>
      <c r="X177" s="727" t="e">
        <f>AVERAGE('monthly data'!BM177:BO177)</f>
        <v>#DIV/0!</v>
      </c>
      <c r="Y177" s="727" t="e">
        <f>AVERAGE('monthly data'!BP177:BR177)</f>
        <v>#DIV/0!</v>
      </c>
      <c r="Z177" s="727" t="e">
        <f>AVERAGE('monthly data'!BS177:BU177)</f>
        <v>#DIV/0!</v>
      </c>
      <c r="AA177" s="727" t="e">
        <f>AVERAGE('monthly data'!BV177:BX177)</f>
        <v>#DIV/0!</v>
      </c>
      <c r="AB177" s="727" t="e">
        <f>AVERAGE('monthly data'!BY177:CA177)</f>
        <v>#DIV/0!</v>
      </c>
      <c r="AC177" s="727" t="e">
        <f>AVERAGE('monthly data'!CB177:CD177)</f>
        <v>#DIV/0!</v>
      </c>
      <c r="AD177" s="727" t="e">
        <f>AVERAGE('monthly data'!CE177:CG177)</f>
        <v>#DIV/0!</v>
      </c>
      <c r="AE177" s="727" t="e">
        <f>AVERAGE('monthly data'!CH177:CJ177)</f>
        <v>#DIV/0!</v>
      </c>
      <c r="AF177" s="727" t="e">
        <f>AVERAGE('monthly data'!CK177:CM177)</f>
        <v>#DIV/0!</v>
      </c>
      <c r="AG177" s="727" t="e">
        <f>AVERAGE('monthly data'!CN177:CP177)</f>
        <v>#DIV/0!</v>
      </c>
      <c r="AH177" s="727" t="e">
        <f>AVERAGE('monthly data'!CQ177:CS177)</f>
        <v>#DIV/0!</v>
      </c>
      <c r="AI177" s="727" t="e">
        <f>AVERAGE('monthly data'!CT177:CV177)</f>
        <v>#DIV/0!</v>
      </c>
      <c r="AJ177" s="727" t="e">
        <f>AVERAGE('monthly data'!CW177:CY177)</f>
        <v>#DIV/0!</v>
      </c>
      <c r="AK177" s="727" t="e">
        <f>AVERAGE('monthly data'!CZ177:DB177)</f>
        <v>#DIV/0!</v>
      </c>
      <c r="AL177" s="727"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160.6473028163233</v>
      </c>
      <c r="DI177" s="440">
        <f>AVERAGE('monthly data'!LT177:LV177)</f>
        <v>173.54314162373279</v>
      </c>
      <c r="DJ177" s="440">
        <f>AVERAGE('monthly data'!LW177:LY177)</f>
        <v>175.70207684790648</v>
      </c>
      <c r="DK177" s="440">
        <f>AVERAGE('monthly data'!LZ177:MB177)</f>
        <v>176.4637638364045</v>
      </c>
      <c r="DL177" s="440">
        <f>AVERAGE('monthly data'!MC177:ME177)</f>
        <v>176.22932176054647</v>
      </c>
      <c r="DM177" s="440" t="e">
        <f>AVERAGE('monthly data'!MF177:MH177)</f>
        <v>#DIV/0!</v>
      </c>
      <c r="DN177" s="440" t="e">
        <f>AVERAGE('monthly data'!MI177:MK177)</f>
        <v>#DIV/0!</v>
      </c>
      <c r="DO177" s="440" t="e">
        <f>AVERAGE('monthly data'!ML177:MN177)</f>
        <v>#DIV/0!</v>
      </c>
      <c r="DP177" s="440" t="e">
        <f>AVERAGE('monthly data'!MO177:MQ177)</f>
        <v>#DIV/0!</v>
      </c>
      <c r="DQ177" s="440" t="e">
        <f>AVERAGE('monthly data'!MR177:MT177)</f>
        <v>#DIV/0!</v>
      </c>
      <c r="DR177" s="440" t="e">
        <f>AVERAGE('monthly data'!MU177:MW177)</f>
        <v>#DIV/0!</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1430</v>
      </c>
      <c r="B178" s="435" t="s">
        <v>849</v>
      </c>
      <c r="C178" s="723">
        <f>AVERAGE('monthly data'!B178:B178)</f>
        <v>1576.537400367273</v>
      </c>
      <c r="D178" s="726"/>
      <c r="E178" s="726"/>
      <c r="F178" s="726"/>
      <c r="G178" s="726"/>
      <c r="H178" s="726"/>
      <c r="I178" s="726"/>
      <c r="J178" s="726"/>
      <c r="K178" s="726"/>
      <c r="L178" s="726"/>
      <c r="M178" s="726"/>
      <c r="N178" s="726"/>
      <c r="O178" s="726"/>
      <c r="P178" s="726"/>
      <c r="Q178" s="726"/>
      <c r="R178" s="726"/>
      <c r="S178" s="726"/>
      <c r="T178" s="726"/>
      <c r="U178" s="726"/>
      <c r="V178" s="726"/>
      <c r="W178" s="726"/>
      <c r="X178" s="726"/>
      <c r="Y178" s="726"/>
      <c r="Z178" s="726"/>
      <c r="AA178" s="726"/>
      <c r="AB178" s="726"/>
      <c r="AC178" s="726"/>
      <c r="AD178" s="726"/>
      <c r="AE178" s="726"/>
      <c r="AF178" s="726"/>
      <c r="AG178" s="726"/>
      <c r="AH178" s="726"/>
      <c r="AI178" s="726"/>
      <c r="AJ178" s="726"/>
      <c r="AK178" s="726"/>
      <c r="AL178" s="726"/>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173.59597286520753</v>
      </c>
      <c r="DI178" s="439">
        <f>AVERAGE('monthly data'!LT178:LV178)</f>
        <v>190.98545459332874</v>
      </c>
      <c r="DJ178" s="439">
        <f>AVERAGE('monthly data'!LW178:LY178)</f>
        <v>213.82254558363286</v>
      </c>
      <c r="DK178" s="439">
        <f>AVERAGE('monthly data'!LZ178:MB178)</f>
        <v>232.10641613757682</v>
      </c>
      <c r="DL178" s="439">
        <f>AVERAGE('monthly data'!MC178:ME178)</f>
        <v>250.41471591189844</v>
      </c>
      <c r="DM178" s="439" t="e">
        <f>AVERAGE('monthly data'!MF178:MH178)</f>
        <v>#DIV/0!</v>
      </c>
      <c r="DN178" s="439" t="e">
        <f>AVERAGE('monthly data'!MI178:MK178)</f>
        <v>#DIV/0!</v>
      </c>
      <c r="DO178" s="439" t="e">
        <f>AVERAGE('monthly data'!ML178:MN178)</f>
        <v>#DIV/0!</v>
      </c>
      <c r="DP178" s="439" t="e">
        <f>AVERAGE('monthly data'!MO178:MQ178)</f>
        <v>#DIV/0!</v>
      </c>
      <c r="DQ178" s="439" t="e">
        <f>AVERAGE('monthly data'!MR178:MT178)</f>
        <v>#DIV/0!</v>
      </c>
      <c r="DR178" s="439" t="e">
        <f>AVERAGE('monthly data'!MU178:MW178)</f>
        <v>#DIV/0!</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23">
        <f>AVERAGE('monthly data'!B179:B179)</f>
        <v>1418.8836603305458</v>
      </c>
      <c r="D179" s="726" t="e">
        <f>AVERAGE('monthly data'!E179:G179)</f>
        <v>#DIV/0!</v>
      </c>
      <c r="E179" s="726" t="e">
        <f>AVERAGE('monthly data'!H179:J179)</f>
        <v>#DIV/0!</v>
      </c>
      <c r="F179" s="726" t="e">
        <f>AVERAGE('monthly data'!K179:M179)</f>
        <v>#DIV/0!</v>
      </c>
      <c r="G179" s="726" t="e">
        <f>AVERAGE('monthly data'!N179:P179)</f>
        <v>#DIV/0!</v>
      </c>
      <c r="H179" s="726" t="e">
        <f>AVERAGE('monthly data'!Q179:S179)</f>
        <v>#DIV/0!</v>
      </c>
      <c r="I179" s="726" t="e">
        <f>AVERAGE('monthly data'!T179:V179)</f>
        <v>#DIV/0!</v>
      </c>
      <c r="J179" s="726" t="e">
        <f>AVERAGE('monthly data'!W179:Y179)</f>
        <v>#DIV/0!</v>
      </c>
      <c r="K179" s="726" t="e">
        <f>AVERAGE('monthly data'!Z179:AB179)</f>
        <v>#DIV/0!</v>
      </c>
      <c r="L179" s="726" t="e">
        <f>AVERAGE('monthly data'!AC179:AE179)</f>
        <v>#DIV/0!</v>
      </c>
      <c r="M179" s="726" t="e">
        <f>AVERAGE('monthly data'!AF179:AH179)</f>
        <v>#DIV/0!</v>
      </c>
      <c r="N179" s="726" t="e">
        <f>AVERAGE('monthly data'!AI179:AK179)</f>
        <v>#DIV/0!</v>
      </c>
      <c r="O179" s="726" t="e">
        <f>AVERAGE('monthly data'!AL179:AN179)</f>
        <v>#DIV/0!</v>
      </c>
      <c r="P179" s="726" t="e">
        <f>AVERAGE('monthly data'!AO179:AQ179)</f>
        <v>#DIV/0!</v>
      </c>
      <c r="Q179" s="726" t="e">
        <f>AVERAGE('monthly data'!AR179:AT179)</f>
        <v>#DIV/0!</v>
      </c>
      <c r="R179" s="726" t="e">
        <f>AVERAGE('monthly data'!AU179:AW179)</f>
        <v>#DIV/0!</v>
      </c>
      <c r="S179" s="726" t="e">
        <f>AVERAGE('monthly data'!AX179:AZ179)</f>
        <v>#DIV/0!</v>
      </c>
      <c r="T179" s="726" t="e">
        <f>AVERAGE('monthly data'!BA179:BC179)</f>
        <v>#DIV/0!</v>
      </c>
      <c r="U179" s="726" t="e">
        <f>AVERAGE('monthly data'!BD179:BF179)</f>
        <v>#DIV/0!</v>
      </c>
      <c r="V179" s="726" t="e">
        <f>AVERAGE('monthly data'!BG179:BI179)</f>
        <v>#DIV/0!</v>
      </c>
      <c r="W179" s="726" t="e">
        <f>AVERAGE('monthly data'!BJ179:BL179)</f>
        <v>#DIV/0!</v>
      </c>
      <c r="X179" s="726" t="e">
        <f>AVERAGE('monthly data'!BM179:BO179)</f>
        <v>#DIV/0!</v>
      </c>
      <c r="Y179" s="726" t="e">
        <f>AVERAGE('monthly data'!BP179:BR179)</f>
        <v>#DIV/0!</v>
      </c>
      <c r="Z179" s="726" t="e">
        <f>AVERAGE('monthly data'!BS179:BU179)</f>
        <v>#DIV/0!</v>
      </c>
      <c r="AA179" s="726" t="e">
        <f>AVERAGE('monthly data'!BV179:BX179)</f>
        <v>#DIV/0!</v>
      </c>
      <c r="AB179" s="726" t="e">
        <f>AVERAGE('monthly data'!BY179:CA179)</f>
        <v>#DIV/0!</v>
      </c>
      <c r="AC179" s="726" t="e">
        <f>AVERAGE('monthly data'!CB179:CD179)</f>
        <v>#DIV/0!</v>
      </c>
      <c r="AD179" s="726" t="e">
        <f>AVERAGE('monthly data'!CE179:CG179)</f>
        <v>#DIV/0!</v>
      </c>
      <c r="AE179" s="726" t="e">
        <f>AVERAGE('monthly data'!CH179:CJ179)</f>
        <v>#DIV/0!</v>
      </c>
      <c r="AF179" s="726" t="e">
        <f>AVERAGE('monthly data'!CK179:CM179)</f>
        <v>#DIV/0!</v>
      </c>
      <c r="AG179" s="726" t="e">
        <f>AVERAGE('monthly data'!CN179:CP179)</f>
        <v>#DIV/0!</v>
      </c>
      <c r="AH179" s="726" t="e">
        <f>AVERAGE('monthly data'!CQ179:CS179)</f>
        <v>#DIV/0!</v>
      </c>
      <c r="AI179" s="726" t="e">
        <f>AVERAGE('monthly data'!CT179:CV179)</f>
        <v>#DIV/0!</v>
      </c>
      <c r="AJ179" s="726" t="e">
        <f>AVERAGE('monthly data'!CW179:CY179)</f>
        <v>#DIV/0!</v>
      </c>
      <c r="AK179" s="726" t="e">
        <f>AVERAGE('monthly data'!CZ179:DB179)</f>
        <v>#DIV/0!</v>
      </c>
      <c r="AL179" s="726"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173.1631922290594</v>
      </c>
      <c r="DI179" s="439">
        <f>AVERAGE('monthly data'!LT179:LV179)</f>
        <v>191.93117895211654</v>
      </c>
      <c r="DJ179" s="439">
        <f>AVERAGE('monthly data'!LW179:LY179)</f>
        <v>216.90642658423982</v>
      </c>
      <c r="DK179" s="439">
        <f>AVERAGE('monthly data'!LZ179:MB179)</f>
        <v>236.89078672592481</v>
      </c>
      <c r="DL179" s="439">
        <f>AVERAGE('monthly data'!MC179:ME179)</f>
        <v>256.72741316786119</v>
      </c>
      <c r="DM179" s="439" t="e">
        <f>AVERAGE('monthly data'!MF179:MH179)</f>
        <v>#DIV/0!</v>
      </c>
      <c r="DN179" s="439" t="e">
        <f>AVERAGE('monthly data'!MI179:MK179)</f>
        <v>#DIV/0!</v>
      </c>
      <c r="DO179" s="439" t="e">
        <f>AVERAGE('monthly data'!ML179:MN179)</f>
        <v>#DIV/0!</v>
      </c>
      <c r="DP179" s="439" t="e">
        <f>AVERAGE('monthly data'!MO179:MQ179)</f>
        <v>#DIV/0!</v>
      </c>
      <c r="DQ179" s="439" t="e">
        <f>AVERAGE('monthly data'!MR179:MT179)</f>
        <v>#DIV/0!</v>
      </c>
      <c r="DR179" s="439" t="e">
        <f>AVERAGE('monthly data'!MU179:MW179)</f>
        <v>#DIV/0!</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23">
        <f>AVERAGE('monthly data'!B180:B180)</f>
        <v>157.65374003672719</v>
      </c>
      <c r="D180" s="726" t="e">
        <f>AVERAGE('monthly data'!E180:G180)</f>
        <v>#DIV/0!</v>
      </c>
      <c r="E180" s="726" t="e">
        <f>AVERAGE('monthly data'!H180:J180)</f>
        <v>#DIV/0!</v>
      </c>
      <c r="F180" s="726" t="e">
        <f>AVERAGE('monthly data'!K180:M180)</f>
        <v>#DIV/0!</v>
      </c>
      <c r="G180" s="726" t="e">
        <f>AVERAGE('monthly data'!N180:P180)</f>
        <v>#DIV/0!</v>
      </c>
      <c r="H180" s="726" t="e">
        <f>AVERAGE('monthly data'!Q180:S180)</f>
        <v>#DIV/0!</v>
      </c>
      <c r="I180" s="726" t="e">
        <f>AVERAGE('monthly data'!T180:V180)</f>
        <v>#DIV/0!</v>
      </c>
      <c r="J180" s="726" t="e">
        <f>AVERAGE('monthly data'!W180:Y180)</f>
        <v>#DIV/0!</v>
      </c>
      <c r="K180" s="726" t="e">
        <f>AVERAGE('monthly data'!Z180:AB180)</f>
        <v>#DIV/0!</v>
      </c>
      <c r="L180" s="726" t="e">
        <f>AVERAGE('monthly data'!AC180:AE180)</f>
        <v>#DIV/0!</v>
      </c>
      <c r="M180" s="726" t="e">
        <f>AVERAGE('monthly data'!AF180:AH180)</f>
        <v>#DIV/0!</v>
      </c>
      <c r="N180" s="726" t="e">
        <f>AVERAGE('monthly data'!AI180:AK180)</f>
        <v>#DIV/0!</v>
      </c>
      <c r="O180" s="726" t="e">
        <f>AVERAGE('monthly data'!AL180:AN180)</f>
        <v>#DIV/0!</v>
      </c>
      <c r="P180" s="726" t="e">
        <f>AVERAGE('monthly data'!AO180:AQ180)</f>
        <v>#DIV/0!</v>
      </c>
      <c r="Q180" s="726" t="e">
        <f>AVERAGE('monthly data'!AR180:AT180)</f>
        <v>#DIV/0!</v>
      </c>
      <c r="R180" s="726" t="e">
        <f>AVERAGE('monthly data'!AU180:AW180)</f>
        <v>#DIV/0!</v>
      </c>
      <c r="S180" s="726" t="e">
        <f>AVERAGE('monthly data'!AX180:AZ180)</f>
        <v>#DIV/0!</v>
      </c>
      <c r="T180" s="726" t="e">
        <f>AVERAGE('monthly data'!BA180:BC180)</f>
        <v>#DIV/0!</v>
      </c>
      <c r="U180" s="726" t="e">
        <f>AVERAGE('monthly data'!BD180:BF180)</f>
        <v>#DIV/0!</v>
      </c>
      <c r="V180" s="726" t="e">
        <f>AVERAGE('monthly data'!BG180:BI180)</f>
        <v>#DIV/0!</v>
      </c>
      <c r="W180" s="726" t="e">
        <f>AVERAGE('monthly data'!BJ180:BL180)</f>
        <v>#DIV/0!</v>
      </c>
      <c r="X180" s="726" t="e">
        <f>AVERAGE('monthly data'!BM180:BO180)</f>
        <v>#DIV/0!</v>
      </c>
      <c r="Y180" s="726" t="e">
        <f>AVERAGE('monthly data'!BP180:BR180)</f>
        <v>#DIV/0!</v>
      </c>
      <c r="Z180" s="726" t="e">
        <f>AVERAGE('monthly data'!BS180:BU180)</f>
        <v>#DIV/0!</v>
      </c>
      <c r="AA180" s="726" t="e">
        <f>AVERAGE('monthly data'!BV180:BX180)</f>
        <v>#DIV/0!</v>
      </c>
      <c r="AB180" s="726" t="e">
        <f>AVERAGE('monthly data'!BY180:CA180)</f>
        <v>#DIV/0!</v>
      </c>
      <c r="AC180" s="726" t="e">
        <f>AVERAGE('monthly data'!CB180:CD180)</f>
        <v>#DIV/0!</v>
      </c>
      <c r="AD180" s="726" t="e">
        <f>AVERAGE('monthly data'!CE180:CG180)</f>
        <v>#DIV/0!</v>
      </c>
      <c r="AE180" s="726" t="e">
        <f>AVERAGE('monthly data'!CH180:CJ180)</f>
        <v>#DIV/0!</v>
      </c>
      <c r="AF180" s="726" t="e">
        <f>AVERAGE('monthly data'!CK180:CM180)</f>
        <v>#DIV/0!</v>
      </c>
      <c r="AG180" s="726" t="e">
        <f>AVERAGE('monthly data'!CN180:CP180)</f>
        <v>#DIV/0!</v>
      </c>
      <c r="AH180" s="726" t="e">
        <f>AVERAGE('monthly data'!CQ180:CS180)</f>
        <v>#DIV/0!</v>
      </c>
      <c r="AI180" s="726" t="e">
        <f>AVERAGE('monthly data'!CT180:CV180)</f>
        <v>#DIV/0!</v>
      </c>
      <c r="AJ180" s="726" t="e">
        <f>AVERAGE('monthly data'!CW180:CY180)</f>
        <v>#DIV/0!</v>
      </c>
      <c r="AK180" s="726" t="e">
        <f>AVERAGE('monthly data'!CZ180:DB180)</f>
        <v>#DIV/0!</v>
      </c>
      <c r="AL180" s="726"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177.49099859054084</v>
      </c>
      <c r="DI180" s="439">
        <f>AVERAGE('monthly data'!LT180:LV180)</f>
        <v>182.47393536423829</v>
      </c>
      <c r="DJ180" s="439">
        <f>AVERAGE('monthly data'!LW180:LY180)</f>
        <v>186.06761657817015</v>
      </c>
      <c r="DK180" s="439">
        <f>AVERAGE('monthly data'!LZ180:MB180)</f>
        <v>189.04708084244487</v>
      </c>
      <c r="DL180" s="439">
        <f>AVERAGE('monthly data'!MC180:ME180)</f>
        <v>193.60044060823381</v>
      </c>
      <c r="DM180" s="439" t="e">
        <f>AVERAGE('monthly data'!MF180:MH180)</f>
        <v>#DIV/0!</v>
      </c>
      <c r="DN180" s="439" t="e">
        <f>AVERAGE('monthly data'!MI180:MK180)</f>
        <v>#DIV/0!</v>
      </c>
      <c r="DO180" s="439" t="e">
        <f>AVERAGE('monthly data'!ML180:MN180)</f>
        <v>#DIV/0!</v>
      </c>
      <c r="DP180" s="439" t="e">
        <f>AVERAGE('monthly data'!MO180:MQ180)</f>
        <v>#DIV/0!</v>
      </c>
      <c r="DQ180" s="439" t="e">
        <f>AVERAGE('monthly data'!MR180:MT180)</f>
        <v>#DIV/0!</v>
      </c>
      <c r="DR180" s="439" t="e">
        <f>AVERAGE('monthly data'!MU180:MW180)</f>
        <v>#DIV/0!</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1431</v>
      </c>
      <c r="B181" s="435" t="s">
        <v>638</v>
      </c>
      <c r="C181" s="723">
        <f>AVERAGE('monthly data'!B181:B181)</f>
        <v>675.98450861298261</v>
      </c>
      <c r="D181" s="726"/>
      <c r="E181" s="726"/>
      <c r="F181" s="726"/>
      <c r="G181" s="726"/>
      <c r="H181" s="726"/>
      <c r="I181" s="726"/>
      <c r="J181" s="726"/>
      <c r="K181" s="726"/>
      <c r="L181" s="726"/>
      <c r="M181" s="726"/>
      <c r="N181" s="726"/>
      <c r="O181" s="726"/>
      <c r="P181" s="726"/>
      <c r="Q181" s="726"/>
      <c r="R181" s="726"/>
      <c r="S181" s="726"/>
      <c r="T181" s="726"/>
      <c r="U181" s="726"/>
      <c r="V181" s="726"/>
      <c r="W181" s="726"/>
      <c r="X181" s="726"/>
      <c r="Y181" s="726"/>
      <c r="Z181" s="726"/>
      <c r="AA181" s="726"/>
      <c r="AB181" s="726"/>
      <c r="AC181" s="726"/>
      <c r="AD181" s="726"/>
      <c r="AE181" s="726"/>
      <c r="AF181" s="726"/>
      <c r="AG181" s="726"/>
      <c r="AH181" s="726"/>
      <c r="AI181" s="726"/>
      <c r="AJ181" s="726"/>
      <c r="AK181" s="726"/>
      <c r="AL181" s="726"/>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156.54130299012601</v>
      </c>
      <c r="DI181" s="439">
        <f>AVERAGE('monthly data'!LT181:LV181)</f>
        <v>156.56776342088918</v>
      </c>
      <c r="DJ181" s="439">
        <f>AVERAGE('monthly data'!LW181:LY181)</f>
        <v>162.59528155143195</v>
      </c>
      <c r="DK181" s="439">
        <f>AVERAGE('monthly data'!LZ181:MB181)</f>
        <v>164.30892409229151</v>
      </c>
      <c r="DL181" s="439">
        <f>AVERAGE('monthly data'!MC181:ME181)</f>
        <v>164.3813637700311</v>
      </c>
      <c r="DM181" s="439" t="e">
        <f>AVERAGE('monthly data'!MF181:MH181)</f>
        <v>#DIV/0!</v>
      </c>
      <c r="DN181" s="439" t="e">
        <f>AVERAGE('monthly data'!MI181:MK181)</f>
        <v>#DIV/0!</v>
      </c>
      <c r="DO181" s="439" t="e">
        <f>AVERAGE('monthly data'!ML181:MN181)</f>
        <v>#DIV/0!</v>
      </c>
      <c r="DP181" s="439" t="e">
        <f>AVERAGE('monthly data'!MO181:MQ181)</f>
        <v>#DIV/0!</v>
      </c>
      <c r="DQ181" s="439" t="e">
        <f>AVERAGE('monthly data'!MR181:MT181)</f>
        <v>#DIV/0!</v>
      </c>
      <c r="DR181" s="439" t="e">
        <f>AVERAGE('monthly data'!MU181:MW181)</f>
        <v>#DIV/0!</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23">
        <f>AVERAGE('monthly data'!B182:B182)</f>
        <v>510.99696959581195</v>
      </c>
      <c r="D182" s="726" t="e">
        <f>AVERAGE('monthly data'!E182:G182)</f>
        <v>#DIV/0!</v>
      </c>
      <c r="E182" s="726" t="e">
        <f>AVERAGE('monthly data'!H182:J182)</f>
        <v>#DIV/0!</v>
      </c>
      <c r="F182" s="726" t="e">
        <f>AVERAGE('monthly data'!K182:M182)</f>
        <v>#DIV/0!</v>
      </c>
      <c r="G182" s="726" t="e">
        <f>AVERAGE('monthly data'!N182:P182)</f>
        <v>#DIV/0!</v>
      </c>
      <c r="H182" s="726" t="e">
        <f>AVERAGE('monthly data'!Q182:S182)</f>
        <v>#DIV/0!</v>
      </c>
      <c r="I182" s="726" t="e">
        <f>AVERAGE('monthly data'!T182:V182)</f>
        <v>#DIV/0!</v>
      </c>
      <c r="J182" s="726" t="e">
        <f>AVERAGE('monthly data'!W182:Y182)</f>
        <v>#DIV/0!</v>
      </c>
      <c r="K182" s="726" t="e">
        <f>AVERAGE('monthly data'!Z182:AB182)</f>
        <v>#DIV/0!</v>
      </c>
      <c r="L182" s="726" t="e">
        <f>AVERAGE('monthly data'!AC182:AE182)</f>
        <v>#DIV/0!</v>
      </c>
      <c r="M182" s="726" t="e">
        <f>AVERAGE('monthly data'!AF182:AH182)</f>
        <v>#DIV/0!</v>
      </c>
      <c r="N182" s="726" t="e">
        <f>AVERAGE('monthly data'!AI182:AK182)</f>
        <v>#DIV/0!</v>
      </c>
      <c r="O182" s="726" t="e">
        <f>AVERAGE('monthly data'!AL182:AN182)</f>
        <v>#DIV/0!</v>
      </c>
      <c r="P182" s="726" t="e">
        <f>AVERAGE('monthly data'!AO182:AQ182)</f>
        <v>#DIV/0!</v>
      </c>
      <c r="Q182" s="726" t="e">
        <f>AVERAGE('monthly data'!AR182:AT182)</f>
        <v>#DIV/0!</v>
      </c>
      <c r="R182" s="726" t="e">
        <f>AVERAGE('monthly data'!AU182:AW182)</f>
        <v>#DIV/0!</v>
      </c>
      <c r="S182" s="726" t="e">
        <f>AVERAGE('monthly data'!AX182:AZ182)</f>
        <v>#DIV/0!</v>
      </c>
      <c r="T182" s="726" t="e">
        <f>AVERAGE('monthly data'!BA182:BC182)</f>
        <v>#DIV/0!</v>
      </c>
      <c r="U182" s="726" t="e">
        <f>AVERAGE('monthly data'!BD182:BF182)</f>
        <v>#DIV/0!</v>
      </c>
      <c r="V182" s="726" t="e">
        <f>AVERAGE('monthly data'!BG182:BI182)</f>
        <v>#DIV/0!</v>
      </c>
      <c r="W182" s="726" t="e">
        <f>AVERAGE('monthly data'!BJ182:BL182)</f>
        <v>#DIV/0!</v>
      </c>
      <c r="X182" s="726" t="e">
        <f>AVERAGE('monthly data'!BM182:BO182)</f>
        <v>#DIV/0!</v>
      </c>
      <c r="Y182" s="726" t="e">
        <f>AVERAGE('monthly data'!BP182:BR182)</f>
        <v>#DIV/0!</v>
      </c>
      <c r="Z182" s="726" t="e">
        <f>AVERAGE('monthly data'!BS182:BU182)</f>
        <v>#DIV/0!</v>
      </c>
      <c r="AA182" s="726" t="e">
        <f>AVERAGE('monthly data'!BV182:BX182)</f>
        <v>#DIV/0!</v>
      </c>
      <c r="AB182" s="726" t="e">
        <f>AVERAGE('monthly data'!BY182:CA182)</f>
        <v>#DIV/0!</v>
      </c>
      <c r="AC182" s="726" t="e">
        <f>AVERAGE('monthly data'!CB182:CD182)</f>
        <v>#DIV/0!</v>
      </c>
      <c r="AD182" s="726" t="e">
        <f>AVERAGE('monthly data'!CE182:CG182)</f>
        <v>#DIV/0!</v>
      </c>
      <c r="AE182" s="726" t="e">
        <f>AVERAGE('monthly data'!CH182:CJ182)</f>
        <v>#DIV/0!</v>
      </c>
      <c r="AF182" s="726" t="e">
        <f>AVERAGE('monthly data'!CK182:CM182)</f>
        <v>#DIV/0!</v>
      </c>
      <c r="AG182" s="726" t="e">
        <f>AVERAGE('monthly data'!CN182:CP182)</f>
        <v>#DIV/0!</v>
      </c>
      <c r="AH182" s="726" t="e">
        <f>AVERAGE('monthly data'!CQ182:CS182)</f>
        <v>#DIV/0!</v>
      </c>
      <c r="AI182" s="726" t="e">
        <f>AVERAGE('monthly data'!CT182:CV182)</f>
        <v>#DIV/0!</v>
      </c>
      <c r="AJ182" s="726" t="e">
        <f>AVERAGE('monthly data'!CW182:CY182)</f>
        <v>#DIV/0!</v>
      </c>
      <c r="AK182" s="726" t="e">
        <f>AVERAGE('monthly data'!CZ182:DB182)</f>
        <v>#DIV/0!</v>
      </c>
      <c r="AL182" s="726"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156.54130299012601</v>
      </c>
      <c r="DI182" s="439">
        <f>AVERAGE('monthly data'!LT182:LV182)</f>
        <v>156.56776342088918</v>
      </c>
      <c r="DJ182" s="439">
        <f>AVERAGE('monthly data'!LW182:LY182)</f>
        <v>162.59528155143195</v>
      </c>
      <c r="DK182" s="439">
        <f>AVERAGE('monthly data'!LZ182:MB182)</f>
        <v>164.30892409229151</v>
      </c>
      <c r="DL182" s="439">
        <f>AVERAGE('monthly data'!MC182:ME182)</f>
        <v>164.3813637700311</v>
      </c>
      <c r="DM182" s="439" t="e">
        <f>AVERAGE('monthly data'!MF182:MH182)</f>
        <v>#DIV/0!</v>
      </c>
      <c r="DN182" s="439" t="e">
        <f>AVERAGE('monthly data'!MI182:MK182)</f>
        <v>#DIV/0!</v>
      </c>
      <c r="DO182" s="439" t="e">
        <f>AVERAGE('monthly data'!ML182:MN182)</f>
        <v>#DIV/0!</v>
      </c>
      <c r="DP182" s="439" t="e">
        <f>AVERAGE('monthly data'!MO182:MQ182)</f>
        <v>#DIV/0!</v>
      </c>
      <c r="DQ182" s="439" t="e">
        <f>AVERAGE('monthly data'!MR182:MT182)</f>
        <v>#DIV/0!</v>
      </c>
      <c r="DR182" s="439" t="e">
        <f>AVERAGE('monthly data'!MU182:MW182)</f>
        <v>#DIV/0!</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23">
        <f>AVERAGE('monthly data'!B183:B183)</f>
        <v>164.98753901717066</v>
      </c>
      <c r="D183" s="726" t="e">
        <f>AVERAGE('monthly data'!E183:G183)</f>
        <v>#DIV/0!</v>
      </c>
      <c r="E183" s="726" t="e">
        <f>AVERAGE('monthly data'!H183:J183)</f>
        <v>#DIV/0!</v>
      </c>
      <c r="F183" s="726" t="e">
        <f>AVERAGE('monthly data'!K183:M183)</f>
        <v>#DIV/0!</v>
      </c>
      <c r="G183" s="726" t="e">
        <f>AVERAGE('monthly data'!N183:P183)</f>
        <v>#DIV/0!</v>
      </c>
      <c r="H183" s="726" t="e">
        <f>AVERAGE('monthly data'!Q183:S183)</f>
        <v>#DIV/0!</v>
      </c>
      <c r="I183" s="726" t="e">
        <f>AVERAGE('monthly data'!T183:V183)</f>
        <v>#DIV/0!</v>
      </c>
      <c r="J183" s="726" t="e">
        <f>AVERAGE('monthly data'!W183:Y183)</f>
        <v>#DIV/0!</v>
      </c>
      <c r="K183" s="726" t="e">
        <f>AVERAGE('monthly data'!Z183:AB183)</f>
        <v>#DIV/0!</v>
      </c>
      <c r="L183" s="726" t="e">
        <f>AVERAGE('monthly data'!AC183:AE183)</f>
        <v>#DIV/0!</v>
      </c>
      <c r="M183" s="726" t="e">
        <f>AVERAGE('monthly data'!AF183:AH183)</f>
        <v>#DIV/0!</v>
      </c>
      <c r="N183" s="726" t="e">
        <f>AVERAGE('monthly data'!AI183:AK183)</f>
        <v>#DIV/0!</v>
      </c>
      <c r="O183" s="726" t="e">
        <f>AVERAGE('monthly data'!AL183:AN183)</f>
        <v>#DIV/0!</v>
      </c>
      <c r="P183" s="726" t="e">
        <f>AVERAGE('monthly data'!AO183:AQ183)</f>
        <v>#DIV/0!</v>
      </c>
      <c r="Q183" s="726" t="e">
        <f>AVERAGE('monthly data'!AR183:AT183)</f>
        <v>#DIV/0!</v>
      </c>
      <c r="R183" s="726" t="e">
        <f>AVERAGE('monthly data'!AU183:AW183)</f>
        <v>#DIV/0!</v>
      </c>
      <c r="S183" s="726" t="e">
        <f>AVERAGE('monthly data'!AX183:AZ183)</f>
        <v>#DIV/0!</v>
      </c>
      <c r="T183" s="726" t="e">
        <f>AVERAGE('monthly data'!BA183:BC183)</f>
        <v>#DIV/0!</v>
      </c>
      <c r="U183" s="726" t="e">
        <f>AVERAGE('monthly data'!BD183:BF183)</f>
        <v>#DIV/0!</v>
      </c>
      <c r="V183" s="726" t="e">
        <f>AVERAGE('monthly data'!BG183:BI183)</f>
        <v>#DIV/0!</v>
      </c>
      <c r="W183" s="726" t="e">
        <f>AVERAGE('monthly data'!BJ183:BL183)</f>
        <v>#DIV/0!</v>
      </c>
      <c r="X183" s="726" t="e">
        <f>AVERAGE('monthly data'!BM183:BO183)</f>
        <v>#DIV/0!</v>
      </c>
      <c r="Y183" s="726" t="e">
        <f>AVERAGE('monthly data'!BP183:BR183)</f>
        <v>#DIV/0!</v>
      </c>
      <c r="Z183" s="726" t="e">
        <f>AVERAGE('monthly data'!BS183:BU183)</f>
        <v>#DIV/0!</v>
      </c>
      <c r="AA183" s="726" t="e">
        <f>AVERAGE('monthly data'!BV183:BX183)</f>
        <v>#DIV/0!</v>
      </c>
      <c r="AB183" s="726" t="e">
        <f>AVERAGE('monthly data'!BY183:CA183)</f>
        <v>#DIV/0!</v>
      </c>
      <c r="AC183" s="726" t="e">
        <f>AVERAGE('monthly data'!CB183:CD183)</f>
        <v>#DIV/0!</v>
      </c>
      <c r="AD183" s="726" t="e">
        <f>AVERAGE('monthly data'!CE183:CG183)</f>
        <v>#DIV/0!</v>
      </c>
      <c r="AE183" s="726" t="e">
        <f>AVERAGE('monthly data'!CH183:CJ183)</f>
        <v>#DIV/0!</v>
      </c>
      <c r="AF183" s="726" t="e">
        <f>AVERAGE('monthly data'!CK183:CM183)</f>
        <v>#DIV/0!</v>
      </c>
      <c r="AG183" s="726" t="e">
        <f>AVERAGE('monthly data'!CN183:CP183)</f>
        <v>#DIV/0!</v>
      </c>
      <c r="AH183" s="726" t="e">
        <f>AVERAGE('monthly data'!CQ183:CS183)</f>
        <v>#DIV/0!</v>
      </c>
      <c r="AI183" s="726" t="e">
        <f>AVERAGE('monthly data'!CT183:CV183)</f>
        <v>#DIV/0!</v>
      </c>
      <c r="AJ183" s="726" t="e">
        <f>AVERAGE('monthly data'!CW183:CY183)</f>
        <v>#DIV/0!</v>
      </c>
      <c r="AK183" s="726" t="e">
        <f>AVERAGE('monthly data'!CZ183:DB183)</f>
        <v>#DIV/0!</v>
      </c>
      <c r="AL183" s="726"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156.54130299012601</v>
      </c>
      <c r="DI183" s="439">
        <f>AVERAGE('monthly data'!LT183:LV183)</f>
        <v>156.56776342088918</v>
      </c>
      <c r="DJ183" s="439">
        <f>AVERAGE('monthly data'!LW183:LY183)</f>
        <v>162.59528155143195</v>
      </c>
      <c r="DK183" s="439">
        <f>AVERAGE('monthly data'!LZ183:MB183)</f>
        <v>164.30892409229151</v>
      </c>
      <c r="DL183" s="439">
        <f>AVERAGE('monthly data'!MC183:ME183)</f>
        <v>164.3813637700311</v>
      </c>
      <c r="DM183" s="439" t="e">
        <f>AVERAGE('monthly data'!MF183:MH183)</f>
        <v>#DIV/0!</v>
      </c>
      <c r="DN183" s="439" t="e">
        <f>AVERAGE('monthly data'!MI183:MK183)</f>
        <v>#DIV/0!</v>
      </c>
      <c r="DO183" s="439" t="e">
        <f>AVERAGE('monthly data'!ML183:MN183)</f>
        <v>#DIV/0!</v>
      </c>
      <c r="DP183" s="439" t="e">
        <f>AVERAGE('monthly data'!MO183:MQ183)</f>
        <v>#DIV/0!</v>
      </c>
      <c r="DQ183" s="439" t="e">
        <f>AVERAGE('monthly data'!MR183:MT183)</f>
        <v>#DIV/0!</v>
      </c>
      <c r="DR183" s="439" t="e">
        <f>AVERAGE('monthly data'!MU183:MW183)</f>
        <v>#DIV/0!</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75" thickBot="1">
      <c r="A184" t="s">
        <v>1432</v>
      </c>
      <c r="B184" s="438" t="s">
        <v>850</v>
      </c>
      <c r="C184" s="723">
        <f>AVERAGE('monthly data'!B184:B184)</f>
        <v>7747.4780910197442</v>
      </c>
      <c r="D184" s="728"/>
      <c r="E184" s="728"/>
      <c r="F184" s="728"/>
      <c r="G184" s="728"/>
      <c r="H184" s="728"/>
      <c r="I184" s="728"/>
      <c r="J184" s="728"/>
      <c r="K184" s="728"/>
      <c r="L184" s="728"/>
      <c r="M184" s="728"/>
      <c r="N184" s="728"/>
      <c r="O184" s="728"/>
      <c r="P184" s="728"/>
      <c r="Q184" s="728"/>
      <c r="R184" s="728"/>
      <c r="S184" s="728"/>
      <c r="T184" s="728"/>
      <c r="U184" s="728"/>
      <c r="V184" s="728"/>
      <c r="W184" s="728"/>
      <c r="X184" s="728"/>
      <c r="Y184" s="728"/>
      <c r="Z184" s="728"/>
      <c r="AA184" s="728"/>
      <c r="AB184" s="728"/>
      <c r="AC184" s="728"/>
      <c r="AD184" s="728"/>
      <c r="AE184" s="728"/>
      <c r="AF184" s="728"/>
      <c r="AG184" s="728"/>
      <c r="AH184" s="728"/>
      <c r="AI184" s="728"/>
      <c r="AJ184" s="728"/>
      <c r="AK184" s="728"/>
      <c r="AL184" s="728"/>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140.26675944188324</v>
      </c>
      <c r="DI184" s="441">
        <f>AVERAGE('monthly data'!LT184:LV184)</f>
        <v>144.18935642364684</v>
      </c>
      <c r="DJ184" s="441">
        <f>AVERAGE('monthly data'!LW184:LY184)</f>
        <v>148.38263224023439</v>
      </c>
      <c r="DK184" s="441">
        <f>AVERAGE('monthly data'!LZ184:MB184)</f>
        <v>151.4450352379109</v>
      </c>
      <c r="DL184" s="441">
        <f>AVERAGE('monthly data'!MC184:ME184)</f>
        <v>154.16432115582307</v>
      </c>
      <c r="DM184" s="441" t="e">
        <f>AVERAGE('monthly data'!MF184:MH184)</f>
        <v>#DIV/0!</v>
      </c>
      <c r="DN184" s="441" t="e">
        <f>AVERAGE('monthly data'!MI184:MK184)</f>
        <v>#DIV/0!</v>
      </c>
      <c r="DO184" s="441" t="e">
        <f>AVERAGE('monthly data'!ML184:MN184)</f>
        <v>#DIV/0!</v>
      </c>
      <c r="DP184" s="441" t="e">
        <f>AVERAGE('monthly data'!MO184:MQ184)</f>
        <v>#DIV/0!</v>
      </c>
      <c r="DQ184" s="441" t="e">
        <f>AVERAGE('monthly data'!MR184:MT184)</f>
        <v>#DIV/0!</v>
      </c>
      <c r="DR184" s="441" t="e">
        <f>AVERAGE('monthly data'!MU184:MW184)</f>
        <v>#DIV/0!</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75" thickTop="1">
      <c r="B185" s="433" t="s">
        <v>880</v>
      </c>
      <c r="DG185" s="605" t="s">
        <v>1529</v>
      </c>
    </row>
    <row r="186" spans="1:298">
      <c r="B186" s="572" t="s">
        <v>1462</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71" customFormat="1" ht="12.75" thickBot="1">
      <c r="A187" s="713"/>
      <c r="B187" s="572" t="s">
        <v>1464</v>
      </c>
      <c r="C187" s="579" t="s">
        <v>502</v>
      </c>
      <c r="D187" s="579" t="s">
        <v>503</v>
      </c>
      <c r="E187" s="579" t="s">
        <v>504</v>
      </c>
      <c r="F187" s="579" t="s">
        <v>505</v>
      </c>
      <c r="G187" s="579" t="s">
        <v>506</v>
      </c>
      <c r="H187" s="579" t="s">
        <v>507</v>
      </c>
      <c r="I187" s="579" t="s">
        <v>508</v>
      </c>
      <c r="J187" s="579" t="s">
        <v>509</v>
      </c>
      <c r="K187" s="579" t="s">
        <v>510</v>
      </c>
      <c r="L187" s="579" t="s">
        <v>511</v>
      </c>
      <c r="M187" s="579" t="s">
        <v>512</v>
      </c>
      <c r="N187" s="579" t="s">
        <v>513</v>
      </c>
      <c r="O187" s="579" t="s">
        <v>514</v>
      </c>
      <c r="P187" s="579" t="s">
        <v>515</v>
      </c>
      <c r="Q187" s="579" t="s">
        <v>516</v>
      </c>
      <c r="R187" s="579" t="s">
        <v>517</v>
      </c>
      <c r="S187" s="579" t="s">
        <v>518</v>
      </c>
      <c r="T187" s="579" t="s">
        <v>519</v>
      </c>
      <c r="U187" s="579" t="s">
        <v>520</v>
      </c>
      <c r="V187" s="579" t="s">
        <v>521</v>
      </c>
      <c r="W187" s="579" t="s">
        <v>522</v>
      </c>
      <c r="X187" s="579" t="s">
        <v>523</v>
      </c>
      <c r="Y187" s="579" t="s">
        <v>524</v>
      </c>
      <c r="Z187" s="579" t="s">
        <v>525</v>
      </c>
      <c r="AA187" s="579" t="s">
        <v>526</v>
      </c>
      <c r="AB187" s="579" t="s">
        <v>527</v>
      </c>
      <c r="AC187" s="579" t="s">
        <v>528</v>
      </c>
      <c r="AD187" s="579" t="s">
        <v>529</v>
      </c>
      <c r="AE187" s="579" t="s">
        <v>530</v>
      </c>
      <c r="AF187" s="579" t="s">
        <v>531</v>
      </c>
      <c r="AG187" s="579" t="s">
        <v>532</v>
      </c>
      <c r="AH187" s="579" t="s">
        <v>533</v>
      </c>
      <c r="AI187" s="579" t="s">
        <v>534</v>
      </c>
      <c r="AJ187" s="579" t="s">
        <v>535</v>
      </c>
      <c r="AK187" s="579" t="s">
        <v>536</v>
      </c>
      <c r="AL187" s="579" t="s">
        <v>537</v>
      </c>
      <c r="AM187" s="579" t="s">
        <v>538</v>
      </c>
      <c r="AN187" s="579" t="s">
        <v>539</v>
      </c>
      <c r="AO187" s="579" t="s">
        <v>540</v>
      </c>
      <c r="AP187" s="579" t="s">
        <v>541</v>
      </c>
      <c r="AQ187" s="579" t="s">
        <v>542</v>
      </c>
      <c r="AR187" s="579" t="s">
        <v>543</v>
      </c>
      <c r="AS187" s="579" t="s">
        <v>544</v>
      </c>
      <c r="AT187" s="579" t="s">
        <v>545</v>
      </c>
      <c r="AU187" s="579" t="s">
        <v>68</v>
      </c>
      <c r="AV187" s="579" t="s">
        <v>69</v>
      </c>
      <c r="AW187" s="579" t="s">
        <v>70</v>
      </c>
      <c r="AX187" s="579" t="s">
        <v>71</v>
      </c>
      <c r="AY187" s="579" t="s">
        <v>72</v>
      </c>
      <c r="AZ187" s="579" t="s">
        <v>73</v>
      </c>
      <c r="BA187" s="579" t="s">
        <v>74</v>
      </c>
      <c r="BB187" s="579" t="s">
        <v>75</v>
      </c>
      <c r="BC187" s="579" t="s">
        <v>76</v>
      </c>
      <c r="BD187" s="579" t="s">
        <v>77</v>
      </c>
      <c r="BE187" s="579" t="s">
        <v>78</v>
      </c>
      <c r="BF187" s="579" t="s">
        <v>79</v>
      </c>
      <c r="BG187" s="579" t="s">
        <v>80</v>
      </c>
      <c r="BH187" s="579" t="s">
        <v>81</v>
      </c>
      <c r="BI187" s="579" t="s">
        <v>82</v>
      </c>
      <c r="BJ187" s="579" t="s">
        <v>83</v>
      </c>
      <c r="BK187" s="579" t="s">
        <v>84</v>
      </c>
      <c r="BL187" s="579" t="s">
        <v>85</v>
      </c>
      <c r="BM187" s="579" t="s">
        <v>86</v>
      </c>
      <c r="BN187" s="579" t="s">
        <v>87</v>
      </c>
      <c r="BO187" s="579" t="s">
        <v>88</v>
      </c>
      <c r="BP187" s="579" t="s">
        <v>89</v>
      </c>
      <c r="BQ187" s="579" t="s">
        <v>90</v>
      </c>
      <c r="BR187" s="579" t="s">
        <v>91</v>
      </c>
      <c r="BS187" s="579" t="s">
        <v>92</v>
      </c>
      <c r="BT187" s="579" t="s">
        <v>93</v>
      </c>
      <c r="BU187" s="579" t="s">
        <v>94</v>
      </c>
      <c r="BV187" s="579" t="s">
        <v>95</v>
      </c>
      <c r="BW187" s="579" t="s">
        <v>96</v>
      </c>
      <c r="BX187" s="579" t="s">
        <v>97</v>
      </c>
      <c r="BY187" s="579" t="s">
        <v>98</v>
      </c>
      <c r="BZ187" s="579" t="s">
        <v>99</v>
      </c>
      <c r="CA187" s="579" t="s">
        <v>49</v>
      </c>
      <c r="CB187" s="579" t="s">
        <v>50</v>
      </c>
      <c r="CC187" s="579" t="s">
        <v>51</v>
      </c>
      <c r="CD187" s="579" t="s">
        <v>52</v>
      </c>
      <c r="CE187" s="579" t="s">
        <v>53</v>
      </c>
      <c r="CF187" s="579" t="s">
        <v>54</v>
      </c>
      <c r="CG187" s="579" t="s">
        <v>55</v>
      </c>
      <c r="CH187" s="579" t="s">
        <v>56</v>
      </c>
      <c r="CI187" s="579" t="s">
        <v>57</v>
      </c>
      <c r="CJ187" s="579" t="s">
        <v>58</v>
      </c>
      <c r="CK187" s="579" t="s">
        <v>59</v>
      </c>
      <c r="CL187" s="579" t="s">
        <v>60</v>
      </c>
      <c r="CM187" s="579" t="s">
        <v>61</v>
      </c>
      <c r="CN187" s="579" t="s">
        <v>62</v>
      </c>
      <c r="CO187" s="579" t="s">
        <v>63</v>
      </c>
      <c r="CP187" s="579" t="s">
        <v>64</v>
      </c>
      <c r="CQ187" s="579" t="s">
        <v>65</v>
      </c>
      <c r="CR187" s="579" t="s">
        <v>100</v>
      </c>
      <c r="CS187" s="579" t="s">
        <v>105</v>
      </c>
      <c r="CT187" s="579" t="s">
        <v>546</v>
      </c>
      <c r="CU187" s="837" t="s">
        <v>547</v>
      </c>
      <c r="CV187" s="837" t="s">
        <v>548</v>
      </c>
      <c r="CW187" s="837" t="s">
        <v>549</v>
      </c>
      <c r="CX187" s="837" t="s">
        <v>550</v>
      </c>
      <c r="CY187" s="837" t="s">
        <v>551</v>
      </c>
      <c r="CZ187" s="837" t="s">
        <v>552</v>
      </c>
      <c r="DA187" s="837" t="s">
        <v>553</v>
      </c>
      <c r="DB187" s="837" t="s">
        <v>554</v>
      </c>
      <c r="DC187" s="837" t="s">
        <v>555</v>
      </c>
      <c r="DD187" s="837" t="s">
        <v>556</v>
      </c>
      <c r="DE187" s="837" t="s">
        <v>557</v>
      </c>
      <c r="DF187" s="838" t="s">
        <v>558</v>
      </c>
      <c r="DG187" s="838" t="s">
        <v>559</v>
      </c>
      <c r="DH187" s="838" t="s">
        <v>560</v>
      </c>
      <c r="DI187" s="579" t="s">
        <v>561</v>
      </c>
      <c r="DJ187" s="579" t="s">
        <v>562</v>
      </c>
      <c r="DK187" s="579"/>
      <c r="DL187" s="579"/>
      <c r="DM187" s="579"/>
      <c r="DN187" s="579"/>
      <c r="DO187" s="579"/>
      <c r="DP187" s="579"/>
      <c r="DQ187" s="579"/>
      <c r="DR187" s="579"/>
      <c r="DS187" s="579"/>
      <c r="DT187" s="579"/>
      <c r="DU187" s="579"/>
      <c r="DV187" s="579"/>
      <c r="DW187" s="579"/>
      <c r="DX187" s="579"/>
      <c r="DY187" s="579"/>
      <c r="DZ187" s="579"/>
    </row>
    <row r="188" spans="1:298" s="1" customFormat="1">
      <c r="A188" s="714" t="s">
        <v>1509</v>
      </c>
      <c r="B188" s="452" t="s">
        <v>790</v>
      </c>
      <c r="C188" s="456"/>
      <c r="D188" s="456"/>
      <c r="E188" s="456"/>
      <c r="F188" s="456"/>
      <c r="G188" s="456"/>
      <c r="H188" s="456"/>
      <c r="I188" s="456"/>
      <c r="J188" s="456"/>
      <c r="K188" s="456"/>
      <c r="L188" s="456"/>
      <c r="M188" s="456"/>
      <c r="N188" s="456"/>
      <c r="O188" s="769">
        <v>15.620060222500001</v>
      </c>
      <c r="P188" s="769">
        <v>15.620060222500001</v>
      </c>
      <c r="Q188" s="769">
        <v>15.620060222500001</v>
      </c>
      <c r="R188" s="769">
        <v>15.620060222500001</v>
      </c>
      <c r="S188" s="769">
        <v>15.230754559999998</v>
      </c>
      <c r="T188" s="769">
        <v>15.230754559999998</v>
      </c>
      <c r="U188" s="769">
        <v>15.230754559999998</v>
      </c>
      <c r="V188" s="769">
        <v>15.230754559999998</v>
      </c>
      <c r="W188" s="769">
        <v>17.244706811500002</v>
      </c>
      <c r="X188" s="769">
        <v>17.244706811500002</v>
      </c>
      <c r="Y188" s="769">
        <v>17.244706811500002</v>
      </c>
      <c r="Z188" s="769">
        <v>17.244706811500002</v>
      </c>
      <c r="AA188" s="769">
        <v>23.100422561272278</v>
      </c>
      <c r="AB188" s="769">
        <v>23.100422561272278</v>
      </c>
      <c r="AC188" s="769">
        <v>23.100422561272278</v>
      </c>
      <c r="AD188" s="769">
        <v>23.100422561272278</v>
      </c>
      <c r="AE188" s="769">
        <v>16.190926227695002</v>
      </c>
      <c r="AF188" s="769">
        <v>16.190926227695002</v>
      </c>
      <c r="AG188" s="769">
        <v>16.190926227695002</v>
      </c>
      <c r="AH188" s="769">
        <v>16.190926227695002</v>
      </c>
      <c r="AI188" s="769">
        <v>15.695027499999998</v>
      </c>
      <c r="AJ188" s="769">
        <v>15.695027499999998</v>
      </c>
      <c r="AK188" s="769">
        <v>15.695027499999998</v>
      </c>
      <c r="AL188" s="769">
        <v>15.695027499999998</v>
      </c>
      <c r="AM188" s="769">
        <v>24.48381325814352</v>
      </c>
      <c r="AN188" s="769">
        <v>24.48381325814352</v>
      </c>
      <c r="AO188" s="769">
        <v>24.48381325814352</v>
      </c>
      <c r="AP188" s="769">
        <v>24.48381325814352</v>
      </c>
      <c r="AQ188" s="769">
        <v>31.224364016100751</v>
      </c>
      <c r="AR188" s="769">
        <v>31.224364016100751</v>
      </c>
      <c r="AS188" s="769">
        <v>31.224364016100751</v>
      </c>
      <c r="AT188" s="769">
        <v>31.224364016100751</v>
      </c>
      <c r="AU188" s="769">
        <v>36.82574995062388</v>
      </c>
      <c r="AV188" s="769">
        <v>36.82574995062388</v>
      </c>
      <c r="AW188" s="769">
        <v>36.82574995062388</v>
      </c>
      <c r="AX188" s="769">
        <v>36.82574995062388</v>
      </c>
      <c r="AY188" s="769">
        <v>44.173423437404658</v>
      </c>
      <c r="AZ188" s="769">
        <v>44.173423437404658</v>
      </c>
      <c r="BA188" s="769">
        <v>44.173423437404658</v>
      </c>
      <c r="BB188" s="769">
        <v>44.173423437404658</v>
      </c>
      <c r="BC188" s="769">
        <v>65.928888531139322</v>
      </c>
      <c r="BD188" s="769">
        <v>65.928888531139322</v>
      </c>
      <c r="BE188" s="769">
        <v>65.928888531139322</v>
      </c>
      <c r="BF188" s="769">
        <v>65.928888531139322</v>
      </c>
      <c r="BG188" s="769">
        <v>58.527345508832063</v>
      </c>
      <c r="BH188" s="769">
        <v>58.527345508832063</v>
      </c>
      <c r="BI188" s="769">
        <v>58.527345508832063</v>
      </c>
      <c r="BJ188" s="769">
        <v>58.527345508832063</v>
      </c>
      <c r="BK188" s="769">
        <v>57.229763620690896</v>
      </c>
      <c r="BL188" s="769">
        <v>67.740061206172612</v>
      </c>
      <c r="BM188" s="769">
        <v>92.849143428957092</v>
      </c>
      <c r="BN188" s="769">
        <v>79.456288127365184</v>
      </c>
      <c r="BO188" s="769">
        <v>97.299278884324579</v>
      </c>
      <c r="BP188" s="769">
        <v>92.633465132835624</v>
      </c>
      <c r="BQ188" s="769">
        <v>145.35482832446743</v>
      </c>
      <c r="BR188" s="769">
        <v>129.70381696337066</v>
      </c>
      <c r="BS188" s="769">
        <v>132.87464410896513</v>
      </c>
      <c r="BT188" s="769">
        <v>119.34770867292855</v>
      </c>
      <c r="BU188" s="769">
        <v>168.73402216647298</v>
      </c>
      <c r="BV188" s="769">
        <v>169.79410018821574</v>
      </c>
      <c r="BW188" s="769">
        <v>163.61704511874291</v>
      </c>
      <c r="BX188" s="769">
        <v>192.48049418267937</v>
      </c>
      <c r="BY188" s="769">
        <v>186.84046333614316</v>
      </c>
      <c r="BZ188" s="769">
        <v>160.07207778142055</v>
      </c>
      <c r="CA188" s="769">
        <v>160.80509652151059</v>
      </c>
      <c r="CB188" s="769">
        <v>196.36847147336186</v>
      </c>
      <c r="CC188" s="769">
        <v>187.86209929680925</v>
      </c>
      <c r="CD188" s="769">
        <v>178.03609262818017</v>
      </c>
      <c r="CE188" s="769">
        <v>170.5112179388494</v>
      </c>
      <c r="CF188" s="769">
        <v>170.5112179388494</v>
      </c>
      <c r="CG188" s="769">
        <v>170.5112179388494</v>
      </c>
      <c r="CH188" s="769">
        <v>170.5112179388494</v>
      </c>
      <c r="CI188" s="769">
        <v>181.6527247203154</v>
      </c>
      <c r="CJ188" s="769">
        <v>181.6527247203154</v>
      </c>
      <c r="CK188" s="769">
        <v>181.6527247203154</v>
      </c>
      <c r="CL188" s="769">
        <v>181.6527247203154</v>
      </c>
      <c r="CM188" s="769">
        <v>223.62201781938268</v>
      </c>
      <c r="CN188" s="769">
        <v>255.20577212314907</v>
      </c>
      <c r="CO188" s="769">
        <v>277.62813439535881</v>
      </c>
      <c r="CP188" s="769">
        <v>284.00711771597213</v>
      </c>
      <c r="CQ188" s="769">
        <v>280.82884252544414</v>
      </c>
      <c r="CR188" s="769">
        <v>290.33356972717223</v>
      </c>
      <c r="CS188" s="769">
        <v>285.83251129763545</v>
      </c>
      <c r="CT188" s="769">
        <v>272.63106214094648</v>
      </c>
      <c r="CU188" s="839">
        <v>260.97447893993336</v>
      </c>
      <c r="CV188" s="839">
        <v>281.60222080719308</v>
      </c>
      <c r="CW188" s="839">
        <v>340.83400871145147</v>
      </c>
      <c r="CX188" s="839">
        <v>356.29103223038283</v>
      </c>
      <c r="CY188" s="839">
        <v>316.48067107579652</v>
      </c>
      <c r="CZ188" s="839">
        <v>263.82282775235592</v>
      </c>
      <c r="DA188" s="839">
        <v>485.0729561269327</v>
      </c>
      <c r="DB188" s="839">
        <v>342.14147577210281</v>
      </c>
      <c r="DC188" s="839">
        <v>289.62498181372212</v>
      </c>
      <c r="DD188" s="839">
        <v>370.39971821308143</v>
      </c>
      <c r="DE188" s="839">
        <v>401.02813807901089</v>
      </c>
      <c r="DF188" s="839">
        <v>469.7776180645854</v>
      </c>
      <c r="DG188" s="839">
        <v>458.58854272727535</v>
      </c>
      <c r="DH188" s="839">
        <v>523.70168201315801</v>
      </c>
      <c r="DI188" s="769">
        <v>578.55331637989707</v>
      </c>
      <c r="DJ188" s="769">
        <v>591.79715011601752</v>
      </c>
      <c r="DK188" s="769"/>
      <c r="DL188" s="769"/>
      <c r="DM188" s="769"/>
      <c r="DN188" s="769"/>
      <c r="DO188" s="769"/>
      <c r="DP188" s="769"/>
      <c r="DQ188" s="769"/>
      <c r="DR188" s="769"/>
      <c r="DS188" s="769"/>
      <c r="DT188" s="769"/>
      <c r="DU188" s="769"/>
      <c r="DV188" s="769"/>
      <c r="DW188" s="769"/>
      <c r="DX188" s="769"/>
      <c r="DY188" s="769"/>
      <c r="DZ188" s="770"/>
    </row>
    <row r="189" spans="1:298" s="1" customFormat="1" ht="15.75">
      <c r="A189" s="714"/>
      <c r="B189" s="453" t="s">
        <v>659</v>
      </c>
      <c r="C189" s="457"/>
      <c r="D189" s="457"/>
      <c r="E189" s="457"/>
      <c r="F189" s="457"/>
      <c r="G189" s="457"/>
      <c r="H189" s="457"/>
      <c r="I189" s="457"/>
      <c r="J189" s="457"/>
      <c r="K189" s="457"/>
      <c r="L189" s="457"/>
      <c r="M189" s="457"/>
      <c r="N189" s="457"/>
      <c r="O189" s="771">
        <v>7.0350000000000001</v>
      </c>
      <c r="P189" s="771">
        <v>7.0350000000000001</v>
      </c>
      <c r="Q189" s="771">
        <v>7.0350000000000001</v>
      </c>
      <c r="R189" s="771">
        <v>7.0350000000000001</v>
      </c>
      <c r="S189" s="771">
        <v>6.6181263599999989</v>
      </c>
      <c r="T189" s="771">
        <v>6.6181263599999989</v>
      </c>
      <c r="U189" s="771">
        <v>6.6181263599999989</v>
      </c>
      <c r="V189" s="771">
        <v>6.6181263599999989</v>
      </c>
      <c r="W189" s="771">
        <v>5.6311920000000004</v>
      </c>
      <c r="X189" s="771">
        <v>5.6311920000000004</v>
      </c>
      <c r="Y189" s="771">
        <v>5.6311920000000004</v>
      </c>
      <c r="Z189" s="771">
        <v>5.6311920000000004</v>
      </c>
      <c r="AA189" s="771">
        <v>4.8408290312722801</v>
      </c>
      <c r="AB189" s="771">
        <v>4.8408290312722801</v>
      </c>
      <c r="AC189" s="771">
        <v>4.8408290312722801</v>
      </c>
      <c r="AD189" s="771">
        <v>4.8408290312722801</v>
      </c>
      <c r="AE189" s="771">
        <v>3.6624338999999995</v>
      </c>
      <c r="AF189" s="771">
        <v>3.6624338999999995</v>
      </c>
      <c r="AG189" s="771">
        <v>3.6624338999999995</v>
      </c>
      <c r="AH189" s="771">
        <v>3.6624338999999995</v>
      </c>
      <c r="AI189" s="771">
        <v>3.7524999999999999</v>
      </c>
      <c r="AJ189" s="771">
        <v>3.7524999999999999</v>
      </c>
      <c r="AK189" s="771">
        <v>3.7524999999999999</v>
      </c>
      <c r="AL189" s="771">
        <v>3.7524999999999999</v>
      </c>
      <c r="AM189" s="771">
        <v>8.0575824879999995</v>
      </c>
      <c r="AN189" s="771">
        <v>8.0575824879999995</v>
      </c>
      <c r="AO189" s="771">
        <v>8.0575824879999995</v>
      </c>
      <c r="AP189" s="771">
        <v>8.0575824879999995</v>
      </c>
      <c r="AQ189" s="771">
        <v>9.5664455549999996</v>
      </c>
      <c r="AR189" s="771">
        <v>9.5664455549999996</v>
      </c>
      <c r="AS189" s="771">
        <v>9.5664455549999996</v>
      </c>
      <c r="AT189" s="771">
        <v>9.5664455549999996</v>
      </c>
      <c r="AU189" s="771">
        <v>13.510198750000001</v>
      </c>
      <c r="AV189" s="771">
        <v>13.510198750000001</v>
      </c>
      <c r="AW189" s="771">
        <v>13.510198750000001</v>
      </c>
      <c r="AX189" s="771">
        <v>13.510198750000001</v>
      </c>
      <c r="AY189" s="771">
        <v>8.9174360311822234</v>
      </c>
      <c r="AZ189" s="771">
        <v>8.9174360311822234</v>
      </c>
      <c r="BA189" s="771">
        <v>8.9174360311822234</v>
      </c>
      <c r="BB189" s="771">
        <v>8.9174360311822234</v>
      </c>
      <c r="BC189" s="771">
        <v>11.727499999999999</v>
      </c>
      <c r="BD189" s="771">
        <v>11.727499999999999</v>
      </c>
      <c r="BE189" s="771">
        <v>11.727499999999999</v>
      </c>
      <c r="BF189" s="771">
        <v>11.727499999999999</v>
      </c>
      <c r="BG189" s="771">
        <v>9.3218154000000002</v>
      </c>
      <c r="BH189" s="771">
        <v>9.3218154000000002</v>
      </c>
      <c r="BI189" s="771">
        <v>9.3218154000000002</v>
      </c>
      <c r="BJ189" s="771">
        <v>9.3218154000000002</v>
      </c>
      <c r="BK189" s="771">
        <v>1.4292309999999999</v>
      </c>
      <c r="BL189" s="771">
        <v>7.7670720000000006</v>
      </c>
      <c r="BM189" s="771">
        <v>28.8788856</v>
      </c>
      <c r="BN189" s="771">
        <v>18.005966700000002</v>
      </c>
      <c r="BO189" s="771">
        <v>3.3403139999999998</v>
      </c>
      <c r="BP189" s="771">
        <v>4.8579590000000001</v>
      </c>
      <c r="BQ189" s="771">
        <v>42.302700000000002</v>
      </c>
      <c r="BR189" s="771">
        <v>24.103419999999996</v>
      </c>
      <c r="BS189" s="771">
        <v>4.9744700000000002</v>
      </c>
      <c r="BT189" s="771">
        <v>7.0331019999999995</v>
      </c>
      <c r="BU189" s="771">
        <v>24.389862000000001</v>
      </c>
      <c r="BV189" s="771">
        <v>24.488826000000003</v>
      </c>
      <c r="BW189" s="771">
        <v>11.565804</v>
      </c>
      <c r="BX189" s="771">
        <v>8.6418189999999999</v>
      </c>
      <c r="BY189" s="771">
        <v>17.279651999999999</v>
      </c>
      <c r="BZ189" s="771">
        <v>17.413954</v>
      </c>
      <c r="CA189" s="771">
        <v>5.0451079999999999</v>
      </c>
      <c r="CB189" s="771">
        <v>7.7493669999999995</v>
      </c>
      <c r="CC189" s="771">
        <v>28.184902000000001</v>
      </c>
      <c r="CD189" s="771">
        <v>18.698620999999999</v>
      </c>
      <c r="CE189" s="771">
        <v>15.509422499999999</v>
      </c>
      <c r="CF189" s="771">
        <v>15.509422499999999</v>
      </c>
      <c r="CG189" s="771">
        <v>15.509422499999999</v>
      </c>
      <c r="CH189" s="771">
        <v>15.509422499999999</v>
      </c>
      <c r="CI189" s="771">
        <v>14.6225215</v>
      </c>
      <c r="CJ189" s="771">
        <v>14.6225215</v>
      </c>
      <c r="CK189" s="771">
        <v>14.6225215</v>
      </c>
      <c r="CL189" s="771">
        <v>14.6225215</v>
      </c>
      <c r="CM189" s="771">
        <v>7.3498639998423254</v>
      </c>
      <c r="CN189" s="771">
        <v>8.5120931875188912</v>
      </c>
      <c r="CO189" s="771">
        <v>24.861617999767116</v>
      </c>
      <c r="CP189" s="771">
        <v>23.392377999696478</v>
      </c>
      <c r="CQ189" s="771">
        <v>11.343517995856139</v>
      </c>
      <c r="CR189" s="771">
        <v>9.7616449878774638</v>
      </c>
      <c r="CS189" s="771">
        <v>24.379148999765501</v>
      </c>
      <c r="CT189" s="771">
        <v>24.100704999734678</v>
      </c>
      <c r="CU189" s="840">
        <v>10.34792353023783</v>
      </c>
      <c r="CV189" s="840">
        <v>10.165861836790908</v>
      </c>
      <c r="CW189" s="840">
        <v>23.71054559528681</v>
      </c>
      <c r="CX189" s="840">
        <v>25.2458398057754</v>
      </c>
      <c r="CY189" s="840">
        <v>6.5923344302999993</v>
      </c>
      <c r="CZ189" s="840">
        <v>4.2839545985000003</v>
      </c>
      <c r="DA189" s="840">
        <v>18.231323</v>
      </c>
      <c r="DB189" s="840">
        <v>24.826132269856625</v>
      </c>
      <c r="DC189" s="840">
        <v>10.813222386715344</v>
      </c>
      <c r="DD189" s="840">
        <v>6.3490359335727078</v>
      </c>
      <c r="DE189" s="840">
        <v>22.713325679711954</v>
      </c>
      <c r="DF189" s="841">
        <v>38.427852616609904</v>
      </c>
      <c r="DG189" s="841">
        <v>7.0452250000000003</v>
      </c>
      <c r="DH189" s="841">
        <v>7.3850239999999996</v>
      </c>
      <c r="DI189" s="771">
        <v>24.113724999999999</v>
      </c>
      <c r="DJ189" s="771">
        <v>66.490819999999999</v>
      </c>
      <c r="DK189" s="771"/>
      <c r="DL189" s="771"/>
      <c r="DM189" s="771"/>
      <c r="DN189" s="771"/>
      <c r="DO189" s="771"/>
      <c r="DP189" s="771"/>
      <c r="DQ189" s="771"/>
      <c r="DR189" s="771"/>
      <c r="DS189" s="771"/>
      <c r="DT189" s="771"/>
      <c r="DU189" s="771"/>
      <c r="DV189" s="771"/>
      <c r="DW189" s="771"/>
      <c r="DX189" s="771"/>
      <c r="DY189" s="771"/>
      <c r="DZ189" s="772"/>
    </row>
    <row r="190" spans="1:298" s="1" customFormat="1" ht="15.75">
      <c r="A190" s="714"/>
      <c r="B190" s="453" t="s">
        <v>111</v>
      </c>
      <c r="C190" s="457"/>
      <c r="D190" s="457"/>
      <c r="E190" s="457"/>
      <c r="F190" s="457"/>
      <c r="G190" s="457"/>
      <c r="H190" s="457"/>
      <c r="I190" s="457"/>
      <c r="J190" s="457"/>
      <c r="K190" s="457"/>
      <c r="L190" s="457"/>
      <c r="M190" s="457"/>
      <c r="N190" s="457"/>
      <c r="O190" s="771">
        <v>3749.415</v>
      </c>
      <c r="P190" s="771">
        <v>3749.415</v>
      </c>
      <c r="Q190" s="771">
        <v>3749.415</v>
      </c>
      <c r="R190" s="771">
        <v>3749.415</v>
      </c>
      <c r="S190" s="771">
        <v>4583.1899999999996</v>
      </c>
      <c r="T190" s="771">
        <v>4583.1899999999996</v>
      </c>
      <c r="U190" s="771">
        <v>4583.1899999999996</v>
      </c>
      <c r="V190" s="771">
        <v>4583.1899999999996</v>
      </c>
      <c r="W190" s="771">
        <v>4022.28</v>
      </c>
      <c r="X190" s="771">
        <v>4022.28</v>
      </c>
      <c r="Y190" s="771">
        <v>4022.28</v>
      </c>
      <c r="Z190" s="771">
        <v>4022.28</v>
      </c>
      <c r="AA190" s="771">
        <v>4447.0200000000004</v>
      </c>
      <c r="AB190" s="771">
        <v>4447.0200000000004</v>
      </c>
      <c r="AC190" s="771">
        <v>4447.0200000000004</v>
      </c>
      <c r="AD190" s="771">
        <v>4447.0200000000004</v>
      </c>
      <c r="AE190" s="771">
        <v>4949.2349999999997</v>
      </c>
      <c r="AF190" s="771">
        <v>4949.2349999999997</v>
      </c>
      <c r="AG190" s="771">
        <v>4949.2349999999997</v>
      </c>
      <c r="AH190" s="771">
        <v>4949.2349999999997</v>
      </c>
      <c r="AI190" s="771">
        <v>3675</v>
      </c>
      <c r="AJ190" s="771">
        <v>3675</v>
      </c>
      <c r="AK190" s="771">
        <v>3675</v>
      </c>
      <c r="AL190" s="771">
        <v>3675</v>
      </c>
      <c r="AM190" s="771">
        <v>6771.2849999999999</v>
      </c>
      <c r="AN190" s="771">
        <v>6771.2849999999999</v>
      </c>
      <c r="AO190" s="771">
        <v>6771.2849999999999</v>
      </c>
      <c r="AP190" s="771">
        <v>6771.2849999999999</v>
      </c>
      <c r="AQ190" s="771">
        <v>4599.66</v>
      </c>
      <c r="AR190" s="771">
        <v>4599.66</v>
      </c>
      <c r="AS190" s="771">
        <v>4599.66</v>
      </c>
      <c r="AT190" s="771">
        <v>4599.66</v>
      </c>
      <c r="AU190" s="771">
        <v>6633.53</v>
      </c>
      <c r="AV190" s="771">
        <v>6633.53</v>
      </c>
      <c r="AW190" s="771">
        <v>6633.53</v>
      </c>
      <c r="AX190" s="771">
        <v>6633.53</v>
      </c>
      <c r="AY190" s="771">
        <v>3418.4659999999999</v>
      </c>
      <c r="AZ190" s="771">
        <v>3418.4659999999999</v>
      </c>
      <c r="BA190" s="771">
        <v>3418.4659999999999</v>
      </c>
      <c r="BB190" s="771">
        <v>3418.4659999999999</v>
      </c>
      <c r="BC190" s="771">
        <v>4547.8232500000004</v>
      </c>
      <c r="BD190" s="771">
        <v>4547.8232500000004</v>
      </c>
      <c r="BE190" s="771">
        <v>4547.8232500000004</v>
      </c>
      <c r="BF190" s="771">
        <v>4547.8232500000004</v>
      </c>
      <c r="BG190" s="771">
        <v>3748.0904999999998</v>
      </c>
      <c r="BH190" s="771">
        <v>3748.0904999999998</v>
      </c>
      <c r="BI190" s="771">
        <v>3748.0904999999998</v>
      </c>
      <c r="BJ190" s="771">
        <v>3748.0904999999998</v>
      </c>
      <c r="BK190" s="771">
        <v>576.29999999999995</v>
      </c>
      <c r="BL190" s="771">
        <v>2974.94</v>
      </c>
      <c r="BM190" s="771">
        <v>9089.4</v>
      </c>
      <c r="BN190" s="771">
        <v>5595.2090000000007</v>
      </c>
      <c r="BO190" s="771">
        <v>1286.7600000000002</v>
      </c>
      <c r="BP190" s="771">
        <v>977.72</v>
      </c>
      <c r="BQ190" s="771">
        <v>8037.18</v>
      </c>
      <c r="BR190" s="771">
        <v>5294.9580000000005</v>
      </c>
      <c r="BS190" s="771">
        <v>1293.7839999999999</v>
      </c>
      <c r="BT190" s="771">
        <v>2099.1</v>
      </c>
      <c r="BU190" s="771">
        <v>6470.0399999999991</v>
      </c>
      <c r="BV190" s="771">
        <v>7126.8060000000005</v>
      </c>
      <c r="BW190" s="771">
        <v>3698.5610000000001</v>
      </c>
      <c r="BX190" s="771">
        <v>3230.7300000000005</v>
      </c>
      <c r="BY190" s="771">
        <v>6312.2830000000004</v>
      </c>
      <c r="BZ190" s="771">
        <v>6747.3389999999999</v>
      </c>
      <c r="CA190" s="771">
        <v>2200.9499999999998</v>
      </c>
      <c r="CB190" s="771">
        <v>2566.4040000000005</v>
      </c>
      <c r="CC190" s="771">
        <v>6784.85</v>
      </c>
      <c r="CD190" s="771">
        <v>4421.1729999999998</v>
      </c>
      <c r="CE190" s="771">
        <v>4698.3270000000002</v>
      </c>
      <c r="CF190" s="771">
        <v>4698.3270000000002</v>
      </c>
      <c r="CG190" s="771">
        <v>4698.3270000000002</v>
      </c>
      <c r="CH190" s="771">
        <v>4698.3270000000002</v>
      </c>
      <c r="CI190" s="771">
        <v>4660.25875</v>
      </c>
      <c r="CJ190" s="771">
        <v>4660.25875</v>
      </c>
      <c r="CK190" s="771">
        <v>4660.25875</v>
      </c>
      <c r="CL190" s="771">
        <v>4660.25875</v>
      </c>
      <c r="CM190" s="771">
        <v>2868.5868999999998</v>
      </c>
      <c r="CN190" s="771">
        <v>3083.8148900000001</v>
      </c>
      <c r="CO190" s="771">
        <v>6402.2537999999977</v>
      </c>
      <c r="CP190" s="771">
        <v>6316.0617499999998</v>
      </c>
      <c r="CQ190" s="771">
        <v>4312.317</v>
      </c>
      <c r="CR190" s="771">
        <v>3322.7895199999998</v>
      </c>
      <c r="CS190" s="771">
        <v>6376.1620000000003</v>
      </c>
      <c r="CT190" s="771">
        <v>7282.8720000000003</v>
      </c>
      <c r="CU190" s="840">
        <v>3890.8148000000001</v>
      </c>
      <c r="CV190" s="840">
        <v>4012.2080000000001</v>
      </c>
      <c r="CW190" s="840">
        <v>7520.2740000000003</v>
      </c>
      <c r="CX190" s="840">
        <v>7814.3059999999996</v>
      </c>
      <c r="CY190" s="840">
        <v>2661.4180000000001</v>
      </c>
      <c r="CZ190" s="840">
        <v>1638.3444999999999</v>
      </c>
      <c r="DA190" s="840">
        <v>5046.3969999999999</v>
      </c>
      <c r="DB190" s="840">
        <v>6683.9040000000005</v>
      </c>
      <c r="DC190" s="840">
        <v>3277.279</v>
      </c>
      <c r="DD190" s="840">
        <v>1727.2059999999999</v>
      </c>
      <c r="DE190" s="840">
        <v>4659.3410000000003</v>
      </c>
      <c r="DF190" s="841">
        <v>7815.730129999999</v>
      </c>
      <c r="DG190" s="841">
        <v>1357.8389999999999</v>
      </c>
      <c r="DH190" s="841">
        <v>1351.655</v>
      </c>
      <c r="DI190" s="771">
        <v>3833.07</v>
      </c>
      <c r="DJ190" s="771">
        <v>11306.128000000001</v>
      </c>
      <c r="DK190" s="771"/>
      <c r="DL190" s="771"/>
      <c r="DM190" s="771"/>
      <c r="DN190" s="771"/>
      <c r="DO190" s="771"/>
      <c r="DP190" s="771"/>
      <c r="DQ190" s="771"/>
      <c r="DR190" s="771"/>
      <c r="DS190" s="771"/>
      <c r="DT190" s="771"/>
      <c r="DU190" s="771"/>
      <c r="DV190" s="771"/>
      <c r="DW190" s="771"/>
      <c r="DX190" s="771"/>
      <c r="DY190" s="771"/>
      <c r="DZ190" s="772"/>
    </row>
    <row r="191" spans="1:298" s="1" customFormat="1" ht="15.75">
      <c r="A191" s="714"/>
      <c r="B191" s="453" t="s">
        <v>660</v>
      </c>
      <c r="C191" s="457"/>
      <c r="D191" s="457"/>
      <c r="E191" s="457"/>
      <c r="F191" s="457"/>
      <c r="G191" s="457"/>
      <c r="H191" s="457"/>
      <c r="I191" s="457"/>
      <c r="J191" s="457"/>
      <c r="K191" s="457"/>
      <c r="L191" s="457"/>
      <c r="M191" s="457"/>
      <c r="N191" s="457"/>
      <c r="O191" s="771">
        <v>5.7165871125000001</v>
      </c>
      <c r="P191" s="771">
        <v>5.7165871125000001</v>
      </c>
      <c r="Q191" s="771">
        <v>5.7165871125000001</v>
      </c>
      <c r="R191" s="771">
        <v>5.7165871125000001</v>
      </c>
      <c r="S191" s="771">
        <v>4.3848326999999996</v>
      </c>
      <c r="T191" s="771">
        <v>4.3848326999999996</v>
      </c>
      <c r="U191" s="771">
        <v>4.3848326999999996</v>
      </c>
      <c r="V191" s="771">
        <v>4.3848326999999996</v>
      </c>
      <c r="W191" s="771">
        <v>6.0697725</v>
      </c>
      <c r="X191" s="771">
        <v>6.0697725</v>
      </c>
      <c r="Y191" s="771">
        <v>6.0697725</v>
      </c>
      <c r="Z191" s="771">
        <v>6.0697725</v>
      </c>
      <c r="AA191" s="771">
        <v>5.6776888875000004</v>
      </c>
      <c r="AB191" s="771">
        <v>5.6776888875000004</v>
      </c>
      <c r="AC191" s="771">
        <v>5.6776888875000004</v>
      </c>
      <c r="AD191" s="771">
        <v>5.6776888875000004</v>
      </c>
      <c r="AE191" s="771">
        <v>5.5053742001949999</v>
      </c>
      <c r="AF191" s="771">
        <v>5.5053742001949999</v>
      </c>
      <c r="AG191" s="771">
        <v>5.5053742001949999</v>
      </c>
      <c r="AH191" s="771">
        <v>5.5053742001949999</v>
      </c>
      <c r="AI191" s="771">
        <v>5.6249175000000005</v>
      </c>
      <c r="AJ191" s="771">
        <v>5.6249175000000005</v>
      </c>
      <c r="AK191" s="771">
        <v>5.6249175000000005</v>
      </c>
      <c r="AL191" s="771">
        <v>5.6249175000000005</v>
      </c>
      <c r="AM191" s="771">
        <v>5.4012597726435239</v>
      </c>
      <c r="AN191" s="771">
        <v>5.4012597726435239</v>
      </c>
      <c r="AO191" s="771">
        <v>5.4012597726435239</v>
      </c>
      <c r="AP191" s="771">
        <v>5.4012597726435239</v>
      </c>
      <c r="AQ191" s="771">
        <v>6.0957056950000004</v>
      </c>
      <c r="AR191" s="771">
        <v>6.0957056950000004</v>
      </c>
      <c r="AS191" s="771">
        <v>6.0957056950000004</v>
      </c>
      <c r="AT191" s="771">
        <v>6.0957056950000004</v>
      </c>
      <c r="AU191" s="771">
        <v>7.9659309316070743</v>
      </c>
      <c r="AV191" s="771">
        <v>7.9659309316070743</v>
      </c>
      <c r="AW191" s="771">
        <v>7.9659309316070743</v>
      </c>
      <c r="AX191" s="771">
        <v>7.9659309316070743</v>
      </c>
      <c r="AY191" s="771">
        <v>7.8790636598028811</v>
      </c>
      <c r="AZ191" s="771">
        <v>7.8790636598028811</v>
      </c>
      <c r="BA191" s="771">
        <v>7.8790636598028811</v>
      </c>
      <c r="BB191" s="771">
        <v>7.8790636598028811</v>
      </c>
      <c r="BC191" s="771">
        <v>10.396255718048518</v>
      </c>
      <c r="BD191" s="771">
        <v>10.396255718048518</v>
      </c>
      <c r="BE191" s="771">
        <v>10.396255718048518</v>
      </c>
      <c r="BF191" s="771">
        <v>10.396255718048518</v>
      </c>
      <c r="BG191" s="771">
        <v>12.06739317874589</v>
      </c>
      <c r="BH191" s="771">
        <v>12.06739317874589</v>
      </c>
      <c r="BI191" s="771">
        <v>12.06739317874589</v>
      </c>
      <c r="BJ191" s="771">
        <v>12.06739317874589</v>
      </c>
      <c r="BK191" s="771">
        <v>17.387780790000001</v>
      </c>
      <c r="BL191" s="771">
        <v>15.607629763999999</v>
      </c>
      <c r="BM191" s="771">
        <v>11.06858692</v>
      </c>
      <c r="BN191" s="771">
        <v>11.6452253</v>
      </c>
      <c r="BO191" s="771">
        <v>19.52750335</v>
      </c>
      <c r="BP191" s="771">
        <v>16.806254920000001</v>
      </c>
      <c r="BQ191" s="771">
        <v>14.008293419999999</v>
      </c>
      <c r="BR191" s="771">
        <v>13.5531747</v>
      </c>
      <c r="BS191" s="771">
        <v>18.21688962</v>
      </c>
      <c r="BT191" s="771">
        <v>15.314288730000001</v>
      </c>
      <c r="BU191" s="771">
        <v>16.42741552</v>
      </c>
      <c r="BV191" s="771">
        <v>15.75933141</v>
      </c>
      <c r="BW191" s="771">
        <v>16.771867</v>
      </c>
      <c r="BX191" s="771">
        <v>14.931248</v>
      </c>
      <c r="BY191" s="771">
        <v>12.376909000000001</v>
      </c>
      <c r="BZ191" s="771">
        <v>11.398431909999999</v>
      </c>
      <c r="CA191" s="771">
        <v>14.355526269999999</v>
      </c>
      <c r="CB191" s="771">
        <v>14.206278990000001</v>
      </c>
      <c r="CC191" s="771">
        <v>11.86891754</v>
      </c>
      <c r="CD191" s="771">
        <v>11.327618460000002</v>
      </c>
      <c r="CE191" s="771">
        <v>18.114248057499996</v>
      </c>
      <c r="CF191" s="771">
        <v>18.114248057499996</v>
      </c>
      <c r="CG191" s="771">
        <v>18.114248057499996</v>
      </c>
      <c r="CH191" s="771">
        <v>18.114248057499996</v>
      </c>
      <c r="CI191" s="771">
        <v>15.855276435</v>
      </c>
      <c r="CJ191" s="771">
        <v>15.855276435</v>
      </c>
      <c r="CK191" s="771">
        <v>15.855276435</v>
      </c>
      <c r="CL191" s="771">
        <v>15.855276435</v>
      </c>
      <c r="CM191" s="771">
        <v>23.830935794655694</v>
      </c>
      <c r="CN191" s="771">
        <v>23.616288046148309</v>
      </c>
      <c r="CO191" s="771">
        <v>18.202795149585796</v>
      </c>
      <c r="CP191" s="771">
        <v>18.615947629567199</v>
      </c>
      <c r="CQ191" s="771">
        <v>27.069027337750853</v>
      </c>
      <c r="CR191" s="771">
        <v>24.665120209597401</v>
      </c>
      <c r="CS191" s="771">
        <v>19.981602649259443</v>
      </c>
      <c r="CT191" s="771">
        <v>19.238384624583201</v>
      </c>
      <c r="CU191" s="840">
        <v>21.809795974602736</v>
      </c>
      <c r="CV191" s="840">
        <v>22.526762409569724</v>
      </c>
      <c r="CW191" s="840">
        <v>21.805472466298063</v>
      </c>
      <c r="CX191" s="840">
        <v>20.511240980464176</v>
      </c>
      <c r="CY191" s="840">
        <v>27.435809329999998</v>
      </c>
      <c r="CZ191" s="840">
        <v>23.78720599</v>
      </c>
      <c r="DA191" s="840">
        <v>20.20809457</v>
      </c>
      <c r="DB191" s="840">
        <v>18.853622400000003</v>
      </c>
      <c r="DC191" s="840">
        <v>26.423939609999998</v>
      </c>
      <c r="DD191" s="840">
        <v>24.427223139999999</v>
      </c>
      <c r="DE191" s="840">
        <v>22.326887800000002</v>
      </c>
      <c r="DF191" s="841">
        <v>23.672347700000003</v>
      </c>
      <c r="DG191" s="841">
        <v>29.7695426706</v>
      </c>
      <c r="DH191" s="841">
        <v>27.610037337999998</v>
      </c>
      <c r="DI191" s="771">
        <v>24.290336620000005</v>
      </c>
      <c r="DJ191" s="771">
        <v>25.084757789999998</v>
      </c>
      <c r="DK191" s="771"/>
      <c r="DL191" s="771"/>
      <c r="DM191" s="771"/>
      <c r="DN191" s="771"/>
      <c r="DO191" s="771"/>
      <c r="DP191" s="771"/>
      <c r="DQ191" s="771"/>
      <c r="DR191" s="771"/>
      <c r="DS191" s="771"/>
      <c r="DT191" s="771"/>
      <c r="DU191" s="771"/>
      <c r="DV191" s="771"/>
      <c r="DW191" s="771"/>
      <c r="DX191" s="771"/>
      <c r="DY191" s="771"/>
      <c r="DZ191" s="772"/>
    </row>
    <row r="192" spans="1:298" s="1" customFormat="1" ht="15.75">
      <c r="A192" s="714"/>
      <c r="B192" s="453" t="s">
        <v>112</v>
      </c>
      <c r="C192" s="457"/>
      <c r="D192" s="457"/>
      <c r="E192" s="457"/>
      <c r="F192" s="457"/>
      <c r="G192" s="457"/>
      <c r="H192" s="457"/>
      <c r="I192" s="457"/>
      <c r="J192" s="457"/>
      <c r="K192" s="457"/>
      <c r="L192" s="457"/>
      <c r="M192" s="457"/>
      <c r="N192" s="457"/>
      <c r="O192" s="771">
        <v>3782.3125</v>
      </c>
      <c r="P192" s="771">
        <v>3782.3125</v>
      </c>
      <c r="Q192" s="771">
        <v>3782.3125</v>
      </c>
      <c r="R192" s="771">
        <v>3782.3125</v>
      </c>
      <c r="S192" s="771">
        <v>3177.415</v>
      </c>
      <c r="T192" s="771">
        <v>3177.415</v>
      </c>
      <c r="U192" s="771">
        <v>3177.415</v>
      </c>
      <c r="V192" s="771">
        <v>3177.415</v>
      </c>
      <c r="W192" s="771">
        <v>3429.25</v>
      </c>
      <c r="X192" s="771">
        <v>3429.25</v>
      </c>
      <c r="Y192" s="771">
        <v>3429.25</v>
      </c>
      <c r="Z192" s="771">
        <v>3429.25</v>
      </c>
      <c r="AA192" s="771">
        <v>3791.4450000000002</v>
      </c>
      <c r="AB192" s="771">
        <v>3791.4450000000002</v>
      </c>
      <c r="AC192" s="771">
        <v>3791.4450000000002</v>
      </c>
      <c r="AD192" s="771">
        <v>3791.4450000000002</v>
      </c>
      <c r="AE192" s="771">
        <v>3643.5302449999999</v>
      </c>
      <c r="AF192" s="771">
        <v>3643.5302449999999</v>
      </c>
      <c r="AG192" s="771">
        <v>3643.5302449999999</v>
      </c>
      <c r="AH192" s="771">
        <v>3643.5302449999999</v>
      </c>
      <c r="AI192" s="771">
        <v>3582.75</v>
      </c>
      <c r="AJ192" s="771">
        <v>3582.75</v>
      </c>
      <c r="AK192" s="771">
        <v>3582.75</v>
      </c>
      <c r="AL192" s="771">
        <v>3582.75</v>
      </c>
      <c r="AM192" s="771">
        <v>3266.0947500000002</v>
      </c>
      <c r="AN192" s="771">
        <v>3266.0947500000002</v>
      </c>
      <c r="AO192" s="771">
        <v>3266.0947500000002</v>
      </c>
      <c r="AP192" s="771">
        <v>3266.0947500000002</v>
      </c>
      <c r="AQ192" s="771">
        <v>3870.2894999999999</v>
      </c>
      <c r="AR192" s="771">
        <v>3870.2894999999999</v>
      </c>
      <c r="AS192" s="771">
        <v>3870.2894999999999</v>
      </c>
      <c r="AT192" s="771">
        <v>3870.2894999999999</v>
      </c>
      <c r="AU192" s="771">
        <v>4130.9125250000006</v>
      </c>
      <c r="AV192" s="771">
        <v>4130.9125250000006</v>
      </c>
      <c r="AW192" s="771">
        <v>4130.9125250000006</v>
      </c>
      <c r="AX192" s="771">
        <v>4130.9125250000006</v>
      </c>
      <c r="AY192" s="771">
        <v>4593.9057499999999</v>
      </c>
      <c r="AZ192" s="771">
        <v>4593.9057499999999</v>
      </c>
      <c r="BA192" s="771">
        <v>4593.9057499999999</v>
      </c>
      <c r="BB192" s="771">
        <v>4593.9057499999999</v>
      </c>
      <c r="BC192" s="771">
        <v>4957.0046824999999</v>
      </c>
      <c r="BD192" s="771">
        <v>4957.0046824999999</v>
      </c>
      <c r="BE192" s="771">
        <v>4957.0046824999999</v>
      </c>
      <c r="BF192" s="771">
        <v>4957.0046824999999</v>
      </c>
      <c r="BG192" s="771">
        <v>4672.3253650000006</v>
      </c>
      <c r="BH192" s="771">
        <v>4672.3253650000006</v>
      </c>
      <c r="BI192" s="771">
        <v>4672.3253650000006</v>
      </c>
      <c r="BJ192" s="771">
        <v>4672.3253650000006</v>
      </c>
      <c r="BK192" s="771">
        <v>6241.9708899999996</v>
      </c>
      <c r="BL192" s="771">
        <v>6569.4603000000006</v>
      </c>
      <c r="BM192" s="771">
        <v>4418.6419999999998</v>
      </c>
      <c r="BN192" s="771">
        <v>4298.4021000000002</v>
      </c>
      <c r="BO192" s="771">
        <v>6850.7376999999997</v>
      </c>
      <c r="BP192" s="771">
        <v>6480.5937300000005</v>
      </c>
      <c r="BQ192" s="771">
        <v>5089.3337000000001</v>
      </c>
      <c r="BR192" s="771">
        <v>5311.5297</v>
      </c>
      <c r="BS192" s="771">
        <v>6682.747800000001</v>
      </c>
      <c r="BT192" s="771">
        <v>5226.1750000000002</v>
      </c>
      <c r="BU192" s="771">
        <v>5431.9920000000002</v>
      </c>
      <c r="BV192" s="771">
        <v>5112.4775</v>
      </c>
      <c r="BW192" s="771">
        <v>5556.058</v>
      </c>
      <c r="BX192" s="771">
        <v>5961.8630000000003</v>
      </c>
      <c r="BY192" s="771">
        <v>5031.3519999999999</v>
      </c>
      <c r="BZ192" s="771">
        <v>4461.0640000000003</v>
      </c>
      <c r="CA192" s="771">
        <v>5739.3606299999992</v>
      </c>
      <c r="CB192" s="771">
        <v>6499.5222400000002</v>
      </c>
      <c r="CC192" s="771">
        <v>5285.2124999999996</v>
      </c>
      <c r="CD192" s="771">
        <v>5142.9290000000001</v>
      </c>
      <c r="CE192" s="771">
        <v>6169.2707274999993</v>
      </c>
      <c r="CF192" s="771">
        <v>6169.2707274999993</v>
      </c>
      <c r="CG192" s="771">
        <v>6169.2707274999993</v>
      </c>
      <c r="CH192" s="771">
        <v>6169.2707274999993</v>
      </c>
      <c r="CI192" s="771">
        <v>6103.7300499999992</v>
      </c>
      <c r="CJ192" s="771">
        <v>6103.7300499999992</v>
      </c>
      <c r="CK192" s="771">
        <v>6103.7300499999992</v>
      </c>
      <c r="CL192" s="771">
        <v>6103.7300499999992</v>
      </c>
      <c r="CM192" s="771">
        <v>7775.6458900000007</v>
      </c>
      <c r="CN192" s="771">
        <v>7336.3717899999974</v>
      </c>
      <c r="CO192" s="771">
        <v>5539.6041899999982</v>
      </c>
      <c r="CP192" s="771">
        <v>5591.0859099999998</v>
      </c>
      <c r="CQ192" s="771">
        <v>8314.6987099999988</v>
      </c>
      <c r="CR192" s="771">
        <v>8546.2026600000008</v>
      </c>
      <c r="CS192" s="771">
        <v>7236.0222799999983</v>
      </c>
      <c r="CT192" s="771">
        <v>6843.3503499999997</v>
      </c>
      <c r="CU192" s="840">
        <v>8068.8368499999979</v>
      </c>
      <c r="CV192" s="840">
        <v>8302.6742699999977</v>
      </c>
      <c r="CW192" s="840">
        <v>7942.9435000000003</v>
      </c>
      <c r="CX192" s="840">
        <v>6838.2445700000007</v>
      </c>
      <c r="CY192" s="840">
        <v>9207.1495599999998</v>
      </c>
      <c r="CZ192" s="840">
        <v>8575.2294999999995</v>
      </c>
      <c r="DA192" s="840">
        <v>7797.116</v>
      </c>
      <c r="DB192" s="840">
        <v>7140.9750000000004</v>
      </c>
      <c r="DC192" s="840">
        <v>9840.4724800000004</v>
      </c>
      <c r="DD192" s="840">
        <v>9578.5209998000009</v>
      </c>
      <c r="DE192" s="840">
        <v>8322.1479999999992</v>
      </c>
      <c r="DF192" s="841">
        <v>7634.2105000000001</v>
      </c>
      <c r="DG192" s="841">
        <v>9782.6168000000016</v>
      </c>
      <c r="DH192" s="841">
        <v>9578.9614499999989</v>
      </c>
      <c r="DI192" s="771">
        <v>8561.1479999999992</v>
      </c>
      <c r="DJ192" s="771">
        <v>8563.5125000000007</v>
      </c>
      <c r="DK192" s="771"/>
      <c r="DL192" s="771"/>
      <c r="DM192" s="771"/>
      <c r="DN192" s="771"/>
      <c r="DO192" s="771"/>
      <c r="DP192" s="771"/>
      <c r="DQ192" s="771"/>
      <c r="DR192" s="771"/>
      <c r="DS192" s="771"/>
      <c r="DT192" s="771"/>
      <c r="DU192" s="771"/>
      <c r="DV192" s="771"/>
      <c r="DW192" s="771"/>
      <c r="DX192" s="771"/>
      <c r="DY192" s="771"/>
      <c r="DZ192" s="772"/>
    </row>
    <row r="193" spans="1:130" s="1" customFormat="1" ht="15.75">
      <c r="A193" s="714"/>
      <c r="B193" s="453" t="s">
        <v>661</v>
      </c>
      <c r="C193" s="457"/>
      <c r="D193" s="457"/>
      <c r="E193" s="457"/>
      <c r="F193" s="457"/>
      <c r="G193" s="457"/>
      <c r="H193" s="457"/>
      <c r="I193" s="457"/>
      <c r="J193" s="457"/>
      <c r="K193" s="457"/>
      <c r="L193" s="457"/>
      <c r="M193" s="457"/>
      <c r="N193" s="457"/>
      <c r="O193" s="771">
        <v>0.77494194999999988</v>
      </c>
      <c r="P193" s="771">
        <v>0.77494194999999988</v>
      </c>
      <c r="Q193" s="771">
        <v>0.77494194999999988</v>
      </c>
      <c r="R193" s="771">
        <v>0.77494194999999988</v>
      </c>
      <c r="S193" s="771">
        <v>1.4774674999999997</v>
      </c>
      <c r="T193" s="771">
        <v>1.4774674999999997</v>
      </c>
      <c r="U193" s="771">
        <v>1.4774674999999997</v>
      </c>
      <c r="V193" s="771">
        <v>1.4774674999999997</v>
      </c>
      <c r="W193" s="771">
        <v>3.1446175017499995</v>
      </c>
      <c r="X193" s="771">
        <v>3.1446175017499995</v>
      </c>
      <c r="Y193" s="771">
        <v>3.1446175017499995</v>
      </c>
      <c r="Z193" s="771">
        <v>3.1446175017499995</v>
      </c>
      <c r="AA193" s="771">
        <v>10.658685775</v>
      </c>
      <c r="AB193" s="771">
        <v>10.658685775</v>
      </c>
      <c r="AC193" s="771">
        <v>10.658685775</v>
      </c>
      <c r="AD193" s="771">
        <v>10.658685775</v>
      </c>
      <c r="AE193" s="771">
        <v>3.9686238274999996</v>
      </c>
      <c r="AF193" s="771">
        <v>3.9686238274999996</v>
      </c>
      <c r="AG193" s="771">
        <v>3.9686238274999996</v>
      </c>
      <c r="AH193" s="771">
        <v>3.9686238274999996</v>
      </c>
      <c r="AI193" s="771">
        <v>2.7696300000000003</v>
      </c>
      <c r="AJ193" s="771">
        <v>2.7696300000000003</v>
      </c>
      <c r="AK193" s="771">
        <v>2.7696300000000003</v>
      </c>
      <c r="AL193" s="771">
        <v>2.7696300000000003</v>
      </c>
      <c r="AM193" s="771">
        <v>7.3201824324999993</v>
      </c>
      <c r="AN193" s="771">
        <v>7.3201824324999993</v>
      </c>
      <c r="AO193" s="771">
        <v>7.3201824324999993</v>
      </c>
      <c r="AP193" s="771">
        <v>7.3201824324999993</v>
      </c>
      <c r="AQ193" s="771">
        <v>9.3250531448128058</v>
      </c>
      <c r="AR193" s="771">
        <v>9.3250531448128058</v>
      </c>
      <c r="AS193" s="771">
        <v>9.3250531448128058</v>
      </c>
      <c r="AT193" s="771">
        <v>9.3250531448128058</v>
      </c>
      <c r="AU193" s="771">
        <v>9.1433335245246496</v>
      </c>
      <c r="AV193" s="771">
        <v>9.1433335245246496</v>
      </c>
      <c r="AW193" s="771">
        <v>9.1433335245246496</v>
      </c>
      <c r="AX193" s="771">
        <v>9.1433335245246496</v>
      </c>
      <c r="AY193" s="771">
        <v>17.654976774768421</v>
      </c>
      <c r="AZ193" s="771">
        <v>17.654976774768421</v>
      </c>
      <c r="BA193" s="771">
        <v>17.654976774768421</v>
      </c>
      <c r="BB193" s="771">
        <v>17.654976774768421</v>
      </c>
      <c r="BC193" s="771">
        <v>22.833753207246737</v>
      </c>
      <c r="BD193" s="771">
        <v>22.833753207246737</v>
      </c>
      <c r="BE193" s="771">
        <v>22.833753207246737</v>
      </c>
      <c r="BF193" s="771">
        <v>22.833753207246737</v>
      </c>
      <c r="BG193" s="771">
        <v>13.643550870539414</v>
      </c>
      <c r="BH193" s="771">
        <v>13.643550870539414</v>
      </c>
      <c r="BI193" s="771">
        <v>13.643550870539414</v>
      </c>
      <c r="BJ193" s="771">
        <v>13.643550870539414</v>
      </c>
      <c r="BK193" s="771">
        <v>10.459716699600252</v>
      </c>
      <c r="BL193" s="771">
        <v>15.25650439862401</v>
      </c>
      <c r="BM193" s="771">
        <v>18.482988825651891</v>
      </c>
      <c r="BN193" s="771">
        <v>23.590931935525738</v>
      </c>
      <c r="BO193" s="771">
        <v>35.370877613518374</v>
      </c>
      <c r="BP193" s="771">
        <v>32.336435480054021</v>
      </c>
      <c r="BQ193" s="771">
        <v>42.309920227778917</v>
      </c>
      <c r="BR193" s="771">
        <v>41.409538577097976</v>
      </c>
      <c r="BS193" s="771">
        <v>34.177248322894052</v>
      </c>
      <c r="BT193" s="771">
        <v>30.459120956519232</v>
      </c>
      <c r="BU193" s="771">
        <v>37.128107039759655</v>
      </c>
      <c r="BV193" s="771">
        <v>34.306496818012718</v>
      </c>
      <c r="BW193" s="771">
        <v>46.70760461176453</v>
      </c>
      <c r="BX193" s="771">
        <v>68.164613417970415</v>
      </c>
      <c r="BY193" s="771">
        <v>64.671231621448911</v>
      </c>
      <c r="BZ193" s="771">
        <v>46.156425298547362</v>
      </c>
      <c r="CA193" s="771">
        <v>43.501594508339167</v>
      </c>
      <c r="CB193" s="771">
        <v>49.952371588081725</v>
      </c>
      <c r="CC193" s="771">
        <v>60.378691176118309</v>
      </c>
      <c r="CD193" s="771">
        <v>49.485608308348105</v>
      </c>
      <c r="CE193" s="771">
        <v>29.45167389865842</v>
      </c>
      <c r="CF193" s="771">
        <v>29.45167389865842</v>
      </c>
      <c r="CG193" s="771">
        <v>29.45167389865842</v>
      </c>
      <c r="CH193" s="771">
        <v>29.45167389865842</v>
      </c>
      <c r="CI193" s="771">
        <v>21.606023319398609</v>
      </c>
      <c r="CJ193" s="771">
        <v>21.606023319398609</v>
      </c>
      <c r="CK193" s="771">
        <v>21.606023319398609</v>
      </c>
      <c r="CL193" s="771">
        <v>21.606023319398609</v>
      </c>
      <c r="CM193" s="771">
        <v>23.208283369514771</v>
      </c>
      <c r="CN193" s="771">
        <v>24.940831837371999</v>
      </c>
      <c r="CO193" s="771">
        <v>33.508288645569444</v>
      </c>
      <c r="CP193" s="771">
        <v>42.023533443536991</v>
      </c>
      <c r="CQ193" s="771">
        <v>32.791281547469737</v>
      </c>
      <c r="CR193" s="771">
        <v>40.636880961523183</v>
      </c>
      <c r="CS193" s="771">
        <v>36.486381907878467</v>
      </c>
      <c r="CT193" s="771">
        <v>33.077286387674334</v>
      </c>
      <c r="CU193" s="840">
        <v>31.337317291448318</v>
      </c>
      <c r="CV193" s="840">
        <v>25.614292872368537</v>
      </c>
      <c r="CW193" s="840">
        <v>19.508820514240341</v>
      </c>
      <c r="CX193" s="840">
        <v>23.867331951797439</v>
      </c>
      <c r="CY193" s="840">
        <v>20.779916104038822</v>
      </c>
      <c r="CZ193" s="840">
        <v>14.859655240454011</v>
      </c>
      <c r="DA193" s="840">
        <v>21.767206049306449</v>
      </c>
      <c r="DB193" s="840">
        <v>25.742969149696005</v>
      </c>
      <c r="DC193" s="840">
        <v>25.278339991906428</v>
      </c>
      <c r="DD193" s="840">
        <v>35.566661180121059</v>
      </c>
      <c r="DE193" s="840">
        <v>41.239110782535874</v>
      </c>
      <c r="DF193" s="841">
        <v>47.369404657480857</v>
      </c>
      <c r="DG193" s="841">
        <v>50.37739070435245</v>
      </c>
      <c r="DH193" s="841">
        <v>57.297927891071623</v>
      </c>
      <c r="DI193" s="771">
        <v>50.801226794762577</v>
      </c>
      <c r="DJ193" s="771">
        <v>45.315679594730994</v>
      </c>
      <c r="DK193" s="771"/>
      <c r="DL193" s="771"/>
      <c r="DM193" s="771"/>
      <c r="DN193" s="771"/>
      <c r="DO193" s="771"/>
      <c r="DP193" s="771"/>
      <c r="DQ193" s="771"/>
      <c r="DR193" s="771"/>
      <c r="DS193" s="771"/>
      <c r="DT193" s="771"/>
      <c r="DU193" s="771"/>
      <c r="DV193" s="771"/>
      <c r="DW193" s="771"/>
      <c r="DX193" s="771"/>
      <c r="DY193" s="771"/>
      <c r="DZ193" s="772"/>
    </row>
    <row r="194" spans="1:130" s="1" customFormat="1" ht="15.75">
      <c r="A194" s="714"/>
      <c r="B194" s="453" t="s">
        <v>113</v>
      </c>
      <c r="C194" s="457"/>
      <c r="D194" s="457"/>
      <c r="E194" s="457"/>
      <c r="F194" s="457"/>
      <c r="G194" s="457"/>
      <c r="H194" s="457"/>
      <c r="I194" s="457"/>
      <c r="J194" s="457"/>
      <c r="K194" s="457"/>
      <c r="L194" s="457"/>
      <c r="M194" s="457"/>
      <c r="N194" s="457"/>
      <c r="O194" s="771">
        <v>127.425</v>
      </c>
      <c r="P194" s="771">
        <v>127.425</v>
      </c>
      <c r="Q194" s="771">
        <v>127.425</v>
      </c>
      <c r="R194" s="771">
        <v>127.425</v>
      </c>
      <c r="S194" s="771">
        <v>235.75</v>
      </c>
      <c r="T194" s="771">
        <v>235.75</v>
      </c>
      <c r="U194" s="771">
        <v>235.75</v>
      </c>
      <c r="V194" s="771">
        <v>235.75</v>
      </c>
      <c r="W194" s="771">
        <v>277.95224999999999</v>
      </c>
      <c r="X194" s="771">
        <v>277.95224999999999</v>
      </c>
      <c r="Y194" s="771">
        <v>277.95224999999999</v>
      </c>
      <c r="Z194" s="771">
        <v>277.95224999999999</v>
      </c>
      <c r="AA194" s="771">
        <v>564.15350000000001</v>
      </c>
      <c r="AB194" s="771">
        <v>564.15350000000001</v>
      </c>
      <c r="AC194" s="771">
        <v>564.15350000000001</v>
      </c>
      <c r="AD194" s="771">
        <v>564.15350000000001</v>
      </c>
      <c r="AE194" s="771">
        <v>520.77</v>
      </c>
      <c r="AF194" s="771">
        <v>520.77</v>
      </c>
      <c r="AG194" s="771">
        <v>520.77</v>
      </c>
      <c r="AH194" s="771">
        <v>520.77</v>
      </c>
      <c r="AI194" s="771">
        <v>577.5</v>
      </c>
      <c r="AJ194" s="771">
        <v>577.5</v>
      </c>
      <c r="AK194" s="771">
        <v>577.5</v>
      </c>
      <c r="AL194" s="771">
        <v>577.5</v>
      </c>
      <c r="AM194" s="771">
        <v>1142.93525</v>
      </c>
      <c r="AN194" s="771">
        <v>1142.93525</v>
      </c>
      <c r="AO194" s="771">
        <v>1142.93525</v>
      </c>
      <c r="AP194" s="771">
        <v>1142.93525</v>
      </c>
      <c r="AQ194" s="771">
        <v>1537.62175</v>
      </c>
      <c r="AR194" s="771">
        <v>1537.62175</v>
      </c>
      <c r="AS194" s="771">
        <v>1537.62175</v>
      </c>
      <c r="AT194" s="771">
        <v>1537.62175</v>
      </c>
      <c r="AU194" s="771">
        <v>1498.7875000000001</v>
      </c>
      <c r="AV194" s="771">
        <v>1498.7875000000001</v>
      </c>
      <c r="AW194" s="771">
        <v>1498.7875000000001</v>
      </c>
      <c r="AX194" s="771">
        <v>1498.7875000000001</v>
      </c>
      <c r="AY194" s="771">
        <v>2055.2440000000001</v>
      </c>
      <c r="AZ194" s="771">
        <v>2055.2440000000001</v>
      </c>
      <c r="BA194" s="771">
        <v>2055.2440000000001</v>
      </c>
      <c r="BB194" s="771">
        <v>2055.2440000000001</v>
      </c>
      <c r="BC194" s="771">
        <v>1772.9140000000002</v>
      </c>
      <c r="BD194" s="771">
        <v>1772.9140000000002</v>
      </c>
      <c r="BE194" s="771">
        <v>1772.9140000000002</v>
      </c>
      <c r="BF194" s="771">
        <v>1772.9140000000002</v>
      </c>
      <c r="BG194" s="771">
        <v>1523.3857499999999</v>
      </c>
      <c r="BH194" s="771">
        <v>1523.3857499999999</v>
      </c>
      <c r="BI194" s="771">
        <v>1523.3857499999999</v>
      </c>
      <c r="BJ194" s="771">
        <v>1523.3857499999999</v>
      </c>
      <c r="BK194" s="771">
        <v>901.23399999999992</v>
      </c>
      <c r="BL194" s="771">
        <v>1509.2269999999999</v>
      </c>
      <c r="BM194" s="771">
        <v>1537.751</v>
      </c>
      <c r="BN194" s="771">
        <v>1518.1380000000001</v>
      </c>
      <c r="BO194" s="771">
        <v>1900.1550000000002</v>
      </c>
      <c r="BP194" s="771">
        <v>1812.127</v>
      </c>
      <c r="BQ194" s="771">
        <v>2486.67</v>
      </c>
      <c r="BR194" s="771">
        <v>2649.431</v>
      </c>
      <c r="BS194" s="771">
        <v>2013.6529999999998</v>
      </c>
      <c r="BT194" s="771">
        <v>1676.7314999999999</v>
      </c>
      <c r="BU194" s="771">
        <v>1904.192</v>
      </c>
      <c r="BV194" s="771">
        <v>1937.3149999999996</v>
      </c>
      <c r="BW194" s="771">
        <v>2036.86015</v>
      </c>
      <c r="BX194" s="771">
        <v>2534.1625100000001</v>
      </c>
      <c r="BY194" s="771">
        <v>2470.0524</v>
      </c>
      <c r="BZ194" s="771">
        <v>2538.1441500000001</v>
      </c>
      <c r="CA194" s="771">
        <v>2557.5535</v>
      </c>
      <c r="CB194" s="771">
        <v>2664.6950099999999</v>
      </c>
      <c r="CC194" s="771">
        <v>2895.9724200000001</v>
      </c>
      <c r="CD194" s="771">
        <v>2352.5879100000002</v>
      </c>
      <c r="CE194" s="771">
        <v>1820.4421200000002</v>
      </c>
      <c r="CF194" s="771">
        <v>1820.4421200000002</v>
      </c>
      <c r="CG194" s="771">
        <v>1820.4421200000002</v>
      </c>
      <c r="CH194" s="771">
        <v>1820.4421200000002</v>
      </c>
      <c r="CI194" s="771">
        <v>1633.9535500000002</v>
      </c>
      <c r="CJ194" s="771">
        <v>1633.9535500000002</v>
      </c>
      <c r="CK194" s="771">
        <v>1633.9535500000002</v>
      </c>
      <c r="CL194" s="771">
        <v>1633.9535500000002</v>
      </c>
      <c r="CM194" s="771">
        <v>1760.57449</v>
      </c>
      <c r="CN194" s="771">
        <v>1806.58889</v>
      </c>
      <c r="CO194" s="771">
        <v>2118.8724000000002</v>
      </c>
      <c r="CP194" s="771">
        <v>2294.3045500000003</v>
      </c>
      <c r="CQ194" s="771">
        <v>1981.5075000000002</v>
      </c>
      <c r="CR194" s="771">
        <v>2245.3732</v>
      </c>
      <c r="CS194" s="771">
        <v>2130.5943299999999</v>
      </c>
      <c r="CT194" s="771">
        <v>2031.9097000000002</v>
      </c>
      <c r="CU194" s="840">
        <v>1920.4785999999999</v>
      </c>
      <c r="CV194" s="840">
        <v>1885.9164999999998</v>
      </c>
      <c r="CW194" s="840">
        <v>1550.0443099999998</v>
      </c>
      <c r="CX194" s="840">
        <v>1741.7941000000001</v>
      </c>
      <c r="CY194" s="840">
        <v>1325.1965</v>
      </c>
      <c r="CZ194" s="840">
        <v>1004.4952000000001</v>
      </c>
      <c r="DA194" s="840">
        <v>1456.0679</v>
      </c>
      <c r="DB194" s="840">
        <v>1871.7197000000001</v>
      </c>
      <c r="DC194" s="840">
        <v>1561.2538100000002</v>
      </c>
      <c r="DD194" s="840">
        <v>1755.2851000000001</v>
      </c>
      <c r="DE194" s="840">
        <v>1793.0415000000003</v>
      </c>
      <c r="DF194" s="841">
        <v>1898.2514999999999</v>
      </c>
      <c r="DG194" s="841">
        <v>1833.9333000000001</v>
      </c>
      <c r="DH194" s="841">
        <v>2209.7412999999997</v>
      </c>
      <c r="DI194" s="771">
        <v>2344.7530999999999</v>
      </c>
      <c r="DJ194" s="771">
        <v>2311.7499800000001</v>
      </c>
      <c r="DK194" s="771"/>
      <c r="DL194" s="771"/>
      <c r="DM194" s="771"/>
      <c r="DN194" s="771"/>
      <c r="DO194" s="771"/>
      <c r="DP194" s="771"/>
      <c r="DQ194" s="771"/>
      <c r="DR194" s="771"/>
      <c r="DS194" s="771"/>
      <c r="DT194" s="771"/>
      <c r="DU194" s="771"/>
      <c r="DV194" s="771"/>
      <c r="DW194" s="771"/>
      <c r="DX194" s="771"/>
      <c r="DY194" s="771"/>
      <c r="DZ194" s="772"/>
    </row>
    <row r="195" spans="1:130" s="1" customFormat="1" ht="15.75">
      <c r="A195" s="714"/>
      <c r="B195" s="453" t="s">
        <v>653</v>
      </c>
      <c r="C195" s="457"/>
      <c r="D195" s="457"/>
      <c r="E195" s="457"/>
      <c r="F195" s="457"/>
      <c r="G195" s="457"/>
      <c r="H195" s="457"/>
      <c r="I195" s="457"/>
      <c r="J195" s="457"/>
      <c r="K195" s="457"/>
      <c r="L195" s="457"/>
      <c r="M195" s="457"/>
      <c r="N195" s="457"/>
      <c r="O195" s="771">
        <v>0</v>
      </c>
      <c r="P195" s="771">
        <v>0</v>
      </c>
      <c r="Q195" s="771">
        <v>0</v>
      </c>
      <c r="R195" s="771">
        <v>0</v>
      </c>
      <c r="S195" s="771">
        <v>0</v>
      </c>
      <c r="T195" s="771">
        <v>0</v>
      </c>
      <c r="U195" s="771">
        <v>0</v>
      </c>
      <c r="V195" s="771">
        <v>0</v>
      </c>
      <c r="W195" s="771">
        <v>0</v>
      </c>
      <c r="X195" s="771">
        <v>0</v>
      </c>
      <c r="Y195" s="771">
        <v>0</v>
      </c>
      <c r="Z195" s="771">
        <v>0</v>
      </c>
      <c r="AA195" s="771">
        <v>0.66</v>
      </c>
      <c r="AB195" s="771">
        <v>0.66</v>
      </c>
      <c r="AC195" s="771">
        <v>0.66</v>
      </c>
      <c r="AD195" s="771">
        <v>0.66</v>
      </c>
      <c r="AE195" s="771">
        <v>0.68421975000000002</v>
      </c>
      <c r="AF195" s="771">
        <v>0.68421975000000002</v>
      </c>
      <c r="AG195" s="771">
        <v>0.68421975000000002</v>
      </c>
      <c r="AH195" s="771">
        <v>0.68421975000000002</v>
      </c>
      <c r="AI195" s="771">
        <v>0.59250000000000003</v>
      </c>
      <c r="AJ195" s="771">
        <v>0.59250000000000003</v>
      </c>
      <c r="AK195" s="771">
        <v>0.59250000000000003</v>
      </c>
      <c r="AL195" s="771">
        <v>0.59250000000000003</v>
      </c>
      <c r="AM195" s="771">
        <v>0.95250000000000001</v>
      </c>
      <c r="AN195" s="771">
        <v>0.95250000000000001</v>
      </c>
      <c r="AO195" s="771">
        <v>0.95250000000000001</v>
      </c>
      <c r="AP195" s="771">
        <v>0.95250000000000001</v>
      </c>
      <c r="AQ195" s="771">
        <v>0.7969722286100831</v>
      </c>
      <c r="AR195" s="771">
        <v>0.7969722286100831</v>
      </c>
      <c r="AS195" s="771">
        <v>0.7969722286100831</v>
      </c>
      <c r="AT195" s="771">
        <v>0.7969722286100831</v>
      </c>
      <c r="AU195" s="771">
        <v>1.1037447778809071</v>
      </c>
      <c r="AV195" s="771">
        <v>1.1037447778809071</v>
      </c>
      <c r="AW195" s="771">
        <v>1.1037447778809071</v>
      </c>
      <c r="AX195" s="771">
        <v>1.1037447778809071</v>
      </c>
      <c r="AY195" s="771">
        <v>3.5933700599468557</v>
      </c>
      <c r="AZ195" s="771">
        <v>3.5933700599468557</v>
      </c>
      <c r="BA195" s="771">
        <v>3.5933700599468557</v>
      </c>
      <c r="BB195" s="771">
        <v>3.5933700599468557</v>
      </c>
      <c r="BC195" s="771">
        <v>8.2491019401272059</v>
      </c>
      <c r="BD195" s="771">
        <v>8.2491019401272059</v>
      </c>
      <c r="BE195" s="771">
        <v>8.2491019401272059</v>
      </c>
      <c r="BF195" s="771">
        <v>8.2491019401272059</v>
      </c>
      <c r="BG195" s="771">
        <v>6.7194850856258039</v>
      </c>
      <c r="BH195" s="771">
        <v>6.7194850856258039</v>
      </c>
      <c r="BI195" s="771">
        <v>6.7194850856258039</v>
      </c>
      <c r="BJ195" s="771">
        <v>6.7194850856258039</v>
      </c>
      <c r="BK195" s="771">
        <v>9.2499433137210545</v>
      </c>
      <c r="BL195" s="771">
        <v>7.1189292138164939</v>
      </c>
      <c r="BM195" s="771">
        <v>7.2589516734245638</v>
      </c>
      <c r="BN195" s="771">
        <v>10.134028848702599</v>
      </c>
      <c r="BO195" s="771">
        <v>10.759940503019958</v>
      </c>
      <c r="BP195" s="771">
        <v>11.090722172906366</v>
      </c>
      <c r="BQ195" s="771">
        <v>12.074494851737491</v>
      </c>
      <c r="BR195" s="771">
        <v>14.428469528273414</v>
      </c>
      <c r="BS195" s="771">
        <v>18.014632285197774</v>
      </c>
      <c r="BT195" s="771">
        <v>18.513418761673091</v>
      </c>
      <c r="BU195" s="771">
        <v>31.429475477673375</v>
      </c>
      <c r="BV195" s="771">
        <v>20.040963515601113</v>
      </c>
      <c r="BW195" s="771">
        <v>18.166199415770656</v>
      </c>
      <c r="BX195" s="771">
        <v>26.062176564338159</v>
      </c>
      <c r="BY195" s="771">
        <v>20.426576211351172</v>
      </c>
      <c r="BZ195" s="771">
        <v>17.257681313785294</v>
      </c>
      <c r="CA195" s="771">
        <v>22.690698989592953</v>
      </c>
      <c r="CB195" s="771">
        <v>26.354051432705877</v>
      </c>
      <c r="CC195" s="771">
        <v>23.895392406384378</v>
      </c>
      <c r="CD195" s="771">
        <v>30.664330432921428</v>
      </c>
      <c r="CE195" s="771">
        <v>28.93175585960185</v>
      </c>
      <c r="CF195" s="771">
        <v>28.93175585960185</v>
      </c>
      <c r="CG195" s="771">
        <v>28.93175585960185</v>
      </c>
      <c r="CH195" s="771">
        <v>28.93175585960185</v>
      </c>
      <c r="CI195" s="771">
        <v>38.818570508013224</v>
      </c>
      <c r="CJ195" s="771">
        <v>38.818570508013224</v>
      </c>
      <c r="CK195" s="771">
        <v>38.818570508013224</v>
      </c>
      <c r="CL195" s="771">
        <v>38.818570508013224</v>
      </c>
      <c r="CM195" s="771">
        <v>64.535638296962475</v>
      </c>
      <c r="CN195" s="771">
        <v>78.421773409440661</v>
      </c>
      <c r="CO195" s="771">
        <v>81.913341266450956</v>
      </c>
      <c r="CP195" s="771">
        <v>76.597480026579504</v>
      </c>
      <c r="CQ195" s="771">
        <v>78.691120541363546</v>
      </c>
      <c r="CR195" s="771">
        <v>83.625168017601212</v>
      </c>
      <c r="CS195" s="771">
        <v>76.213254190474075</v>
      </c>
      <c r="CT195" s="771">
        <v>67.441920180072103</v>
      </c>
      <c r="CU195" s="840">
        <v>68.197004171350486</v>
      </c>
      <c r="CV195" s="840">
        <v>93.182271143355266</v>
      </c>
      <c r="CW195" s="840">
        <v>40.377083864240809</v>
      </c>
      <c r="CX195" s="840">
        <v>35.701987194368535</v>
      </c>
      <c r="CY195" s="840">
        <v>46.055495079719599</v>
      </c>
      <c r="CZ195" s="840">
        <v>34.26954110243225</v>
      </c>
      <c r="DA195" s="840">
        <v>50.113229808442242</v>
      </c>
      <c r="DB195" s="840">
        <v>45.588048276206088</v>
      </c>
      <c r="DC195" s="840">
        <v>46.151676949185692</v>
      </c>
      <c r="DD195" s="840">
        <v>75.08326634184769</v>
      </c>
      <c r="DE195" s="840">
        <v>72.053231252911303</v>
      </c>
      <c r="DF195" s="841">
        <v>82.506420327714991</v>
      </c>
      <c r="DG195" s="841">
        <v>74.593552191322004</v>
      </c>
      <c r="DH195" s="841">
        <v>77.287489265138305</v>
      </c>
      <c r="DI195" s="771">
        <v>97.466708289618765</v>
      </c>
      <c r="DJ195" s="771">
        <v>100.40753097212911</v>
      </c>
      <c r="DK195" s="771"/>
      <c r="DL195" s="771"/>
      <c r="DM195" s="771"/>
      <c r="DN195" s="771"/>
      <c r="DO195" s="771"/>
      <c r="DP195" s="771"/>
      <c r="DQ195" s="771"/>
      <c r="DR195" s="771"/>
      <c r="DS195" s="771"/>
      <c r="DT195" s="771"/>
      <c r="DU195" s="771"/>
      <c r="DV195" s="771"/>
      <c r="DW195" s="771"/>
      <c r="DX195" s="771"/>
      <c r="DY195" s="771"/>
      <c r="DZ195" s="772"/>
    </row>
    <row r="196" spans="1:130" s="1" customFormat="1" ht="15.75">
      <c r="A196" s="714"/>
      <c r="B196" s="453" t="s">
        <v>654</v>
      </c>
      <c r="C196" s="457"/>
      <c r="D196" s="457"/>
      <c r="E196" s="457"/>
      <c r="F196" s="457"/>
      <c r="G196" s="457"/>
      <c r="H196" s="457"/>
      <c r="I196" s="457"/>
      <c r="J196" s="457"/>
      <c r="K196" s="457"/>
      <c r="L196" s="457"/>
      <c r="M196" s="457"/>
      <c r="N196" s="457"/>
      <c r="O196" s="771">
        <v>0</v>
      </c>
      <c r="P196" s="771">
        <v>0</v>
      </c>
      <c r="Q196" s="771">
        <v>0</v>
      </c>
      <c r="R196" s="771">
        <v>0</v>
      </c>
      <c r="S196" s="771">
        <v>0</v>
      </c>
      <c r="T196" s="771">
        <v>0</v>
      </c>
      <c r="U196" s="771">
        <v>0</v>
      </c>
      <c r="V196" s="771">
        <v>0</v>
      </c>
      <c r="W196" s="771">
        <v>0</v>
      </c>
      <c r="X196" s="771">
        <v>0</v>
      </c>
      <c r="Y196" s="771">
        <v>0</v>
      </c>
      <c r="Z196" s="771">
        <v>0</v>
      </c>
      <c r="AA196" s="771">
        <v>0</v>
      </c>
      <c r="AB196" s="771">
        <v>0</v>
      </c>
      <c r="AC196" s="771">
        <v>0</v>
      </c>
      <c r="AD196" s="771">
        <v>0</v>
      </c>
      <c r="AE196" s="771">
        <v>0</v>
      </c>
      <c r="AF196" s="771">
        <v>0</v>
      </c>
      <c r="AG196" s="771">
        <v>0</v>
      </c>
      <c r="AH196" s="771">
        <v>0</v>
      </c>
      <c r="AI196" s="771">
        <v>0</v>
      </c>
      <c r="AJ196" s="771">
        <v>0</v>
      </c>
      <c r="AK196" s="771">
        <v>0</v>
      </c>
      <c r="AL196" s="771">
        <v>0</v>
      </c>
      <c r="AM196" s="771">
        <v>752.85825</v>
      </c>
      <c r="AN196" s="771">
        <v>752.85825</v>
      </c>
      <c r="AO196" s="771">
        <v>752.85825</v>
      </c>
      <c r="AP196" s="771">
        <v>752.85825</v>
      </c>
      <c r="AQ196" s="771">
        <v>1525.4022500000001</v>
      </c>
      <c r="AR196" s="771">
        <v>1525.4022500000001</v>
      </c>
      <c r="AS196" s="771">
        <v>1525.4022500000001</v>
      </c>
      <c r="AT196" s="771">
        <v>1525.4022500000001</v>
      </c>
      <c r="AU196" s="771">
        <v>25843.552749999999</v>
      </c>
      <c r="AV196" s="771">
        <v>25843.552749999999</v>
      </c>
      <c r="AW196" s="771">
        <v>25843.552749999999</v>
      </c>
      <c r="AX196" s="771">
        <v>25843.552749999999</v>
      </c>
      <c r="AY196" s="771">
        <v>5474.6930000000002</v>
      </c>
      <c r="AZ196" s="771">
        <v>5474.6930000000002</v>
      </c>
      <c r="BA196" s="771">
        <v>5474.6930000000002</v>
      </c>
      <c r="BB196" s="771">
        <v>5474.6930000000002</v>
      </c>
      <c r="BC196" s="771">
        <v>15245.7395</v>
      </c>
      <c r="BD196" s="771">
        <v>15245.7395</v>
      </c>
      <c r="BE196" s="771">
        <v>15245.7395</v>
      </c>
      <c r="BF196" s="771">
        <v>15245.7395</v>
      </c>
      <c r="BG196" s="771">
        <v>14371.129000000001</v>
      </c>
      <c r="BH196" s="771">
        <v>14371.129000000001</v>
      </c>
      <c r="BI196" s="771">
        <v>14371.129000000001</v>
      </c>
      <c r="BJ196" s="771">
        <v>14371.129000000001</v>
      </c>
      <c r="BK196" s="771">
        <v>11985.069</v>
      </c>
      <c r="BL196" s="771">
        <v>11775.278999999999</v>
      </c>
      <c r="BM196" s="771">
        <v>15519.501682670161</v>
      </c>
      <c r="BN196" s="771">
        <v>17114.112000000001</v>
      </c>
      <c r="BO196" s="771">
        <v>16936.25</v>
      </c>
      <c r="BP196" s="771">
        <v>28419.016</v>
      </c>
      <c r="BQ196" s="771">
        <v>19793.963</v>
      </c>
      <c r="BR196" s="771">
        <v>27912.955999999998</v>
      </c>
      <c r="BS196" s="771">
        <v>37186.476000000002</v>
      </c>
      <c r="BT196" s="771">
        <v>36953.081900000005</v>
      </c>
      <c r="BU196" s="771">
        <v>52033.379550000005</v>
      </c>
      <c r="BV196" s="771">
        <v>48412.20162</v>
      </c>
      <c r="BW196" s="771">
        <v>41237.872349999998</v>
      </c>
      <c r="BX196" s="771">
        <v>39468.401440000001</v>
      </c>
      <c r="BY196" s="771">
        <v>34697.869719999995</v>
      </c>
      <c r="BZ196" s="771">
        <v>34483.199420000004</v>
      </c>
      <c r="CA196" s="771">
        <v>32191.722260000002</v>
      </c>
      <c r="CB196" s="771">
        <v>38294.818789999998</v>
      </c>
      <c r="CC196" s="771">
        <v>42598.529670000004</v>
      </c>
      <c r="CD196" s="771">
        <v>46546.676919999998</v>
      </c>
      <c r="CE196" s="771">
        <v>43104.738752499994</v>
      </c>
      <c r="CF196" s="771">
        <v>43104.738752499994</v>
      </c>
      <c r="CG196" s="771">
        <v>43104.738752499994</v>
      </c>
      <c r="CH196" s="771">
        <v>43104.738752499994</v>
      </c>
      <c r="CI196" s="771">
        <v>44963.99259999999</v>
      </c>
      <c r="CJ196" s="771">
        <v>44963.99259999999</v>
      </c>
      <c r="CK196" s="771">
        <v>44963.99259999999</v>
      </c>
      <c r="CL196" s="771">
        <v>44963.99259999999</v>
      </c>
      <c r="CM196" s="771">
        <v>53843.702129999998</v>
      </c>
      <c r="CN196" s="771">
        <v>66739.45216999999</v>
      </c>
      <c r="CO196" s="771">
        <v>76282.89396000003</v>
      </c>
      <c r="CP196" s="771">
        <v>68978.203139999983</v>
      </c>
      <c r="CQ196" s="771">
        <v>71702.622220000019</v>
      </c>
      <c r="CR196" s="771">
        <v>79266.097640000007</v>
      </c>
      <c r="CS196" s="771">
        <v>84203.470859999987</v>
      </c>
      <c r="CT196" s="771">
        <v>66971.71696000002</v>
      </c>
      <c r="CU196" s="840">
        <v>80220.056221883686</v>
      </c>
      <c r="CV196" s="840">
        <v>139669.57412605922</v>
      </c>
      <c r="CW196" s="840">
        <v>57920.388618099845</v>
      </c>
      <c r="CX196" s="840">
        <v>51582.625593702032</v>
      </c>
      <c r="CY196" s="840">
        <v>69570.409060000005</v>
      </c>
      <c r="CZ196" s="840">
        <v>62799.022479999992</v>
      </c>
      <c r="DA196" s="840">
        <v>87639.242910000001</v>
      </c>
      <c r="DB196" s="840">
        <v>83792.841329999996</v>
      </c>
      <c r="DC196" s="840">
        <v>79404.273919999992</v>
      </c>
      <c r="DD196" s="840">
        <v>114533.52478000001</v>
      </c>
      <c r="DE196" s="840">
        <v>124840.31991000001</v>
      </c>
      <c r="DF196" s="841">
        <v>135237.90809000001</v>
      </c>
      <c r="DG196" s="841">
        <v>130050.64798000001</v>
      </c>
      <c r="DH196" s="841">
        <v>154267.51548999999</v>
      </c>
      <c r="DI196" s="771">
        <v>156337.50352999999</v>
      </c>
      <c r="DJ196" s="771">
        <v>170969.90537999998</v>
      </c>
      <c r="DK196" s="771"/>
      <c r="DL196" s="771"/>
      <c r="DM196" s="771"/>
      <c r="DN196" s="771"/>
      <c r="DO196" s="771"/>
      <c r="DP196" s="771"/>
      <c r="DQ196" s="771"/>
      <c r="DR196" s="771"/>
      <c r="DS196" s="771"/>
      <c r="DT196" s="771"/>
      <c r="DU196" s="771"/>
      <c r="DV196" s="771"/>
      <c r="DW196" s="771"/>
      <c r="DX196" s="771"/>
      <c r="DY196" s="771"/>
      <c r="DZ196" s="772"/>
    </row>
    <row r="197" spans="1:130" s="1" customFormat="1" ht="15.75">
      <c r="A197" s="714"/>
      <c r="B197" s="453" t="s">
        <v>655</v>
      </c>
      <c r="C197" s="457"/>
      <c r="D197" s="457"/>
      <c r="E197" s="457"/>
      <c r="F197" s="457"/>
      <c r="G197" s="457"/>
      <c r="H197" s="457"/>
      <c r="I197" s="457"/>
      <c r="J197" s="457"/>
      <c r="K197" s="457"/>
      <c r="L197" s="457"/>
      <c r="M197" s="457"/>
      <c r="N197" s="457"/>
      <c r="O197" s="771">
        <v>0</v>
      </c>
      <c r="P197" s="771">
        <v>0</v>
      </c>
      <c r="Q197" s="771">
        <v>0</v>
      </c>
      <c r="R197" s="771">
        <v>0</v>
      </c>
      <c r="S197" s="771">
        <v>0</v>
      </c>
      <c r="T197" s="771">
        <v>0</v>
      </c>
      <c r="U197" s="771">
        <v>0</v>
      </c>
      <c r="V197" s="771">
        <v>0</v>
      </c>
      <c r="W197" s="771">
        <v>0</v>
      </c>
      <c r="X197" s="771">
        <v>0</v>
      </c>
      <c r="Y197" s="771">
        <v>0</v>
      </c>
      <c r="Z197" s="771">
        <v>0</v>
      </c>
      <c r="AA197" s="771">
        <v>0</v>
      </c>
      <c r="AB197" s="771">
        <v>0</v>
      </c>
      <c r="AC197" s="771">
        <v>0</v>
      </c>
      <c r="AD197" s="771">
        <v>0</v>
      </c>
      <c r="AE197" s="771">
        <v>0</v>
      </c>
      <c r="AF197" s="771">
        <v>0</v>
      </c>
      <c r="AG197" s="771">
        <v>0</v>
      </c>
      <c r="AH197" s="771">
        <v>0</v>
      </c>
      <c r="AI197" s="771">
        <v>0</v>
      </c>
      <c r="AJ197" s="771">
        <v>0</v>
      </c>
      <c r="AK197" s="771">
        <v>0</v>
      </c>
      <c r="AL197" s="771">
        <v>0</v>
      </c>
      <c r="AM197" s="771">
        <v>0</v>
      </c>
      <c r="AN197" s="771">
        <v>0</v>
      </c>
      <c r="AO197" s="771">
        <v>0</v>
      </c>
      <c r="AP197" s="771">
        <v>0</v>
      </c>
      <c r="AQ197" s="771">
        <v>0</v>
      </c>
      <c r="AR197" s="771">
        <v>0</v>
      </c>
      <c r="AS197" s="771">
        <v>0</v>
      </c>
      <c r="AT197" s="771">
        <v>0</v>
      </c>
      <c r="AU197" s="771">
        <v>0</v>
      </c>
      <c r="AV197" s="771">
        <v>0</v>
      </c>
      <c r="AW197" s="771">
        <v>0</v>
      </c>
      <c r="AX197" s="771">
        <v>0</v>
      </c>
      <c r="AY197" s="771">
        <v>0</v>
      </c>
      <c r="AZ197" s="771">
        <v>0</v>
      </c>
      <c r="BA197" s="771">
        <v>0</v>
      </c>
      <c r="BB197" s="771">
        <v>0</v>
      </c>
      <c r="BC197" s="771">
        <v>8.2535417872115949E-2</v>
      </c>
      <c r="BD197" s="771">
        <v>8.2535417872115949E-2</v>
      </c>
      <c r="BE197" s="771">
        <v>8.2535417872115949E-2</v>
      </c>
      <c r="BF197" s="771">
        <v>8.2535417872115949E-2</v>
      </c>
      <c r="BG197" s="771">
        <v>9.9520491379263165E-2</v>
      </c>
      <c r="BH197" s="771">
        <v>9.9520491379263165E-2</v>
      </c>
      <c r="BI197" s="771">
        <v>9.9520491379263165E-2</v>
      </c>
      <c r="BJ197" s="771">
        <v>9.9520491379263165E-2</v>
      </c>
      <c r="BK197" s="771">
        <v>1.1642608017410431E-2</v>
      </c>
      <c r="BL197" s="771">
        <v>0.39870192249398317</v>
      </c>
      <c r="BM197" s="771">
        <v>0.28671349151437248</v>
      </c>
      <c r="BN197" s="771">
        <v>0.8399367240020863</v>
      </c>
      <c r="BO197" s="771">
        <v>2.1245150168314559</v>
      </c>
      <c r="BP197" s="771">
        <v>3.969492126286577</v>
      </c>
      <c r="BQ197" s="771">
        <v>7.337178163865909</v>
      </c>
      <c r="BR197" s="771">
        <v>6.7800671742082983</v>
      </c>
      <c r="BS197" s="771">
        <v>17.909168925462467</v>
      </c>
      <c r="BT197" s="771">
        <v>11.416045130253025</v>
      </c>
      <c r="BU197" s="771">
        <v>16.548846303527771</v>
      </c>
      <c r="BV197" s="771">
        <v>23.256918873779878</v>
      </c>
      <c r="BW197" s="771">
        <v>12.138627158847079</v>
      </c>
      <c r="BX197" s="771">
        <v>18.623857280386318</v>
      </c>
      <c r="BY197" s="771">
        <v>16.357580654789672</v>
      </c>
      <c r="BZ197" s="771">
        <v>17.92386402181679</v>
      </c>
      <c r="CA197" s="771">
        <v>20.675467143776324</v>
      </c>
      <c r="CB197" s="771">
        <v>17.213174043804262</v>
      </c>
      <c r="CC197" s="771">
        <v>14.060534481271095</v>
      </c>
      <c r="CD197" s="771">
        <v>16.526081150188638</v>
      </c>
      <c r="CE197" s="771">
        <v>22.335324750445878</v>
      </c>
      <c r="CF197" s="771">
        <v>22.335324750445878</v>
      </c>
      <c r="CG197" s="771">
        <v>22.335324750445878</v>
      </c>
      <c r="CH197" s="771">
        <v>22.335324750445878</v>
      </c>
      <c r="CI197" s="771">
        <v>28.09239387543564</v>
      </c>
      <c r="CJ197" s="771">
        <v>28.09239387543564</v>
      </c>
      <c r="CK197" s="771">
        <v>28.09239387543564</v>
      </c>
      <c r="CL197" s="771">
        <v>28.09239387543564</v>
      </c>
      <c r="CM197" s="771">
        <v>30.589916448494705</v>
      </c>
      <c r="CN197" s="771">
        <v>36.756371195887724</v>
      </c>
      <c r="CO197" s="771">
        <v>35.556003631392528</v>
      </c>
      <c r="CP197" s="771">
        <v>33.347906126029564</v>
      </c>
      <c r="CQ197" s="771">
        <v>33.613905744700268</v>
      </c>
      <c r="CR197" s="771">
        <v>32.196030599016055</v>
      </c>
      <c r="CS197" s="771">
        <v>32.266445344065538</v>
      </c>
      <c r="CT197" s="771">
        <v>31.473175290528967</v>
      </c>
      <c r="CU197" s="840">
        <v>32.467684867735137</v>
      </c>
      <c r="CV197" s="840">
        <v>35.759740811543026</v>
      </c>
      <c r="CW197" s="840">
        <v>36.254208046793117</v>
      </c>
      <c r="CX197" s="840">
        <v>31.22164512608337</v>
      </c>
      <c r="CY197" s="840">
        <v>27.336109748196929</v>
      </c>
      <c r="CZ197" s="840">
        <v>14.115640296081267</v>
      </c>
      <c r="DA197" s="840">
        <v>18.574076473367452</v>
      </c>
      <c r="DB197" s="840">
        <v>15.919518768359428</v>
      </c>
      <c r="DC197" s="840">
        <v>20.154760791400722</v>
      </c>
      <c r="DD197" s="840">
        <v>25.447970621290857</v>
      </c>
      <c r="DE197" s="840">
        <v>29.957738837540084</v>
      </c>
      <c r="DF197" s="841">
        <v>33.546643909272881</v>
      </c>
      <c r="DG197" s="841">
        <v>44.151331348922788</v>
      </c>
      <c r="DH197" s="841">
        <v>55.452703454793649</v>
      </c>
      <c r="DI197" s="771">
        <v>63.885106392941154</v>
      </c>
      <c r="DJ197" s="771">
        <v>34.008315558343433</v>
      </c>
      <c r="DK197" s="771"/>
      <c r="DL197" s="771"/>
      <c r="DM197" s="771"/>
      <c r="DN197" s="771"/>
      <c r="DO197" s="771"/>
      <c r="DP197" s="771"/>
      <c r="DQ197" s="771"/>
      <c r="DR197" s="771"/>
      <c r="DS197" s="771"/>
      <c r="DT197" s="771"/>
      <c r="DU197" s="771"/>
      <c r="DV197" s="771"/>
      <c r="DW197" s="771"/>
      <c r="DX197" s="771"/>
      <c r="DY197" s="771"/>
      <c r="DZ197" s="772"/>
    </row>
    <row r="198" spans="1:130" s="1" customFormat="1" ht="15.75">
      <c r="A198" s="714"/>
      <c r="B198" s="453" t="s">
        <v>656</v>
      </c>
      <c r="C198" s="457"/>
      <c r="D198" s="457"/>
      <c r="E198" s="457"/>
      <c r="F198" s="457"/>
      <c r="G198" s="457"/>
      <c r="H198" s="457"/>
      <c r="I198" s="457"/>
      <c r="J198" s="457"/>
      <c r="K198" s="457"/>
      <c r="L198" s="457"/>
      <c r="M198" s="457"/>
      <c r="N198" s="457"/>
      <c r="O198" s="771">
        <v>0</v>
      </c>
      <c r="P198" s="771">
        <v>0</v>
      </c>
      <c r="Q198" s="771">
        <v>0</v>
      </c>
      <c r="R198" s="771">
        <v>0</v>
      </c>
      <c r="S198" s="771">
        <v>0</v>
      </c>
      <c r="T198" s="771">
        <v>0</v>
      </c>
      <c r="U198" s="771">
        <v>0</v>
      </c>
      <c r="V198" s="771">
        <v>0</v>
      </c>
      <c r="W198" s="771">
        <v>0</v>
      </c>
      <c r="X198" s="771">
        <v>0</v>
      </c>
      <c r="Y198" s="771">
        <v>0</v>
      </c>
      <c r="Z198" s="771">
        <v>0</v>
      </c>
      <c r="AA198" s="771">
        <v>0</v>
      </c>
      <c r="AB198" s="771">
        <v>0</v>
      </c>
      <c r="AC198" s="771">
        <v>0</v>
      </c>
      <c r="AD198" s="771">
        <v>0</v>
      </c>
      <c r="AE198" s="771">
        <v>0</v>
      </c>
      <c r="AF198" s="771">
        <v>0</v>
      </c>
      <c r="AG198" s="771">
        <v>0</v>
      </c>
      <c r="AH198" s="771">
        <v>0</v>
      </c>
      <c r="AI198" s="771">
        <v>0</v>
      </c>
      <c r="AJ198" s="771">
        <v>0</v>
      </c>
      <c r="AK198" s="771">
        <v>0</v>
      </c>
      <c r="AL198" s="771">
        <v>0</v>
      </c>
      <c r="AM198" s="771">
        <v>0</v>
      </c>
      <c r="AN198" s="771">
        <v>0</v>
      </c>
      <c r="AO198" s="771">
        <v>0</v>
      </c>
      <c r="AP198" s="771">
        <v>0</v>
      </c>
      <c r="AQ198" s="771">
        <v>0</v>
      </c>
      <c r="AR198" s="771">
        <v>0</v>
      </c>
      <c r="AS198" s="771">
        <v>0</v>
      </c>
      <c r="AT198" s="771">
        <v>0</v>
      </c>
      <c r="AU198" s="771">
        <v>0</v>
      </c>
      <c r="AV198" s="771">
        <v>0</v>
      </c>
      <c r="AW198" s="771">
        <v>0</v>
      </c>
      <c r="AX198" s="771">
        <v>0</v>
      </c>
      <c r="AY198" s="771">
        <v>0</v>
      </c>
      <c r="AZ198" s="771">
        <v>0</v>
      </c>
      <c r="BA198" s="771">
        <v>0</v>
      </c>
      <c r="BB198" s="771">
        <v>0</v>
      </c>
      <c r="BC198" s="771">
        <v>217.64725000000001</v>
      </c>
      <c r="BD198" s="771">
        <v>217.64725000000001</v>
      </c>
      <c r="BE198" s="771">
        <v>217.64725000000001</v>
      </c>
      <c r="BF198" s="771">
        <v>217.64725000000001</v>
      </c>
      <c r="BG198" s="771">
        <v>151.90174999999999</v>
      </c>
      <c r="BH198" s="771">
        <v>151.90174999999999</v>
      </c>
      <c r="BI198" s="771">
        <v>151.90174999999999</v>
      </c>
      <c r="BJ198" s="771">
        <v>151.90174999999999</v>
      </c>
      <c r="BK198" s="771">
        <v>29.587</v>
      </c>
      <c r="BL198" s="771">
        <v>839.78800000000001</v>
      </c>
      <c r="BM198" s="771">
        <v>589.41700000000003</v>
      </c>
      <c r="BN198" s="771">
        <v>984.76800000000003</v>
      </c>
      <c r="BO198" s="771">
        <v>2109.788</v>
      </c>
      <c r="BP198" s="771">
        <v>3744.8779999999997</v>
      </c>
      <c r="BQ198" s="771">
        <v>5573.7289999999994</v>
      </c>
      <c r="BR198" s="771">
        <v>5805.5730000000003</v>
      </c>
      <c r="BS198" s="771">
        <v>13097.52</v>
      </c>
      <c r="BT198" s="771">
        <v>8111.8059999999996</v>
      </c>
      <c r="BU198" s="771">
        <v>10908.991</v>
      </c>
      <c r="BV198" s="771">
        <v>11809.64632</v>
      </c>
      <c r="BW198" s="771">
        <v>9431.6631600000001</v>
      </c>
      <c r="BX198" s="771">
        <v>13250.66274</v>
      </c>
      <c r="BY198" s="771">
        <v>12842.0965</v>
      </c>
      <c r="BZ198" s="771">
        <v>14365.910400000001</v>
      </c>
      <c r="CA198" s="771">
        <v>13662.328000000001</v>
      </c>
      <c r="CB198" s="771">
        <v>11448.135869999998</v>
      </c>
      <c r="CC198" s="771">
        <v>11343.70182</v>
      </c>
      <c r="CD198" s="771">
        <v>13378.341950000002</v>
      </c>
      <c r="CE198" s="771">
        <v>19500.26871</v>
      </c>
      <c r="CF198" s="771">
        <v>19500.26871</v>
      </c>
      <c r="CG198" s="771">
        <v>19500.26871</v>
      </c>
      <c r="CH198" s="771">
        <v>19500.26871</v>
      </c>
      <c r="CI198" s="771">
        <v>30783.752294999998</v>
      </c>
      <c r="CJ198" s="771">
        <v>30783.752294999998</v>
      </c>
      <c r="CK198" s="771">
        <v>30783.752294999998</v>
      </c>
      <c r="CL198" s="771">
        <v>30783.752294999998</v>
      </c>
      <c r="CM198" s="771">
        <v>34461.133629999997</v>
      </c>
      <c r="CN198" s="771">
        <v>40369.08642</v>
      </c>
      <c r="CO198" s="771">
        <v>40690.508999999998</v>
      </c>
      <c r="CP198" s="771">
        <v>36512.892</v>
      </c>
      <c r="CQ198" s="771">
        <v>34654.403359999997</v>
      </c>
      <c r="CR198" s="771">
        <v>33724.207629999997</v>
      </c>
      <c r="CS198" s="771">
        <v>35047.324289999997</v>
      </c>
      <c r="CT198" s="771">
        <v>34822.663509999998</v>
      </c>
      <c r="CU198" s="840">
        <v>38375.565630000005</v>
      </c>
      <c r="CV198" s="840">
        <v>42057.93275</v>
      </c>
      <c r="CW198" s="840">
        <v>43581.776640000004</v>
      </c>
      <c r="CX198" s="840">
        <v>36902.469850000001</v>
      </c>
      <c r="CY198" s="840">
        <v>33417.795399999995</v>
      </c>
      <c r="CZ198" s="840">
        <v>22067.169850000002</v>
      </c>
      <c r="DA198" s="840">
        <v>29127.294870000002</v>
      </c>
      <c r="DB198" s="840">
        <v>25562.362450000001</v>
      </c>
      <c r="DC198" s="840">
        <v>30194.709480000001</v>
      </c>
      <c r="DD198" s="840">
        <v>31525.88809</v>
      </c>
      <c r="DE198" s="840">
        <v>34604.924979999996</v>
      </c>
      <c r="DF198" s="841">
        <v>35757.599000000002</v>
      </c>
      <c r="DG198" s="841">
        <v>38269.900460000004</v>
      </c>
      <c r="DH198" s="841">
        <v>37887.467769999996</v>
      </c>
      <c r="DI198" s="771">
        <v>39711.176570000003</v>
      </c>
      <c r="DJ198" s="771">
        <v>24087.456399999999</v>
      </c>
      <c r="DK198" s="771"/>
      <c r="DL198" s="771"/>
      <c r="DM198" s="771"/>
      <c r="DN198" s="771"/>
      <c r="DO198" s="771"/>
      <c r="DP198" s="771"/>
      <c r="DQ198" s="771"/>
      <c r="DR198" s="771"/>
      <c r="DS198" s="771"/>
      <c r="DT198" s="771"/>
      <c r="DU198" s="771"/>
      <c r="DV198" s="771"/>
      <c r="DW198" s="771"/>
      <c r="DX198" s="771"/>
      <c r="DY198" s="771"/>
      <c r="DZ198" s="772"/>
    </row>
    <row r="199" spans="1:130" s="1" customFormat="1" ht="15.75">
      <c r="A199" s="714"/>
      <c r="B199" s="453" t="s">
        <v>657</v>
      </c>
      <c r="C199" s="457"/>
      <c r="D199" s="457"/>
      <c r="E199" s="457"/>
      <c r="F199" s="457"/>
      <c r="G199" s="457"/>
      <c r="H199" s="457"/>
      <c r="I199" s="457"/>
      <c r="J199" s="457"/>
      <c r="K199" s="457"/>
      <c r="L199" s="457"/>
      <c r="M199" s="457"/>
      <c r="N199" s="457"/>
      <c r="O199" s="771">
        <v>0</v>
      </c>
      <c r="P199" s="771">
        <v>0</v>
      </c>
      <c r="Q199" s="771">
        <v>0</v>
      </c>
      <c r="R199" s="771">
        <v>0</v>
      </c>
      <c r="S199" s="771">
        <v>0</v>
      </c>
      <c r="T199" s="771">
        <v>0</v>
      </c>
      <c r="U199" s="771">
        <v>0</v>
      </c>
      <c r="V199" s="771">
        <v>0</v>
      </c>
      <c r="W199" s="771">
        <v>0</v>
      </c>
      <c r="X199" s="771">
        <v>0</v>
      </c>
      <c r="Y199" s="771">
        <v>0</v>
      </c>
      <c r="Z199" s="771">
        <v>0</v>
      </c>
      <c r="AA199" s="771">
        <v>0</v>
      </c>
      <c r="AB199" s="771">
        <v>0</v>
      </c>
      <c r="AC199" s="771">
        <v>0</v>
      </c>
      <c r="AD199" s="771">
        <v>0</v>
      </c>
      <c r="AE199" s="771">
        <v>0</v>
      </c>
      <c r="AF199" s="771">
        <v>0</v>
      </c>
      <c r="AG199" s="771">
        <v>0</v>
      </c>
      <c r="AH199" s="771">
        <v>0</v>
      </c>
      <c r="AI199" s="771">
        <v>0</v>
      </c>
      <c r="AJ199" s="771">
        <v>0</v>
      </c>
      <c r="AK199" s="771">
        <v>0</v>
      </c>
      <c r="AL199" s="771">
        <v>0</v>
      </c>
      <c r="AM199" s="771">
        <v>0</v>
      </c>
      <c r="AN199" s="771">
        <v>0</v>
      </c>
      <c r="AO199" s="771">
        <v>0</v>
      </c>
      <c r="AP199" s="771">
        <v>0</v>
      </c>
      <c r="AQ199" s="771">
        <v>0</v>
      </c>
      <c r="AR199" s="771">
        <v>0</v>
      </c>
      <c r="AS199" s="771">
        <v>0</v>
      </c>
      <c r="AT199" s="771">
        <v>0</v>
      </c>
      <c r="AU199" s="771">
        <v>0</v>
      </c>
      <c r="AV199" s="771">
        <v>0</v>
      </c>
      <c r="AW199" s="771">
        <v>0</v>
      </c>
      <c r="AX199" s="771">
        <v>0</v>
      </c>
      <c r="AY199" s="771">
        <v>0</v>
      </c>
      <c r="AZ199" s="771">
        <v>0</v>
      </c>
      <c r="BA199" s="771">
        <v>0</v>
      </c>
      <c r="BB199" s="771">
        <v>0</v>
      </c>
      <c r="BC199" s="771">
        <v>13.119204942043881</v>
      </c>
      <c r="BD199" s="771">
        <v>13.119204942043881</v>
      </c>
      <c r="BE199" s="771">
        <v>13.119204942043881</v>
      </c>
      <c r="BF199" s="771">
        <v>13.119204942043881</v>
      </c>
      <c r="BG199" s="771">
        <v>5.4960075716986285</v>
      </c>
      <c r="BH199" s="771">
        <v>5.4960075716986285</v>
      </c>
      <c r="BI199" s="771">
        <v>5.4960075716986285</v>
      </c>
      <c r="BJ199" s="771">
        <v>5.4960075716986285</v>
      </c>
      <c r="BK199" s="771">
        <v>8.4033051377707935</v>
      </c>
      <c r="BL199" s="771">
        <v>10.152127725258834</v>
      </c>
      <c r="BM199" s="771">
        <v>12.559087341999104</v>
      </c>
      <c r="BN199" s="771">
        <v>3.250696154739809</v>
      </c>
      <c r="BO199" s="771">
        <v>7.1311052623916797</v>
      </c>
      <c r="BP199" s="771">
        <v>2.9820766073981089</v>
      </c>
      <c r="BQ199" s="771">
        <v>2.9255901590651634</v>
      </c>
      <c r="BR199" s="771">
        <v>4.0092123808072628</v>
      </c>
      <c r="BS199" s="771">
        <v>7.2092806998473131</v>
      </c>
      <c r="BT199" s="771">
        <v>5.4646421814885464</v>
      </c>
      <c r="BU199" s="771">
        <v>8.9417642476102834</v>
      </c>
      <c r="BV199" s="771">
        <v>17.240484050856061</v>
      </c>
      <c r="BW199" s="771">
        <v>18.993712366975668</v>
      </c>
      <c r="BX199" s="771">
        <v>18.088812156922344</v>
      </c>
      <c r="BY199" s="771">
        <v>16.798892804106455</v>
      </c>
      <c r="BZ199" s="771">
        <v>16.11023843162107</v>
      </c>
      <c r="CA199" s="771">
        <v>18.23869255808324</v>
      </c>
      <c r="CB199" s="771">
        <v>43.863748538673889</v>
      </c>
      <c r="CC199" s="771">
        <v>15.041818823762426</v>
      </c>
      <c r="CD199" s="771">
        <v>19.732462238589541</v>
      </c>
      <c r="CE199" s="771">
        <v>22.131278284116998</v>
      </c>
      <c r="CF199" s="771">
        <v>22.131278284116998</v>
      </c>
      <c r="CG199" s="771">
        <v>22.131278284116998</v>
      </c>
      <c r="CH199" s="771">
        <v>22.131278284116998</v>
      </c>
      <c r="CI199" s="771">
        <v>27.976998978034587</v>
      </c>
      <c r="CJ199" s="771">
        <v>27.976998978034587</v>
      </c>
      <c r="CK199" s="771">
        <v>27.976998978034587</v>
      </c>
      <c r="CL199" s="771">
        <v>27.976998978034587</v>
      </c>
      <c r="CM199" s="771">
        <v>26.794693514716727</v>
      </c>
      <c r="CN199" s="771">
        <v>33.192131397519155</v>
      </c>
      <c r="CO199" s="771">
        <v>32.327884625302545</v>
      </c>
      <c r="CP199" s="771">
        <v>38.781706023558293</v>
      </c>
      <c r="CQ199" s="771">
        <v>45.001271458329718</v>
      </c>
      <c r="CR199" s="771">
        <v>47.043641210908177</v>
      </c>
      <c r="CS199" s="771">
        <v>44.992457366961375</v>
      </c>
      <c r="CT199" s="771">
        <v>46.839204880319627</v>
      </c>
      <c r="CU199" s="840">
        <v>52.195438642451229</v>
      </c>
      <c r="CV199" s="840">
        <v>53.484889096653113</v>
      </c>
      <c r="CW199" s="840">
        <v>54.401241843642993</v>
      </c>
      <c r="CX199" s="840">
        <v>56.110748871565164</v>
      </c>
      <c r="CY199" s="840">
        <v>54.914866939886238</v>
      </c>
      <c r="CZ199" s="840">
        <v>48.530408179155501</v>
      </c>
      <c r="DA199" s="840">
        <v>61.408203690194512</v>
      </c>
      <c r="DB199" s="840">
        <v>73.996315429065703</v>
      </c>
      <c r="DC199" s="840">
        <v>88.432822479609797</v>
      </c>
      <c r="DD199" s="840">
        <v>89.546977177826534</v>
      </c>
      <c r="DE199" s="840">
        <v>86.615730503153713</v>
      </c>
      <c r="DF199" s="841">
        <v>95.831954689707402</v>
      </c>
      <c r="DG199" s="841">
        <v>106.30533112040486</v>
      </c>
      <c r="DH199" s="841">
        <v>106.19952091347024</v>
      </c>
      <c r="DI199" s="771">
        <v>123.87904144190422</v>
      </c>
      <c r="DJ199" s="771">
        <v>120.18657616765765</v>
      </c>
      <c r="DK199" s="771"/>
      <c r="DL199" s="771"/>
      <c r="DM199" s="771"/>
      <c r="DN199" s="771"/>
      <c r="DO199" s="771"/>
      <c r="DP199" s="771"/>
      <c r="DQ199" s="771"/>
      <c r="DR199" s="771"/>
      <c r="DS199" s="771"/>
      <c r="DT199" s="771"/>
      <c r="DU199" s="771"/>
      <c r="DV199" s="771"/>
      <c r="DW199" s="771"/>
      <c r="DX199" s="771"/>
      <c r="DY199" s="771"/>
      <c r="DZ199" s="772"/>
    </row>
    <row r="200" spans="1:130" s="1" customFormat="1" ht="15.75">
      <c r="A200" s="714"/>
      <c r="B200" s="453" t="s">
        <v>658</v>
      </c>
      <c r="C200" s="457"/>
      <c r="D200" s="457"/>
      <c r="E200" s="457"/>
      <c r="F200" s="457"/>
      <c r="G200" s="457"/>
      <c r="H200" s="457"/>
      <c r="I200" s="457"/>
      <c r="J200" s="457"/>
      <c r="K200" s="457"/>
      <c r="L200" s="457"/>
      <c r="M200" s="457"/>
      <c r="N200" s="457"/>
      <c r="O200" s="771">
        <v>0</v>
      </c>
      <c r="P200" s="771">
        <v>0</v>
      </c>
      <c r="Q200" s="771">
        <v>0</v>
      </c>
      <c r="R200" s="771">
        <v>0</v>
      </c>
      <c r="S200" s="771">
        <v>0</v>
      </c>
      <c r="T200" s="771">
        <v>0</v>
      </c>
      <c r="U200" s="771">
        <v>0</v>
      </c>
      <c r="V200" s="771">
        <v>0</v>
      </c>
      <c r="W200" s="771">
        <v>0</v>
      </c>
      <c r="X200" s="771">
        <v>0</v>
      </c>
      <c r="Y200" s="771">
        <v>0</v>
      </c>
      <c r="Z200" s="771">
        <v>0</v>
      </c>
      <c r="AA200" s="771">
        <v>0</v>
      </c>
      <c r="AB200" s="771">
        <v>0</v>
      </c>
      <c r="AC200" s="771">
        <v>0</v>
      </c>
      <c r="AD200" s="771">
        <v>0</v>
      </c>
      <c r="AE200" s="771">
        <v>0</v>
      </c>
      <c r="AF200" s="771">
        <v>0</v>
      </c>
      <c r="AG200" s="771">
        <v>0</v>
      </c>
      <c r="AH200" s="771">
        <v>0</v>
      </c>
      <c r="AI200" s="771">
        <v>0</v>
      </c>
      <c r="AJ200" s="771">
        <v>0</v>
      </c>
      <c r="AK200" s="771">
        <v>0</v>
      </c>
      <c r="AL200" s="771">
        <v>0</v>
      </c>
      <c r="AM200" s="771">
        <v>0</v>
      </c>
      <c r="AN200" s="771">
        <v>0</v>
      </c>
      <c r="AO200" s="771">
        <v>0</v>
      </c>
      <c r="AP200" s="771">
        <v>0</v>
      </c>
      <c r="AQ200" s="771">
        <v>0</v>
      </c>
      <c r="AR200" s="771">
        <v>0</v>
      </c>
      <c r="AS200" s="771">
        <v>0</v>
      </c>
      <c r="AT200" s="771">
        <v>0</v>
      </c>
      <c r="AU200" s="771">
        <v>0</v>
      </c>
      <c r="AV200" s="771">
        <v>0</v>
      </c>
      <c r="AW200" s="771">
        <v>0</v>
      </c>
      <c r="AX200" s="771">
        <v>0</v>
      </c>
      <c r="AY200" s="771">
        <v>0</v>
      </c>
      <c r="AZ200" s="771">
        <v>0</v>
      </c>
      <c r="BA200" s="771">
        <v>0</v>
      </c>
      <c r="BB200" s="771">
        <v>0</v>
      </c>
      <c r="BC200" s="771">
        <v>3168.5197499999999</v>
      </c>
      <c r="BD200" s="771">
        <v>3168.5197499999999</v>
      </c>
      <c r="BE200" s="771">
        <v>3168.5197499999999</v>
      </c>
      <c r="BF200" s="771">
        <v>3168.5197499999999</v>
      </c>
      <c r="BG200" s="771">
        <v>892.61275000000001</v>
      </c>
      <c r="BH200" s="771">
        <v>892.61275000000001</v>
      </c>
      <c r="BI200" s="771">
        <v>892.61275000000001</v>
      </c>
      <c r="BJ200" s="771">
        <v>892.61275000000001</v>
      </c>
      <c r="BK200" s="771">
        <v>1763.451</v>
      </c>
      <c r="BL200" s="771">
        <v>1347.403</v>
      </c>
      <c r="BM200" s="771">
        <v>1412.4639999999999</v>
      </c>
      <c r="BN200" s="771">
        <v>430.80000000000007</v>
      </c>
      <c r="BO200" s="771">
        <v>782.43900000000008</v>
      </c>
      <c r="BP200" s="771">
        <v>602.01300000000003</v>
      </c>
      <c r="BQ200" s="771">
        <v>612.77099999999996</v>
      </c>
      <c r="BR200" s="771">
        <v>1135.1180000000002</v>
      </c>
      <c r="BS200" s="771">
        <v>1218.318</v>
      </c>
      <c r="BT200" s="771">
        <v>1570.0190000000002</v>
      </c>
      <c r="BU200" s="771">
        <v>1826.7225000000005</v>
      </c>
      <c r="BV200" s="771">
        <v>8506.6170000000002</v>
      </c>
      <c r="BW200" s="771">
        <v>9443.2731999999996</v>
      </c>
      <c r="BX200" s="771">
        <v>13110.7935</v>
      </c>
      <c r="BY200" s="771">
        <v>13294.801040000002</v>
      </c>
      <c r="BZ200" s="771">
        <v>11848.328369999999</v>
      </c>
      <c r="CA200" s="771">
        <v>14260.757300000001</v>
      </c>
      <c r="CB200" s="771">
        <v>13630.794999999998</v>
      </c>
      <c r="CC200" s="771">
        <v>12898.6931</v>
      </c>
      <c r="CD200" s="771">
        <v>15110.238519999999</v>
      </c>
      <c r="CE200" s="771">
        <v>20288.7869775</v>
      </c>
      <c r="CF200" s="771">
        <v>20288.7869775</v>
      </c>
      <c r="CG200" s="771">
        <v>20288.7869775</v>
      </c>
      <c r="CH200" s="771">
        <v>20288.7869775</v>
      </c>
      <c r="CI200" s="771">
        <v>26807.906305</v>
      </c>
      <c r="CJ200" s="771">
        <v>26807.906305</v>
      </c>
      <c r="CK200" s="771">
        <v>26807.906305</v>
      </c>
      <c r="CL200" s="771">
        <v>26807.906305</v>
      </c>
      <c r="CM200" s="771">
        <v>30526.527629999997</v>
      </c>
      <c r="CN200" s="771">
        <v>36397.1826</v>
      </c>
      <c r="CO200" s="771">
        <v>36664.550679999993</v>
      </c>
      <c r="CP200" s="771">
        <v>43833.618920000015</v>
      </c>
      <c r="CQ200" s="771">
        <v>52275.90295999997</v>
      </c>
      <c r="CR200" s="771">
        <v>54355.604919999983</v>
      </c>
      <c r="CS200" s="771">
        <v>50891.445630000002</v>
      </c>
      <c r="CT200" s="771">
        <v>54992.693589999988</v>
      </c>
      <c r="CU200" s="840">
        <v>59537.537379999987</v>
      </c>
      <c r="CV200" s="840">
        <v>62041.008190000008</v>
      </c>
      <c r="CW200" s="840">
        <v>62470.048189999994</v>
      </c>
      <c r="CX200" s="840">
        <v>67276.28376000002</v>
      </c>
      <c r="CY200" s="840">
        <v>63281.04199000002</v>
      </c>
      <c r="CZ200" s="840">
        <v>56925.388019999999</v>
      </c>
      <c r="DA200" s="840">
        <v>73477.313509999993</v>
      </c>
      <c r="DB200" s="840">
        <v>91980.88072999999</v>
      </c>
      <c r="DC200" s="840">
        <v>83311.513380000004</v>
      </c>
      <c r="DD200" s="840">
        <v>103400.03779</v>
      </c>
      <c r="DE200" s="840">
        <v>91755.556860000012</v>
      </c>
      <c r="DF200" s="841">
        <v>98246.063119999992</v>
      </c>
      <c r="DG200" s="841">
        <v>87991.428509999983</v>
      </c>
      <c r="DH200" s="841">
        <v>97003.818549999996</v>
      </c>
      <c r="DI200" s="771">
        <v>107125.86363000001</v>
      </c>
      <c r="DJ200" s="771">
        <v>125074.30439</v>
      </c>
      <c r="DK200" s="771"/>
      <c r="DL200" s="771"/>
      <c r="DM200" s="771"/>
      <c r="DN200" s="771"/>
      <c r="DO200" s="771"/>
      <c r="DP200" s="771"/>
      <c r="DQ200" s="771"/>
      <c r="DR200" s="771"/>
      <c r="DS200" s="771"/>
      <c r="DT200" s="771"/>
      <c r="DU200" s="771"/>
      <c r="DV200" s="771"/>
      <c r="DW200" s="771"/>
      <c r="DX200" s="771"/>
      <c r="DY200" s="771"/>
      <c r="DZ200" s="772"/>
    </row>
    <row r="201" spans="1:130" s="1" customFormat="1">
      <c r="A201" s="714" t="s">
        <v>1510</v>
      </c>
      <c r="B201" s="454" t="s">
        <v>791</v>
      </c>
      <c r="C201" s="458"/>
      <c r="D201" s="458"/>
      <c r="E201" s="458"/>
      <c r="F201" s="458"/>
      <c r="G201" s="458"/>
      <c r="H201" s="458"/>
      <c r="I201" s="458"/>
      <c r="J201" s="458"/>
      <c r="K201" s="458"/>
      <c r="L201" s="458"/>
      <c r="M201" s="458"/>
      <c r="N201" s="458"/>
      <c r="O201" s="773">
        <v>31.199283000000008</v>
      </c>
      <c r="P201" s="773">
        <v>31.199283000000008</v>
      </c>
      <c r="Q201" s="773">
        <v>31.199283000000008</v>
      </c>
      <c r="R201" s="773">
        <v>31.199283000000008</v>
      </c>
      <c r="S201" s="773">
        <v>28.379712000000005</v>
      </c>
      <c r="T201" s="773">
        <v>28.379712000000005</v>
      </c>
      <c r="U201" s="773">
        <v>28.379712000000005</v>
      </c>
      <c r="V201" s="773">
        <v>28.379712000000005</v>
      </c>
      <c r="W201" s="773">
        <v>24.374979989615149</v>
      </c>
      <c r="X201" s="773">
        <v>24.374979989615149</v>
      </c>
      <c r="Y201" s="773">
        <v>24.374979989615149</v>
      </c>
      <c r="Z201" s="773">
        <v>24.374979989615149</v>
      </c>
      <c r="AA201" s="773">
        <v>51.511584935407882</v>
      </c>
      <c r="AB201" s="773">
        <v>51.511584935407882</v>
      </c>
      <c r="AC201" s="773">
        <v>51.511584935407882</v>
      </c>
      <c r="AD201" s="773">
        <v>51.511584935407882</v>
      </c>
      <c r="AE201" s="773">
        <v>49.769141688435916</v>
      </c>
      <c r="AF201" s="773">
        <v>49.769141688435916</v>
      </c>
      <c r="AG201" s="773">
        <v>49.769141688435916</v>
      </c>
      <c r="AH201" s="773">
        <v>49.769141688435916</v>
      </c>
      <c r="AI201" s="773">
        <v>53.429777744094785</v>
      </c>
      <c r="AJ201" s="773">
        <v>53.429777744094785</v>
      </c>
      <c r="AK201" s="773">
        <v>53.429777744094785</v>
      </c>
      <c r="AL201" s="773">
        <v>53.429777744094785</v>
      </c>
      <c r="AM201" s="773">
        <v>64.44374495958867</v>
      </c>
      <c r="AN201" s="773">
        <v>64.44374495958867</v>
      </c>
      <c r="AO201" s="773">
        <v>64.44374495958867</v>
      </c>
      <c r="AP201" s="773">
        <v>64.44374495958867</v>
      </c>
      <c r="AQ201" s="773">
        <v>82.10862102978858</v>
      </c>
      <c r="AR201" s="773">
        <v>82.10862102978858</v>
      </c>
      <c r="AS201" s="773">
        <v>82.10862102978858</v>
      </c>
      <c r="AT201" s="773">
        <v>82.10862102978858</v>
      </c>
      <c r="AU201" s="773">
        <v>105.53878822680524</v>
      </c>
      <c r="AV201" s="773">
        <v>105.53878822680524</v>
      </c>
      <c r="AW201" s="773">
        <v>105.53878822680524</v>
      </c>
      <c r="AX201" s="773">
        <v>105.53878822680524</v>
      </c>
      <c r="AY201" s="773">
        <v>141.28447298032737</v>
      </c>
      <c r="AZ201" s="773">
        <v>141.28447298032737</v>
      </c>
      <c r="BA201" s="773">
        <v>141.28447298032737</v>
      </c>
      <c r="BB201" s="773">
        <v>141.28447298032737</v>
      </c>
      <c r="BC201" s="773">
        <v>213.76591916397459</v>
      </c>
      <c r="BD201" s="773">
        <v>213.76591916397459</v>
      </c>
      <c r="BE201" s="773">
        <v>213.76591916397459</v>
      </c>
      <c r="BF201" s="773">
        <v>213.76591916397459</v>
      </c>
      <c r="BG201" s="773">
        <v>238.63965095956667</v>
      </c>
      <c r="BH201" s="773">
        <v>238.63965095956667</v>
      </c>
      <c r="BI201" s="773">
        <v>238.63965095956667</v>
      </c>
      <c r="BJ201" s="773">
        <v>238.63965095956667</v>
      </c>
      <c r="BK201" s="773">
        <v>242.73156843520468</v>
      </c>
      <c r="BL201" s="773">
        <v>252.88747768306865</v>
      </c>
      <c r="BM201" s="773">
        <v>280.71454875985836</v>
      </c>
      <c r="BN201" s="773">
        <v>307.63925242927348</v>
      </c>
      <c r="BO201" s="773">
        <v>368.19746955936284</v>
      </c>
      <c r="BP201" s="773">
        <v>392.43528546823808</v>
      </c>
      <c r="BQ201" s="773">
        <v>474.82889058504372</v>
      </c>
      <c r="BR201" s="773">
        <v>424.53407975085616</v>
      </c>
      <c r="BS201" s="773">
        <v>429.34515011405125</v>
      </c>
      <c r="BT201" s="773">
        <v>454.43820223738396</v>
      </c>
      <c r="BU201" s="773">
        <v>519.18304518774505</v>
      </c>
      <c r="BV201" s="773">
        <v>453.97843039666623</v>
      </c>
      <c r="BW201" s="773">
        <v>426.70834469394185</v>
      </c>
      <c r="BX201" s="773">
        <v>445.21864156999044</v>
      </c>
      <c r="BY201" s="773">
        <v>487.88359032854174</v>
      </c>
      <c r="BZ201" s="773">
        <v>492.34624281086758</v>
      </c>
      <c r="CA201" s="773">
        <v>470.73884348873378</v>
      </c>
      <c r="CB201" s="773">
        <v>522.42934818286187</v>
      </c>
      <c r="CC201" s="773">
        <v>499.90987249463916</v>
      </c>
      <c r="CD201" s="773">
        <v>492.14187896024953</v>
      </c>
      <c r="CE201" s="773">
        <v>479.66261655044343</v>
      </c>
      <c r="CF201" s="773">
        <v>479.66261655044343</v>
      </c>
      <c r="CG201" s="773">
        <v>479.66261655044343</v>
      </c>
      <c r="CH201" s="773">
        <v>479.66261655044343</v>
      </c>
      <c r="CI201" s="773">
        <v>505.18853246144903</v>
      </c>
      <c r="CJ201" s="773">
        <v>505.18853246144903</v>
      </c>
      <c r="CK201" s="773">
        <v>505.18853246144903</v>
      </c>
      <c r="CL201" s="773">
        <v>505.18853246144903</v>
      </c>
      <c r="CM201" s="773">
        <v>467.54958641513554</v>
      </c>
      <c r="CN201" s="773">
        <v>496.1350866601021</v>
      </c>
      <c r="CO201" s="773">
        <v>525.44768508433594</v>
      </c>
      <c r="CP201" s="773">
        <v>525.23221336577365</v>
      </c>
      <c r="CQ201" s="773">
        <v>549.08642650460911</v>
      </c>
      <c r="CR201" s="773">
        <v>533.03338620043564</v>
      </c>
      <c r="CS201" s="773">
        <v>589.0409589378944</v>
      </c>
      <c r="CT201" s="773">
        <v>612.98315137407621</v>
      </c>
      <c r="CU201" s="842">
        <v>558.80737098938948</v>
      </c>
      <c r="CV201" s="842">
        <v>665.85247361017764</v>
      </c>
      <c r="CW201" s="842">
        <v>727.74042259147132</v>
      </c>
      <c r="CX201" s="842">
        <v>752.23132147426281</v>
      </c>
      <c r="CY201" s="842">
        <v>754.17956271112359</v>
      </c>
      <c r="CZ201" s="842">
        <v>606.62784945020655</v>
      </c>
      <c r="DA201" s="842">
        <v>934.3548817089054</v>
      </c>
      <c r="DB201" s="842">
        <v>762.62677527435028</v>
      </c>
      <c r="DC201" s="842">
        <v>659.57759669902589</v>
      </c>
      <c r="DD201" s="842">
        <v>815.17983025914089</v>
      </c>
      <c r="DE201" s="842">
        <v>814.87657699902149</v>
      </c>
      <c r="DF201" s="842">
        <v>899.89043265353564</v>
      </c>
      <c r="DG201" s="842">
        <v>870.94381018561501</v>
      </c>
      <c r="DH201" s="842">
        <v>1046.7530304783379</v>
      </c>
      <c r="DI201" s="773">
        <v>1224.0711997190426</v>
      </c>
      <c r="DJ201" s="773">
        <v>1220.859513361346</v>
      </c>
      <c r="DK201" s="773"/>
      <c r="DL201" s="773"/>
      <c r="DM201" s="773"/>
      <c r="DN201" s="773"/>
      <c r="DO201" s="773"/>
      <c r="DP201" s="773"/>
      <c r="DQ201" s="773"/>
      <c r="DR201" s="773"/>
      <c r="DS201" s="773"/>
      <c r="DT201" s="773"/>
      <c r="DU201" s="773"/>
      <c r="DV201" s="773"/>
      <c r="DW201" s="773"/>
      <c r="DX201" s="773"/>
      <c r="DY201" s="773"/>
      <c r="DZ201" s="774"/>
    </row>
    <row r="202" spans="1:130" s="1" customFormat="1" ht="15.75">
      <c r="A202" s="714"/>
      <c r="B202" s="453" t="s">
        <v>14</v>
      </c>
      <c r="C202" s="457"/>
      <c r="D202" s="457"/>
      <c r="E202" s="457"/>
      <c r="F202" s="457"/>
      <c r="G202" s="457"/>
      <c r="H202" s="457"/>
      <c r="I202" s="457"/>
      <c r="J202" s="457"/>
      <c r="K202" s="457"/>
      <c r="L202" s="457"/>
      <c r="M202" s="457"/>
      <c r="N202" s="457"/>
      <c r="O202" s="771">
        <v>15.0425</v>
      </c>
      <c r="P202" s="771">
        <v>15.0425</v>
      </c>
      <c r="Q202" s="771">
        <v>15.0425</v>
      </c>
      <c r="R202" s="771">
        <v>15.0425</v>
      </c>
      <c r="S202" s="771">
        <v>13.842499999999999</v>
      </c>
      <c r="T202" s="771">
        <v>13.842499999999999</v>
      </c>
      <c r="U202" s="771">
        <v>13.842499999999999</v>
      </c>
      <c r="V202" s="771">
        <v>13.842499999999999</v>
      </c>
      <c r="W202" s="771">
        <v>8.2575000000000003</v>
      </c>
      <c r="X202" s="771">
        <v>8.2575000000000003</v>
      </c>
      <c r="Y202" s="771">
        <v>8.2575000000000003</v>
      </c>
      <c r="Z202" s="771">
        <v>8.2575000000000003</v>
      </c>
      <c r="AA202" s="771">
        <v>13.952604129191736</v>
      </c>
      <c r="AB202" s="771">
        <v>13.952604129191736</v>
      </c>
      <c r="AC202" s="771">
        <v>13.952604129191736</v>
      </c>
      <c r="AD202" s="771">
        <v>13.952604129191736</v>
      </c>
      <c r="AE202" s="771">
        <v>17.002852601950774</v>
      </c>
      <c r="AF202" s="771">
        <v>17.002852601950774</v>
      </c>
      <c r="AG202" s="771">
        <v>17.002852601950774</v>
      </c>
      <c r="AH202" s="771">
        <v>17.002852601950774</v>
      </c>
      <c r="AI202" s="771">
        <v>18.987925000000004</v>
      </c>
      <c r="AJ202" s="771">
        <v>18.987925000000004</v>
      </c>
      <c r="AK202" s="771">
        <v>18.987925000000004</v>
      </c>
      <c r="AL202" s="771">
        <v>18.987925000000004</v>
      </c>
      <c r="AM202" s="771">
        <v>19.994532629023311</v>
      </c>
      <c r="AN202" s="771">
        <v>19.994532629023311</v>
      </c>
      <c r="AO202" s="771">
        <v>19.994532629023311</v>
      </c>
      <c r="AP202" s="771">
        <v>19.994532629023311</v>
      </c>
      <c r="AQ202" s="771">
        <v>27.469616328742056</v>
      </c>
      <c r="AR202" s="771">
        <v>27.469616328742056</v>
      </c>
      <c r="AS202" s="771">
        <v>27.469616328742056</v>
      </c>
      <c r="AT202" s="771">
        <v>27.469616328742056</v>
      </c>
      <c r="AU202" s="771">
        <v>31.700199187820111</v>
      </c>
      <c r="AV202" s="771">
        <v>31.700199187820111</v>
      </c>
      <c r="AW202" s="771">
        <v>31.700199187820111</v>
      </c>
      <c r="AX202" s="771">
        <v>31.700199187820111</v>
      </c>
      <c r="AY202" s="771">
        <v>50.632481919087702</v>
      </c>
      <c r="AZ202" s="771">
        <v>50.632481919087702</v>
      </c>
      <c r="BA202" s="771">
        <v>50.632481919087702</v>
      </c>
      <c r="BB202" s="771">
        <v>50.632481919087702</v>
      </c>
      <c r="BC202" s="771">
        <v>91.82324933321425</v>
      </c>
      <c r="BD202" s="771">
        <v>91.82324933321425</v>
      </c>
      <c r="BE202" s="771">
        <v>91.82324933321425</v>
      </c>
      <c r="BF202" s="771">
        <v>91.82324933321425</v>
      </c>
      <c r="BG202" s="771">
        <v>93.10032563280123</v>
      </c>
      <c r="BH202" s="771">
        <v>93.10032563280123</v>
      </c>
      <c r="BI202" s="771">
        <v>93.10032563280123</v>
      </c>
      <c r="BJ202" s="771">
        <v>93.10032563280123</v>
      </c>
      <c r="BK202" s="771">
        <v>86.001988795340395</v>
      </c>
      <c r="BL202" s="771">
        <v>81.175873101292026</v>
      </c>
      <c r="BM202" s="771">
        <v>94.178798707813314</v>
      </c>
      <c r="BN202" s="771">
        <v>96.207687697248872</v>
      </c>
      <c r="BO202" s="771">
        <v>99.280288710836999</v>
      </c>
      <c r="BP202" s="771">
        <v>107.12441622204324</v>
      </c>
      <c r="BQ202" s="771">
        <v>140.61302357705381</v>
      </c>
      <c r="BR202" s="771">
        <v>118.32959097744042</v>
      </c>
      <c r="BS202" s="771">
        <v>163.03387895889458</v>
      </c>
      <c r="BT202" s="771">
        <v>130.54242533427066</v>
      </c>
      <c r="BU202" s="771">
        <v>165.21959579624405</v>
      </c>
      <c r="BV202" s="771">
        <v>130.44901155829643</v>
      </c>
      <c r="BW202" s="771">
        <v>138.5099018586609</v>
      </c>
      <c r="BX202" s="771">
        <v>138.49805381575254</v>
      </c>
      <c r="BY202" s="771">
        <v>159.62826813061952</v>
      </c>
      <c r="BZ202" s="771">
        <v>159.68296484720221</v>
      </c>
      <c r="CA202" s="771">
        <v>150.27458572743643</v>
      </c>
      <c r="CB202" s="771">
        <v>165.72265893188847</v>
      </c>
      <c r="CC202" s="771">
        <v>157.86532272016234</v>
      </c>
      <c r="CD202" s="771">
        <v>168.38268973973203</v>
      </c>
      <c r="CE202" s="771">
        <v>163.14427391845723</v>
      </c>
      <c r="CF202" s="771">
        <v>163.14427391845723</v>
      </c>
      <c r="CG202" s="771">
        <v>163.14427391845723</v>
      </c>
      <c r="CH202" s="771">
        <v>163.14427391845723</v>
      </c>
      <c r="CI202" s="771">
        <v>176.98071301023487</v>
      </c>
      <c r="CJ202" s="771">
        <v>176.98071301023487</v>
      </c>
      <c r="CK202" s="771">
        <v>176.98071301023487</v>
      </c>
      <c r="CL202" s="771">
        <v>176.98071301023487</v>
      </c>
      <c r="CM202" s="771">
        <v>122.20966942068735</v>
      </c>
      <c r="CN202" s="771">
        <v>117.16556936166758</v>
      </c>
      <c r="CO202" s="771">
        <v>136.40908137978766</v>
      </c>
      <c r="CP202" s="771">
        <v>128.34501438127614</v>
      </c>
      <c r="CQ202" s="771">
        <v>148.86155013999999</v>
      </c>
      <c r="CR202" s="771">
        <v>124.61418663000002</v>
      </c>
      <c r="CS202" s="771">
        <v>146.33727453000003</v>
      </c>
      <c r="CT202" s="771">
        <v>163.85027732000012</v>
      </c>
      <c r="CU202" s="840">
        <v>151.63850421187757</v>
      </c>
      <c r="CV202" s="840">
        <v>218.65639473740771</v>
      </c>
      <c r="CW202" s="840">
        <v>148.92551954699547</v>
      </c>
      <c r="CX202" s="840">
        <v>173.28248975617853</v>
      </c>
      <c r="CY202" s="840">
        <v>180.88221715716503</v>
      </c>
      <c r="CZ202" s="840">
        <v>130.61585636994673</v>
      </c>
      <c r="DA202" s="840">
        <v>170.08161025511245</v>
      </c>
      <c r="DB202" s="840">
        <v>178.45791243611097</v>
      </c>
      <c r="DC202" s="840">
        <v>204.88186571247613</v>
      </c>
      <c r="DD202" s="840">
        <v>180.66167070445249</v>
      </c>
      <c r="DE202" s="840">
        <v>159.49368225199939</v>
      </c>
      <c r="DF202" s="841">
        <v>191.61019972228837</v>
      </c>
      <c r="DG202" s="841">
        <v>154.59633481569588</v>
      </c>
      <c r="DH202" s="841">
        <v>177.83709798699945</v>
      </c>
      <c r="DI202" s="771">
        <v>177.89008743565523</v>
      </c>
      <c r="DJ202" s="771">
        <v>224.68867687492309</v>
      </c>
      <c r="DK202" s="771"/>
      <c r="DL202" s="771"/>
      <c r="DM202" s="771"/>
      <c r="DN202" s="771"/>
      <c r="DO202" s="771"/>
      <c r="DP202" s="771"/>
      <c r="DQ202" s="771"/>
      <c r="DR202" s="771"/>
      <c r="DS202" s="771"/>
      <c r="DT202" s="771"/>
      <c r="DU202" s="771"/>
      <c r="DV202" s="771"/>
      <c r="DW202" s="771"/>
      <c r="DX202" s="771"/>
      <c r="DY202" s="771"/>
      <c r="DZ202" s="772"/>
    </row>
    <row r="203" spans="1:130" s="1" customFormat="1" ht="15.75">
      <c r="A203" s="714"/>
      <c r="B203" s="453" t="s">
        <v>114</v>
      </c>
      <c r="C203" s="457"/>
      <c r="D203" s="457"/>
      <c r="E203" s="457"/>
      <c r="F203" s="457"/>
      <c r="G203" s="457"/>
      <c r="H203" s="457"/>
      <c r="I203" s="457"/>
      <c r="J203" s="457"/>
      <c r="K203" s="457"/>
      <c r="L203" s="457"/>
      <c r="M203" s="457"/>
      <c r="N203" s="457"/>
      <c r="O203" s="771">
        <v>0</v>
      </c>
      <c r="P203" s="771">
        <v>0</v>
      </c>
      <c r="Q203" s="771">
        <v>0</v>
      </c>
      <c r="R203" s="771">
        <v>0</v>
      </c>
      <c r="S203" s="771">
        <v>0</v>
      </c>
      <c r="T203" s="771">
        <v>0</v>
      </c>
      <c r="U203" s="771">
        <v>0</v>
      </c>
      <c r="V203" s="771">
        <v>0</v>
      </c>
      <c r="W203" s="771">
        <v>0</v>
      </c>
      <c r="X203" s="771">
        <v>0</v>
      </c>
      <c r="Y203" s="771">
        <v>0</v>
      </c>
      <c r="Z203" s="771">
        <v>0</v>
      </c>
      <c r="AA203" s="771">
        <v>2375.2399999999998</v>
      </c>
      <c r="AB203" s="771">
        <v>2375.2399999999998</v>
      </c>
      <c r="AC203" s="771">
        <v>2375.2399999999998</v>
      </c>
      <c r="AD203" s="771">
        <v>2375.2399999999998</v>
      </c>
      <c r="AE203" s="771">
        <v>3029.6872499999999</v>
      </c>
      <c r="AF203" s="771">
        <v>3029.6872499999999</v>
      </c>
      <c r="AG203" s="771">
        <v>3029.6872499999999</v>
      </c>
      <c r="AH203" s="771">
        <v>3029.6872499999999</v>
      </c>
      <c r="AI203" s="771">
        <v>3069.8747499999999</v>
      </c>
      <c r="AJ203" s="771">
        <v>3069.8747499999999</v>
      </c>
      <c r="AK203" s="771">
        <v>3069.8747499999999</v>
      </c>
      <c r="AL203" s="771">
        <v>3069.8747499999999</v>
      </c>
      <c r="AM203" s="771">
        <v>3123.2325000000001</v>
      </c>
      <c r="AN203" s="771">
        <v>3123.2325000000001</v>
      </c>
      <c r="AO203" s="771">
        <v>3123.2325000000001</v>
      </c>
      <c r="AP203" s="771">
        <v>3123.2325000000001</v>
      </c>
      <c r="AQ203" s="771">
        <v>4376.5772499999994</v>
      </c>
      <c r="AR203" s="771">
        <v>4376.5772499999994</v>
      </c>
      <c r="AS203" s="771">
        <v>4376.5772499999994</v>
      </c>
      <c r="AT203" s="771">
        <v>4376.5772499999994</v>
      </c>
      <c r="AU203" s="771">
        <v>5200.7302499999996</v>
      </c>
      <c r="AV203" s="771">
        <v>5200.7302499999996</v>
      </c>
      <c r="AW203" s="771">
        <v>5200.7302499999996</v>
      </c>
      <c r="AX203" s="771">
        <v>5200.7302499999996</v>
      </c>
      <c r="AY203" s="771">
        <v>7887.8092500000002</v>
      </c>
      <c r="AZ203" s="771">
        <v>7887.8092500000002</v>
      </c>
      <c r="BA203" s="771">
        <v>7887.8092500000002</v>
      </c>
      <c r="BB203" s="771">
        <v>7887.8092500000002</v>
      </c>
      <c r="BC203" s="771">
        <v>9964.9310000000005</v>
      </c>
      <c r="BD203" s="771">
        <v>9964.9310000000005</v>
      </c>
      <c r="BE203" s="771">
        <v>9964.9310000000005</v>
      </c>
      <c r="BF203" s="771">
        <v>9964.9310000000005</v>
      </c>
      <c r="BG203" s="771">
        <v>13284.01325</v>
      </c>
      <c r="BH203" s="771">
        <v>13284.01325</v>
      </c>
      <c r="BI203" s="771">
        <v>13284.01325</v>
      </c>
      <c r="BJ203" s="771">
        <v>13284.01325</v>
      </c>
      <c r="BK203" s="771">
        <v>10142.214</v>
      </c>
      <c r="BL203" s="771">
        <v>9038.4920000000002</v>
      </c>
      <c r="BM203" s="771">
        <v>11343.115</v>
      </c>
      <c r="BN203" s="771">
        <v>8676.6970000000001</v>
      </c>
      <c r="BO203" s="771">
        <v>11966.826999999999</v>
      </c>
      <c r="BP203" s="771">
        <v>11773.008</v>
      </c>
      <c r="BQ203" s="771">
        <v>13873.045</v>
      </c>
      <c r="BR203" s="771">
        <v>12910.828000000001</v>
      </c>
      <c r="BS203" s="771">
        <v>16698.097999999998</v>
      </c>
      <c r="BT203" s="771">
        <v>15474.136490000001</v>
      </c>
      <c r="BU203" s="771">
        <v>18967.802669999997</v>
      </c>
      <c r="BV203" s="771">
        <v>16945.519039999999</v>
      </c>
      <c r="BW203" s="771">
        <v>12400.78615</v>
      </c>
      <c r="BX203" s="771">
        <v>13157.120350000001</v>
      </c>
      <c r="BY203" s="771">
        <v>16240.138859999999</v>
      </c>
      <c r="BZ203" s="771">
        <v>17198.705109999999</v>
      </c>
      <c r="CA203" s="771">
        <v>14855.777119999999</v>
      </c>
      <c r="CB203" s="771">
        <v>14992.522099999998</v>
      </c>
      <c r="CC203" s="771">
        <v>14860.76081</v>
      </c>
      <c r="CD203" s="771">
        <v>15908.169389999997</v>
      </c>
      <c r="CE203" s="771">
        <v>17551.361695</v>
      </c>
      <c r="CF203" s="771">
        <v>17551.361695</v>
      </c>
      <c r="CG203" s="771">
        <v>17551.361695</v>
      </c>
      <c r="CH203" s="771">
        <v>17551.361695</v>
      </c>
      <c r="CI203" s="771">
        <v>17277.7348275</v>
      </c>
      <c r="CJ203" s="771">
        <v>17277.7348275</v>
      </c>
      <c r="CK203" s="771">
        <v>17277.7348275</v>
      </c>
      <c r="CL203" s="771">
        <v>17277.7348275</v>
      </c>
      <c r="CM203" s="771">
        <v>15215.67325</v>
      </c>
      <c r="CN203" s="771">
        <v>13534.092430000001</v>
      </c>
      <c r="CO203" s="771">
        <v>16547.36293000001</v>
      </c>
      <c r="CP203" s="771">
        <v>14910.91807000002</v>
      </c>
      <c r="CQ203" s="771">
        <v>15722.555249999998</v>
      </c>
      <c r="CR203" s="771">
        <v>16671.199590000004</v>
      </c>
      <c r="CS203" s="771">
        <v>17260.288660000009</v>
      </c>
      <c r="CT203" s="771">
        <v>18225.387099999985</v>
      </c>
      <c r="CU203" s="840">
        <v>18922.959459999998</v>
      </c>
      <c r="CV203" s="840">
        <v>22842.219220000014</v>
      </c>
      <c r="CW203" s="840">
        <v>22543.330459999997</v>
      </c>
      <c r="CX203" s="840">
        <v>23681.807590000011</v>
      </c>
      <c r="CY203" s="840">
        <v>20703.723539999999</v>
      </c>
      <c r="CZ203" s="840">
        <v>14718.54111</v>
      </c>
      <c r="DA203" s="840">
        <v>24389.448779999999</v>
      </c>
      <c r="DB203" s="840">
        <v>24432.134689999999</v>
      </c>
      <c r="DC203" s="840">
        <v>26032.917040000004</v>
      </c>
      <c r="DD203" s="840">
        <v>40450.620029999998</v>
      </c>
      <c r="DE203" s="840">
        <v>17387.215960000001</v>
      </c>
      <c r="DF203" s="841">
        <v>18526.615230000003</v>
      </c>
      <c r="DG203" s="841">
        <v>17841.01009</v>
      </c>
      <c r="DH203" s="841">
        <v>20459.576440000004</v>
      </c>
      <c r="DI203" s="771">
        <v>23570.97639</v>
      </c>
      <c r="DJ203" s="771">
        <v>30503.658990000004</v>
      </c>
      <c r="DK203" s="771"/>
      <c r="DL203" s="771"/>
      <c r="DM203" s="771"/>
      <c r="DN203" s="771"/>
      <c r="DO203" s="771"/>
      <c r="DP203" s="771"/>
      <c r="DQ203" s="771"/>
      <c r="DR203" s="771"/>
      <c r="DS203" s="771"/>
      <c r="DT203" s="771"/>
      <c r="DU203" s="771"/>
      <c r="DV203" s="771"/>
      <c r="DW203" s="771"/>
      <c r="DX203" s="771"/>
      <c r="DY203" s="771"/>
      <c r="DZ203" s="772"/>
    </row>
    <row r="204" spans="1:130" s="1" customFormat="1" ht="15.75">
      <c r="A204" s="714"/>
      <c r="B204" s="453" t="s">
        <v>15</v>
      </c>
      <c r="C204" s="457"/>
      <c r="D204" s="457"/>
      <c r="E204" s="457"/>
      <c r="F204" s="457"/>
      <c r="G204" s="457"/>
      <c r="H204" s="457"/>
      <c r="I204" s="457"/>
      <c r="J204" s="457"/>
      <c r="K204" s="457"/>
      <c r="L204" s="457"/>
      <c r="M204" s="457"/>
      <c r="N204" s="457"/>
      <c r="O204" s="771">
        <v>16.4175</v>
      </c>
      <c r="P204" s="771">
        <v>16.4175</v>
      </c>
      <c r="Q204" s="771">
        <v>16.4175</v>
      </c>
      <c r="R204" s="771">
        <v>16.4175</v>
      </c>
      <c r="S204" s="771">
        <v>11.987500000000001</v>
      </c>
      <c r="T204" s="771">
        <v>11.987500000000001</v>
      </c>
      <c r="U204" s="771">
        <v>11.987500000000001</v>
      </c>
      <c r="V204" s="771">
        <v>11.987500000000001</v>
      </c>
      <c r="W204" s="771">
        <v>10.83</v>
      </c>
      <c r="X204" s="771">
        <v>10.83</v>
      </c>
      <c r="Y204" s="771">
        <v>10.83</v>
      </c>
      <c r="Z204" s="771">
        <v>10.83</v>
      </c>
      <c r="AA204" s="771">
        <v>13.869757776382048</v>
      </c>
      <c r="AB204" s="771">
        <v>13.869757776382048</v>
      </c>
      <c r="AC204" s="771">
        <v>13.869757776382048</v>
      </c>
      <c r="AD204" s="771">
        <v>13.869757776382048</v>
      </c>
      <c r="AE204" s="771">
        <v>15.439242486113329</v>
      </c>
      <c r="AF204" s="771">
        <v>15.439242486113329</v>
      </c>
      <c r="AG204" s="771">
        <v>15.439242486113329</v>
      </c>
      <c r="AH204" s="771">
        <v>15.439242486113329</v>
      </c>
      <c r="AI204" s="771">
        <v>16.20195</v>
      </c>
      <c r="AJ204" s="771">
        <v>16.20195</v>
      </c>
      <c r="AK204" s="771">
        <v>16.20195</v>
      </c>
      <c r="AL204" s="771">
        <v>16.20195</v>
      </c>
      <c r="AM204" s="771">
        <v>19.801172134019478</v>
      </c>
      <c r="AN204" s="771">
        <v>19.801172134019478</v>
      </c>
      <c r="AO204" s="771">
        <v>19.801172134019478</v>
      </c>
      <c r="AP204" s="771">
        <v>19.801172134019478</v>
      </c>
      <c r="AQ204" s="771">
        <v>27.790440298236856</v>
      </c>
      <c r="AR204" s="771">
        <v>27.790440298236856</v>
      </c>
      <c r="AS204" s="771">
        <v>27.790440298236856</v>
      </c>
      <c r="AT204" s="771">
        <v>27.790440298236856</v>
      </c>
      <c r="AU204" s="771">
        <v>36.537870431722958</v>
      </c>
      <c r="AV204" s="771">
        <v>36.537870431722958</v>
      </c>
      <c r="AW204" s="771">
        <v>36.537870431722958</v>
      </c>
      <c r="AX204" s="771">
        <v>36.537870431722958</v>
      </c>
      <c r="AY204" s="771">
        <v>47.477514605894989</v>
      </c>
      <c r="AZ204" s="771">
        <v>47.477514605894989</v>
      </c>
      <c r="BA204" s="771">
        <v>47.477514605894989</v>
      </c>
      <c r="BB204" s="771">
        <v>47.477514605894989</v>
      </c>
      <c r="BC204" s="771">
        <v>80.967914118954241</v>
      </c>
      <c r="BD204" s="771">
        <v>80.967914118954241</v>
      </c>
      <c r="BE204" s="771">
        <v>80.967914118954241</v>
      </c>
      <c r="BF204" s="771">
        <v>80.967914118954241</v>
      </c>
      <c r="BG204" s="771">
        <v>83.113860459770308</v>
      </c>
      <c r="BH204" s="771">
        <v>83.113860459770308</v>
      </c>
      <c r="BI204" s="771">
        <v>83.113860459770308</v>
      </c>
      <c r="BJ204" s="771">
        <v>83.113860459770308</v>
      </c>
      <c r="BK204" s="771">
        <v>79.583336154641415</v>
      </c>
      <c r="BL204" s="771">
        <v>98.588512995677775</v>
      </c>
      <c r="BM204" s="771">
        <v>102.78386890388897</v>
      </c>
      <c r="BN204" s="771">
        <v>101.01306851032123</v>
      </c>
      <c r="BO204" s="771">
        <v>114.86457031087494</v>
      </c>
      <c r="BP204" s="771">
        <v>125.61532131439193</v>
      </c>
      <c r="BQ204" s="771">
        <v>149.45284983226551</v>
      </c>
      <c r="BR204" s="771">
        <v>136.62206072904252</v>
      </c>
      <c r="BS204" s="771">
        <v>142.24324385915608</v>
      </c>
      <c r="BT204" s="771">
        <v>155.17275947288243</v>
      </c>
      <c r="BU204" s="771">
        <v>181.41422174378903</v>
      </c>
      <c r="BV204" s="771">
        <v>143.61115341209046</v>
      </c>
      <c r="BW204" s="771">
        <v>147.02035018171694</v>
      </c>
      <c r="BX204" s="771">
        <v>144.06060669551459</v>
      </c>
      <c r="BY204" s="771">
        <v>184.37788805781048</v>
      </c>
      <c r="BZ204" s="771">
        <v>157.41740387925694</v>
      </c>
      <c r="CA204" s="771">
        <v>162.46344223629066</v>
      </c>
      <c r="CB204" s="771">
        <v>211.34360875015818</v>
      </c>
      <c r="CC204" s="771">
        <v>178.62145340663946</v>
      </c>
      <c r="CD204" s="771">
        <v>167.57055374949741</v>
      </c>
      <c r="CE204" s="771">
        <v>170.61334831545275</v>
      </c>
      <c r="CF204" s="771">
        <v>170.61334831545275</v>
      </c>
      <c r="CG204" s="771">
        <v>170.61334831545275</v>
      </c>
      <c r="CH204" s="771">
        <v>170.61334831545275</v>
      </c>
      <c r="CI204" s="771">
        <v>141.48910785009414</v>
      </c>
      <c r="CJ204" s="771">
        <v>141.48910785009414</v>
      </c>
      <c r="CK204" s="771">
        <v>141.48910785009414</v>
      </c>
      <c r="CL204" s="771">
        <v>141.48910785009414</v>
      </c>
      <c r="CM204" s="771">
        <v>132.19823421033584</v>
      </c>
      <c r="CN204" s="771">
        <v>130.36494776739264</v>
      </c>
      <c r="CO204" s="771">
        <v>159.8280032008837</v>
      </c>
      <c r="CP204" s="771">
        <v>141.24666001040313</v>
      </c>
      <c r="CQ204" s="771">
        <v>145.21186427000001</v>
      </c>
      <c r="CR204" s="771">
        <v>149.36105115999996</v>
      </c>
      <c r="CS204" s="771">
        <v>156.10957246999999</v>
      </c>
      <c r="CT204" s="771">
        <v>179.65621035999999</v>
      </c>
      <c r="CU204" s="840">
        <v>157.11993613264735</v>
      </c>
      <c r="CV204" s="840">
        <v>192.58222522163584</v>
      </c>
      <c r="CW204" s="840">
        <v>193.21626325043803</v>
      </c>
      <c r="CX204" s="840">
        <v>187.71945619610233</v>
      </c>
      <c r="CY204" s="840">
        <v>183.37153248434805</v>
      </c>
      <c r="CZ204" s="840">
        <v>148.10530404770392</v>
      </c>
      <c r="DA204" s="840">
        <v>241.25502167126561</v>
      </c>
      <c r="DB204" s="840">
        <v>189.1561493695412</v>
      </c>
      <c r="DC204" s="840">
        <v>166.95924639446073</v>
      </c>
      <c r="DD204" s="840">
        <v>228.82918285244261</v>
      </c>
      <c r="DE204" s="840">
        <v>253.92238347208632</v>
      </c>
      <c r="DF204" s="841">
        <v>231.41869348996647</v>
      </c>
      <c r="DG204" s="841">
        <v>220.87161559876947</v>
      </c>
      <c r="DH204" s="841">
        <v>267.68572120039892</v>
      </c>
      <c r="DI204" s="771">
        <v>290.63715556896409</v>
      </c>
      <c r="DJ204" s="771">
        <v>304.17751658815183</v>
      </c>
      <c r="DK204" s="771"/>
      <c r="DL204" s="771"/>
      <c r="DM204" s="771"/>
      <c r="DN204" s="771"/>
      <c r="DO204" s="771"/>
      <c r="DP204" s="771"/>
      <c r="DQ204" s="771"/>
      <c r="DR204" s="771"/>
      <c r="DS204" s="771"/>
      <c r="DT204" s="771"/>
      <c r="DU204" s="771"/>
      <c r="DV204" s="771"/>
      <c r="DW204" s="771"/>
      <c r="DX204" s="771"/>
      <c r="DY204" s="771"/>
      <c r="DZ204" s="772"/>
    </row>
    <row r="205" spans="1:130" s="1" customFormat="1" ht="15.75">
      <c r="A205" s="714"/>
      <c r="B205" s="453" t="s">
        <v>115</v>
      </c>
      <c r="C205" s="457"/>
      <c r="D205" s="457"/>
      <c r="E205" s="457"/>
      <c r="F205" s="457"/>
      <c r="G205" s="457"/>
      <c r="H205" s="457"/>
      <c r="I205" s="457"/>
      <c r="J205" s="457"/>
      <c r="K205" s="457"/>
      <c r="L205" s="457"/>
      <c r="M205" s="457"/>
      <c r="N205" s="457"/>
      <c r="O205" s="771">
        <v>0</v>
      </c>
      <c r="P205" s="771">
        <v>0</v>
      </c>
      <c r="Q205" s="771">
        <v>0</v>
      </c>
      <c r="R205" s="771">
        <v>0</v>
      </c>
      <c r="S205" s="771">
        <v>0</v>
      </c>
      <c r="T205" s="771">
        <v>0</v>
      </c>
      <c r="U205" s="771">
        <v>0</v>
      </c>
      <c r="V205" s="771">
        <v>0</v>
      </c>
      <c r="W205" s="771">
        <v>0</v>
      </c>
      <c r="X205" s="771">
        <v>0</v>
      </c>
      <c r="Y205" s="771">
        <v>0</v>
      </c>
      <c r="Z205" s="771">
        <v>0</v>
      </c>
      <c r="AA205" s="771">
        <v>20041.358499999998</v>
      </c>
      <c r="AB205" s="771">
        <v>20041.358499999998</v>
      </c>
      <c r="AC205" s="771">
        <v>20041.358499999998</v>
      </c>
      <c r="AD205" s="771">
        <v>20041.358499999998</v>
      </c>
      <c r="AE205" s="771">
        <v>22909.15</v>
      </c>
      <c r="AF205" s="771">
        <v>22909.15</v>
      </c>
      <c r="AG205" s="771">
        <v>22909.15</v>
      </c>
      <c r="AH205" s="771">
        <v>22909.15</v>
      </c>
      <c r="AI205" s="771">
        <v>23274.191750000002</v>
      </c>
      <c r="AJ205" s="771">
        <v>23274.191750000002</v>
      </c>
      <c r="AK205" s="771">
        <v>23274.191750000002</v>
      </c>
      <c r="AL205" s="771">
        <v>23274.191750000002</v>
      </c>
      <c r="AM205" s="771">
        <v>26928.947250000001</v>
      </c>
      <c r="AN205" s="771">
        <v>26928.947250000001</v>
      </c>
      <c r="AO205" s="771">
        <v>26928.947250000001</v>
      </c>
      <c r="AP205" s="771">
        <v>26928.947250000001</v>
      </c>
      <c r="AQ205" s="771">
        <v>38590.701750000007</v>
      </c>
      <c r="AR205" s="771">
        <v>38590.701750000007</v>
      </c>
      <c r="AS205" s="771">
        <v>38590.701750000007</v>
      </c>
      <c r="AT205" s="771">
        <v>38590.701750000007</v>
      </c>
      <c r="AU205" s="771">
        <v>51707.8</v>
      </c>
      <c r="AV205" s="771">
        <v>51707.8</v>
      </c>
      <c r="AW205" s="771">
        <v>51707.8</v>
      </c>
      <c r="AX205" s="771">
        <v>51707.8</v>
      </c>
      <c r="AY205" s="771">
        <v>68643.392499999987</v>
      </c>
      <c r="AZ205" s="771">
        <v>68643.392499999987</v>
      </c>
      <c r="BA205" s="771">
        <v>68643.392499999987</v>
      </c>
      <c r="BB205" s="771">
        <v>68643.392499999987</v>
      </c>
      <c r="BC205" s="771">
        <v>91984.574500000002</v>
      </c>
      <c r="BD205" s="771">
        <v>91984.574500000002</v>
      </c>
      <c r="BE205" s="771">
        <v>91984.574500000002</v>
      </c>
      <c r="BF205" s="771">
        <v>91984.574500000002</v>
      </c>
      <c r="BG205" s="771">
        <v>102169.239</v>
      </c>
      <c r="BH205" s="771">
        <v>102169.239</v>
      </c>
      <c r="BI205" s="771">
        <v>102169.239</v>
      </c>
      <c r="BJ205" s="771">
        <v>102169.239</v>
      </c>
      <c r="BK205" s="771">
        <v>98279.32</v>
      </c>
      <c r="BL205" s="771">
        <v>101359.954</v>
      </c>
      <c r="BM205" s="771">
        <v>128879.424</v>
      </c>
      <c r="BN205" s="771">
        <v>153086.66800000001</v>
      </c>
      <c r="BO205" s="771">
        <v>126441.49100000001</v>
      </c>
      <c r="BP205" s="771">
        <v>158742.33599999998</v>
      </c>
      <c r="BQ205" s="771">
        <v>169002.90399999998</v>
      </c>
      <c r="BR205" s="771">
        <v>154988.935</v>
      </c>
      <c r="BS205" s="771">
        <v>174770.788</v>
      </c>
      <c r="BT205" s="771">
        <v>188553.22567000001</v>
      </c>
      <c r="BU205" s="771">
        <v>235676.02982</v>
      </c>
      <c r="BV205" s="771">
        <v>211265.41169000001</v>
      </c>
      <c r="BW205" s="771">
        <v>208329.76459999999</v>
      </c>
      <c r="BX205" s="771">
        <v>199528.90927999999</v>
      </c>
      <c r="BY205" s="771">
        <v>247594.78067000001</v>
      </c>
      <c r="BZ205" s="771">
        <v>223400.82135999994</v>
      </c>
      <c r="CA205" s="771">
        <v>194990.65989000001</v>
      </c>
      <c r="CB205" s="771">
        <v>212613.16394</v>
      </c>
      <c r="CC205" s="771">
        <v>267217.17959000007</v>
      </c>
      <c r="CD205" s="771">
        <v>239872.24543000001</v>
      </c>
      <c r="CE205" s="771">
        <v>248045.4731</v>
      </c>
      <c r="CF205" s="771">
        <v>248045.4731</v>
      </c>
      <c r="CG205" s="771">
        <v>248045.4731</v>
      </c>
      <c r="CH205" s="771">
        <v>248045.4731</v>
      </c>
      <c r="CI205" s="771">
        <v>205464.13052499999</v>
      </c>
      <c r="CJ205" s="771">
        <v>205464.13052499999</v>
      </c>
      <c r="CK205" s="771">
        <v>205464.13052499999</v>
      </c>
      <c r="CL205" s="771">
        <v>205464.13052499999</v>
      </c>
      <c r="CM205" s="771">
        <v>214711.7809300001</v>
      </c>
      <c r="CN205" s="771">
        <v>206081.36746000004</v>
      </c>
      <c r="CO205" s="771">
        <v>263503.21090000024</v>
      </c>
      <c r="CP205" s="771">
        <v>230032.65489000012</v>
      </c>
      <c r="CQ205" s="771">
        <v>224786.90461000003</v>
      </c>
      <c r="CR205" s="771">
        <v>275442.81974000036</v>
      </c>
      <c r="CS205" s="771">
        <v>241592.08697999991</v>
      </c>
      <c r="CT205" s="771">
        <v>282064.12869999994</v>
      </c>
      <c r="CU205" s="840">
        <v>227800.8444899997</v>
      </c>
      <c r="CV205" s="840">
        <v>295081.29295000073</v>
      </c>
      <c r="CW205" s="840">
        <v>314515.48844999966</v>
      </c>
      <c r="CX205" s="840">
        <v>337656.00400000036</v>
      </c>
      <c r="CY205" s="840">
        <v>266442.51126</v>
      </c>
      <c r="CZ205" s="840">
        <v>240198.33329000001</v>
      </c>
      <c r="DA205" s="840">
        <v>511035.52241999999</v>
      </c>
      <c r="DB205" s="840">
        <v>410274.78928999999</v>
      </c>
      <c r="DC205" s="840">
        <v>261649.59974000001</v>
      </c>
      <c r="DD205" s="840">
        <v>341178.45943999995</v>
      </c>
      <c r="DE205" s="840">
        <v>384892.48018999997</v>
      </c>
      <c r="DF205" s="841">
        <v>360196.55697999999</v>
      </c>
      <c r="DG205" s="841">
        <v>301278.37391999998</v>
      </c>
      <c r="DH205" s="841">
        <v>370682.66687000002</v>
      </c>
      <c r="DI205" s="771">
        <v>426088.14002999995</v>
      </c>
      <c r="DJ205" s="771">
        <v>441089.32341000007</v>
      </c>
      <c r="DK205" s="771"/>
      <c r="DL205" s="771"/>
      <c r="DM205" s="771"/>
      <c r="DN205" s="771"/>
      <c r="DO205" s="771"/>
      <c r="DP205" s="771"/>
      <c r="DQ205" s="771"/>
      <c r="DR205" s="771"/>
      <c r="DS205" s="771"/>
      <c r="DT205" s="771"/>
      <c r="DU205" s="771"/>
      <c r="DV205" s="771"/>
      <c r="DW205" s="771"/>
      <c r="DX205" s="771"/>
      <c r="DY205" s="771"/>
      <c r="DZ205" s="772"/>
    </row>
    <row r="206" spans="1:130" s="1" customFormat="1" ht="15.75">
      <c r="A206" s="714"/>
      <c r="B206" s="453" t="s">
        <v>666</v>
      </c>
      <c r="C206" s="457"/>
      <c r="D206" s="457"/>
      <c r="E206" s="457"/>
      <c r="F206" s="457"/>
      <c r="G206" s="457"/>
      <c r="H206" s="457"/>
      <c r="I206" s="457"/>
      <c r="J206" s="457"/>
      <c r="K206" s="457"/>
      <c r="L206" s="457"/>
      <c r="M206" s="457"/>
      <c r="N206" s="457"/>
      <c r="O206" s="771">
        <v>8.7050000000000001</v>
      </c>
      <c r="P206" s="771">
        <v>8.7050000000000001</v>
      </c>
      <c r="Q206" s="771">
        <v>8.7050000000000001</v>
      </c>
      <c r="R206" s="771">
        <v>8.7050000000000001</v>
      </c>
      <c r="S206" s="771">
        <v>10.23</v>
      </c>
      <c r="T206" s="771">
        <v>10.23</v>
      </c>
      <c r="U206" s="771">
        <v>10.23</v>
      </c>
      <c r="V206" s="771">
        <v>10.23</v>
      </c>
      <c r="W206" s="771">
        <v>11.231175</v>
      </c>
      <c r="X206" s="771">
        <v>11.231175</v>
      </c>
      <c r="Y206" s="771">
        <v>11.231175</v>
      </c>
      <c r="Z206" s="771">
        <v>11.231175</v>
      </c>
      <c r="AA206" s="771">
        <v>9.8780273996899215</v>
      </c>
      <c r="AB206" s="771">
        <v>9.8780273996899215</v>
      </c>
      <c r="AC206" s="771">
        <v>9.8780273996899215</v>
      </c>
      <c r="AD206" s="771">
        <v>9.8780273996899215</v>
      </c>
      <c r="AE206" s="771">
        <v>10.550633352751426</v>
      </c>
      <c r="AF206" s="771">
        <v>10.550633352751426</v>
      </c>
      <c r="AG206" s="771">
        <v>10.550633352751426</v>
      </c>
      <c r="AH206" s="771">
        <v>10.550633352751426</v>
      </c>
      <c r="AI206" s="771">
        <v>13.347201619035193</v>
      </c>
      <c r="AJ206" s="771">
        <v>13.347201619035193</v>
      </c>
      <c r="AK206" s="771">
        <v>13.347201619035193</v>
      </c>
      <c r="AL206" s="771">
        <v>13.347201619035193</v>
      </c>
      <c r="AM206" s="771">
        <v>17.158752156648056</v>
      </c>
      <c r="AN206" s="771">
        <v>17.158752156648056</v>
      </c>
      <c r="AO206" s="771">
        <v>17.158752156648056</v>
      </c>
      <c r="AP206" s="771">
        <v>17.158752156648056</v>
      </c>
      <c r="AQ206" s="771">
        <v>19.540755496342054</v>
      </c>
      <c r="AR206" s="771">
        <v>19.540755496342054</v>
      </c>
      <c r="AS206" s="771">
        <v>19.540755496342054</v>
      </c>
      <c r="AT206" s="771">
        <v>19.540755496342054</v>
      </c>
      <c r="AU206" s="771">
        <v>27.141212695813977</v>
      </c>
      <c r="AV206" s="771">
        <v>27.141212695813977</v>
      </c>
      <c r="AW206" s="771">
        <v>27.141212695813977</v>
      </c>
      <c r="AX206" s="771">
        <v>27.141212695813977</v>
      </c>
      <c r="AY206" s="771">
        <v>28.912475228034225</v>
      </c>
      <c r="AZ206" s="771">
        <v>28.912475228034225</v>
      </c>
      <c r="BA206" s="771">
        <v>28.912475228034225</v>
      </c>
      <c r="BB206" s="771">
        <v>28.912475228034225</v>
      </c>
      <c r="BC206" s="771">
        <v>40.371821371084955</v>
      </c>
      <c r="BD206" s="771">
        <v>40.371821371084955</v>
      </c>
      <c r="BE206" s="771">
        <v>40.371821371084955</v>
      </c>
      <c r="BF206" s="771">
        <v>40.371821371084955</v>
      </c>
      <c r="BG206" s="771">
        <v>43.617848972433436</v>
      </c>
      <c r="BH206" s="771">
        <v>43.617848972433436</v>
      </c>
      <c r="BI206" s="771">
        <v>43.617848972433436</v>
      </c>
      <c r="BJ206" s="771">
        <v>43.617848972433436</v>
      </c>
      <c r="BK206" s="771">
        <v>48.023455928779299</v>
      </c>
      <c r="BL206" s="771">
        <v>53.782176384308833</v>
      </c>
      <c r="BM206" s="771">
        <v>51.680758666249403</v>
      </c>
      <c r="BN206" s="771">
        <v>57.352748054933429</v>
      </c>
      <c r="BO206" s="771">
        <v>67.903916135686046</v>
      </c>
      <c r="BP206" s="771">
        <v>79.665888663851547</v>
      </c>
      <c r="BQ206" s="771">
        <v>111.67298112431725</v>
      </c>
      <c r="BR206" s="771">
        <v>86.326035534156389</v>
      </c>
      <c r="BS206" s="771">
        <v>87.441387468904296</v>
      </c>
      <c r="BT206" s="771">
        <v>87.469305033753955</v>
      </c>
      <c r="BU206" s="771">
        <v>91.513750139070993</v>
      </c>
      <c r="BV206" s="771">
        <v>94.996913175635711</v>
      </c>
      <c r="BW206" s="771">
        <v>91.189116496944791</v>
      </c>
      <c r="BX206" s="771">
        <v>93.960306727327634</v>
      </c>
      <c r="BY206" s="771">
        <v>91.30438308722124</v>
      </c>
      <c r="BZ206" s="771">
        <v>108.14415736566653</v>
      </c>
      <c r="CA206" s="771">
        <v>91.873784990331529</v>
      </c>
      <c r="CB206" s="771">
        <v>91.557547277086826</v>
      </c>
      <c r="CC206" s="771">
        <v>97.699223703860099</v>
      </c>
      <c r="CD206" s="771">
        <v>87.365596211345135</v>
      </c>
      <c r="CE206" s="771">
        <v>70.519885269173244</v>
      </c>
      <c r="CF206" s="771">
        <v>70.519885269173244</v>
      </c>
      <c r="CG206" s="771">
        <v>70.519885269173244</v>
      </c>
      <c r="CH206" s="771">
        <v>70.519885269173244</v>
      </c>
      <c r="CI206" s="771">
        <v>56.59914845274227</v>
      </c>
      <c r="CJ206" s="771">
        <v>56.59914845274227</v>
      </c>
      <c r="CK206" s="771">
        <v>56.59914845274227</v>
      </c>
      <c r="CL206" s="771">
        <v>56.59914845274227</v>
      </c>
      <c r="CM206" s="771">
        <v>126.34245646762558</v>
      </c>
      <c r="CN206" s="771">
        <v>125.02996818280943</v>
      </c>
      <c r="CO206" s="771">
        <v>109.74999920342691</v>
      </c>
      <c r="CP206" s="771">
        <v>126.01144217904333</v>
      </c>
      <c r="CQ206" s="771">
        <v>134.22293386999999</v>
      </c>
      <c r="CR206" s="771">
        <v>138.75262322</v>
      </c>
      <c r="CS206" s="771">
        <v>157.35407122999999</v>
      </c>
      <c r="CT206" s="771">
        <v>131.93855961</v>
      </c>
      <c r="CU206" s="840">
        <v>122.38955620311326</v>
      </c>
      <c r="CV206" s="840">
        <v>131.83442146577889</v>
      </c>
      <c r="CW206" s="840">
        <v>141.77984903744684</v>
      </c>
      <c r="CX206" s="840">
        <v>125.48957138559703</v>
      </c>
      <c r="CY206" s="840">
        <v>141.01503268541575</v>
      </c>
      <c r="CZ206" s="840">
        <v>75.238341564342846</v>
      </c>
      <c r="DA206" s="840">
        <v>60.905627225756405</v>
      </c>
      <c r="DB206" s="840">
        <v>71.582895413584566</v>
      </c>
      <c r="DC206" s="840">
        <v>59.626026136301938</v>
      </c>
      <c r="DD206" s="840">
        <v>103.06464856239856</v>
      </c>
      <c r="DE206" s="840">
        <v>106.39875607828823</v>
      </c>
      <c r="DF206" s="841">
        <v>128.17207535045475</v>
      </c>
      <c r="DG206" s="841">
        <v>143.69305421556831</v>
      </c>
      <c r="DH206" s="841">
        <v>165.56920055691248</v>
      </c>
      <c r="DI206" s="771">
        <v>252.59189909049684</v>
      </c>
      <c r="DJ206" s="771">
        <v>201.20458135417991</v>
      </c>
      <c r="DK206" s="771"/>
      <c r="DL206" s="771"/>
      <c r="DM206" s="771"/>
      <c r="DN206" s="771"/>
      <c r="DO206" s="771"/>
      <c r="DP206" s="771"/>
      <c r="DQ206" s="771"/>
      <c r="DR206" s="771"/>
      <c r="DS206" s="771"/>
      <c r="DT206" s="771"/>
      <c r="DU206" s="771"/>
      <c r="DV206" s="771"/>
      <c r="DW206" s="771"/>
      <c r="DX206" s="771"/>
      <c r="DY206" s="771"/>
      <c r="DZ206" s="772"/>
    </row>
    <row r="207" spans="1:130" s="1" customFormat="1" ht="15.75">
      <c r="A207" s="714"/>
      <c r="B207" s="453" t="s">
        <v>116</v>
      </c>
      <c r="C207" s="457"/>
      <c r="D207" s="457"/>
      <c r="E207" s="457"/>
      <c r="F207" s="457"/>
      <c r="G207" s="457"/>
      <c r="H207" s="457"/>
      <c r="I207" s="457"/>
      <c r="J207" s="457"/>
      <c r="K207" s="457"/>
      <c r="L207" s="457"/>
      <c r="M207" s="457"/>
      <c r="N207" s="457"/>
      <c r="O207" s="771">
        <v>0</v>
      </c>
      <c r="P207" s="771">
        <v>0</v>
      </c>
      <c r="Q207" s="771">
        <v>0</v>
      </c>
      <c r="R207" s="771">
        <v>0</v>
      </c>
      <c r="S207" s="771">
        <v>0</v>
      </c>
      <c r="T207" s="771">
        <v>0</v>
      </c>
      <c r="U207" s="771">
        <v>0</v>
      </c>
      <c r="V207" s="771">
        <v>0</v>
      </c>
      <c r="W207" s="771">
        <v>0</v>
      </c>
      <c r="X207" s="771">
        <v>0</v>
      </c>
      <c r="Y207" s="771">
        <v>0</v>
      </c>
      <c r="Z207" s="771">
        <v>0</v>
      </c>
      <c r="AA207" s="771">
        <v>25685.020499999999</v>
      </c>
      <c r="AB207" s="771">
        <v>25685.020499999999</v>
      </c>
      <c r="AC207" s="771">
        <v>25685.020499999999</v>
      </c>
      <c r="AD207" s="771">
        <v>25685.020499999999</v>
      </c>
      <c r="AE207" s="771">
        <v>25512.561000000002</v>
      </c>
      <c r="AF207" s="771">
        <v>25512.561000000002</v>
      </c>
      <c r="AG207" s="771">
        <v>25512.561000000002</v>
      </c>
      <c r="AH207" s="771">
        <v>25512.561000000002</v>
      </c>
      <c r="AI207" s="771">
        <v>26130.014999999999</v>
      </c>
      <c r="AJ207" s="771">
        <v>26130.014999999999</v>
      </c>
      <c r="AK207" s="771">
        <v>26130.014999999999</v>
      </c>
      <c r="AL207" s="771">
        <v>26130.014999999999</v>
      </c>
      <c r="AM207" s="771">
        <v>30820.608749999999</v>
      </c>
      <c r="AN207" s="771">
        <v>30820.608749999999</v>
      </c>
      <c r="AO207" s="771">
        <v>30820.608749999999</v>
      </c>
      <c r="AP207" s="771">
        <v>30820.608749999999</v>
      </c>
      <c r="AQ207" s="771">
        <v>32204.692249999996</v>
      </c>
      <c r="AR207" s="771">
        <v>32204.692249999996</v>
      </c>
      <c r="AS207" s="771">
        <v>32204.692249999996</v>
      </c>
      <c r="AT207" s="771">
        <v>32204.692249999996</v>
      </c>
      <c r="AU207" s="771">
        <v>43204.605750000002</v>
      </c>
      <c r="AV207" s="771">
        <v>43204.605750000002</v>
      </c>
      <c r="AW207" s="771">
        <v>43204.605750000002</v>
      </c>
      <c r="AX207" s="771">
        <v>43204.605750000002</v>
      </c>
      <c r="AY207" s="771">
        <v>45813.080750000001</v>
      </c>
      <c r="AZ207" s="771">
        <v>45813.080750000001</v>
      </c>
      <c r="BA207" s="771">
        <v>45813.080750000001</v>
      </c>
      <c r="BB207" s="771">
        <v>45813.080750000001</v>
      </c>
      <c r="BC207" s="771">
        <v>46680.513250000004</v>
      </c>
      <c r="BD207" s="771">
        <v>46680.513250000004</v>
      </c>
      <c r="BE207" s="771">
        <v>46680.513250000004</v>
      </c>
      <c r="BF207" s="771">
        <v>46680.513250000004</v>
      </c>
      <c r="BG207" s="771">
        <v>46861.4035</v>
      </c>
      <c r="BH207" s="771">
        <v>46861.4035</v>
      </c>
      <c r="BI207" s="771">
        <v>46861.4035</v>
      </c>
      <c r="BJ207" s="771">
        <v>46861.4035</v>
      </c>
      <c r="BK207" s="771">
        <v>46362.085999999996</v>
      </c>
      <c r="BL207" s="771">
        <v>49564.228999999992</v>
      </c>
      <c r="BM207" s="771">
        <v>48147.927000000003</v>
      </c>
      <c r="BN207" s="771">
        <v>51654.574000000001</v>
      </c>
      <c r="BO207" s="771">
        <v>52643.783000000003</v>
      </c>
      <c r="BP207" s="771">
        <v>54315.320999999996</v>
      </c>
      <c r="BQ207" s="771">
        <v>54981.123</v>
      </c>
      <c r="BR207" s="771">
        <v>58553.086000000003</v>
      </c>
      <c r="BS207" s="771">
        <v>62290.202000000005</v>
      </c>
      <c r="BT207" s="771">
        <v>59397.39439999999</v>
      </c>
      <c r="BU207" s="771">
        <v>66320.052599999995</v>
      </c>
      <c r="BV207" s="771">
        <v>65230.726650000004</v>
      </c>
      <c r="BW207" s="771">
        <v>63816.154240000003</v>
      </c>
      <c r="BX207" s="771">
        <v>64154.265319999999</v>
      </c>
      <c r="BY207" s="771">
        <v>69230.376369999998</v>
      </c>
      <c r="BZ207" s="771">
        <v>72517.447149999993</v>
      </c>
      <c r="CA207" s="771">
        <v>67262.812000000005</v>
      </c>
      <c r="CB207" s="771">
        <v>66340.171660000007</v>
      </c>
      <c r="CC207" s="771">
        <v>72959.13983</v>
      </c>
      <c r="CD207" s="771">
        <v>72380.855179999999</v>
      </c>
      <c r="CE207" s="771">
        <v>77450.853204999992</v>
      </c>
      <c r="CF207" s="771">
        <v>77450.853204999992</v>
      </c>
      <c r="CG207" s="771">
        <v>77450.853204999992</v>
      </c>
      <c r="CH207" s="771">
        <v>77450.853204999992</v>
      </c>
      <c r="CI207" s="771">
        <v>77739.554415000006</v>
      </c>
      <c r="CJ207" s="771">
        <v>77739.554415000006</v>
      </c>
      <c r="CK207" s="771">
        <v>77739.554415000006</v>
      </c>
      <c r="CL207" s="771">
        <v>77739.554415000006</v>
      </c>
      <c r="CM207" s="771">
        <v>198645.38735999996</v>
      </c>
      <c r="CN207" s="771">
        <v>193463.40806999995</v>
      </c>
      <c r="CO207" s="771">
        <v>185616.23825999995</v>
      </c>
      <c r="CP207" s="771">
        <v>204701.26474000001</v>
      </c>
      <c r="CQ207" s="771">
        <v>207619.84784999996</v>
      </c>
      <c r="CR207" s="771">
        <v>225721.07060000018</v>
      </c>
      <c r="CS207" s="771">
        <v>230734.71454000007</v>
      </c>
      <c r="CT207" s="771">
        <v>217707.70729999998</v>
      </c>
      <c r="CU207" s="840">
        <v>214326.64565999998</v>
      </c>
      <c r="CV207" s="840">
        <v>223126.96479000003</v>
      </c>
      <c r="CW207" s="840">
        <v>240669.39956999998</v>
      </c>
      <c r="CX207" s="840">
        <v>224168.82668</v>
      </c>
      <c r="CY207" s="840">
        <v>230026.55352999998</v>
      </c>
      <c r="CZ207" s="840">
        <v>146344.79442000002</v>
      </c>
      <c r="DA207" s="840">
        <v>139174.65894000002</v>
      </c>
      <c r="DB207" s="840">
        <v>175867.89536000002</v>
      </c>
      <c r="DC207" s="840">
        <v>141720.09073</v>
      </c>
      <c r="DD207" s="840">
        <v>174767.99333</v>
      </c>
      <c r="DE207" s="840">
        <v>169327.00451</v>
      </c>
      <c r="DF207" s="841">
        <v>193543.97586999999</v>
      </c>
      <c r="DG207" s="841">
        <v>210056.37750999999</v>
      </c>
      <c r="DH207" s="841">
        <v>197566.76963999998</v>
      </c>
      <c r="DI207" s="771">
        <v>242262.28709</v>
      </c>
      <c r="DJ207" s="771">
        <v>215388.47713999997</v>
      </c>
      <c r="DK207" s="771"/>
      <c r="DL207" s="771"/>
      <c r="DM207" s="771"/>
      <c r="DN207" s="771"/>
      <c r="DO207" s="771"/>
      <c r="DP207" s="771"/>
      <c r="DQ207" s="771"/>
      <c r="DR207" s="771"/>
      <c r="DS207" s="771"/>
      <c r="DT207" s="771"/>
      <c r="DU207" s="771"/>
      <c r="DV207" s="771"/>
      <c r="DW207" s="771"/>
      <c r="DX207" s="771"/>
      <c r="DY207" s="771"/>
      <c r="DZ207" s="772"/>
    </row>
    <row r="208" spans="1:130" s="1" customFormat="1" ht="15.75">
      <c r="A208" s="714"/>
      <c r="B208" s="453" t="s">
        <v>150</v>
      </c>
      <c r="C208" s="457"/>
      <c r="D208" s="457"/>
      <c r="E208" s="457"/>
      <c r="F208" s="457"/>
      <c r="G208" s="457"/>
      <c r="H208" s="457"/>
      <c r="I208" s="457"/>
      <c r="J208" s="457"/>
      <c r="K208" s="457"/>
      <c r="L208" s="457"/>
      <c r="M208" s="457"/>
      <c r="N208" s="457"/>
      <c r="O208" s="771">
        <v>0</v>
      </c>
      <c r="P208" s="771">
        <v>0</v>
      </c>
      <c r="Q208" s="771">
        <v>0</v>
      </c>
      <c r="R208" s="771">
        <v>0</v>
      </c>
      <c r="S208" s="771">
        <v>0</v>
      </c>
      <c r="T208" s="771">
        <v>0</v>
      </c>
      <c r="U208" s="771">
        <v>0</v>
      </c>
      <c r="V208" s="771">
        <v>0</v>
      </c>
      <c r="W208" s="771">
        <v>0</v>
      </c>
      <c r="X208" s="771">
        <v>0</v>
      </c>
      <c r="Y208" s="771">
        <v>0</v>
      </c>
      <c r="Z208" s="771">
        <v>0</v>
      </c>
      <c r="AA208" s="771">
        <v>0</v>
      </c>
      <c r="AB208" s="771">
        <v>0</v>
      </c>
      <c r="AC208" s="771">
        <v>0</v>
      </c>
      <c r="AD208" s="771">
        <v>0</v>
      </c>
      <c r="AE208" s="771">
        <v>0</v>
      </c>
      <c r="AF208" s="771">
        <v>0</v>
      </c>
      <c r="AG208" s="771">
        <v>0</v>
      </c>
      <c r="AH208" s="771">
        <v>0</v>
      </c>
      <c r="AI208" s="771">
        <v>0</v>
      </c>
      <c r="AJ208" s="771">
        <v>0</v>
      </c>
      <c r="AK208" s="771">
        <v>0</v>
      </c>
      <c r="AL208" s="771">
        <v>0</v>
      </c>
      <c r="AM208" s="771">
        <v>0</v>
      </c>
      <c r="AN208" s="771">
        <v>0</v>
      </c>
      <c r="AO208" s="771">
        <v>0</v>
      </c>
      <c r="AP208" s="771">
        <v>0</v>
      </c>
      <c r="AQ208" s="771">
        <v>0</v>
      </c>
      <c r="AR208" s="771">
        <v>0</v>
      </c>
      <c r="AS208" s="771">
        <v>0</v>
      </c>
      <c r="AT208" s="771">
        <v>0</v>
      </c>
      <c r="AU208" s="771">
        <v>0</v>
      </c>
      <c r="AV208" s="771">
        <v>0</v>
      </c>
      <c r="AW208" s="771">
        <v>0</v>
      </c>
      <c r="AX208" s="771">
        <v>0</v>
      </c>
      <c r="AY208" s="771">
        <v>0</v>
      </c>
      <c r="AZ208" s="771">
        <v>0</v>
      </c>
      <c r="BA208" s="771">
        <v>0</v>
      </c>
      <c r="BB208" s="771">
        <v>0</v>
      </c>
      <c r="BC208" s="771">
        <v>0</v>
      </c>
      <c r="BD208" s="771">
        <v>0</v>
      </c>
      <c r="BE208" s="771">
        <v>0</v>
      </c>
      <c r="BF208" s="771">
        <v>0</v>
      </c>
      <c r="BG208" s="771">
        <v>0</v>
      </c>
      <c r="BH208" s="771">
        <v>0</v>
      </c>
      <c r="BI208" s="771">
        <v>0</v>
      </c>
      <c r="BJ208" s="771">
        <v>0</v>
      </c>
      <c r="BK208" s="771">
        <v>0</v>
      </c>
      <c r="BL208" s="771">
        <v>0</v>
      </c>
      <c r="BM208" s="771">
        <v>0</v>
      </c>
      <c r="BN208" s="771">
        <v>0</v>
      </c>
      <c r="BO208" s="771">
        <v>0</v>
      </c>
      <c r="BP208" s="771">
        <v>0</v>
      </c>
      <c r="BQ208" s="771">
        <v>0</v>
      </c>
      <c r="BR208" s="771">
        <v>0</v>
      </c>
      <c r="BS208" s="771">
        <v>17602.728999999999</v>
      </c>
      <c r="BT208" s="771">
        <v>18134.116999999998</v>
      </c>
      <c r="BU208" s="771">
        <v>19217.447</v>
      </c>
      <c r="BV208" s="771">
        <v>19243.885000000002</v>
      </c>
      <c r="BW208" s="771">
        <v>18371.642</v>
      </c>
      <c r="BX208" s="771">
        <v>18669.074570000001</v>
      </c>
      <c r="BY208" s="771">
        <v>19875.919000000002</v>
      </c>
      <c r="BZ208" s="771">
        <v>19646.351900000001</v>
      </c>
      <c r="CA208" s="771">
        <v>18128.256000000001</v>
      </c>
      <c r="CB208" s="771">
        <v>19162.911820000001</v>
      </c>
      <c r="CC208" s="771">
        <v>19736.737000000001</v>
      </c>
      <c r="CD208" s="771">
        <v>20732.719000000001</v>
      </c>
      <c r="CE208" s="771">
        <v>21989.064227499999</v>
      </c>
      <c r="CF208" s="771">
        <v>21989.064227499999</v>
      </c>
      <c r="CG208" s="771">
        <v>21989.064227499999</v>
      </c>
      <c r="CH208" s="771">
        <v>21989.064227499999</v>
      </c>
      <c r="CI208" s="771">
        <v>24041.075000000001</v>
      </c>
      <c r="CJ208" s="771">
        <v>24041.075000000001</v>
      </c>
      <c r="CK208" s="771">
        <v>24041.075000000001</v>
      </c>
      <c r="CL208" s="771">
        <v>24041.075000000001</v>
      </c>
      <c r="CM208" s="771">
        <v>62364.388229999997</v>
      </c>
      <c r="CN208" s="771">
        <v>61413.952179999993</v>
      </c>
      <c r="CO208" s="771">
        <v>40722.54</v>
      </c>
      <c r="CP208" s="771">
        <v>48117.167679999999</v>
      </c>
      <c r="CQ208" s="771">
        <v>61863.533449999995</v>
      </c>
      <c r="CR208" s="771">
        <v>60920.95809</v>
      </c>
      <c r="CS208" s="771">
        <v>54906.328800000003</v>
      </c>
      <c r="CT208" s="771">
        <v>58287.238890000001</v>
      </c>
      <c r="CU208" s="840">
        <v>59880.284810000005</v>
      </c>
      <c r="CV208" s="840">
        <v>59896.838080000001</v>
      </c>
      <c r="CW208" s="840">
        <v>65354.66406000001</v>
      </c>
      <c r="CX208" s="840">
        <v>59322.398699999998</v>
      </c>
      <c r="CY208" s="840">
        <v>70454.39056</v>
      </c>
      <c r="CZ208" s="840">
        <v>53326.154399999999</v>
      </c>
      <c r="DA208" s="840">
        <v>43345.536900000006</v>
      </c>
      <c r="DB208" s="840">
        <v>52232.665380000006</v>
      </c>
      <c r="DC208" s="840">
        <v>55285.246269999996</v>
      </c>
      <c r="DD208" s="840">
        <v>61340.618350000004</v>
      </c>
      <c r="DE208" s="840">
        <v>61136.97236</v>
      </c>
      <c r="DF208" s="841">
        <v>65702.139910000013</v>
      </c>
      <c r="DG208" s="841">
        <v>70166.496910000002</v>
      </c>
      <c r="DH208" s="841">
        <v>72856.632729999998</v>
      </c>
      <c r="DI208" s="771">
        <v>78563.109400000001</v>
      </c>
      <c r="DJ208" s="771">
        <v>62446.596100000002</v>
      </c>
      <c r="DK208" s="771"/>
      <c r="DL208" s="771"/>
      <c r="DM208" s="771"/>
      <c r="DN208" s="771"/>
      <c r="DO208" s="771"/>
      <c r="DP208" s="771"/>
      <c r="DQ208" s="771"/>
      <c r="DR208" s="771"/>
      <c r="DS208" s="771"/>
      <c r="DT208" s="771"/>
      <c r="DU208" s="771"/>
      <c r="DV208" s="771"/>
      <c r="DW208" s="771"/>
      <c r="DX208" s="771"/>
      <c r="DY208" s="771"/>
      <c r="DZ208" s="772"/>
    </row>
    <row r="209" spans="1:130" s="1" customFormat="1" ht="15.75">
      <c r="A209" s="714"/>
      <c r="B209" s="453" t="s">
        <v>151</v>
      </c>
      <c r="C209" s="457"/>
      <c r="D209" s="457"/>
      <c r="E209" s="457"/>
      <c r="F209" s="457"/>
      <c r="G209" s="457"/>
      <c r="H209" s="457"/>
      <c r="I209" s="457"/>
      <c r="J209" s="457"/>
      <c r="K209" s="457"/>
      <c r="L209" s="457"/>
      <c r="M209" s="457"/>
      <c r="N209" s="457"/>
      <c r="O209" s="771">
        <v>0</v>
      </c>
      <c r="P209" s="771">
        <v>0</v>
      </c>
      <c r="Q209" s="771">
        <v>0</v>
      </c>
      <c r="R209" s="771">
        <v>0</v>
      </c>
      <c r="S209" s="771">
        <v>0</v>
      </c>
      <c r="T209" s="771">
        <v>0</v>
      </c>
      <c r="U209" s="771">
        <v>0</v>
      </c>
      <c r="V209" s="771">
        <v>0</v>
      </c>
      <c r="W209" s="771">
        <v>0</v>
      </c>
      <c r="X209" s="771">
        <v>0</v>
      </c>
      <c r="Y209" s="771">
        <v>0</v>
      </c>
      <c r="Z209" s="771">
        <v>0</v>
      </c>
      <c r="AA209" s="771">
        <v>0</v>
      </c>
      <c r="AB209" s="771">
        <v>0</v>
      </c>
      <c r="AC209" s="771">
        <v>0</v>
      </c>
      <c r="AD209" s="771">
        <v>0</v>
      </c>
      <c r="AE209" s="771">
        <v>0</v>
      </c>
      <c r="AF209" s="771">
        <v>0</v>
      </c>
      <c r="AG209" s="771">
        <v>0</v>
      </c>
      <c r="AH209" s="771">
        <v>0</v>
      </c>
      <c r="AI209" s="771">
        <v>0</v>
      </c>
      <c r="AJ209" s="771">
        <v>0</v>
      </c>
      <c r="AK209" s="771">
        <v>0</v>
      </c>
      <c r="AL209" s="771">
        <v>0</v>
      </c>
      <c r="AM209" s="771">
        <v>0</v>
      </c>
      <c r="AN209" s="771">
        <v>0</v>
      </c>
      <c r="AO209" s="771">
        <v>0</v>
      </c>
      <c r="AP209" s="771">
        <v>0</v>
      </c>
      <c r="AQ209" s="771">
        <v>0</v>
      </c>
      <c r="AR209" s="771">
        <v>0</v>
      </c>
      <c r="AS209" s="771">
        <v>0</v>
      </c>
      <c r="AT209" s="771">
        <v>0</v>
      </c>
      <c r="AU209" s="771">
        <v>0</v>
      </c>
      <c r="AV209" s="771">
        <v>0</v>
      </c>
      <c r="AW209" s="771">
        <v>0</v>
      </c>
      <c r="AX209" s="771">
        <v>0</v>
      </c>
      <c r="AY209" s="771">
        <v>0</v>
      </c>
      <c r="AZ209" s="771">
        <v>0</v>
      </c>
      <c r="BA209" s="771">
        <v>0</v>
      </c>
      <c r="BB209" s="771">
        <v>0</v>
      </c>
      <c r="BC209" s="771">
        <v>0</v>
      </c>
      <c r="BD209" s="771">
        <v>0</v>
      </c>
      <c r="BE209" s="771">
        <v>0</v>
      </c>
      <c r="BF209" s="771">
        <v>0</v>
      </c>
      <c r="BG209" s="771">
        <v>0</v>
      </c>
      <c r="BH209" s="771">
        <v>0</v>
      </c>
      <c r="BI209" s="771">
        <v>0</v>
      </c>
      <c r="BJ209" s="771">
        <v>0</v>
      </c>
      <c r="BK209" s="771">
        <v>0</v>
      </c>
      <c r="BL209" s="771">
        <v>0</v>
      </c>
      <c r="BM209" s="771">
        <v>0</v>
      </c>
      <c r="BN209" s="771">
        <v>0</v>
      </c>
      <c r="BO209" s="771">
        <v>0</v>
      </c>
      <c r="BP209" s="771">
        <v>0</v>
      </c>
      <c r="BQ209" s="771">
        <v>0</v>
      </c>
      <c r="BR209" s="771">
        <v>0</v>
      </c>
      <c r="BS209" s="771">
        <v>27552.938000000002</v>
      </c>
      <c r="BT209" s="771">
        <v>25435.665000000001</v>
      </c>
      <c r="BU209" s="771">
        <v>28858.986000000001</v>
      </c>
      <c r="BV209" s="771">
        <v>31964.098480000001</v>
      </c>
      <c r="BW209" s="771">
        <v>29799.71774</v>
      </c>
      <c r="BX209" s="771">
        <v>32010.004400000002</v>
      </c>
      <c r="BY209" s="771">
        <v>33426.690999999999</v>
      </c>
      <c r="BZ209" s="771">
        <v>36929.659</v>
      </c>
      <c r="CA209" s="771">
        <v>32600.219000000001</v>
      </c>
      <c r="CB209" s="771">
        <v>35911.337</v>
      </c>
      <c r="CC209" s="771">
        <v>36973.694630000005</v>
      </c>
      <c r="CD209" s="771">
        <v>33406.520050000006</v>
      </c>
      <c r="CE209" s="771">
        <v>35558.423457499994</v>
      </c>
      <c r="CF209" s="771">
        <v>35558.423457499994</v>
      </c>
      <c r="CG209" s="771">
        <v>35558.423457499994</v>
      </c>
      <c r="CH209" s="771">
        <v>35558.423457499994</v>
      </c>
      <c r="CI209" s="771">
        <v>34813.324999999997</v>
      </c>
      <c r="CJ209" s="771">
        <v>34813.324999999997</v>
      </c>
      <c r="CK209" s="771">
        <v>34813.324999999997</v>
      </c>
      <c r="CL209" s="771">
        <v>34813.324999999997</v>
      </c>
      <c r="CM209" s="771">
        <v>64382.49154000001</v>
      </c>
      <c r="CN209" s="771">
        <v>59394.566249999989</v>
      </c>
      <c r="CO209" s="771">
        <v>56311.017019999999</v>
      </c>
      <c r="CP209" s="771">
        <v>68664.559550000005</v>
      </c>
      <c r="CQ209" s="771">
        <v>59031.18718999999</v>
      </c>
      <c r="CR209" s="771">
        <v>67073.858680000005</v>
      </c>
      <c r="CS209" s="771">
        <v>79148.985499999981</v>
      </c>
      <c r="CT209" s="771">
        <v>53194.844250000002</v>
      </c>
      <c r="CU209" s="840">
        <v>71270.266410000011</v>
      </c>
      <c r="CV209" s="840">
        <v>68386.413489999992</v>
      </c>
      <c r="CW209" s="840">
        <v>77063.363980000009</v>
      </c>
      <c r="CX209" s="840">
        <v>71412.781010000006</v>
      </c>
      <c r="CY209" s="840">
        <v>73943.136469999998</v>
      </c>
      <c r="CZ209" s="840">
        <v>68279.724210000015</v>
      </c>
      <c r="DA209" s="840">
        <v>56900.872990000003</v>
      </c>
      <c r="DB209" s="840">
        <v>74997.389159999992</v>
      </c>
      <c r="DC209" s="840">
        <v>54391.495159999999</v>
      </c>
      <c r="DD209" s="840">
        <v>74865.657609999995</v>
      </c>
      <c r="DE209" s="840">
        <v>68797.922449999984</v>
      </c>
      <c r="DF209" s="841">
        <v>76973.308969999998</v>
      </c>
      <c r="DG209" s="841">
        <v>93999.545870000002</v>
      </c>
      <c r="DH209" s="841">
        <v>80687.923089999997</v>
      </c>
      <c r="DI209" s="771">
        <v>102457.92344</v>
      </c>
      <c r="DJ209" s="771">
        <v>86188.284699999989</v>
      </c>
      <c r="DK209" s="771"/>
      <c r="DL209" s="771"/>
      <c r="DM209" s="771"/>
      <c r="DN209" s="771"/>
      <c r="DO209" s="771"/>
      <c r="DP209" s="771"/>
      <c r="DQ209" s="771"/>
      <c r="DR209" s="771"/>
      <c r="DS209" s="771"/>
      <c r="DT209" s="771"/>
      <c r="DU209" s="771"/>
      <c r="DV209" s="771"/>
      <c r="DW209" s="771"/>
      <c r="DX209" s="771"/>
      <c r="DY209" s="771"/>
      <c r="DZ209" s="772"/>
    </row>
    <row r="210" spans="1:130" s="1" customFormat="1" ht="15.75">
      <c r="A210" s="714"/>
      <c r="B210" s="453" t="s">
        <v>152</v>
      </c>
      <c r="C210" s="457"/>
      <c r="D210" s="457"/>
      <c r="E210" s="457"/>
      <c r="F210" s="457"/>
      <c r="G210" s="457"/>
      <c r="H210" s="457"/>
      <c r="I210" s="457"/>
      <c r="J210" s="457"/>
      <c r="K210" s="457"/>
      <c r="L210" s="457"/>
      <c r="M210" s="457"/>
      <c r="N210" s="457"/>
      <c r="O210" s="771">
        <v>0</v>
      </c>
      <c r="P210" s="771">
        <v>0</v>
      </c>
      <c r="Q210" s="771">
        <v>0</v>
      </c>
      <c r="R210" s="771">
        <v>0</v>
      </c>
      <c r="S210" s="771">
        <v>0</v>
      </c>
      <c r="T210" s="771">
        <v>0</v>
      </c>
      <c r="U210" s="771">
        <v>0</v>
      </c>
      <c r="V210" s="771">
        <v>0</v>
      </c>
      <c r="W210" s="771">
        <v>0</v>
      </c>
      <c r="X210" s="771">
        <v>0</v>
      </c>
      <c r="Y210" s="771">
        <v>0</v>
      </c>
      <c r="Z210" s="771">
        <v>0</v>
      </c>
      <c r="AA210" s="771">
        <v>0</v>
      </c>
      <c r="AB210" s="771">
        <v>0</v>
      </c>
      <c r="AC210" s="771">
        <v>0</v>
      </c>
      <c r="AD210" s="771">
        <v>0</v>
      </c>
      <c r="AE210" s="771">
        <v>0</v>
      </c>
      <c r="AF210" s="771">
        <v>0</v>
      </c>
      <c r="AG210" s="771">
        <v>0</v>
      </c>
      <c r="AH210" s="771">
        <v>0</v>
      </c>
      <c r="AI210" s="771">
        <v>0</v>
      </c>
      <c r="AJ210" s="771">
        <v>0</v>
      </c>
      <c r="AK210" s="771">
        <v>0</v>
      </c>
      <c r="AL210" s="771">
        <v>0</v>
      </c>
      <c r="AM210" s="771">
        <v>0</v>
      </c>
      <c r="AN210" s="771">
        <v>0</v>
      </c>
      <c r="AO210" s="771">
        <v>0</v>
      </c>
      <c r="AP210" s="771">
        <v>0</v>
      </c>
      <c r="AQ210" s="771">
        <v>0</v>
      </c>
      <c r="AR210" s="771">
        <v>0</v>
      </c>
      <c r="AS210" s="771">
        <v>0</v>
      </c>
      <c r="AT210" s="771">
        <v>0</v>
      </c>
      <c r="AU210" s="771">
        <v>0</v>
      </c>
      <c r="AV210" s="771">
        <v>0</v>
      </c>
      <c r="AW210" s="771">
        <v>0</v>
      </c>
      <c r="AX210" s="771">
        <v>0</v>
      </c>
      <c r="AY210" s="771">
        <v>0</v>
      </c>
      <c r="AZ210" s="771">
        <v>0</v>
      </c>
      <c r="BA210" s="771">
        <v>0</v>
      </c>
      <c r="BB210" s="771">
        <v>0</v>
      </c>
      <c r="BC210" s="771">
        <v>0</v>
      </c>
      <c r="BD210" s="771">
        <v>0</v>
      </c>
      <c r="BE210" s="771">
        <v>0</v>
      </c>
      <c r="BF210" s="771">
        <v>0</v>
      </c>
      <c r="BG210" s="771">
        <v>0</v>
      </c>
      <c r="BH210" s="771">
        <v>0</v>
      </c>
      <c r="BI210" s="771">
        <v>0</v>
      </c>
      <c r="BJ210" s="771">
        <v>0</v>
      </c>
      <c r="BK210" s="771">
        <v>0</v>
      </c>
      <c r="BL210" s="771">
        <v>0</v>
      </c>
      <c r="BM210" s="771">
        <v>0</v>
      </c>
      <c r="BN210" s="771">
        <v>0</v>
      </c>
      <c r="BO210" s="771">
        <v>0</v>
      </c>
      <c r="BP210" s="771">
        <v>0</v>
      </c>
      <c r="BQ210" s="771">
        <v>0</v>
      </c>
      <c r="BR210" s="771">
        <v>0</v>
      </c>
      <c r="BS210" s="771">
        <v>14277.992000000002</v>
      </c>
      <c r="BT210" s="771">
        <v>13121.323</v>
      </c>
      <c r="BU210" s="771">
        <v>15641.324000000001</v>
      </c>
      <c r="BV210" s="771">
        <v>11308.136999999999</v>
      </c>
      <c r="BW210" s="771">
        <v>13485.573</v>
      </c>
      <c r="BX210" s="771">
        <v>11551.17</v>
      </c>
      <c r="BY210" s="771">
        <v>13549.221450000001</v>
      </c>
      <c r="BZ210" s="771">
        <v>13914.458999999999</v>
      </c>
      <c r="CA210" s="771">
        <v>14315.58</v>
      </c>
      <c r="CB210" s="771">
        <v>8940.3290699999998</v>
      </c>
      <c r="CC210" s="771">
        <v>14307.1752</v>
      </c>
      <c r="CD210" s="771">
        <v>16196.46603</v>
      </c>
      <c r="CE210" s="771">
        <v>11691.610237500001</v>
      </c>
      <c r="CF210" s="771">
        <v>11691.610237500001</v>
      </c>
      <c r="CG210" s="771">
        <v>11691.610237500001</v>
      </c>
      <c r="CH210" s="771">
        <v>11691.610237500001</v>
      </c>
      <c r="CI210" s="771">
        <v>7941.35</v>
      </c>
      <c r="CJ210" s="771">
        <v>7941.35</v>
      </c>
      <c r="CK210" s="771">
        <v>7941.35</v>
      </c>
      <c r="CL210" s="771">
        <v>7941.35</v>
      </c>
      <c r="CM210" s="771">
        <v>40084.755469999989</v>
      </c>
      <c r="CN210" s="771">
        <v>47326.898330000004</v>
      </c>
      <c r="CO210" s="771">
        <v>55351.927080000001</v>
      </c>
      <c r="CP210" s="771">
        <v>58784.085930000008</v>
      </c>
      <c r="CQ210" s="771">
        <v>51126.952730000012</v>
      </c>
      <c r="CR210" s="771">
        <v>55816.014040000002</v>
      </c>
      <c r="CS210" s="771">
        <v>61300.502220000009</v>
      </c>
      <c r="CT210" s="771">
        <v>62669.109279999997</v>
      </c>
      <c r="CU210" s="840">
        <v>37712.710269999996</v>
      </c>
      <c r="CV210" s="840">
        <v>55520.132950000007</v>
      </c>
      <c r="CW210" s="840">
        <v>60666.732359999995</v>
      </c>
      <c r="CX210" s="840">
        <v>59045.926850000003</v>
      </c>
      <c r="CY210" s="840">
        <v>70889.671929999997</v>
      </c>
      <c r="CZ210" s="840">
        <v>14720.63523</v>
      </c>
      <c r="DA210" s="840">
        <v>20871.119320000005</v>
      </c>
      <c r="DB210" s="840">
        <v>27455.629710000001</v>
      </c>
      <c r="DC210" s="840">
        <v>21458.289389999998</v>
      </c>
      <c r="DD210" s="840">
        <v>26735.20436</v>
      </c>
      <c r="DE210" s="840">
        <v>32521.806499999999</v>
      </c>
      <c r="DF210" s="841">
        <v>34680.307890000004</v>
      </c>
      <c r="DG210" s="841">
        <v>30156.432129999997</v>
      </c>
      <c r="DH210" s="841">
        <v>26596.679690000001</v>
      </c>
      <c r="DI210" s="771">
        <v>45255.580629999997</v>
      </c>
      <c r="DJ210" s="771">
        <v>40704.720370000003</v>
      </c>
      <c r="DK210" s="771"/>
      <c r="DL210" s="771"/>
      <c r="DM210" s="771"/>
      <c r="DN210" s="771"/>
      <c r="DO210" s="771"/>
      <c r="DP210" s="771"/>
      <c r="DQ210" s="771"/>
      <c r="DR210" s="771"/>
      <c r="DS210" s="771"/>
      <c r="DT210" s="771"/>
      <c r="DU210" s="771"/>
      <c r="DV210" s="771"/>
      <c r="DW210" s="771"/>
      <c r="DX210" s="771"/>
      <c r="DY210" s="771"/>
      <c r="DZ210" s="772"/>
    </row>
    <row r="211" spans="1:130" s="1" customFormat="1" ht="15.75">
      <c r="A211" s="714"/>
      <c r="B211" s="453" t="s">
        <v>664</v>
      </c>
      <c r="C211" s="457"/>
      <c r="D211" s="457"/>
      <c r="E211" s="457"/>
      <c r="F211" s="457"/>
      <c r="G211" s="457"/>
      <c r="H211" s="457"/>
      <c r="I211" s="457"/>
      <c r="J211" s="457"/>
      <c r="K211" s="457"/>
      <c r="L211" s="457"/>
      <c r="M211" s="457"/>
      <c r="N211" s="457"/>
      <c r="O211" s="771">
        <v>0</v>
      </c>
      <c r="P211" s="771">
        <v>0</v>
      </c>
      <c r="Q211" s="771">
        <v>0</v>
      </c>
      <c r="R211" s="771">
        <v>0</v>
      </c>
      <c r="S211" s="771">
        <v>0</v>
      </c>
      <c r="T211" s="771">
        <v>0</v>
      </c>
      <c r="U211" s="771">
        <v>0</v>
      </c>
      <c r="V211" s="771">
        <v>0</v>
      </c>
      <c r="W211" s="771">
        <v>0</v>
      </c>
      <c r="X211" s="771">
        <v>0</v>
      </c>
      <c r="Y211" s="771">
        <v>0</v>
      </c>
      <c r="Z211" s="771">
        <v>0</v>
      </c>
      <c r="AA211" s="771">
        <v>11.043093369977774</v>
      </c>
      <c r="AB211" s="771">
        <v>11.043093369977774</v>
      </c>
      <c r="AC211" s="771">
        <v>11.043093369977774</v>
      </c>
      <c r="AD211" s="771">
        <v>11.043093369977774</v>
      </c>
      <c r="AE211" s="771">
        <v>7.4079926083968211</v>
      </c>
      <c r="AF211" s="771">
        <v>7.4079926083968211</v>
      </c>
      <c r="AG211" s="771">
        <v>7.4079926083968211</v>
      </c>
      <c r="AH211" s="771">
        <v>7.4079926083968211</v>
      </c>
      <c r="AI211" s="771">
        <v>6.1819249999999997</v>
      </c>
      <c r="AJ211" s="771">
        <v>6.1819249999999997</v>
      </c>
      <c r="AK211" s="771">
        <v>6.1819249999999997</v>
      </c>
      <c r="AL211" s="771">
        <v>6.1819249999999997</v>
      </c>
      <c r="AM211" s="771">
        <v>8.2911381075631283</v>
      </c>
      <c r="AN211" s="771">
        <v>8.2911381075631283</v>
      </c>
      <c r="AO211" s="771">
        <v>8.2911381075631283</v>
      </c>
      <c r="AP211" s="771">
        <v>8.2911381075631283</v>
      </c>
      <c r="AQ211" s="771">
        <v>8.81587914387773</v>
      </c>
      <c r="AR211" s="771">
        <v>8.81587914387773</v>
      </c>
      <c r="AS211" s="771">
        <v>8.81587914387773</v>
      </c>
      <c r="AT211" s="771">
        <v>8.81587914387773</v>
      </c>
      <c r="AU211" s="771">
        <v>11.981251936466448</v>
      </c>
      <c r="AV211" s="771">
        <v>11.981251936466448</v>
      </c>
      <c r="AW211" s="771">
        <v>11.981251936466448</v>
      </c>
      <c r="AX211" s="771">
        <v>11.981251936466448</v>
      </c>
      <c r="AY211" s="771">
        <v>17.940430039646564</v>
      </c>
      <c r="AZ211" s="771">
        <v>17.940430039646564</v>
      </c>
      <c r="BA211" s="771">
        <v>17.940430039646564</v>
      </c>
      <c r="BB211" s="771">
        <v>17.940430039646564</v>
      </c>
      <c r="BC211" s="771">
        <v>21.767772692335832</v>
      </c>
      <c r="BD211" s="771">
        <v>21.767772692335832</v>
      </c>
      <c r="BE211" s="771">
        <v>21.767772692335832</v>
      </c>
      <c r="BF211" s="771">
        <v>21.767772692335832</v>
      </c>
      <c r="BG211" s="771">
        <v>30.680882623455883</v>
      </c>
      <c r="BH211" s="771">
        <v>30.680882623455883</v>
      </c>
      <c r="BI211" s="771">
        <v>30.680882623455883</v>
      </c>
      <c r="BJ211" s="771">
        <v>30.680882623455883</v>
      </c>
      <c r="BK211" s="771">
        <v>41.792312943971524</v>
      </c>
      <c r="BL211" s="771">
        <v>35.74853878353143</v>
      </c>
      <c r="BM211" s="771">
        <v>37.340473091743917</v>
      </c>
      <c r="BN211" s="771">
        <v>35.835294219649278</v>
      </c>
      <c r="BO211" s="771">
        <v>41.077097712394711</v>
      </c>
      <c r="BP211" s="771">
        <v>52.23737423859049</v>
      </c>
      <c r="BQ211" s="771">
        <v>62.003546993532737</v>
      </c>
      <c r="BR211" s="771">
        <v>52.308283773533333</v>
      </c>
      <c r="BS211" s="771">
        <v>46.972604565529529</v>
      </c>
      <c r="BT211" s="771">
        <v>65.239044423431068</v>
      </c>
      <c r="BU211" s="771">
        <v>67.60844652843187</v>
      </c>
      <c r="BV211" s="771">
        <v>47.985823829739573</v>
      </c>
      <c r="BW211" s="771">
        <v>49.089475232066007</v>
      </c>
      <c r="BX211" s="771">
        <v>61.230615341114586</v>
      </c>
      <c r="BY211" s="771">
        <v>63.518990878825505</v>
      </c>
      <c r="BZ211" s="771">
        <v>56.345808245576855</v>
      </c>
      <c r="CA211" s="771">
        <v>50.18481633225025</v>
      </c>
      <c r="CB211" s="771">
        <v>61.362169103823248</v>
      </c>
      <c r="CC211" s="771">
        <v>65.237428618777599</v>
      </c>
      <c r="CD211" s="771">
        <v>53.749107489319371</v>
      </c>
      <c r="CE211" s="771">
        <v>63.02317901253975</v>
      </c>
      <c r="CF211" s="771">
        <v>63.02317901253975</v>
      </c>
      <c r="CG211" s="771">
        <v>63.02317901253975</v>
      </c>
      <c r="CH211" s="771">
        <v>63.02317901253975</v>
      </c>
      <c r="CI211" s="771">
        <v>70.729757220438415</v>
      </c>
      <c r="CJ211" s="771">
        <v>70.729757220438415</v>
      </c>
      <c r="CK211" s="771">
        <v>70.729757220438415</v>
      </c>
      <c r="CL211" s="771">
        <v>70.729757220438415</v>
      </c>
      <c r="CM211" s="771">
        <v>71.098232630432165</v>
      </c>
      <c r="CN211" s="771">
        <v>78.59812494788703</v>
      </c>
      <c r="CO211" s="771">
        <v>86.039915570371178</v>
      </c>
      <c r="CP211" s="771">
        <v>87.904511912612264</v>
      </c>
      <c r="CQ211" s="771">
        <v>67.562110480000001</v>
      </c>
      <c r="CR211" s="771">
        <v>80.810263280000001</v>
      </c>
      <c r="CS211" s="771">
        <v>83.346960109999998</v>
      </c>
      <c r="CT211" s="771">
        <v>91.346694649999989</v>
      </c>
      <c r="CU211" s="840">
        <v>68.42918450325331</v>
      </c>
      <c r="CV211" s="840">
        <v>69.57670725849151</v>
      </c>
      <c r="CW211" s="840">
        <v>74.118091757500451</v>
      </c>
      <c r="CX211" s="840">
        <v>85.806638088882295</v>
      </c>
      <c r="CY211" s="840">
        <v>82.712666732277867</v>
      </c>
      <c r="CZ211" s="840">
        <v>71.774618791458209</v>
      </c>
      <c r="DA211" s="840">
        <v>90.475874553759013</v>
      </c>
      <c r="DB211" s="840">
        <v>100.24352033685459</v>
      </c>
      <c r="DC211" s="840">
        <v>77.840687052254367</v>
      </c>
      <c r="DD211" s="840">
        <v>90.56223612719063</v>
      </c>
      <c r="DE211" s="840">
        <v>105.16678046739442</v>
      </c>
      <c r="DF211" s="841">
        <v>125.7537200723997</v>
      </c>
      <c r="DG211" s="841">
        <v>85.371039145279553</v>
      </c>
      <c r="DH211" s="841">
        <v>119.98119587864646</v>
      </c>
      <c r="DI211" s="771">
        <v>130.48549171781315</v>
      </c>
      <c r="DJ211" s="771">
        <v>157.12673945753028</v>
      </c>
      <c r="DK211" s="771"/>
      <c r="DL211" s="771"/>
      <c r="DM211" s="771"/>
      <c r="DN211" s="771"/>
      <c r="DO211" s="771"/>
      <c r="DP211" s="771"/>
      <c r="DQ211" s="771"/>
      <c r="DR211" s="771"/>
      <c r="DS211" s="771"/>
      <c r="DT211" s="771"/>
      <c r="DU211" s="771"/>
      <c r="DV211" s="771"/>
      <c r="DW211" s="771"/>
      <c r="DX211" s="771"/>
      <c r="DY211" s="771"/>
      <c r="DZ211" s="772"/>
    </row>
    <row r="212" spans="1:130" s="1" customFormat="1" ht="15.75">
      <c r="A212" s="714"/>
      <c r="B212" s="453" t="s">
        <v>665</v>
      </c>
      <c r="C212" s="457"/>
      <c r="D212" s="457"/>
      <c r="E212" s="457"/>
      <c r="F212" s="457"/>
      <c r="G212" s="457"/>
      <c r="H212" s="457"/>
      <c r="I212" s="457"/>
      <c r="J212" s="457"/>
      <c r="K212" s="457"/>
      <c r="L212" s="457"/>
      <c r="M212" s="457"/>
      <c r="N212" s="457"/>
      <c r="O212" s="771">
        <v>0</v>
      </c>
      <c r="P212" s="771">
        <v>0</v>
      </c>
      <c r="Q212" s="771">
        <v>0</v>
      </c>
      <c r="R212" s="771">
        <v>0</v>
      </c>
      <c r="S212" s="771">
        <v>0</v>
      </c>
      <c r="T212" s="771">
        <v>0</v>
      </c>
      <c r="U212" s="771">
        <v>0</v>
      </c>
      <c r="V212" s="771">
        <v>0</v>
      </c>
      <c r="W212" s="771">
        <v>0</v>
      </c>
      <c r="X212" s="771">
        <v>0</v>
      </c>
      <c r="Y212" s="771">
        <v>0</v>
      </c>
      <c r="Z212" s="771">
        <v>0</v>
      </c>
      <c r="AA212" s="771">
        <v>23570.762500000001</v>
      </c>
      <c r="AB212" s="771">
        <v>23570.762500000001</v>
      </c>
      <c r="AC212" s="771">
        <v>23570.762500000001</v>
      </c>
      <c r="AD212" s="771">
        <v>23570.762500000001</v>
      </c>
      <c r="AE212" s="771">
        <v>17638.61275</v>
      </c>
      <c r="AF212" s="771">
        <v>17638.61275</v>
      </c>
      <c r="AG212" s="771">
        <v>17638.61275</v>
      </c>
      <c r="AH212" s="771">
        <v>17638.61275</v>
      </c>
      <c r="AI212" s="771">
        <v>16472.396000000001</v>
      </c>
      <c r="AJ212" s="771">
        <v>16472.396000000001</v>
      </c>
      <c r="AK212" s="771">
        <v>16472.396000000001</v>
      </c>
      <c r="AL212" s="771">
        <v>16472.396000000001</v>
      </c>
      <c r="AM212" s="771">
        <v>18936.062750000001</v>
      </c>
      <c r="AN212" s="771">
        <v>18936.062750000001</v>
      </c>
      <c r="AO212" s="771">
        <v>18936.062750000001</v>
      </c>
      <c r="AP212" s="771">
        <v>18936.062750000001</v>
      </c>
      <c r="AQ212" s="771">
        <v>19963.473000000002</v>
      </c>
      <c r="AR212" s="771">
        <v>19963.473000000002</v>
      </c>
      <c r="AS212" s="771">
        <v>19963.473000000002</v>
      </c>
      <c r="AT212" s="771">
        <v>19963.473000000002</v>
      </c>
      <c r="AU212" s="771">
        <v>30708.05975</v>
      </c>
      <c r="AV212" s="771">
        <v>30708.05975</v>
      </c>
      <c r="AW212" s="771">
        <v>30708.05975</v>
      </c>
      <c r="AX212" s="771">
        <v>30708.05975</v>
      </c>
      <c r="AY212" s="771">
        <v>55994.798999999999</v>
      </c>
      <c r="AZ212" s="771">
        <v>55994.798999999999</v>
      </c>
      <c r="BA212" s="771">
        <v>55994.798999999999</v>
      </c>
      <c r="BB212" s="771">
        <v>55994.798999999999</v>
      </c>
      <c r="BC212" s="771">
        <v>43018.328500000003</v>
      </c>
      <c r="BD212" s="771">
        <v>43018.328500000003</v>
      </c>
      <c r="BE212" s="771">
        <v>43018.328500000003</v>
      </c>
      <c r="BF212" s="771">
        <v>43018.328500000003</v>
      </c>
      <c r="BG212" s="771">
        <v>66399.7215</v>
      </c>
      <c r="BH212" s="771">
        <v>66399.7215</v>
      </c>
      <c r="BI212" s="771">
        <v>66399.7215</v>
      </c>
      <c r="BJ212" s="771">
        <v>66399.7215</v>
      </c>
      <c r="BK212" s="771">
        <v>65739.184000000008</v>
      </c>
      <c r="BL212" s="771">
        <v>88540.337</v>
      </c>
      <c r="BM212" s="771">
        <v>93252.127000000008</v>
      </c>
      <c r="BN212" s="771">
        <v>89540.866999999998</v>
      </c>
      <c r="BO212" s="771">
        <v>73538.502000000008</v>
      </c>
      <c r="BP212" s="771">
        <v>77876.767999999996</v>
      </c>
      <c r="BQ212" s="771">
        <v>106097.269</v>
      </c>
      <c r="BR212" s="771">
        <v>86423.329999999987</v>
      </c>
      <c r="BS212" s="771">
        <v>81473.044999999998</v>
      </c>
      <c r="BT212" s="771">
        <v>104543.45385000001</v>
      </c>
      <c r="BU212" s="771">
        <v>133501.51951999997</v>
      </c>
      <c r="BV212" s="771">
        <v>113390.0508</v>
      </c>
      <c r="BW212" s="771">
        <v>100937.5794</v>
      </c>
      <c r="BX212" s="771">
        <v>104658.64231</v>
      </c>
      <c r="BY212" s="771">
        <v>113316.81204999998</v>
      </c>
      <c r="BZ212" s="771">
        <v>117616.07959000001</v>
      </c>
      <c r="CA212" s="771">
        <v>88030.341229999991</v>
      </c>
      <c r="CB212" s="771">
        <v>101586.13235999999</v>
      </c>
      <c r="CC212" s="771">
        <v>130900.79084999999</v>
      </c>
      <c r="CD212" s="771">
        <v>119005.28687000001</v>
      </c>
      <c r="CE212" s="771">
        <v>131542.5646325</v>
      </c>
      <c r="CF212" s="771">
        <v>131542.5646325</v>
      </c>
      <c r="CG212" s="771">
        <v>131542.5646325</v>
      </c>
      <c r="CH212" s="771">
        <v>131542.5646325</v>
      </c>
      <c r="CI212" s="771">
        <v>151741.8605025</v>
      </c>
      <c r="CJ212" s="771">
        <v>151741.8605025</v>
      </c>
      <c r="CK212" s="771">
        <v>151741.8605025</v>
      </c>
      <c r="CL212" s="771">
        <v>151741.8605025</v>
      </c>
      <c r="CM212" s="771">
        <v>134229.96743000005</v>
      </c>
      <c r="CN212" s="771">
        <v>133660.30886999992</v>
      </c>
      <c r="CO212" s="771">
        <v>179312.21551000001</v>
      </c>
      <c r="CP212" s="771">
        <v>211444.30026999992</v>
      </c>
      <c r="CQ212" s="771">
        <v>159870.55509000004</v>
      </c>
      <c r="CR212" s="771">
        <v>157144.17792999995</v>
      </c>
      <c r="CS212" s="771">
        <v>191409.74762000004</v>
      </c>
      <c r="CT212" s="771">
        <v>184822.42798000001</v>
      </c>
      <c r="CU212" s="840">
        <v>132138.51689999999</v>
      </c>
      <c r="CV212" s="840">
        <v>114568.75559999992</v>
      </c>
      <c r="CW212" s="840">
        <v>138865.96937000001</v>
      </c>
      <c r="CX212" s="840">
        <v>177062.15943999993</v>
      </c>
      <c r="CY212" s="840">
        <v>158044.90289</v>
      </c>
      <c r="CZ212" s="840">
        <v>120147.67887</v>
      </c>
      <c r="DA212" s="840">
        <v>172063.08662000002</v>
      </c>
      <c r="DB212" s="840">
        <v>210615.80361999999</v>
      </c>
      <c r="DC212" s="840">
        <v>155998.83616000001</v>
      </c>
      <c r="DD212" s="840">
        <v>134189.46791000001</v>
      </c>
      <c r="DE212" s="840">
        <v>155583.73336000001</v>
      </c>
      <c r="DF212" s="841">
        <v>196382.86718999999</v>
      </c>
      <c r="DG212" s="841">
        <v>131059.84506000001</v>
      </c>
      <c r="DH212" s="841">
        <v>163514.56912999999</v>
      </c>
      <c r="DI212" s="771">
        <v>186689.79047000001</v>
      </c>
      <c r="DJ212" s="771">
        <v>283687.52607999998</v>
      </c>
      <c r="DK212" s="771"/>
      <c r="DL212" s="771"/>
      <c r="DM212" s="771"/>
      <c r="DN212" s="771"/>
      <c r="DO212" s="771"/>
      <c r="DP212" s="771"/>
      <c r="DQ212" s="771"/>
      <c r="DR212" s="771"/>
      <c r="DS212" s="771"/>
      <c r="DT212" s="771"/>
      <c r="DU212" s="771"/>
      <c r="DV212" s="771"/>
      <c r="DW212" s="771"/>
      <c r="DX212" s="771"/>
      <c r="DY212" s="771"/>
      <c r="DZ212" s="772"/>
    </row>
    <row r="213" spans="1:130" s="1" customFormat="1" ht="15.75">
      <c r="A213" s="714"/>
      <c r="B213" s="453" t="s">
        <v>663</v>
      </c>
      <c r="C213" s="457"/>
      <c r="D213" s="457"/>
      <c r="E213" s="457"/>
      <c r="F213" s="457"/>
      <c r="G213" s="457"/>
      <c r="H213" s="457"/>
      <c r="I213" s="457"/>
      <c r="J213" s="457"/>
      <c r="K213" s="457"/>
      <c r="L213" s="457"/>
      <c r="M213" s="457"/>
      <c r="N213" s="457"/>
      <c r="O213" s="771">
        <v>0</v>
      </c>
      <c r="P213" s="771">
        <v>0</v>
      </c>
      <c r="Q213" s="771">
        <v>0</v>
      </c>
      <c r="R213" s="771">
        <v>0</v>
      </c>
      <c r="S213" s="771">
        <v>0</v>
      </c>
      <c r="T213" s="771">
        <v>0</v>
      </c>
      <c r="U213" s="771">
        <v>0</v>
      </c>
      <c r="V213" s="771">
        <v>0</v>
      </c>
      <c r="W213" s="771">
        <v>0</v>
      </c>
      <c r="X213" s="771">
        <v>0</v>
      </c>
      <c r="Y213" s="771">
        <v>0</v>
      </c>
      <c r="Z213" s="771">
        <v>0</v>
      </c>
      <c r="AA213" s="771">
        <v>16.404591085632784</v>
      </c>
      <c r="AB213" s="771">
        <v>16.404591085632784</v>
      </c>
      <c r="AC213" s="771">
        <v>16.404591085632784</v>
      </c>
      <c r="AD213" s="771">
        <v>16.404591085632784</v>
      </c>
      <c r="AE213" s="771">
        <v>12.894845231701185</v>
      </c>
      <c r="AF213" s="771">
        <v>12.894845231701185</v>
      </c>
      <c r="AG213" s="771">
        <v>12.894845231701185</v>
      </c>
      <c r="AH213" s="771">
        <v>12.894845231701185</v>
      </c>
      <c r="AI213" s="771">
        <v>13.593074999999997</v>
      </c>
      <c r="AJ213" s="771">
        <v>13.593074999999997</v>
      </c>
      <c r="AK213" s="771">
        <v>13.593074999999997</v>
      </c>
      <c r="AL213" s="771">
        <v>13.593074999999997</v>
      </c>
      <c r="AM213" s="771">
        <v>17.324046347830894</v>
      </c>
      <c r="AN213" s="771">
        <v>17.324046347830894</v>
      </c>
      <c r="AO213" s="771">
        <v>17.324046347830894</v>
      </c>
      <c r="AP213" s="771">
        <v>17.324046347830894</v>
      </c>
      <c r="AQ213" s="771">
        <v>23.976577261088529</v>
      </c>
      <c r="AR213" s="771">
        <v>23.976577261088529</v>
      </c>
      <c r="AS213" s="771">
        <v>23.976577261088529</v>
      </c>
      <c r="AT213" s="771">
        <v>23.976577261088529</v>
      </c>
      <c r="AU213" s="771">
        <v>29.654646002515655</v>
      </c>
      <c r="AV213" s="771">
        <v>29.654646002515655</v>
      </c>
      <c r="AW213" s="771">
        <v>29.654646002515655</v>
      </c>
      <c r="AX213" s="771">
        <v>29.654646002515655</v>
      </c>
      <c r="AY213" s="771">
        <v>39.333916362931518</v>
      </c>
      <c r="AZ213" s="771">
        <v>39.333916362931518</v>
      </c>
      <c r="BA213" s="771">
        <v>39.333916362931518</v>
      </c>
      <c r="BB213" s="771">
        <v>39.333916362931518</v>
      </c>
      <c r="BC213" s="771">
        <v>49.2523549082049</v>
      </c>
      <c r="BD213" s="771">
        <v>49.2523549082049</v>
      </c>
      <c r="BE213" s="771">
        <v>49.2523549082049</v>
      </c>
      <c r="BF213" s="771">
        <v>49.2523549082049</v>
      </c>
      <c r="BG213" s="771">
        <v>60.317000947447262</v>
      </c>
      <c r="BH213" s="771">
        <v>60.317000947447262</v>
      </c>
      <c r="BI213" s="771">
        <v>60.317000947447262</v>
      </c>
      <c r="BJ213" s="771">
        <v>60.317000947447262</v>
      </c>
      <c r="BK213" s="771">
        <v>64.765858125808847</v>
      </c>
      <c r="BL213" s="771">
        <v>59.712608285896081</v>
      </c>
      <c r="BM213" s="771">
        <v>69.864298652598364</v>
      </c>
      <c r="BN213" s="771">
        <v>93.950645776152484</v>
      </c>
      <c r="BO213" s="771">
        <v>91.824915954586274</v>
      </c>
      <c r="BP213" s="771">
        <v>77.493526172685137</v>
      </c>
      <c r="BQ213" s="771">
        <v>84.220454417561655</v>
      </c>
      <c r="BR213" s="771">
        <v>91.945128178449181</v>
      </c>
      <c r="BS213" s="771">
        <v>67.690964650395543</v>
      </c>
      <c r="BT213" s="771">
        <v>98.957801175111456</v>
      </c>
      <c r="BU213" s="771">
        <v>111.37801035341502</v>
      </c>
      <c r="BV213" s="771">
        <v>120.23058882646573</v>
      </c>
      <c r="BW213" s="771">
        <v>90.319114712910334</v>
      </c>
      <c r="BX213" s="771">
        <v>101.4175054402326</v>
      </c>
      <c r="BY213" s="771">
        <v>94.042608921524106</v>
      </c>
      <c r="BZ213" s="771">
        <v>117.6520606234438</v>
      </c>
      <c r="CA213" s="771">
        <v>111.31260448633942</v>
      </c>
      <c r="CB213" s="771">
        <v>98.947313747098576</v>
      </c>
      <c r="CC213" s="771">
        <v>101.48770349025834</v>
      </c>
      <c r="CD213" s="771">
        <v>113.8942832893747</v>
      </c>
      <c r="CE213" s="771">
        <v>110.51012748628324</v>
      </c>
      <c r="CF213" s="771">
        <v>110.51012748628324</v>
      </c>
      <c r="CG213" s="771">
        <v>110.51012748628324</v>
      </c>
      <c r="CH213" s="771">
        <v>110.51012748628324</v>
      </c>
      <c r="CI213" s="771">
        <v>110.02522099784977</v>
      </c>
      <c r="CJ213" s="771">
        <v>110.02522099784977</v>
      </c>
      <c r="CK213" s="771">
        <v>110.02522099784977</v>
      </c>
      <c r="CL213" s="771">
        <v>110.02522099784977</v>
      </c>
      <c r="CM213" s="771">
        <v>65.710127794118478</v>
      </c>
      <c r="CN213" s="771">
        <v>90.944165997125069</v>
      </c>
      <c r="CO213" s="771">
        <v>87.764529614569526</v>
      </c>
      <c r="CP213" s="771">
        <v>88.867384681634348</v>
      </c>
      <c r="CQ213" s="771">
        <v>95.061511310000014</v>
      </c>
      <c r="CR213" s="771">
        <v>82.751379069999999</v>
      </c>
      <c r="CS213" s="771">
        <v>94.38452620000001</v>
      </c>
      <c r="CT213" s="771">
        <v>94.738157400000034</v>
      </c>
      <c r="CU213" s="840">
        <v>99.225282522443564</v>
      </c>
      <c r="CV213" s="840">
        <v>98.991111372303564</v>
      </c>
      <c r="CW213" s="840">
        <v>116.83868490590464</v>
      </c>
      <c r="CX213" s="840">
        <v>101.6582454183033</v>
      </c>
      <c r="CY213" s="840">
        <v>111.48394830655546</v>
      </c>
      <c r="CZ213" s="840">
        <v>86.217666183805136</v>
      </c>
      <c r="DA213" s="840">
        <v>114.07542452158816</v>
      </c>
      <c r="DB213" s="840">
        <v>114.02515488237505</v>
      </c>
      <c r="DC213" s="840">
        <v>87.688996220375429</v>
      </c>
      <c r="DD213" s="840">
        <v>135.15782663510274</v>
      </c>
      <c r="DE213" s="840">
        <v>120.35049890552305</v>
      </c>
      <c r="DF213" s="841">
        <v>137.5139042029196</v>
      </c>
      <c r="DG213" s="841">
        <v>109.74409407172095</v>
      </c>
      <c r="DH213" s="841">
        <v>141.69456196948266</v>
      </c>
      <c r="DI213" s="771">
        <v>181.20547786686586</v>
      </c>
      <c r="DJ213" s="771">
        <v>144.91277682774285</v>
      </c>
      <c r="DK213" s="771"/>
      <c r="DL213" s="771"/>
      <c r="DM213" s="771"/>
      <c r="DN213" s="771"/>
      <c r="DO213" s="771"/>
      <c r="DP213" s="771"/>
      <c r="DQ213" s="771"/>
      <c r="DR213" s="771"/>
      <c r="DS213" s="771"/>
      <c r="DT213" s="771"/>
      <c r="DU213" s="771"/>
      <c r="DV213" s="771"/>
      <c r="DW213" s="771"/>
      <c r="DX213" s="771"/>
      <c r="DY213" s="771"/>
      <c r="DZ213" s="772"/>
    </row>
    <row r="214" spans="1:130" s="1" customFormat="1" ht="15.75">
      <c r="A214" s="714"/>
      <c r="B214" s="453" t="s">
        <v>662</v>
      </c>
      <c r="C214" s="457"/>
      <c r="D214" s="457"/>
      <c r="E214" s="457"/>
      <c r="F214" s="457"/>
      <c r="G214" s="457"/>
      <c r="H214" s="457"/>
      <c r="I214" s="457"/>
      <c r="J214" s="457"/>
      <c r="K214" s="457"/>
      <c r="L214" s="457"/>
      <c r="M214" s="457"/>
      <c r="N214" s="457"/>
      <c r="O214" s="771">
        <v>0</v>
      </c>
      <c r="P214" s="771">
        <v>0</v>
      </c>
      <c r="Q214" s="771">
        <v>0</v>
      </c>
      <c r="R214" s="771">
        <v>0</v>
      </c>
      <c r="S214" s="771">
        <v>0</v>
      </c>
      <c r="T214" s="771">
        <v>0</v>
      </c>
      <c r="U214" s="771">
        <v>0</v>
      </c>
      <c r="V214" s="771">
        <v>0</v>
      </c>
      <c r="W214" s="771">
        <v>0</v>
      </c>
      <c r="X214" s="771">
        <v>0</v>
      </c>
      <c r="Y214" s="771">
        <v>0</v>
      </c>
      <c r="Z214" s="771">
        <v>0</v>
      </c>
      <c r="AA214" s="771">
        <v>5107.8540000000003</v>
      </c>
      <c r="AB214" s="771">
        <v>5107.8540000000003</v>
      </c>
      <c r="AC214" s="771">
        <v>5107.8540000000003</v>
      </c>
      <c r="AD214" s="771">
        <v>5107.8540000000003</v>
      </c>
      <c r="AE214" s="771">
        <v>5982.4385000000002</v>
      </c>
      <c r="AF214" s="771">
        <v>5982.4385000000002</v>
      </c>
      <c r="AG214" s="771">
        <v>5982.4385000000002</v>
      </c>
      <c r="AH214" s="771">
        <v>5982.4385000000002</v>
      </c>
      <c r="AI214" s="771">
        <v>6152.3907499999987</v>
      </c>
      <c r="AJ214" s="771">
        <v>6152.3907499999987</v>
      </c>
      <c r="AK214" s="771">
        <v>6152.3907499999987</v>
      </c>
      <c r="AL214" s="771">
        <v>6152.3907499999987</v>
      </c>
      <c r="AM214" s="771">
        <v>8366.3722500000003</v>
      </c>
      <c r="AN214" s="771">
        <v>8366.3722500000003</v>
      </c>
      <c r="AO214" s="771">
        <v>8366.3722500000003</v>
      </c>
      <c r="AP214" s="771">
        <v>8366.3722500000003</v>
      </c>
      <c r="AQ214" s="771">
        <v>10250.34425</v>
      </c>
      <c r="AR214" s="771">
        <v>10250.34425</v>
      </c>
      <c r="AS214" s="771">
        <v>10250.34425</v>
      </c>
      <c r="AT214" s="771">
        <v>10250.34425</v>
      </c>
      <c r="AU214" s="771">
        <v>12727.741249999999</v>
      </c>
      <c r="AV214" s="771">
        <v>12727.741249999999</v>
      </c>
      <c r="AW214" s="771">
        <v>12727.741249999999</v>
      </c>
      <c r="AX214" s="771">
        <v>12727.741249999999</v>
      </c>
      <c r="AY214" s="771">
        <v>15320.053249999999</v>
      </c>
      <c r="AZ214" s="771">
        <v>15320.053249999999</v>
      </c>
      <c r="BA214" s="771">
        <v>15320.053249999999</v>
      </c>
      <c r="BB214" s="771">
        <v>15320.053249999999</v>
      </c>
      <c r="BC214" s="771">
        <v>20397.264500000001</v>
      </c>
      <c r="BD214" s="771">
        <v>20397.264500000001</v>
      </c>
      <c r="BE214" s="771">
        <v>20397.264500000001</v>
      </c>
      <c r="BF214" s="771">
        <v>20397.264500000001</v>
      </c>
      <c r="BG214" s="771">
        <v>23428.80125</v>
      </c>
      <c r="BH214" s="771">
        <v>23428.80125</v>
      </c>
      <c r="BI214" s="771">
        <v>23428.80125</v>
      </c>
      <c r="BJ214" s="771">
        <v>23428.80125</v>
      </c>
      <c r="BK214" s="771">
        <v>56785.566999999995</v>
      </c>
      <c r="BL214" s="771">
        <v>20337.932000000001</v>
      </c>
      <c r="BM214" s="771">
        <v>23415.284</v>
      </c>
      <c r="BN214" s="771">
        <v>30911.315999999999</v>
      </c>
      <c r="BO214" s="771">
        <v>24163.832000000002</v>
      </c>
      <c r="BP214" s="771">
        <v>25994.347999999998</v>
      </c>
      <c r="BQ214" s="771">
        <v>29222.277000000002</v>
      </c>
      <c r="BR214" s="771">
        <v>29879.236000000001</v>
      </c>
      <c r="BS214" s="771">
        <v>29341.934999999998</v>
      </c>
      <c r="BT214" s="771">
        <v>32546.800499999998</v>
      </c>
      <c r="BU214" s="771">
        <v>43266.260000000009</v>
      </c>
      <c r="BV214" s="771">
        <v>38892.157690000007</v>
      </c>
      <c r="BW214" s="771">
        <v>30942.552309999999</v>
      </c>
      <c r="BX214" s="771">
        <v>33419.845820000002</v>
      </c>
      <c r="BY214" s="771">
        <v>37204.609930000006</v>
      </c>
      <c r="BZ214" s="771">
        <v>36279.394660000005</v>
      </c>
      <c r="CA214" s="771">
        <v>40228.399850000002</v>
      </c>
      <c r="CB214" s="771">
        <v>36821.948450000011</v>
      </c>
      <c r="CC214" s="771">
        <v>38467.830419999991</v>
      </c>
      <c r="CD214" s="771">
        <v>37323.868819999989</v>
      </c>
      <c r="CE214" s="771">
        <v>42435.686302500006</v>
      </c>
      <c r="CF214" s="771">
        <v>42435.686302500006</v>
      </c>
      <c r="CG214" s="771">
        <v>42435.686302500006</v>
      </c>
      <c r="CH214" s="771">
        <v>42435.686302500006</v>
      </c>
      <c r="CI214" s="771">
        <v>39067.793737499946</v>
      </c>
      <c r="CJ214" s="771">
        <v>39067.793737499946</v>
      </c>
      <c r="CK214" s="771">
        <v>39067.793737499946</v>
      </c>
      <c r="CL214" s="771">
        <v>39067.793737499946</v>
      </c>
      <c r="CM214" s="771">
        <v>32220.068770000016</v>
      </c>
      <c r="CN214" s="771">
        <v>33080.175289999999</v>
      </c>
      <c r="CO214" s="771">
        <v>34934.985850000005</v>
      </c>
      <c r="CP214" s="771">
        <v>35011.619769999954</v>
      </c>
      <c r="CQ214" s="771">
        <v>35875.024639999938</v>
      </c>
      <c r="CR214" s="771">
        <v>36640.679999999971</v>
      </c>
      <c r="CS214" s="771">
        <v>37921.690300000009</v>
      </c>
      <c r="CT214" s="771">
        <v>39901.763509999975</v>
      </c>
      <c r="CU214" s="840">
        <v>35667.071670000019</v>
      </c>
      <c r="CV214" s="840">
        <v>33558.483570000011</v>
      </c>
      <c r="CW214" s="840">
        <v>41878.88059000003</v>
      </c>
      <c r="CX214" s="840">
        <v>41499.674229999997</v>
      </c>
      <c r="CY214" s="840">
        <v>37119.063670000003</v>
      </c>
      <c r="CZ214" s="840">
        <v>32862.507329999993</v>
      </c>
      <c r="DA214" s="840">
        <v>45270.859519999969</v>
      </c>
      <c r="DB214" s="840">
        <v>45184.684889999975</v>
      </c>
      <c r="DC214" s="840">
        <v>33676.609259999997</v>
      </c>
      <c r="DD214" s="840">
        <v>38863.085219999979</v>
      </c>
      <c r="DE214" s="840">
        <v>41951.90009000001</v>
      </c>
      <c r="DF214" s="841">
        <v>45437.740530000039</v>
      </c>
      <c r="DG214" s="841">
        <v>40280.749159999992</v>
      </c>
      <c r="DH214" s="841">
        <v>48114.630850000016</v>
      </c>
      <c r="DI214" s="771">
        <v>53949.297039999947</v>
      </c>
      <c r="DJ214" s="771">
        <v>47738.394400000048</v>
      </c>
      <c r="DK214" s="771"/>
      <c r="DL214" s="771"/>
      <c r="DM214" s="771"/>
      <c r="DN214" s="771"/>
      <c r="DO214" s="771"/>
      <c r="DP214" s="771"/>
      <c r="DQ214" s="771"/>
      <c r="DR214" s="771"/>
      <c r="DS214" s="771"/>
      <c r="DT214" s="771"/>
      <c r="DU214" s="771"/>
      <c r="DV214" s="771"/>
      <c r="DW214" s="771"/>
      <c r="DX214" s="771"/>
      <c r="DY214" s="771"/>
      <c r="DZ214" s="772"/>
    </row>
    <row r="215" spans="1:130" s="1" customFormat="1">
      <c r="A215" s="714" t="s">
        <v>1511</v>
      </c>
      <c r="B215" s="454" t="s">
        <v>25</v>
      </c>
      <c r="C215" s="458"/>
      <c r="D215" s="458"/>
      <c r="E215" s="458"/>
      <c r="F215" s="458"/>
      <c r="G215" s="458"/>
      <c r="H215" s="458"/>
      <c r="I215" s="458"/>
      <c r="J215" s="458"/>
      <c r="K215" s="458"/>
      <c r="L215" s="458"/>
      <c r="M215" s="458"/>
      <c r="N215" s="458"/>
      <c r="O215" s="773">
        <v>11.0625</v>
      </c>
      <c r="P215" s="773">
        <v>11.0625</v>
      </c>
      <c r="Q215" s="773">
        <v>11.0625</v>
      </c>
      <c r="R215" s="773">
        <v>11.0625</v>
      </c>
      <c r="S215" s="773">
        <v>11.69001893995884</v>
      </c>
      <c r="T215" s="773">
        <v>11.69001893995884</v>
      </c>
      <c r="U215" s="773">
        <v>11.69001893995884</v>
      </c>
      <c r="V215" s="773">
        <v>11.69001893995884</v>
      </c>
      <c r="W215" s="773">
        <v>9.2899999999999991</v>
      </c>
      <c r="X215" s="773">
        <v>9.2899999999999991</v>
      </c>
      <c r="Y215" s="773">
        <v>9.2899999999999991</v>
      </c>
      <c r="Z215" s="773">
        <v>9.2899999999999991</v>
      </c>
      <c r="AA215" s="773">
        <v>10.955</v>
      </c>
      <c r="AB215" s="773">
        <v>10.955</v>
      </c>
      <c r="AC215" s="773">
        <v>10.955</v>
      </c>
      <c r="AD215" s="773">
        <v>10.955</v>
      </c>
      <c r="AE215" s="773">
        <v>10.442499999999999</v>
      </c>
      <c r="AF215" s="773">
        <v>10.442499999999999</v>
      </c>
      <c r="AG215" s="773">
        <v>10.442499999999999</v>
      </c>
      <c r="AH215" s="773">
        <v>10.442499999999999</v>
      </c>
      <c r="AI215" s="773">
        <v>17.787892251822043</v>
      </c>
      <c r="AJ215" s="773">
        <v>17.787892251822043</v>
      </c>
      <c r="AK215" s="773">
        <v>17.787892251822043</v>
      </c>
      <c r="AL215" s="773">
        <v>17.787892251822043</v>
      </c>
      <c r="AM215" s="773">
        <v>23.88060783834387</v>
      </c>
      <c r="AN215" s="773">
        <v>23.88060783834387</v>
      </c>
      <c r="AO215" s="773">
        <v>23.88060783834387</v>
      </c>
      <c r="AP215" s="773">
        <v>23.88060783834387</v>
      </c>
      <c r="AQ215" s="773">
        <v>27.794403600508197</v>
      </c>
      <c r="AR215" s="773">
        <v>27.794403600508197</v>
      </c>
      <c r="AS215" s="773">
        <v>27.794403600508197</v>
      </c>
      <c r="AT215" s="773">
        <v>27.794403600508197</v>
      </c>
      <c r="AU215" s="773">
        <v>47.413225648358761</v>
      </c>
      <c r="AV215" s="773">
        <v>47.413225648358761</v>
      </c>
      <c r="AW215" s="773">
        <v>47.413225648358761</v>
      </c>
      <c r="AX215" s="773">
        <v>47.413225648358761</v>
      </c>
      <c r="AY215" s="773">
        <v>55.358486084910396</v>
      </c>
      <c r="AZ215" s="773">
        <v>55.358486084910396</v>
      </c>
      <c r="BA215" s="773">
        <v>55.358486084910396</v>
      </c>
      <c r="BB215" s="773">
        <v>55.358486084910396</v>
      </c>
      <c r="BC215" s="773">
        <v>77.690028624228233</v>
      </c>
      <c r="BD215" s="773">
        <v>77.690028624228233</v>
      </c>
      <c r="BE215" s="773">
        <v>77.690028624228233</v>
      </c>
      <c r="BF215" s="773">
        <v>77.690028624228233</v>
      </c>
      <c r="BG215" s="773">
        <v>87.358241317933533</v>
      </c>
      <c r="BH215" s="773">
        <v>87.358241317933533</v>
      </c>
      <c r="BI215" s="773">
        <v>87.358241317933533</v>
      </c>
      <c r="BJ215" s="773">
        <v>87.358241317933533</v>
      </c>
      <c r="BK215" s="773">
        <v>101.3632899161409</v>
      </c>
      <c r="BL215" s="773">
        <v>101.3632899161409</v>
      </c>
      <c r="BM215" s="773">
        <v>101.3632899161409</v>
      </c>
      <c r="BN215" s="773">
        <v>101.3632899161409</v>
      </c>
      <c r="BO215" s="773">
        <v>122.26322385676008</v>
      </c>
      <c r="BP215" s="773">
        <v>122.26322385676008</v>
      </c>
      <c r="BQ215" s="773">
        <v>122.26322385676008</v>
      </c>
      <c r="BR215" s="773">
        <v>122.26322385676008</v>
      </c>
      <c r="BS215" s="773">
        <v>134.7496794948253</v>
      </c>
      <c r="BT215" s="773">
        <v>134.7496794948253</v>
      </c>
      <c r="BU215" s="773">
        <v>132.40759408854632</v>
      </c>
      <c r="BV215" s="773">
        <v>132.40759408854632</v>
      </c>
      <c r="BW215" s="773">
        <v>145.16045100776753</v>
      </c>
      <c r="BX215" s="773">
        <v>145.16045100776753</v>
      </c>
      <c r="BY215" s="773">
        <v>148.95547654641024</v>
      </c>
      <c r="BZ215" s="773">
        <v>148.95547654641024</v>
      </c>
      <c r="CA215" s="773">
        <v>150.07438681300022</v>
      </c>
      <c r="CB215" s="773">
        <v>150.07438681300022</v>
      </c>
      <c r="CC215" s="773">
        <v>151.29676322094204</v>
      </c>
      <c r="CD215" s="773">
        <v>151.29676322094204</v>
      </c>
      <c r="CE215" s="773">
        <v>189.84610305668627</v>
      </c>
      <c r="CF215" s="773">
        <v>190.00548058330895</v>
      </c>
      <c r="CG215" s="773">
        <v>191.44826385147263</v>
      </c>
      <c r="CH215" s="773">
        <v>191.33884430331176</v>
      </c>
      <c r="CI215" s="773">
        <v>197.99550528713661</v>
      </c>
      <c r="CJ215" s="773">
        <v>197.98892044421859</v>
      </c>
      <c r="CK215" s="773">
        <v>197.43360109805448</v>
      </c>
      <c r="CL215" s="773">
        <v>197.41922089783253</v>
      </c>
      <c r="CM215" s="773">
        <v>201.47928266266808</v>
      </c>
      <c r="CN215" s="773">
        <v>211.435639449923</v>
      </c>
      <c r="CO215" s="773">
        <v>213.50240942295861</v>
      </c>
      <c r="CP215" s="773">
        <v>237.0228657868328</v>
      </c>
      <c r="CQ215" s="773">
        <v>187.66126298633156</v>
      </c>
      <c r="CR215" s="773">
        <v>204.9873351560567</v>
      </c>
      <c r="CS215" s="773">
        <v>288.52727671573422</v>
      </c>
      <c r="CT215" s="773">
        <v>232.45459371025265</v>
      </c>
      <c r="CU215" s="842">
        <v>225.38007949020221</v>
      </c>
      <c r="CV215" s="842">
        <v>224.84515182917841</v>
      </c>
      <c r="CW215" s="842">
        <v>291.43724719238577</v>
      </c>
      <c r="CX215" s="842">
        <v>273.31058968437674</v>
      </c>
      <c r="CY215" s="842">
        <v>169.24383346092529</v>
      </c>
      <c r="CZ215" s="842">
        <v>75.80776607856626</v>
      </c>
      <c r="DA215" s="842">
        <v>132.66509583560688</v>
      </c>
      <c r="DB215" s="842">
        <v>143.72729729339721</v>
      </c>
      <c r="DC215" s="842">
        <v>133.83889911228698</v>
      </c>
      <c r="DD215" s="842">
        <v>132.26597236211632</v>
      </c>
      <c r="DE215" s="842">
        <v>145.60409699440874</v>
      </c>
      <c r="DF215" s="843">
        <v>167.31575581696677</v>
      </c>
      <c r="DG215" s="843">
        <v>168.33189106037381</v>
      </c>
      <c r="DH215" s="843">
        <v>212.07049570399192</v>
      </c>
      <c r="DI215" s="773">
        <v>259.0486586997809</v>
      </c>
      <c r="DJ215" s="773">
        <v>242.38083427302294</v>
      </c>
      <c r="DK215" s="773"/>
      <c r="DL215" s="773"/>
      <c r="DM215" s="773"/>
      <c r="DN215" s="773"/>
      <c r="DO215" s="773"/>
      <c r="DP215" s="773"/>
      <c r="DQ215" s="773"/>
      <c r="DR215" s="773"/>
      <c r="DS215" s="773"/>
      <c r="DT215" s="773"/>
      <c r="DU215" s="773"/>
      <c r="DV215" s="773"/>
      <c r="DW215" s="773"/>
      <c r="DX215" s="773"/>
      <c r="DY215" s="773"/>
      <c r="DZ215" s="774"/>
    </row>
    <row r="216" spans="1:130" s="1" customFormat="1" ht="15.75">
      <c r="A216" s="714"/>
      <c r="B216" s="453" t="s">
        <v>868</v>
      </c>
      <c r="C216" s="457"/>
      <c r="D216" s="457"/>
      <c r="E216" s="457"/>
      <c r="F216" s="457"/>
      <c r="G216" s="457"/>
      <c r="H216" s="457"/>
      <c r="I216" s="457"/>
      <c r="J216" s="457"/>
      <c r="K216" s="457"/>
      <c r="L216" s="457"/>
      <c r="M216" s="457"/>
      <c r="N216" s="457"/>
      <c r="O216" s="771">
        <v>2.2424999999999997</v>
      </c>
      <c r="P216" s="771">
        <v>2.2424999999999997</v>
      </c>
      <c r="Q216" s="771">
        <v>2.2424999999999997</v>
      </c>
      <c r="R216" s="771">
        <v>2.2424999999999997</v>
      </c>
      <c r="S216" s="771">
        <v>3.7770980105586549</v>
      </c>
      <c r="T216" s="771">
        <v>3.7770980105586549</v>
      </c>
      <c r="U216" s="771">
        <v>3.7770980105586549</v>
      </c>
      <c r="V216" s="771">
        <v>3.7770980105586549</v>
      </c>
      <c r="W216" s="771">
        <v>3.5424999999999995</v>
      </c>
      <c r="X216" s="771">
        <v>3.5424999999999995</v>
      </c>
      <c r="Y216" s="771">
        <v>3.5424999999999995</v>
      </c>
      <c r="Z216" s="771">
        <v>3.5424999999999995</v>
      </c>
      <c r="AA216" s="771">
        <v>3.5125000000000002</v>
      </c>
      <c r="AB216" s="771">
        <v>3.5125000000000002</v>
      </c>
      <c r="AC216" s="771">
        <v>3.5125000000000002</v>
      </c>
      <c r="AD216" s="771">
        <v>3.5125000000000002</v>
      </c>
      <c r="AE216" s="771">
        <v>3.0625</v>
      </c>
      <c r="AF216" s="771">
        <v>3.0625</v>
      </c>
      <c r="AG216" s="771">
        <v>3.0625</v>
      </c>
      <c r="AH216" s="771">
        <v>3.0625</v>
      </c>
      <c r="AI216" s="771">
        <v>4.5966862406823576</v>
      </c>
      <c r="AJ216" s="771">
        <v>4.5966862406823576</v>
      </c>
      <c r="AK216" s="771">
        <v>4.5966862406823576</v>
      </c>
      <c r="AL216" s="771">
        <v>4.5966862406823576</v>
      </c>
      <c r="AM216" s="771">
        <v>5.3607808505303627</v>
      </c>
      <c r="AN216" s="771">
        <v>5.3607808505303627</v>
      </c>
      <c r="AO216" s="771">
        <v>5.3607808505303627</v>
      </c>
      <c r="AP216" s="771">
        <v>5.3607808505303627</v>
      </c>
      <c r="AQ216" s="771">
        <v>6.1937285317130577</v>
      </c>
      <c r="AR216" s="771">
        <v>6.1937285317130577</v>
      </c>
      <c r="AS216" s="771">
        <v>6.1937285317130577</v>
      </c>
      <c r="AT216" s="771">
        <v>6.1937285317130577</v>
      </c>
      <c r="AU216" s="771">
        <v>5.1559555445588021</v>
      </c>
      <c r="AV216" s="771">
        <v>5.1559555445588021</v>
      </c>
      <c r="AW216" s="771">
        <v>5.1559555445588021</v>
      </c>
      <c r="AX216" s="771">
        <v>5.1559555445588021</v>
      </c>
      <c r="AY216" s="771">
        <v>7.452515243828195</v>
      </c>
      <c r="AZ216" s="771">
        <v>7.452515243828195</v>
      </c>
      <c r="BA216" s="771">
        <v>7.452515243828195</v>
      </c>
      <c r="BB216" s="771">
        <v>7.452515243828195</v>
      </c>
      <c r="BC216" s="771">
        <v>10.722019419816421</v>
      </c>
      <c r="BD216" s="771">
        <v>10.722019419816421</v>
      </c>
      <c r="BE216" s="771">
        <v>10.722019419816421</v>
      </c>
      <c r="BF216" s="771">
        <v>10.722019419816421</v>
      </c>
      <c r="BG216" s="771">
        <v>18.613243057754218</v>
      </c>
      <c r="BH216" s="771">
        <v>18.613243057754218</v>
      </c>
      <c r="BI216" s="771">
        <v>18.613243057754218</v>
      </c>
      <c r="BJ216" s="771">
        <v>18.613243057754218</v>
      </c>
      <c r="BK216" s="771">
        <v>7.3589622013163005</v>
      </c>
      <c r="BL216" s="771">
        <v>7.3589622013163005</v>
      </c>
      <c r="BM216" s="771">
        <v>7.3589622013163005</v>
      </c>
      <c r="BN216" s="771">
        <v>7.3589622013163005</v>
      </c>
      <c r="BO216" s="771">
        <v>12.679668309061343</v>
      </c>
      <c r="BP216" s="771">
        <v>12.679668309061343</v>
      </c>
      <c r="BQ216" s="771">
        <v>12.679668309061343</v>
      </c>
      <c r="BR216" s="771">
        <v>12.679668309061343</v>
      </c>
      <c r="BS216" s="771">
        <v>14.974160591171559</v>
      </c>
      <c r="BT216" s="771">
        <v>14.974160591171559</v>
      </c>
      <c r="BU216" s="771">
        <v>14.974160591171559</v>
      </c>
      <c r="BV216" s="771">
        <v>14.974160591171559</v>
      </c>
      <c r="BW216" s="771">
        <v>18.810594591544984</v>
      </c>
      <c r="BX216" s="771">
        <v>18.810594591544984</v>
      </c>
      <c r="BY216" s="771">
        <v>18.810594591544984</v>
      </c>
      <c r="BZ216" s="771">
        <v>18.810594591544984</v>
      </c>
      <c r="CA216" s="771">
        <v>19.519624830879113</v>
      </c>
      <c r="CB216" s="771">
        <v>19.519624830879113</v>
      </c>
      <c r="CC216" s="771">
        <v>19.519624830879113</v>
      </c>
      <c r="CD216" s="771">
        <v>19.519624830879113</v>
      </c>
      <c r="CE216" s="771">
        <v>25.404970780607336</v>
      </c>
      <c r="CF216" s="771">
        <v>25.564348307229974</v>
      </c>
      <c r="CG216" s="771">
        <v>25.712168951364042</v>
      </c>
      <c r="CH216" s="771">
        <v>25.602749403203141</v>
      </c>
      <c r="CI216" s="771">
        <v>24.670235993059393</v>
      </c>
      <c r="CJ216" s="771">
        <v>24.663651150141327</v>
      </c>
      <c r="CK216" s="771">
        <v>24.550453697344135</v>
      </c>
      <c r="CL216" s="771">
        <v>24.536073497122175</v>
      </c>
      <c r="CM216" s="771">
        <v>29.187840001376578</v>
      </c>
      <c r="CN216" s="771">
        <v>33.609928170490896</v>
      </c>
      <c r="CO216" s="771">
        <v>40.298309483715833</v>
      </c>
      <c r="CP216" s="771">
        <v>38.296198509568399</v>
      </c>
      <c r="CQ216" s="771">
        <v>37.541296392439889</v>
      </c>
      <c r="CR216" s="771">
        <v>40.489555875578709</v>
      </c>
      <c r="CS216" s="771">
        <v>53.260693933392794</v>
      </c>
      <c r="CT216" s="771">
        <v>52.962391572518641</v>
      </c>
      <c r="CU216" s="840">
        <v>42.866768743094397</v>
      </c>
      <c r="CV216" s="840">
        <v>46.421673471164425</v>
      </c>
      <c r="CW216" s="840">
        <v>62.785190796036531</v>
      </c>
      <c r="CX216" s="840">
        <v>60.770615012852723</v>
      </c>
      <c r="CY216" s="840">
        <v>41.919150349999946</v>
      </c>
      <c r="CZ216" s="840">
        <v>2.9813514679779676</v>
      </c>
      <c r="DA216" s="840">
        <v>18.075161303602037</v>
      </c>
      <c r="DB216" s="840">
        <v>43.955106425157865</v>
      </c>
      <c r="DC216" s="840">
        <v>38.215645937063684</v>
      </c>
      <c r="DD216" s="840">
        <v>30.93279854562822</v>
      </c>
      <c r="DE216" s="840">
        <v>33.045285735298677</v>
      </c>
      <c r="DF216" s="841">
        <v>43.876708193289062</v>
      </c>
      <c r="DG216" s="841">
        <v>43.899587601256158</v>
      </c>
      <c r="DH216" s="841">
        <v>50.092606591131414</v>
      </c>
      <c r="DI216" s="771">
        <v>58.176516888814263</v>
      </c>
      <c r="DJ216" s="771">
        <v>67.224301001881599</v>
      </c>
      <c r="DK216" s="771"/>
      <c r="DL216" s="771"/>
      <c r="DM216" s="771"/>
      <c r="DN216" s="771"/>
      <c r="DO216" s="771"/>
      <c r="DP216" s="771"/>
      <c r="DQ216" s="771"/>
      <c r="DR216" s="771"/>
      <c r="DS216" s="771"/>
      <c r="DT216" s="771"/>
      <c r="DU216" s="771"/>
      <c r="DV216" s="771"/>
      <c r="DW216" s="771"/>
      <c r="DX216" s="771"/>
      <c r="DY216" s="771"/>
      <c r="DZ216" s="772"/>
    </row>
    <row r="217" spans="1:130" s="1" customFormat="1" ht="15.75">
      <c r="A217" s="714"/>
      <c r="B217" s="453" t="s">
        <v>869</v>
      </c>
      <c r="C217" s="457"/>
      <c r="D217" s="457"/>
      <c r="E217" s="457"/>
      <c r="F217" s="457"/>
      <c r="G217" s="457"/>
      <c r="H217" s="457"/>
      <c r="I217" s="457"/>
      <c r="J217" s="457"/>
      <c r="K217" s="457"/>
      <c r="L217" s="457"/>
      <c r="M217" s="457"/>
      <c r="N217" s="457"/>
      <c r="O217" s="771">
        <v>4.7424999999999997</v>
      </c>
      <c r="P217" s="771">
        <v>4.7424999999999997</v>
      </c>
      <c r="Q217" s="771">
        <v>4.7424999999999997</v>
      </c>
      <c r="R217" s="771">
        <v>4.7424999999999997</v>
      </c>
      <c r="S217" s="771">
        <v>4.2488069317266683</v>
      </c>
      <c r="T217" s="771">
        <v>4.2488069317266683</v>
      </c>
      <c r="U217" s="771">
        <v>4.2488069317266683</v>
      </c>
      <c r="V217" s="771">
        <v>4.2488069317266683</v>
      </c>
      <c r="W217" s="771">
        <v>1.0674999999999999</v>
      </c>
      <c r="X217" s="771">
        <v>1.0674999999999999</v>
      </c>
      <c r="Y217" s="771">
        <v>1.0674999999999999</v>
      </c>
      <c r="Z217" s="771">
        <v>1.0674999999999999</v>
      </c>
      <c r="AA217" s="771">
        <v>2.34</v>
      </c>
      <c r="AB217" s="771">
        <v>2.34</v>
      </c>
      <c r="AC217" s="771">
        <v>2.34</v>
      </c>
      <c r="AD217" s="771">
        <v>2.34</v>
      </c>
      <c r="AE217" s="771">
        <v>2.95</v>
      </c>
      <c r="AF217" s="771">
        <v>2.95</v>
      </c>
      <c r="AG217" s="771">
        <v>2.95</v>
      </c>
      <c r="AH217" s="771">
        <v>2.95</v>
      </c>
      <c r="AI217" s="771">
        <v>7.5205860857645277</v>
      </c>
      <c r="AJ217" s="771">
        <v>7.5205860857645277</v>
      </c>
      <c r="AK217" s="771">
        <v>7.5205860857645277</v>
      </c>
      <c r="AL217" s="771">
        <v>7.5205860857645277</v>
      </c>
      <c r="AM217" s="771">
        <v>10.875774340042</v>
      </c>
      <c r="AN217" s="771">
        <v>10.875774340042</v>
      </c>
      <c r="AO217" s="771">
        <v>10.875774340042</v>
      </c>
      <c r="AP217" s="771">
        <v>10.875774340042</v>
      </c>
      <c r="AQ217" s="771">
        <v>12.189872793126188</v>
      </c>
      <c r="AR217" s="771">
        <v>12.189872793126188</v>
      </c>
      <c r="AS217" s="771">
        <v>12.189872793126188</v>
      </c>
      <c r="AT217" s="771">
        <v>12.189872793126188</v>
      </c>
      <c r="AU217" s="771">
        <v>32.96</v>
      </c>
      <c r="AV217" s="771">
        <v>32.96</v>
      </c>
      <c r="AW217" s="771">
        <v>32.96</v>
      </c>
      <c r="AX217" s="771">
        <v>32.96</v>
      </c>
      <c r="AY217" s="771">
        <v>37.907499999999999</v>
      </c>
      <c r="AZ217" s="771">
        <v>37.907499999999999</v>
      </c>
      <c r="BA217" s="771">
        <v>37.907499999999999</v>
      </c>
      <c r="BB217" s="771">
        <v>37.907499999999999</v>
      </c>
      <c r="BC217" s="771">
        <v>46.5</v>
      </c>
      <c r="BD217" s="771">
        <v>46.5</v>
      </c>
      <c r="BE217" s="771">
        <v>46.5</v>
      </c>
      <c r="BF217" s="771">
        <v>46.5</v>
      </c>
      <c r="BG217" s="771">
        <v>43.614409222395125</v>
      </c>
      <c r="BH217" s="771">
        <v>43.614409222395125</v>
      </c>
      <c r="BI217" s="771">
        <v>43.614409222395125</v>
      </c>
      <c r="BJ217" s="771">
        <v>43.614409222395125</v>
      </c>
      <c r="BK217" s="771">
        <v>50.412168715367798</v>
      </c>
      <c r="BL217" s="771">
        <v>50.412168715367798</v>
      </c>
      <c r="BM217" s="771">
        <v>50.412168715367798</v>
      </c>
      <c r="BN217" s="771">
        <v>50.412168715367798</v>
      </c>
      <c r="BO217" s="771">
        <v>62.95</v>
      </c>
      <c r="BP217" s="771">
        <v>62.95</v>
      </c>
      <c r="BQ217" s="771">
        <v>62.95</v>
      </c>
      <c r="BR217" s="771">
        <v>62.95</v>
      </c>
      <c r="BS217" s="771">
        <v>70.45</v>
      </c>
      <c r="BT217" s="771">
        <v>70.45</v>
      </c>
      <c r="BU217" s="771">
        <v>70.45</v>
      </c>
      <c r="BV217" s="771">
        <v>70.45</v>
      </c>
      <c r="BW217" s="771">
        <v>73.400000000000006</v>
      </c>
      <c r="BX217" s="771">
        <v>73.400000000000006</v>
      </c>
      <c r="BY217" s="771">
        <v>73.400000000000006</v>
      </c>
      <c r="BZ217" s="771">
        <v>73.400000000000006</v>
      </c>
      <c r="CA217" s="771">
        <v>75.924999999999997</v>
      </c>
      <c r="CB217" s="771">
        <v>75.924999999999997</v>
      </c>
      <c r="CC217" s="771">
        <v>75.924999999999997</v>
      </c>
      <c r="CD217" s="771">
        <v>75.924999999999997</v>
      </c>
      <c r="CE217" s="771">
        <v>84.516791510102252</v>
      </c>
      <c r="CF217" s="771">
        <v>84.516791510102252</v>
      </c>
      <c r="CG217" s="771">
        <v>84.516791510102252</v>
      </c>
      <c r="CH217" s="771">
        <v>84.516791510102252</v>
      </c>
      <c r="CI217" s="771">
        <v>90.762111304539616</v>
      </c>
      <c r="CJ217" s="771">
        <v>90.762111304539616</v>
      </c>
      <c r="CK217" s="771">
        <v>90.762111304539616</v>
      </c>
      <c r="CL217" s="771">
        <v>90.762111304539616</v>
      </c>
      <c r="CM217" s="771">
        <v>92.625042165371255</v>
      </c>
      <c r="CN217" s="771">
        <v>99.727520822124376</v>
      </c>
      <c r="CO217" s="771">
        <v>109.56028630636038</v>
      </c>
      <c r="CP217" s="771">
        <v>79.160984100829666</v>
      </c>
      <c r="CQ217" s="771">
        <v>88.919854983715979</v>
      </c>
      <c r="CR217" s="771">
        <v>89.950887252530961</v>
      </c>
      <c r="CS217" s="771">
        <v>112.88700275751967</v>
      </c>
      <c r="CT217" s="771">
        <v>100.24225500623339</v>
      </c>
      <c r="CU217" s="840">
        <v>98.749969355227535</v>
      </c>
      <c r="CV217" s="840">
        <v>113.55146019608745</v>
      </c>
      <c r="CW217" s="840">
        <v>138.59503719370699</v>
      </c>
      <c r="CX217" s="840">
        <v>107.10353325497802</v>
      </c>
      <c r="CY217" s="840">
        <v>84.083850774925196</v>
      </c>
      <c r="CZ217" s="840">
        <v>1.98366283932834</v>
      </c>
      <c r="DA217" s="840">
        <v>8.4662385554058854</v>
      </c>
      <c r="DB217" s="840">
        <v>25.923693577826906</v>
      </c>
      <c r="DC217" s="840">
        <v>22.652731241393809</v>
      </c>
      <c r="DD217" s="840">
        <v>30.508092524321</v>
      </c>
      <c r="DE217" s="840">
        <v>44.158032725161618</v>
      </c>
      <c r="DF217" s="841">
        <v>52.577731049500116</v>
      </c>
      <c r="DG217" s="841">
        <v>69.414752890578299</v>
      </c>
      <c r="DH217" s="841">
        <v>94.954712604396462</v>
      </c>
      <c r="DI217" s="771">
        <v>134.28916035173489</v>
      </c>
      <c r="DJ217" s="771">
        <v>107.9237810134163</v>
      </c>
      <c r="DK217" s="771"/>
      <c r="DL217" s="771"/>
      <c r="DM217" s="771"/>
      <c r="DN217" s="771"/>
      <c r="DO217" s="771"/>
      <c r="DP217" s="771"/>
      <c r="DQ217" s="771"/>
      <c r="DR217" s="771"/>
      <c r="DS217" s="771"/>
      <c r="DT217" s="771"/>
      <c r="DU217" s="771"/>
      <c r="DV217" s="771"/>
      <c r="DW217" s="771"/>
      <c r="DX217" s="771"/>
      <c r="DY217" s="771"/>
      <c r="DZ217" s="772"/>
    </row>
    <row r="218" spans="1:130" s="1" customFormat="1" ht="15.75">
      <c r="A218" s="714"/>
      <c r="B218" s="453" t="s">
        <v>870</v>
      </c>
      <c r="C218" s="457"/>
      <c r="D218" s="457"/>
      <c r="E218" s="457"/>
      <c r="F218" s="457"/>
      <c r="G218" s="457"/>
      <c r="H218" s="457"/>
      <c r="I218" s="457"/>
      <c r="J218" s="457"/>
      <c r="K218" s="457"/>
      <c r="L218" s="457"/>
      <c r="M218" s="457"/>
      <c r="N218" s="457"/>
      <c r="O218" s="771">
        <v>4.0774999999999997</v>
      </c>
      <c r="P218" s="771">
        <v>4.0774999999999997</v>
      </c>
      <c r="Q218" s="771">
        <v>4.0774999999999997</v>
      </c>
      <c r="R218" s="771">
        <v>4.0774999999999997</v>
      </c>
      <c r="S218" s="771">
        <v>3.6641139976735171</v>
      </c>
      <c r="T218" s="771">
        <v>3.6641139976735171</v>
      </c>
      <c r="U218" s="771">
        <v>3.6641139976735171</v>
      </c>
      <c r="V218" s="771">
        <v>3.6641139976735171</v>
      </c>
      <c r="W218" s="771">
        <v>4.68</v>
      </c>
      <c r="X218" s="771">
        <v>4.68</v>
      </c>
      <c r="Y218" s="771">
        <v>4.68</v>
      </c>
      <c r="Z218" s="771">
        <v>4.68</v>
      </c>
      <c r="AA218" s="771">
        <v>5.1025</v>
      </c>
      <c r="AB218" s="771">
        <v>5.1025</v>
      </c>
      <c r="AC218" s="771">
        <v>5.1025</v>
      </c>
      <c r="AD218" s="771">
        <v>5.1025</v>
      </c>
      <c r="AE218" s="771">
        <v>4.43</v>
      </c>
      <c r="AF218" s="771">
        <v>4.43</v>
      </c>
      <c r="AG218" s="771">
        <v>4.43</v>
      </c>
      <c r="AH218" s="771">
        <v>4.43</v>
      </c>
      <c r="AI218" s="771">
        <v>5.6706199253751599</v>
      </c>
      <c r="AJ218" s="771">
        <v>5.6706199253751599</v>
      </c>
      <c r="AK218" s="771">
        <v>5.6706199253751599</v>
      </c>
      <c r="AL218" s="771">
        <v>5.6706199253751599</v>
      </c>
      <c r="AM218" s="771">
        <v>7.6440526477715114</v>
      </c>
      <c r="AN218" s="771">
        <v>7.6440526477715114</v>
      </c>
      <c r="AO218" s="771">
        <v>7.6440526477715114</v>
      </c>
      <c r="AP218" s="771">
        <v>7.6440526477715114</v>
      </c>
      <c r="AQ218" s="771">
        <v>9.4108022756689511</v>
      </c>
      <c r="AR218" s="771">
        <v>9.4108022756689511</v>
      </c>
      <c r="AS218" s="771">
        <v>9.4108022756689511</v>
      </c>
      <c r="AT218" s="771">
        <v>9.4108022756689511</v>
      </c>
      <c r="AU218" s="771">
        <v>9.2972701037999617</v>
      </c>
      <c r="AV218" s="771">
        <v>9.2972701037999617</v>
      </c>
      <c r="AW218" s="771">
        <v>9.2972701037999617</v>
      </c>
      <c r="AX218" s="771">
        <v>9.2972701037999617</v>
      </c>
      <c r="AY218" s="771">
        <v>9.9984708410822041</v>
      </c>
      <c r="AZ218" s="771">
        <v>9.9984708410822041</v>
      </c>
      <c r="BA218" s="771">
        <v>9.9984708410822041</v>
      </c>
      <c r="BB218" s="771">
        <v>9.9984708410822041</v>
      </c>
      <c r="BC218" s="771">
        <v>20.468009204411821</v>
      </c>
      <c r="BD218" s="771">
        <v>20.468009204411821</v>
      </c>
      <c r="BE218" s="771">
        <v>20.468009204411821</v>
      </c>
      <c r="BF218" s="771">
        <v>20.468009204411821</v>
      </c>
      <c r="BG218" s="771">
        <v>25.130589037784187</v>
      </c>
      <c r="BH218" s="771">
        <v>25.130589037784187</v>
      </c>
      <c r="BI218" s="771">
        <v>25.130589037784187</v>
      </c>
      <c r="BJ218" s="771">
        <v>25.130589037784187</v>
      </c>
      <c r="BK218" s="771">
        <v>43.5921589994568</v>
      </c>
      <c r="BL218" s="771">
        <v>43.5921589994568</v>
      </c>
      <c r="BM218" s="771">
        <v>43.5921589994568</v>
      </c>
      <c r="BN218" s="771">
        <v>43.5921589994568</v>
      </c>
      <c r="BO218" s="771">
        <v>46.633555547698741</v>
      </c>
      <c r="BP218" s="771">
        <v>46.633555547698741</v>
      </c>
      <c r="BQ218" s="771">
        <v>46.633555547698741</v>
      </c>
      <c r="BR218" s="771">
        <v>46.633555547698741</v>
      </c>
      <c r="BS218" s="771">
        <v>49.325518903653744</v>
      </c>
      <c r="BT218" s="771">
        <v>49.325518903653744</v>
      </c>
      <c r="BU218" s="771">
        <v>46.983433497374776</v>
      </c>
      <c r="BV218" s="771">
        <v>46.983433497374776</v>
      </c>
      <c r="BW218" s="771">
        <v>52.949856416222538</v>
      </c>
      <c r="BX218" s="771">
        <v>52.949856416222538</v>
      </c>
      <c r="BY218" s="771">
        <v>56.744881954865235</v>
      </c>
      <c r="BZ218" s="771">
        <v>56.744881954865235</v>
      </c>
      <c r="CA218" s="771">
        <v>54.62976198212111</v>
      </c>
      <c r="CB218" s="771">
        <v>54.62976198212111</v>
      </c>
      <c r="CC218" s="771">
        <v>55.85213839006294</v>
      </c>
      <c r="CD218" s="771">
        <v>55.85213839006294</v>
      </c>
      <c r="CE218" s="771">
        <v>79.924340765976709</v>
      </c>
      <c r="CF218" s="771">
        <v>79.924340765976709</v>
      </c>
      <c r="CG218" s="771">
        <v>81.219303390006345</v>
      </c>
      <c r="CH218" s="771">
        <v>81.219303390006345</v>
      </c>
      <c r="CI218" s="771">
        <v>82.563157989537629</v>
      </c>
      <c r="CJ218" s="771">
        <v>82.563157989537629</v>
      </c>
      <c r="CK218" s="771">
        <v>82.121036096170741</v>
      </c>
      <c r="CL218" s="771">
        <v>82.121036096170741</v>
      </c>
      <c r="CM218" s="771">
        <v>79.554538097062377</v>
      </c>
      <c r="CN218" s="771">
        <v>77.955581374932478</v>
      </c>
      <c r="CO218" s="771">
        <v>63.479583808125824</v>
      </c>
      <c r="CP218" s="771">
        <v>119.40072896947645</v>
      </c>
      <c r="CQ218" s="771">
        <v>61.175439267752942</v>
      </c>
      <c r="CR218" s="771">
        <v>74.524471128591458</v>
      </c>
      <c r="CS218" s="771">
        <v>122.36313982882132</v>
      </c>
      <c r="CT218" s="771">
        <v>79.236167732619279</v>
      </c>
      <c r="CU218" s="840">
        <v>83.74022852829026</v>
      </c>
      <c r="CV218" s="840">
        <v>64.853079822469709</v>
      </c>
      <c r="CW218" s="840">
        <v>90.038080863185399</v>
      </c>
      <c r="CX218" s="840">
        <v>105.41750307708915</v>
      </c>
      <c r="CY218" s="840">
        <v>43.221893996543344</v>
      </c>
      <c r="CZ218" s="840">
        <v>70.823813431803131</v>
      </c>
      <c r="DA218" s="840">
        <v>106.10475763714211</v>
      </c>
      <c r="DB218" s="840">
        <v>73.829558950955601</v>
      </c>
      <c r="DC218" s="840">
        <v>72.951583594372636</v>
      </c>
      <c r="DD218" s="840">
        <v>70.80614295271026</v>
      </c>
      <c r="DE218" s="840">
        <v>68.381840194491616</v>
      </c>
      <c r="DF218" s="841">
        <v>70.842378234720755</v>
      </c>
      <c r="DG218" s="841">
        <v>54.998612229082511</v>
      </c>
      <c r="DH218" s="841">
        <v>67.004238169007223</v>
      </c>
      <c r="DI218" s="771">
        <v>66.564043119774922</v>
      </c>
      <c r="DJ218" s="771">
        <v>67.213813918268215</v>
      </c>
      <c r="DK218" s="771"/>
      <c r="DL218" s="771"/>
      <c r="DM218" s="771"/>
      <c r="DN218" s="771"/>
      <c r="DO218" s="771"/>
      <c r="DP218" s="771"/>
      <c r="DQ218" s="771"/>
      <c r="DR218" s="771"/>
      <c r="DS218" s="771"/>
      <c r="DT218" s="771"/>
      <c r="DU218" s="771"/>
      <c r="DV218" s="771"/>
      <c r="DW218" s="771"/>
      <c r="DX218" s="771"/>
      <c r="DY218" s="771"/>
      <c r="DZ218" s="772"/>
    </row>
    <row r="219" spans="1:130" s="1" customFormat="1">
      <c r="A219" s="714" t="s">
        <v>1512</v>
      </c>
      <c r="B219" s="454" t="s">
        <v>24</v>
      </c>
      <c r="C219" s="458"/>
      <c r="D219" s="458"/>
      <c r="E219" s="458"/>
      <c r="F219" s="458"/>
      <c r="G219" s="458"/>
      <c r="H219" s="458"/>
      <c r="I219" s="458"/>
      <c r="J219" s="458"/>
      <c r="K219" s="458"/>
      <c r="L219" s="458"/>
      <c r="M219" s="458"/>
      <c r="N219" s="458"/>
      <c r="O219" s="773">
        <v>30.325269182500001</v>
      </c>
      <c r="P219" s="773">
        <v>30.325269182500001</v>
      </c>
      <c r="Q219" s="773">
        <v>30.325269182500001</v>
      </c>
      <c r="R219" s="773">
        <v>30.325269182500001</v>
      </c>
      <c r="S219" s="773">
        <v>33.798108923079532</v>
      </c>
      <c r="T219" s="773">
        <v>33.798108923079532</v>
      </c>
      <c r="U219" s="773">
        <v>33.798108923079532</v>
      </c>
      <c r="V219" s="773">
        <v>33.798108923079532</v>
      </c>
      <c r="W219" s="773">
        <v>38.177552137326032</v>
      </c>
      <c r="X219" s="773">
        <v>38.177552137326032</v>
      </c>
      <c r="Y219" s="773">
        <v>38.177552137326032</v>
      </c>
      <c r="Z219" s="773">
        <v>38.177552137326032</v>
      </c>
      <c r="AA219" s="773">
        <v>34.130509436482754</v>
      </c>
      <c r="AB219" s="773">
        <v>34.130509436482754</v>
      </c>
      <c r="AC219" s="773">
        <v>34.130509436482754</v>
      </c>
      <c r="AD219" s="773">
        <v>34.130509436482754</v>
      </c>
      <c r="AE219" s="773">
        <v>36.927213899872775</v>
      </c>
      <c r="AF219" s="773">
        <v>36.927213899872775</v>
      </c>
      <c r="AG219" s="773">
        <v>36.927213899872775</v>
      </c>
      <c r="AH219" s="773">
        <v>36.927213899872775</v>
      </c>
      <c r="AI219" s="773">
        <v>39.926554741503224</v>
      </c>
      <c r="AJ219" s="773">
        <v>39.926554741503224</v>
      </c>
      <c r="AK219" s="773">
        <v>39.926554741503224</v>
      </c>
      <c r="AL219" s="773">
        <v>39.926554741503224</v>
      </c>
      <c r="AM219" s="773">
        <v>45.20397747388796</v>
      </c>
      <c r="AN219" s="773">
        <v>45.20397747388796</v>
      </c>
      <c r="AO219" s="773">
        <v>45.20397747388796</v>
      </c>
      <c r="AP219" s="773">
        <v>45.20397747388796</v>
      </c>
      <c r="AQ219" s="773">
        <v>67.30786061115657</v>
      </c>
      <c r="AR219" s="773">
        <v>67.30786061115657</v>
      </c>
      <c r="AS219" s="773">
        <v>67.30786061115657</v>
      </c>
      <c r="AT219" s="773">
        <v>67.30786061115657</v>
      </c>
      <c r="AU219" s="773">
        <v>77.291091752433758</v>
      </c>
      <c r="AV219" s="773">
        <v>77.291091752433758</v>
      </c>
      <c r="AW219" s="773">
        <v>77.291091752433758</v>
      </c>
      <c r="AX219" s="773">
        <v>77.291091752433758</v>
      </c>
      <c r="AY219" s="773">
        <v>83.309721440881816</v>
      </c>
      <c r="AZ219" s="773">
        <v>83.309721440881816</v>
      </c>
      <c r="BA219" s="773">
        <v>83.309721440881816</v>
      </c>
      <c r="BB219" s="773">
        <v>83.309721440881816</v>
      </c>
      <c r="BC219" s="773">
        <v>119.63801622695598</v>
      </c>
      <c r="BD219" s="773">
        <v>119.63801622695598</v>
      </c>
      <c r="BE219" s="773">
        <v>119.63801622695598</v>
      </c>
      <c r="BF219" s="773">
        <v>119.63801622695598</v>
      </c>
      <c r="BG219" s="773">
        <v>133.02490547277927</v>
      </c>
      <c r="BH219" s="773">
        <v>133.02490547277927</v>
      </c>
      <c r="BI219" s="773">
        <v>133.02490547277927</v>
      </c>
      <c r="BJ219" s="773">
        <v>133.02490547277927</v>
      </c>
      <c r="BK219" s="773">
        <v>139.96454268576872</v>
      </c>
      <c r="BL219" s="773">
        <v>139.96454268576872</v>
      </c>
      <c r="BM219" s="773">
        <v>139.96454268576872</v>
      </c>
      <c r="BN219" s="773">
        <v>139.96454268576872</v>
      </c>
      <c r="BO219" s="773">
        <v>150.50747396350246</v>
      </c>
      <c r="BP219" s="773">
        <v>150.50747396350246</v>
      </c>
      <c r="BQ219" s="773">
        <v>150.50747396350246</v>
      </c>
      <c r="BR219" s="773">
        <v>150.50747396350246</v>
      </c>
      <c r="BS219" s="773">
        <v>124.75076395524772</v>
      </c>
      <c r="BT219" s="773">
        <v>124.75076395524772</v>
      </c>
      <c r="BU219" s="773">
        <v>125.57561844274771</v>
      </c>
      <c r="BV219" s="773">
        <v>125.57561844274771</v>
      </c>
      <c r="BW219" s="773">
        <v>162.56690576012772</v>
      </c>
      <c r="BX219" s="773">
        <v>162.56690576012772</v>
      </c>
      <c r="BY219" s="773">
        <v>165.23964656781874</v>
      </c>
      <c r="BZ219" s="773">
        <v>165.23964656781874</v>
      </c>
      <c r="CA219" s="773">
        <v>181.18641766838465</v>
      </c>
      <c r="CB219" s="773">
        <v>181.18641766838465</v>
      </c>
      <c r="CC219" s="773">
        <v>181.62322300491536</v>
      </c>
      <c r="CD219" s="773">
        <v>181.62322300491536</v>
      </c>
      <c r="CE219" s="773">
        <v>257.50799476895116</v>
      </c>
      <c r="CF219" s="773">
        <v>257.60255765653199</v>
      </c>
      <c r="CG219" s="773">
        <v>256.17578685336912</v>
      </c>
      <c r="CH219" s="773">
        <v>256.00758650430669</v>
      </c>
      <c r="CI219" s="773">
        <v>258.76651922772942</v>
      </c>
      <c r="CJ219" s="773">
        <v>258.73388607292986</v>
      </c>
      <c r="CK219" s="773">
        <v>260.22161121765845</v>
      </c>
      <c r="CL219" s="773">
        <v>260.15034584265538</v>
      </c>
      <c r="CM219" s="773">
        <v>239.22771738517486</v>
      </c>
      <c r="CN219" s="773">
        <v>244.56359349772339</v>
      </c>
      <c r="CO219" s="773">
        <v>290.01687594176559</v>
      </c>
      <c r="CP219" s="773">
        <v>282.41977239841464</v>
      </c>
      <c r="CQ219" s="773">
        <v>266.32156569325895</v>
      </c>
      <c r="CR219" s="773">
        <v>237.91734560878149</v>
      </c>
      <c r="CS219" s="773">
        <v>283.82063734956881</v>
      </c>
      <c r="CT219" s="773">
        <v>269.17400513587211</v>
      </c>
      <c r="CU219" s="842">
        <v>257.71073993275763</v>
      </c>
      <c r="CV219" s="842">
        <v>227.48765083150053</v>
      </c>
      <c r="CW219" s="842">
        <v>291.18329926387815</v>
      </c>
      <c r="CX219" s="842">
        <v>256.14445939321155</v>
      </c>
      <c r="CY219" s="842">
        <v>207.29061764899433</v>
      </c>
      <c r="CZ219" s="842">
        <v>87.675616177597675</v>
      </c>
      <c r="DA219" s="842">
        <v>120.53631978157145</v>
      </c>
      <c r="DB219" s="842">
        <v>104.27269491561492</v>
      </c>
      <c r="DC219" s="842">
        <v>135.34561141709489</v>
      </c>
      <c r="DD219" s="842">
        <v>160.43924201712647</v>
      </c>
      <c r="DE219" s="842">
        <v>216.46937941781607</v>
      </c>
      <c r="DF219" s="843">
        <v>188.52745247050746</v>
      </c>
      <c r="DG219" s="843">
        <v>208.29864557491118</v>
      </c>
      <c r="DH219" s="843">
        <v>238.76516068669645</v>
      </c>
      <c r="DI219" s="773">
        <v>205.56364829267412</v>
      </c>
      <c r="DJ219" s="773">
        <v>253.36225599706535</v>
      </c>
      <c r="DK219" s="773"/>
      <c r="DL219" s="773"/>
      <c r="DM219" s="773"/>
      <c r="DN219" s="773"/>
      <c r="DO219" s="773"/>
      <c r="DP219" s="773"/>
      <c r="DQ219" s="773"/>
      <c r="DR219" s="773"/>
      <c r="DS219" s="773"/>
      <c r="DT219" s="773"/>
      <c r="DU219" s="773"/>
      <c r="DV219" s="773"/>
      <c r="DW219" s="773"/>
      <c r="DX219" s="773"/>
      <c r="DY219" s="773"/>
      <c r="DZ219" s="774"/>
    </row>
    <row r="220" spans="1:130" s="1" customFormat="1" ht="15.75">
      <c r="A220" s="714"/>
      <c r="B220" s="453" t="s">
        <v>34</v>
      </c>
      <c r="C220" s="457"/>
      <c r="D220" s="457"/>
      <c r="E220" s="457"/>
      <c r="F220" s="457"/>
      <c r="G220" s="457"/>
      <c r="H220" s="457"/>
      <c r="I220" s="457"/>
      <c r="J220" s="457"/>
      <c r="K220" s="457"/>
      <c r="L220" s="457"/>
      <c r="M220" s="457"/>
      <c r="N220" s="457"/>
      <c r="O220" s="771">
        <v>15.160894182500002</v>
      </c>
      <c r="P220" s="771">
        <v>15.160894182500002</v>
      </c>
      <c r="Q220" s="771">
        <v>15.160894182500002</v>
      </c>
      <c r="R220" s="771">
        <v>15.160894182500002</v>
      </c>
      <c r="S220" s="771">
        <v>18.111862204017282</v>
      </c>
      <c r="T220" s="771">
        <v>18.111862204017282</v>
      </c>
      <c r="U220" s="771">
        <v>18.111862204017282</v>
      </c>
      <c r="V220" s="771">
        <v>18.111862204017282</v>
      </c>
      <c r="W220" s="771">
        <v>20.574427137326037</v>
      </c>
      <c r="X220" s="771">
        <v>20.574427137326037</v>
      </c>
      <c r="Y220" s="771">
        <v>20.574427137326037</v>
      </c>
      <c r="Z220" s="771">
        <v>20.574427137326037</v>
      </c>
      <c r="AA220" s="771">
        <v>18.336134436482752</v>
      </c>
      <c r="AB220" s="771">
        <v>18.336134436482752</v>
      </c>
      <c r="AC220" s="771">
        <v>18.336134436482752</v>
      </c>
      <c r="AD220" s="771">
        <v>18.336134436482752</v>
      </c>
      <c r="AE220" s="771">
        <v>20.663463899872777</v>
      </c>
      <c r="AF220" s="771">
        <v>20.663463899872777</v>
      </c>
      <c r="AG220" s="771">
        <v>20.663463899872777</v>
      </c>
      <c r="AH220" s="771">
        <v>20.663463899872777</v>
      </c>
      <c r="AI220" s="771">
        <v>19.553716880672194</v>
      </c>
      <c r="AJ220" s="771">
        <v>19.553716880672194</v>
      </c>
      <c r="AK220" s="771">
        <v>19.553716880672194</v>
      </c>
      <c r="AL220" s="771">
        <v>19.553716880672194</v>
      </c>
      <c r="AM220" s="771">
        <v>22.936930115895358</v>
      </c>
      <c r="AN220" s="771">
        <v>22.936930115895358</v>
      </c>
      <c r="AO220" s="771">
        <v>22.936930115895358</v>
      </c>
      <c r="AP220" s="771">
        <v>22.936930115895358</v>
      </c>
      <c r="AQ220" s="771">
        <v>30.453230286898204</v>
      </c>
      <c r="AR220" s="771">
        <v>30.453230286898204</v>
      </c>
      <c r="AS220" s="771">
        <v>30.453230286898204</v>
      </c>
      <c r="AT220" s="771">
        <v>30.453230286898204</v>
      </c>
      <c r="AU220" s="771">
        <v>35.991575657805953</v>
      </c>
      <c r="AV220" s="771">
        <v>35.991575657805953</v>
      </c>
      <c r="AW220" s="771">
        <v>35.991575657805953</v>
      </c>
      <c r="AX220" s="771">
        <v>35.991575657805953</v>
      </c>
      <c r="AY220" s="771">
        <v>46.25860679444002</v>
      </c>
      <c r="AZ220" s="771">
        <v>46.25860679444002</v>
      </c>
      <c r="BA220" s="771">
        <v>46.25860679444002</v>
      </c>
      <c r="BB220" s="771">
        <v>46.25860679444002</v>
      </c>
      <c r="BC220" s="771">
        <v>70.991053238069739</v>
      </c>
      <c r="BD220" s="771">
        <v>70.991053238069739</v>
      </c>
      <c r="BE220" s="771">
        <v>70.991053238069739</v>
      </c>
      <c r="BF220" s="771">
        <v>70.991053238069739</v>
      </c>
      <c r="BG220" s="771">
        <v>89.106140658565252</v>
      </c>
      <c r="BH220" s="771">
        <v>89.106140658565252</v>
      </c>
      <c r="BI220" s="771">
        <v>89.106140658565252</v>
      </c>
      <c r="BJ220" s="771">
        <v>89.106140658565252</v>
      </c>
      <c r="BK220" s="771">
        <v>87.700007393299046</v>
      </c>
      <c r="BL220" s="771">
        <v>87.700007393299046</v>
      </c>
      <c r="BM220" s="771">
        <v>87.700007393299046</v>
      </c>
      <c r="BN220" s="771">
        <v>87.700007393299046</v>
      </c>
      <c r="BO220" s="771">
        <v>99.709265437338615</v>
      </c>
      <c r="BP220" s="771">
        <v>99.709265437338615</v>
      </c>
      <c r="BQ220" s="771">
        <v>99.709265437338615</v>
      </c>
      <c r="BR220" s="771">
        <v>99.709265437338615</v>
      </c>
      <c r="BS220" s="771">
        <v>79.372447342341729</v>
      </c>
      <c r="BT220" s="771">
        <v>79.372447342341729</v>
      </c>
      <c r="BU220" s="771">
        <v>79.372447342341729</v>
      </c>
      <c r="BV220" s="771">
        <v>79.372447342341729</v>
      </c>
      <c r="BW220" s="771">
        <v>111.42781034501749</v>
      </c>
      <c r="BX220" s="771">
        <v>111.42781034501749</v>
      </c>
      <c r="BY220" s="771">
        <v>111.42781034501749</v>
      </c>
      <c r="BZ220" s="771">
        <v>111.42781034501749</v>
      </c>
      <c r="CA220" s="771">
        <v>118.55221456756183</v>
      </c>
      <c r="CB220" s="771">
        <v>118.55221456756183</v>
      </c>
      <c r="CC220" s="771">
        <v>118.55221456756183</v>
      </c>
      <c r="CD220" s="771">
        <v>118.55221456756183</v>
      </c>
      <c r="CE220" s="771">
        <v>110.89048885327578</v>
      </c>
      <c r="CF220" s="771">
        <v>110.98505174085659</v>
      </c>
      <c r="CG220" s="771">
        <v>111.18697996801826</v>
      </c>
      <c r="CH220" s="771">
        <v>111.01877961895583</v>
      </c>
      <c r="CI220" s="771">
        <v>112.23893573512053</v>
      </c>
      <c r="CJ220" s="771">
        <v>112.20630258032098</v>
      </c>
      <c r="CK220" s="771">
        <v>112.27062126731531</v>
      </c>
      <c r="CL220" s="771">
        <v>112.19935589231227</v>
      </c>
      <c r="CM220" s="771">
        <v>104.61204887444201</v>
      </c>
      <c r="CN220" s="771">
        <v>113.32016447842238</v>
      </c>
      <c r="CO220" s="771">
        <v>125.06914360862538</v>
      </c>
      <c r="CP220" s="771">
        <v>122.01661990281268</v>
      </c>
      <c r="CQ220" s="771">
        <v>113.77655868302904</v>
      </c>
      <c r="CR220" s="771">
        <v>124.16072184628953</v>
      </c>
      <c r="CS220" s="771">
        <v>121.82185423636463</v>
      </c>
      <c r="CT220" s="771">
        <v>131.47503986247136</v>
      </c>
      <c r="CU220" s="840">
        <v>103.3133358432098</v>
      </c>
      <c r="CV220" s="840">
        <v>116.01168129240807</v>
      </c>
      <c r="CW220" s="840">
        <v>116.83398267006501</v>
      </c>
      <c r="CX220" s="840">
        <v>115.13359592273474</v>
      </c>
      <c r="CY220" s="840">
        <v>98.907627867016586</v>
      </c>
      <c r="CZ220" s="840">
        <v>57.442250246015803</v>
      </c>
      <c r="DA220" s="840">
        <v>72.490943530508247</v>
      </c>
      <c r="DB220" s="840">
        <v>57.770558986002094</v>
      </c>
      <c r="DC220" s="840">
        <v>71.338060159892308</v>
      </c>
      <c r="DD220" s="840">
        <v>87.984257683489204</v>
      </c>
      <c r="DE220" s="840">
        <v>74.193235651212447</v>
      </c>
      <c r="DF220" s="841">
        <v>99.670605533861149</v>
      </c>
      <c r="DG220" s="841">
        <v>105.55252251199632</v>
      </c>
      <c r="DH220" s="841">
        <v>112.68047440645354</v>
      </c>
      <c r="DI220" s="771">
        <v>101.6938126790767</v>
      </c>
      <c r="DJ220" s="771">
        <v>158.7843806017132</v>
      </c>
      <c r="DK220" s="771"/>
      <c r="DL220" s="771"/>
      <c r="DM220" s="771"/>
      <c r="DN220" s="771"/>
      <c r="DO220" s="771"/>
      <c r="DP220" s="771"/>
      <c r="DQ220" s="771"/>
      <c r="DR220" s="771"/>
      <c r="DS220" s="771"/>
      <c r="DT220" s="771"/>
      <c r="DU220" s="771"/>
      <c r="DV220" s="771"/>
      <c r="DW220" s="771"/>
      <c r="DX220" s="771"/>
      <c r="DY220" s="771"/>
      <c r="DZ220" s="772"/>
    </row>
    <row r="221" spans="1:130" s="1" customFormat="1" ht="15.75">
      <c r="A221" s="714"/>
      <c r="B221" s="453" t="s">
        <v>47</v>
      </c>
      <c r="C221" s="457"/>
      <c r="D221" s="457"/>
      <c r="E221" s="457"/>
      <c r="F221" s="457"/>
      <c r="G221" s="457"/>
      <c r="H221" s="457"/>
      <c r="I221" s="457"/>
      <c r="J221" s="457"/>
      <c r="K221" s="457"/>
      <c r="L221" s="457"/>
      <c r="M221" s="457"/>
      <c r="N221" s="457"/>
      <c r="O221" s="771">
        <v>4.1050000000000004</v>
      </c>
      <c r="P221" s="771">
        <v>4.1050000000000004</v>
      </c>
      <c r="Q221" s="771">
        <v>4.1050000000000004</v>
      </c>
      <c r="R221" s="771">
        <v>4.1050000000000004</v>
      </c>
      <c r="S221" s="771">
        <v>4.5682353028902085</v>
      </c>
      <c r="T221" s="771">
        <v>4.5682353028902085</v>
      </c>
      <c r="U221" s="771">
        <v>4.5682353028902085</v>
      </c>
      <c r="V221" s="771">
        <v>4.5682353028902085</v>
      </c>
      <c r="W221" s="771">
        <v>5.4775</v>
      </c>
      <c r="X221" s="771">
        <v>5.4775</v>
      </c>
      <c r="Y221" s="771">
        <v>5.4775</v>
      </c>
      <c r="Z221" s="771">
        <v>5.4775</v>
      </c>
      <c r="AA221" s="771">
        <v>5.7925000000000004</v>
      </c>
      <c r="AB221" s="771">
        <v>5.7925000000000004</v>
      </c>
      <c r="AC221" s="771">
        <v>5.7925000000000004</v>
      </c>
      <c r="AD221" s="771">
        <v>5.7925000000000004</v>
      </c>
      <c r="AE221" s="771">
        <v>5.9649999999999999</v>
      </c>
      <c r="AF221" s="771">
        <v>5.9649999999999999</v>
      </c>
      <c r="AG221" s="771">
        <v>5.9649999999999999</v>
      </c>
      <c r="AH221" s="771">
        <v>5.9649999999999999</v>
      </c>
      <c r="AI221" s="771">
        <v>6.5155574140205372</v>
      </c>
      <c r="AJ221" s="771">
        <v>6.5155574140205372</v>
      </c>
      <c r="AK221" s="771">
        <v>6.5155574140205372</v>
      </c>
      <c r="AL221" s="771">
        <v>6.5155574140205372</v>
      </c>
      <c r="AM221" s="771">
        <v>7.8688624141971859</v>
      </c>
      <c r="AN221" s="771">
        <v>7.8688624141971859</v>
      </c>
      <c r="AO221" s="771">
        <v>7.8688624141971859</v>
      </c>
      <c r="AP221" s="771">
        <v>7.8688624141971859</v>
      </c>
      <c r="AQ221" s="771">
        <v>9.187669696332712</v>
      </c>
      <c r="AR221" s="771">
        <v>9.187669696332712</v>
      </c>
      <c r="AS221" s="771">
        <v>9.187669696332712</v>
      </c>
      <c r="AT221" s="771">
        <v>9.187669696332712</v>
      </c>
      <c r="AU221" s="771">
        <v>10.323443336127381</v>
      </c>
      <c r="AV221" s="771">
        <v>10.323443336127381</v>
      </c>
      <c r="AW221" s="771">
        <v>10.323443336127381</v>
      </c>
      <c r="AX221" s="771">
        <v>10.323443336127381</v>
      </c>
      <c r="AY221" s="771">
        <v>11.66549096982394</v>
      </c>
      <c r="AZ221" s="771">
        <v>11.66549096982394</v>
      </c>
      <c r="BA221" s="771">
        <v>11.66549096982394</v>
      </c>
      <c r="BB221" s="771">
        <v>11.66549096982394</v>
      </c>
      <c r="BC221" s="771">
        <v>17.49823645473591</v>
      </c>
      <c r="BD221" s="771">
        <v>17.49823645473591</v>
      </c>
      <c r="BE221" s="771">
        <v>17.49823645473591</v>
      </c>
      <c r="BF221" s="771">
        <v>17.49823645473591</v>
      </c>
      <c r="BG221" s="771">
        <v>17.957667482967651</v>
      </c>
      <c r="BH221" s="771">
        <v>17.957667482967651</v>
      </c>
      <c r="BI221" s="771">
        <v>17.957667482967651</v>
      </c>
      <c r="BJ221" s="771">
        <v>17.957667482967651</v>
      </c>
      <c r="BK221" s="771">
        <v>19.252446346340889</v>
      </c>
      <c r="BL221" s="771">
        <v>19.252446346340889</v>
      </c>
      <c r="BM221" s="771">
        <v>19.252446346340889</v>
      </c>
      <c r="BN221" s="771">
        <v>19.252446346340889</v>
      </c>
      <c r="BO221" s="771">
        <v>22.297499999999999</v>
      </c>
      <c r="BP221" s="771">
        <v>22.297499999999999</v>
      </c>
      <c r="BQ221" s="771">
        <v>22.297499999999999</v>
      </c>
      <c r="BR221" s="771">
        <v>22.297499999999999</v>
      </c>
      <c r="BS221" s="771">
        <v>19.643259163231225</v>
      </c>
      <c r="BT221" s="771">
        <v>19.643259163231225</v>
      </c>
      <c r="BU221" s="771">
        <v>19.643259163231225</v>
      </c>
      <c r="BV221" s="771">
        <v>19.643259163231225</v>
      </c>
      <c r="BW221" s="771">
        <v>19.765867525503182</v>
      </c>
      <c r="BX221" s="771">
        <v>19.765867525503182</v>
      </c>
      <c r="BY221" s="771">
        <v>19.765867525503182</v>
      </c>
      <c r="BZ221" s="771">
        <v>19.765867525503182</v>
      </c>
      <c r="CA221" s="771">
        <v>20.95638149399565</v>
      </c>
      <c r="CB221" s="771">
        <v>20.95638149399565</v>
      </c>
      <c r="CC221" s="771">
        <v>20.95638149399565</v>
      </c>
      <c r="CD221" s="771">
        <v>20.95638149399565</v>
      </c>
      <c r="CE221" s="771">
        <v>77.053848430929094</v>
      </c>
      <c r="CF221" s="771">
        <v>77.053848430929094</v>
      </c>
      <c r="CG221" s="771">
        <v>77.053848430929094</v>
      </c>
      <c r="CH221" s="771">
        <v>77.053848430929094</v>
      </c>
      <c r="CI221" s="771">
        <v>80.285595954249203</v>
      </c>
      <c r="CJ221" s="771">
        <v>80.285595954249203</v>
      </c>
      <c r="CK221" s="771">
        <v>80.285595954249203</v>
      </c>
      <c r="CL221" s="771">
        <v>80.285595954249203</v>
      </c>
      <c r="CM221" s="771">
        <v>84.841123472256086</v>
      </c>
      <c r="CN221" s="771">
        <v>83.311663484515066</v>
      </c>
      <c r="CO221" s="771">
        <v>101.86231589141619</v>
      </c>
      <c r="CP221" s="771">
        <v>100.76604793110428</v>
      </c>
      <c r="CQ221" s="771">
        <v>99.248514888459056</v>
      </c>
      <c r="CR221" s="771">
        <v>66.863660978519306</v>
      </c>
      <c r="CS221" s="771">
        <v>99.628257076950035</v>
      </c>
      <c r="CT221" s="771">
        <v>79.425438038056285</v>
      </c>
      <c r="CU221" s="840">
        <v>89.947112533723384</v>
      </c>
      <c r="CV221" s="840">
        <v>62.331968917358338</v>
      </c>
      <c r="CW221" s="840">
        <v>104.76748324798889</v>
      </c>
      <c r="CX221" s="840">
        <v>79.067168286567465</v>
      </c>
      <c r="CY221" s="840">
        <v>62.282301559537011</v>
      </c>
      <c r="CZ221" s="840">
        <v>6.9308467533401883</v>
      </c>
      <c r="DA221" s="840">
        <v>16.784921999999998</v>
      </c>
      <c r="DB221" s="840">
        <v>18.373688862201565</v>
      </c>
      <c r="DC221" s="840">
        <v>31.934616572292395</v>
      </c>
      <c r="DD221" s="840">
        <v>41.272447746326563</v>
      </c>
      <c r="DE221" s="840">
        <v>65.293612205784441</v>
      </c>
      <c r="DF221" s="841">
        <v>50.703856097909679</v>
      </c>
      <c r="DG221" s="841">
        <v>53.239048902805166</v>
      </c>
      <c r="DH221" s="841">
        <v>74.785305589304471</v>
      </c>
      <c r="DI221" s="771">
        <v>68.629885147548009</v>
      </c>
      <c r="DJ221" s="771">
        <v>56.303135466053959</v>
      </c>
      <c r="DK221" s="771"/>
      <c r="DL221" s="771"/>
      <c r="DM221" s="771"/>
      <c r="DN221" s="771"/>
      <c r="DO221" s="771"/>
      <c r="DP221" s="771"/>
      <c r="DQ221" s="771"/>
      <c r="DR221" s="771"/>
      <c r="DS221" s="771"/>
      <c r="DT221" s="771"/>
      <c r="DU221" s="771"/>
      <c r="DV221" s="771"/>
      <c r="DW221" s="771"/>
      <c r="DX221" s="771"/>
      <c r="DY221" s="771"/>
      <c r="DZ221" s="772"/>
    </row>
    <row r="222" spans="1:130" s="1" customFormat="1" ht="15.75">
      <c r="A222" s="714"/>
      <c r="B222" s="453" t="s">
        <v>48</v>
      </c>
      <c r="C222" s="457"/>
      <c r="D222" s="457"/>
      <c r="E222" s="457"/>
      <c r="F222" s="457"/>
      <c r="G222" s="457"/>
      <c r="H222" s="457"/>
      <c r="I222" s="457"/>
      <c r="J222" s="457"/>
      <c r="K222" s="457"/>
      <c r="L222" s="457"/>
      <c r="M222" s="457"/>
      <c r="N222" s="457"/>
      <c r="O222" s="771">
        <v>11.059374999999999</v>
      </c>
      <c r="P222" s="771">
        <v>11.059374999999999</v>
      </c>
      <c r="Q222" s="771">
        <v>11.059374999999999</v>
      </c>
      <c r="R222" s="771">
        <v>11.059374999999999</v>
      </c>
      <c r="S222" s="771">
        <v>11.118011416172042</v>
      </c>
      <c r="T222" s="771">
        <v>11.118011416172042</v>
      </c>
      <c r="U222" s="771">
        <v>11.118011416172042</v>
      </c>
      <c r="V222" s="771">
        <v>11.118011416172042</v>
      </c>
      <c r="W222" s="771">
        <v>12.125624999999999</v>
      </c>
      <c r="X222" s="771">
        <v>12.125624999999999</v>
      </c>
      <c r="Y222" s="771">
        <v>12.125624999999999</v>
      </c>
      <c r="Z222" s="771">
        <v>12.125624999999999</v>
      </c>
      <c r="AA222" s="771">
        <v>10.001875</v>
      </c>
      <c r="AB222" s="771">
        <v>10.001875</v>
      </c>
      <c r="AC222" s="771">
        <v>10.001875</v>
      </c>
      <c r="AD222" s="771">
        <v>10.001875</v>
      </c>
      <c r="AE222" s="771">
        <v>10.29875</v>
      </c>
      <c r="AF222" s="771">
        <v>10.29875</v>
      </c>
      <c r="AG222" s="771">
        <v>10.29875</v>
      </c>
      <c r="AH222" s="771">
        <v>10.29875</v>
      </c>
      <c r="AI222" s="771">
        <v>13.857280446810496</v>
      </c>
      <c r="AJ222" s="771">
        <v>13.857280446810496</v>
      </c>
      <c r="AK222" s="771">
        <v>13.857280446810496</v>
      </c>
      <c r="AL222" s="771">
        <v>13.857280446810496</v>
      </c>
      <c r="AM222" s="771">
        <v>14.398184943795414</v>
      </c>
      <c r="AN222" s="771">
        <v>14.398184943795414</v>
      </c>
      <c r="AO222" s="771">
        <v>14.398184943795414</v>
      </c>
      <c r="AP222" s="771">
        <v>14.398184943795414</v>
      </c>
      <c r="AQ222" s="771">
        <v>27.666960627925661</v>
      </c>
      <c r="AR222" s="771">
        <v>27.666960627925661</v>
      </c>
      <c r="AS222" s="771">
        <v>27.666960627925661</v>
      </c>
      <c r="AT222" s="771">
        <v>27.666960627925661</v>
      </c>
      <c r="AU222" s="771">
        <v>30.976072758500422</v>
      </c>
      <c r="AV222" s="771">
        <v>30.976072758500422</v>
      </c>
      <c r="AW222" s="771">
        <v>30.976072758500422</v>
      </c>
      <c r="AX222" s="771">
        <v>30.976072758500422</v>
      </c>
      <c r="AY222" s="771">
        <v>25.385623676617861</v>
      </c>
      <c r="AZ222" s="771">
        <v>25.385623676617861</v>
      </c>
      <c r="BA222" s="771">
        <v>25.385623676617861</v>
      </c>
      <c r="BB222" s="771">
        <v>25.385623676617861</v>
      </c>
      <c r="BC222" s="771">
        <v>31.148726534150349</v>
      </c>
      <c r="BD222" s="771">
        <v>31.148726534150349</v>
      </c>
      <c r="BE222" s="771">
        <v>31.148726534150349</v>
      </c>
      <c r="BF222" s="771">
        <v>31.148726534150349</v>
      </c>
      <c r="BG222" s="771">
        <v>25.961097331246371</v>
      </c>
      <c r="BH222" s="771">
        <v>25.961097331246371</v>
      </c>
      <c r="BI222" s="771">
        <v>25.961097331246371</v>
      </c>
      <c r="BJ222" s="771">
        <v>25.961097331246371</v>
      </c>
      <c r="BK222" s="771">
        <v>33.01208894612877</v>
      </c>
      <c r="BL222" s="771">
        <v>33.01208894612877</v>
      </c>
      <c r="BM222" s="771">
        <v>33.01208894612877</v>
      </c>
      <c r="BN222" s="771">
        <v>33.01208894612877</v>
      </c>
      <c r="BO222" s="771">
        <v>28.500708526163859</v>
      </c>
      <c r="BP222" s="771">
        <v>28.500708526163859</v>
      </c>
      <c r="BQ222" s="771">
        <v>28.500708526163859</v>
      </c>
      <c r="BR222" s="771">
        <v>28.500708526163859</v>
      </c>
      <c r="BS222" s="771">
        <v>25.73505744967477</v>
      </c>
      <c r="BT222" s="771">
        <v>25.73505744967477</v>
      </c>
      <c r="BU222" s="771">
        <v>26.559911937174768</v>
      </c>
      <c r="BV222" s="771">
        <v>26.559911937174768</v>
      </c>
      <c r="BW222" s="771">
        <v>31.373227889607065</v>
      </c>
      <c r="BX222" s="771">
        <v>31.373227889607065</v>
      </c>
      <c r="BY222" s="771">
        <v>34.045968697298065</v>
      </c>
      <c r="BZ222" s="771">
        <v>34.045968697298065</v>
      </c>
      <c r="CA222" s="771">
        <v>41.677821606827159</v>
      </c>
      <c r="CB222" s="771">
        <v>41.677821606827159</v>
      </c>
      <c r="CC222" s="771">
        <v>42.114626943357862</v>
      </c>
      <c r="CD222" s="771">
        <v>42.114626943357862</v>
      </c>
      <c r="CE222" s="771">
        <v>66.337759116294762</v>
      </c>
      <c r="CF222" s="771">
        <v>66.337759116294762</v>
      </c>
      <c r="CG222" s="771">
        <v>64.709060085970236</v>
      </c>
      <c r="CH222" s="771">
        <v>64.709060085970236</v>
      </c>
      <c r="CI222" s="771">
        <v>60.062714585859666</v>
      </c>
      <c r="CJ222" s="771">
        <v>60.062714585859666</v>
      </c>
      <c r="CK222" s="771">
        <v>61.486121043593911</v>
      </c>
      <c r="CL222" s="771">
        <v>61.486121043593911</v>
      </c>
      <c r="CM222" s="771">
        <v>40.518238626933943</v>
      </c>
      <c r="CN222" s="771">
        <v>38.514091012517241</v>
      </c>
      <c r="CO222" s="771">
        <v>53.413114758139862</v>
      </c>
      <c r="CP222" s="771">
        <v>50.983387181893264</v>
      </c>
      <c r="CQ222" s="771">
        <v>44.863501121770881</v>
      </c>
      <c r="CR222" s="771">
        <v>39.335849139338023</v>
      </c>
      <c r="CS222" s="771">
        <v>54.168035046126796</v>
      </c>
      <c r="CT222" s="771">
        <v>49.687992055344495</v>
      </c>
      <c r="CU222" s="840">
        <v>52.908052645824469</v>
      </c>
      <c r="CV222" s="840">
        <v>39.343535821734079</v>
      </c>
      <c r="CW222" s="840">
        <v>59.825791565313281</v>
      </c>
      <c r="CX222" s="840">
        <v>51.732060690809334</v>
      </c>
      <c r="CY222" s="840">
        <v>38.687148687440747</v>
      </c>
      <c r="CZ222" s="840">
        <v>18.778679105241686</v>
      </c>
      <c r="DA222" s="840">
        <v>27.625520742063202</v>
      </c>
      <c r="DB222" s="840">
        <v>23.936137843411267</v>
      </c>
      <c r="DC222" s="840">
        <v>28.481789420989351</v>
      </c>
      <c r="DD222" s="840">
        <v>28.106350261943192</v>
      </c>
      <c r="DE222" s="840">
        <v>74.347460681495733</v>
      </c>
      <c r="DF222" s="841">
        <v>35.465218541826715</v>
      </c>
      <c r="DG222" s="841">
        <v>43.689418832557962</v>
      </c>
      <c r="DH222" s="841">
        <v>44.649800651546755</v>
      </c>
      <c r="DI222" s="771">
        <v>27.639480481024769</v>
      </c>
      <c r="DJ222" s="771">
        <v>29.587402736415036</v>
      </c>
      <c r="DK222" s="771"/>
      <c r="DL222" s="771"/>
      <c r="DM222" s="771"/>
      <c r="DN222" s="771"/>
      <c r="DO222" s="771"/>
      <c r="DP222" s="771"/>
      <c r="DQ222" s="771"/>
      <c r="DR222" s="771"/>
      <c r="DS222" s="771"/>
      <c r="DT222" s="771"/>
      <c r="DU222" s="771"/>
      <c r="DV222" s="771"/>
      <c r="DW222" s="771"/>
      <c r="DX222" s="771"/>
      <c r="DY222" s="771"/>
      <c r="DZ222" s="772"/>
    </row>
    <row r="223" spans="1:130" s="1" customFormat="1">
      <c r="A223" s="714" t="s">
        <v>1513</v>
      </c>
      <c r="B223" s="454" t="s">
        <v>23</v>
      </c>
      <c r="C223" s="458"/>
      <c r="D223" s="458"/>
      <c r="E223" s="458"/>
      <c r="F223" s="458"/>
      <c r="G223" s="458"/>
      <c r="H223" s="458"/>
      <c r="I223" s="458"/>
      <c r="J223" s="458"/>
      <c r="K223" s="458"/>
      <c r="L223" s="458"/>
      <c r="M223" s="458"/>
      <c r="N223" s="458"/>
      <c r="O223" s="773">
        <v>-4.8149999999999995</v>
      </c>
      <c r="P223" s="773">
        <v>-4.8149999999999995</v>
      </c>
      <c r="Q223" s="773">
        <v>-4.8149999999999995</v>
      </c>
      <c r="R223" s="773">
        <v>-4.8149999999999995</v>
      </c>
      <c r="S223" s="773">
        <v>-2.8430048170131537</v>
      </c>
      <c r="T223" s="773">
        <v>-2.8430048170131537</v>
      </c>
      <c r="U223" s="773">
        <v>-2.8430048170131537</v>
      </c>
      <c r="V223" s="773">
        <v>-2.8430048170131537</v>
      </c>
      <c r="W223" s="773">
        <v>-4.9010000000000016</v>
      </c>
      <c r="X223" s="773">
        <v>-4.9010000000000016</v>
      </c>
      <c r="Y223" s="773">
        <v>-4.9010000000000016</v>
      </c>
      <c r="Z223" s="773">
        <v>-4.9010000000000016</v>
      </c>
      <c r="AA223" s="773">
        <v>-5.6212500000000007</v>
      </c>
      <c r="AB223" s="773">
        <v>-5.6212500000000007</v>
      </c>
      <c r="AC223" s="773">
        <v>-5.6212500000000007</v>
      </c>
      <c r="AD223" s="773">
        <v>-5.6212500000000007</v>
      </c>
      <c r="AE223" s="773">
        <v>-4.7625000000000002</v>
      </c>
      <c r="AF223" s="773">
        <v>-4.7625000000000002</v>
      </c>
      <c r="AG223" s="773">
        <v>-4.7625000000000002</v>
      </c>
      <c r="AH223" s="773">
        <v>-4.7625000000000002</v>
      </c>
      <c r="AI223" s="773">
        <v>-7.6331480403048824</v>
      </c>
      <c r="AJ223" s="773">
        <v>-7.6331480403048824</v>
      </c>
      <c r="AK223" s="773">
        <v>-7.6331480403048824</v>
      </c>
      <c r="AL223" s="773">
        <v>-7.6331480403048824</v>
      </c>
      <c r="AM223" s="773">
        <v>-8.4136929742041655</v>
      </c>
      <c r="AN223" s="773">
        <v>-8.4136929742041655</v>
      </c>
      <c r="AO223" s="773">
        <v>-8.4136929742041655</v>
      </c>
      <c r="AP223" s="773">
        <v>-8.4136929742041655</v>
      </c>
      <c r="AQ223" s="773">
        <v>-7.2931508484274001</v>
      </c>
      <c r="AR223" s="773">
        <v>-7.2931508484274001</v>
      </c>
      <c r="AS223" s="773">
        <v>-7.2931508484274001</v>
      </c>
      <c r="AT223" s="773">
        <v>-7.2931508484274001</v>
      </c>
      <c r="AU223" s="773">
        <v>-7.3608329540688686</v>
      </c>
      <c r="AV223" s="773">
        <v>-7.3608329540688686</v>
      </c>
      <c r="AW223" s="773">
        <v>-7.3608329540688686</v>
      </c>
      <c r="AX223" s="773">
        <v>-7.3608329540688686</v>
      </c>
      <c r="AY223" s="773">
        <v>-4.3045382749389089</v>
      </c>
      <c r="AZ223" s="773">
        <v>-4.3045382749389089</v>
      </c>
      <c r="BA223" s="773">
        <v>-4.3045382749389089</v>
      </c>
      <c r="BB223" s="773">
        <v>-4.3045382749389089</v>
      </c>
      <c r="BC223" s="773">
        <v>-9.2516405794141932</v>
      </c>
      <c r="BD223" s="773">
        <v>-9.2516405794141932</v>
      </c>
      <c r="BE223" s="773">
        <v>-9.2516405794141932</v>
      </c>
      <c r="BF223" s="773">
        <v>-9.2516405794141932</v>
      </c>
      <c r="BG223" s="773">
        <v>-9.1982511639937741</v>
      </c>
      <c r="BH223" s="773">
        <v>-9.1982511639937741</v>
      </c>
      <c r="BI223" s="773">
        <v>-9.1982511639937741</v>
      </c>
      <c r="BJ223" s="773">
        <v>-9.1982511639937741</v>
      </c>
      <c r="BK223" s="773">
        <v>-9.6987517448380416</v>
      </c>
      <c r="BL223" s="773">
        <v>-9.6987517448380416</v>
      </c>
      <c r="BM223" s="773">
        <v>-9.6987517448380416</v>
      </c>
      <c r="BN223" s="773">
        <v>-9.6987517448380416</v>
      </c>
      <c r="BO223" s="773">
        <v>-12.533386177467211</v>
      </c>
      <c r="BP223" s="773">
        <v>-12.533386177467211</v>
      </c>
      <c r="BQ223" s="773">
        <v>-12.533386177467211</v>
      </c>
      <c r="BR223" s="773">
        <v>-12.533386177467211</v>
      </c>
      <c r="BS223" s="773">
        <v>-29.821764876383114</v>
      </c>
      <c r="BT223" s="773">
        <v>-29.821764876383114</v>
      </c>
      <c r="BU223" s="773">
        <v>-29.821764876383114</v>
      </c>
      <c r="BV223" s="773">
        <v>-29.821764876383114</v>
      </c>
      <c r="BW223" s="773">
        <v>-42.24004553324076</v>
      </c>
      <c r="BX223" s="773">
        <v>-42.24004553324076</v>
      </c>
      <c r="BY223" s="773">
        <v>-42.24004553324076</v>
      </c>
      <c r="BZ223" s="773">
        <v>-42.24004553324076</v>
      </c>
      <c r="CA223" s="773">
        <v>-45.230878674686302</v>
      </c>
      <c r="CB223" s="773">
        <v>-45.230878674686302</v>
      </c>
      <c r="CC223" s="773">
        <v>-45.230878674686302</v>
      </c>
      <c r="CD223" s="773">
        <v>-45.230878674686302</v>
      </c>
      <c r="CE223" s="773">
        <v>-32.579045981740208</v>
      </c>
      <c r="CF223" s="773">
        <v>-32.579045981740208</v>
      </c>
      <c r="CG223" s="773">
        <v>-32.579045981740208</v>
      </c>
      <c r="CH223" s="773">
        <v>-32.579045981740208</v>
      </c>
      <c r="CI223" s="773">
        <v>-78.861662897234964</v>
      </c>
      <c r="CJ223" s="773">
        <v>-78.861662897234964</v>
      </c>
      <c r="CK223" s="773">
        <v>-78.861662897234964</v>
      </c>
      <c r="CL223" s="773">
        <v>-78.861662897234964</v>
      </c>
      <c r="CM223" s="773">
        <v>-57.516501715342855</v>
      </c>
      <c r="CN223" s="773">
        <v>-73.505941398463776</v>
      </c>
      <c r="CO223" s="773">
        <v>-80.569174440977719</v>
      </c>
      <c r="CP223" s="773">
        <v>-79.54971725819918</v>
      </c>
      <c r="CQ223" s="773">
        <v>-85.411563111325918</v>
      </c>
      <c r="CR223" s="773">
        <v>-93.216198539122331</v>
      </c>
      <c r="CS223" s="773">
        <v>-83.440295241412542</v>
      </c>
      <c r="CT223" s="773">
        <v>-82.143242419445201</v>
      </c>
      <c r="CU223" s="842">
        <v>-89.528693167270802</v>
      </c>
      <c r="CV223" s="842">
        <v>-85.077346016925304</v>
      </c>
      <c r="CW223" s="842">
        <v>-83.887446337280011</v>
      </c>
      <c r="CX223" s="842">
        <v>-71.312916589195936</v>
      </c>
      <c r="CY223" s="842">
        <v>-57.195651851652478</v>
      </c>
      <c r="CZ223" s="842">
        <v>-51.764828721106824</v>
      </c>
      <c r="DA223" s="842">
        <v>-50.470376010537912</v>
      </c>
      <c r="DB223" s="842">
        <v>-40.20857898827407</v>
      </c>
      <c r="DC223" s="842">
        <v>-58.486668863634215</v>
      </c>
      <c r="DD223" s="842">
        <v>-51.384994792938777</v>
      </c>
      <c r="DE223" s="842">
        <v>-57.083553225855937</v>
      </c>
      <c r="DF223" s="843">
        <v>-52.319654212853493</v>
      </c>
      <c r="DG223" s="843">
        <v>-70.867784459066897</v>
      </c>
      <c r="DH223" s="843">
        <v>-56.892921735765796</v>
      </c>
      <c r="DI223" s="773">
        <v>-74.746084613744713</v>
      </c>
      <c r="DJ223" s="773">
        <v>-82.901141191000875</v>
      </c>
      <c r="DK223" s="773"/>
      <c r="DL223" s="773"/>
      <c r="DM223" s="773"/>
      <c r="DN223" s="773"/>
      <c r="DO223" s="773"/>
      <c r="DP223" s="773"/>
      <c r="DQ223" s="773"/>
      <c r="DR223" s="773"/>
      <c r="DS223" s="773"/>
      <c r="DT223" s="773"/>
      <c r="DU223" s="773"/>
      <c r="DV223" s="773"/>
      <c r="DW223" s="773"/>
      <c r="DX223" s="773"/>
      <c r="DY223" s="773"/>
      <c r="DZ223" s="774"/>
    </row>
    <row r="224" spans="1:130" s="1" customFormat="1" ht="15.75">
      <c r="A224" s="714"/>
      <c r="B224" s="453" t="s">
        <v>66</v>
      </c>
      <c r="C224" s="457"/>
      <c r="D224" s="457"/>
      <c r="E224" s="457"/>
      <c r="F224" s="457"/>
      <c r="G224" s="457"/>
      <c r="H224" s="457"/>
      <c r="I224" s="457"/>
      <c r="J224" s="457"/>
      <c r="K224" s="457"/>
      <c r="L224" s="457"/>
      <c r="M224" s="457"/>
      <c r="N224" s="457"/>
      <c r="O224" s="771">
        <v>-0.69500000000000006</v>
      </c>
      <c r="P224" s="771">
        <v>-0.69500000000000006</v>
      </c>
      <c r="Q224" s="771">
        <v>-0.69500000000000006</v>
      </c>
      <c r="R224" s="771">
        <v>-0.69500000000000006</v>
      </c>
      <c r="S224" s="771">
        <v>-1.0126614370507352</v>
      </c>
      <c r="T224" s="771">
        <v>-1.0126614370507352</v>
      </c>
      <c r="U224" s="771">
        <v>-1.0126614370507352</v>
      </c>
      <c r="V224" s="771">
        <v>-1.0126614370507352</v>
      </c>
      <c r="W224" s="771">
        <v>-2.2825000000000002</v>
      </c>
      <c r="X224" s="771">
        <v>-2.2825000000000002</v>
      </c>
      <c r="Y224" s="771">
        <v>-2.2825000000000002</v>
      </c>
      <c r="Z224" s="771">
        <v>-2.2825000000000002</v>
      </c>
      <c r="AA224" s="771">
        <v>-3.8475000000000001</v>
      </c>
      <c r="AB224" s="771">
        <v>-3.8475000000000001</v>
      </c>
      <c r="AC224" s="771">
        <v>-3.8475000000000001</v>
      </c>
      <c r="AD224" s="771">
        <v>-3.8475000000000001</v>
      </c>
      <c r="AE224" s="771">
        <v>-3.4</v>
      </c>
      <c r="AF224" s="771">
        <v>-3.4</v>
      </c>
      <c r="AG224" s="771">
        <v>-3.4</v>
      </c>
      <c r="AH224" s="771">
        <v>-3.4</v>
      </c>
      <c r="AI224" s="771">
        <v>-3.5750364803191923</v>
      </c>
      <c r="AJ224" s="771">
        <v>-3.5750364803191923</v>
      </c>
      <c r="AK224" s="771">
        <v>-3.5750364803191923</v>
      </c>
      <c r="AL224" s="771">
        <v>-3.5750364803191923</v>
      </c>
      <c r="AM224" s="771">
        <v>-3.8822711176384055</v>
      </c>
      <c r="AN224" s="771">
        <v>-3.8822711176384055</v>
      </c>
      <c r="AO224" s="771">
        <v>-3.8822711176384055</v>
      </c>
      <c r="AP224" s="771">
        <v>-3.8822711176384055</v>
      </c>
      <c r="AQ224" s="771">
        <v>-5.1095879934406261</v>
      </c>
      <c r="AR224" s="771">
        <v>-5.1095879934406261</v>
      </c>
      <c r="AS224" s="771">
        <v>-5.1095879934406261</v>
      </c>
      <c r="AT224" s="771">
        <v>-5.1095879934406261</v>
      </c>
      <c r="AU224" s="771">
        <v>-6.5219539486163791</v>
      </c>
      <c r="AV224" s="771">
        <v>-6.5219539486163791</v>
      </c>
      <c r="AW224" s="771">
        <v>-6.5219539486163791</v>
      </c>
      <c r="AX224" s="771">
        <v>-6.5219539486163791</v>
      </c>
      <c r="AY224" s="771">
        <v>-5.3537137681159424</v>
      </c>
      <c r="AZ224" s="771">
        <v>-5.3537137681159424</v>
      </c>
      <c r="BA224" s="771">
        <v>-5.3537137681159424</v>
      </c>
      <c r="BB224" s="771">
        <v>-5.3537137681159424</v>
      </c>
      <c r="BC224" s="771">
        <v>-8.3632786312016556</v>
      </c>
      <c r="BD224" s="771">
        <v>-8.3632786312016556</v>
      </c>
      <c r="BE224" s="771">
        <v>-8.3632786312016556</v>
      </c>
      <c r="BF224" s="771">
        <v>-8.3632786312016556</v>
      </c>
      <c r="BG224" s="771">
        <v>-7.9774713639625237</v>
      </c>
      <c r="BH224" s="771">
        <v>-7.9774713639625237</v>
      </c>
      <c r="BI224" s="771">
        <v>-7.9774713639625237</v>
      </c>
      <c r="BJ224" s="771">
        <v>-7.9774713639625237</v>
      </c>
      <c r="BK224" s="771">
        <v>-5.5504781088196644</v>
      </c>
      <c r="BL224" s="771">
        <v>-5.5504781088196644</v>
      </c>
      <c r="BM224" s="771">
        <v>-5.5504781088196644</v>
      </c>
      <c r="BN224" s="771">
        <v>-5.5504781088196644</v>
      </c>
      <c r="BO224" s="771">
        <v>-7.447014294160164</v>
      </c>
      <c r="BP224" s="771">
        <v>-7.447014294160164</v>
      </c>
      <c r="BQ224" s="771">
        <v>-7.447014294160164</v>
      </c>
      <c r="BR224" s="771">
        <v>-7.447014294160164</v>
      </c>
      <c r="BS224" s="771">
        <v>-7.1449181458621824</v>
      </c>
      <c r="BT224" s="771">
        <v>-7.1449181458621824</v>
      </c>
      <c r="BU224" s="771">
        <v>-7.1449181458621824</v>
      </c>
      <c r="BV224" s="771">
        <v>-7.1449181458621824</v>
      </c>
      <c r="BW224" s="771">
        <v>-6.8796398808337518</v>
      </c>
      <c r="BX224" s="771">
        <v>-6.8796398808337518</v>
      </c>
      <c r="BY224" s="771">
        <v>-6.8796398808337518</v>
      </c>
      <c r="BZ224" s="771">
        <v>-6.8796398808337518</v>
      </c>
      <c r="CA224" s="771">
        <v>-8.7345904569410973</v>
      </c>
      <c r="CB224" s="771">
        <v>-8.7345904569410973</v>
      </c>
      <c r="CC224" s="771">
        <v>-8.7345904569410973</v>
      </c>
      <c r="CD224" s="771">
        <v>-8.7345904569410973</v>
      </c>
      <c r="CE224" s="771">
        <v>-11.282688294583942</v>
      </c>
      <c r="CF224" s="771">
        <v>-11.282688294583942</v>
      </c>
      <c r="CG224" s="771">
        <v>-11.282688294583942</v>
      </c>
      <c r="CH224" s="771">
        <v>-11.282688294583942</v>
      </c>
      <c r="CI224" s="771">
        <v>-9.3426974635508451</v>
      </c>
      <c r="CJ224" s="771">
        <v>-9.3426974635508451</v>
      </c>
      <c r="CK224" s="771">
        <v>-9.3426974635508451</v>
      </c>
      <c r="CL224" s="771">
        <v>-9.3426974635508451</v>
      </c>
      <c r="CM224" s="771">
        <v>-5.1121201401867093</v>
      </c>
      <c r="CN224" s="771">
        <v>-6.6725378410184177</v>
      </c>
      <c r="CO224" s="771">
        <v>-8.629227606684017</v>
      </c>
      <c r="CP224" s="771">
        <v>-8.2145735198258407</v>
      </c>
      <c r="CQ224" s="771">
        <v>-6.4819304922206609</v>
      </c>
      <c r="CR224" s="771">
        <v>-5.6394503535039275</v>
      </c>
      <c r="CS224" s="771">
        <v>-8.0805105377829154</v>
      </c>
      <c r="CT224" s="771">
        <v>-8.4333762021068654</v>
      </c>
      <c r="CU224" s="840">
        <v>-5.7770756921094719</v>
      </c>
      <c r="CV224" s="840">
        <v>-3.8013195777636897</v>
      </c>
      <c r="CW224" s="840">
        <v>-5.7465126754459304</v>
      </c>
      <c r="CX224" s="840">
        <v>-6.5365014695981456</v>
      </c>
      <c r="CY224" s="840">
        <v>-6.5365014695981456</v>
      </c>
      <c r="CZ224" s="840">
        <v>-4.1369561922543827</v>
      </c>
      <c r="DA224" s="840">
        <v>-1.928120437348336</v>
      </c>
      <c r="DB224" s="840">
        <v>-1.6937728029366288</v>
      </c>
      <c r="DC224" s="840">
        <v>-6.40287235732794</v>
      </c>
      <c r="DD224" s="840">
        <v>-5.5982846221817066</v>
      </c>
      <c r="DE224" s="840">
        <v>-5.2798830834745551</v>
      </c>
      <c r="DF224" s="841">
        <v>-6.0776309727696622</v>
      </c>
      <c r="DG224" s="841">
        <v>-7.4712866109484484</v>
      </c>
      <c r="DH224" s="841">
        <v>-6.665532788039422</v>
      </c>
      <c r="DI224" s="771">
        <v>-6.3905862366028758</v>
      </c>
      <c r="DJ224" s="771">
        <v>-7.2849222138488479</v>
      </c>
      <c r="DK224" s="771"/>
      <c r="DL224" s="771"/>
      <c r="DM224" s="771"/>
      <c r="DN224" s="771"/>
      <c r="DO224" s="771"/>
      <c r="DP224" s="771"/>
      <c r="DQ224" s="771"/>
      <c r="DR224" s="771"/>
      <c r="DS224" s="771"/>
      <c r="DT224" s="771"/>
      <c r="DU224" s="771"/>
      <c r="DV224" s="771"/>
      <c r="DW224" s="771"/>
      <c r="DX224" s="771"/>
      <c r="DY224" s="771"/>
      <c r="DZ224" s="772"/>
    </row>
    <row r="225" spans="1:130" s="1" customFormat="1" ht="15.75">
      <c r="A225" s="714"/>
      <c r="B225" s="453" t="s">
        <v>67</v>
      </c>
      <c r="C225" s="457"/>
      <c r="D225" s="457"/>
      <c r="E225" s="457"/>
      <c r="F225" s="457"/>
      <c r="G225" s="457"/>
      <c r="H225" s="457"/>
      <c r="I225" s="457"/>
      <c r="J225" s="457"/>
      <c r="K225" s="457"/>
      <c r="L225" s="457"/>
      <c r="M225" s="457"/>
      <c r="N225" s="457"/>
      <c r="O225" s="771">
        <v>-4.12</v>
      </c>
      <c r="P225" s="771">
        <v>-4.12</v>
      </c>
      <c r="Q225" s="771">
        <v>-4.12</v>
      </c>
      <c r="R225" s="771">
        <v>-4.12</v>
      </c>
      <c r="S225" s="771">
        <v>-1.830343379962418</v>
      </c>
      <c r="T225" s="771">
        <v>-1.830343379962418</v>
      </c>
      <c r="U225" s="771">
        <v>-1.830343379962418</v>
      </c>
      <c r="V225" s="771">
        <v>-1.830343379962418</v>
      </c>
      <c r="W225" s="771">
        <v>-2.6185</v>
      </c>
      <c r="X225" s="771">
        <v>-2.6185</v>
      </c>
      <c r="Y225" s="771">
        <v>-2.6185</v>
      </c>
      <c r="Z225" s="771">
        <v>-2.6185</v>
      </c>
      <c r="AA225" s="771">
        <v>-1.7737500000000006</v>
      </c>
      <c r="AB225" s="771">
        <v>-1.7737500000000006</v>
      </c>
      <c r="AC225" s="771">
        <v>-1.7737500000000006</v>
      </c>
      <c r="AD225" s="771">
        <v>-1.7737500000000006</v>
      </c>
      <c r="AE225" s="771">
        <v>-1.3624999999999998</v>
      </c>
      <c r="AF225" s="771">
        <v>-1.3624999999999998</v>
      </c>
      <c r="AG225" s="771">
        <v>-1.3624999999999998</v>
      </c>
      <c r="AH225" s="771">
        <v>-1.3624999999999998</v>
      </c>
      <c r="AI225" s="771">
        <v>-4.0581115599856892</v>
      </c>
      <c r="AJ225" s="771">
        <v>-4.0581115599856892</v>
      </c>
      <c r="AK225" s="771">
        <v>-4.0581115599856892</v>
      </c>
      <c r="AL225" s="771">
        <v>-4.0581115599856892</v>
      </c>
      <c r="AM225" s="771">
        <v>-4.5314218565657596</v>
      </c>
      <c r="AN225" s="771">
        <v>-4.5314218565657596</v>
      </c>
      <c r="AO225" s="771">
        <v>-4.5314218565657596</v>
      </c>
      <c r="AP225" s="771">
        <v>-4.5314218565657596</v>
      </c>
      <c r="AQ225" s="771">
        <v>-2.1835628549867736</v>
      </c>
      <c r="AR225" s="771">
        <v>-2.1835628549867736</v>
      </c>
      <c r="AS225" s="771">
        <v>-2.1835628549867736</v>
      </c>
      <c r="AT225" s="771">
        <v>-2.1835628549867736</v>
      </c>
      <c r="AU225" s="771">
        <v>-0.83887900545249039</v>
      </c>
      <c r="AV225" s="771">
        <v>-0.83887900545249039</v>
      </c>
      <c r="AW225" s="771">
        <v>-0.83887900545249039</v>
      </c>
      <c r="AX225" s="771">
        <v>-0.83887900545249039</v>
      </c>
      <c r="AY225" s="771">
        <v>1.0491754931770334</v>
      </c>
      <c r="AZ225" s="771">
        <v>1.0491754931770334</v>
      </c>
      <c r="BA225" s="771">
        <v>1.0491754931770334</v>
      </c>
      <c r="BB225" s="771">
        <v>1.0491754931770334</v>
      </c>
      <c r="BC225" s="771">
        <v>-0.88836194821253756</v>
      </c>
      <c r="BD225" s="771">
        <v>-0.88836194821253756</v>
      </c>
      <c r="BE225" s="771">
        <v>-0.88836194821253756</v>
      </c>
      <c r="BF225" s="771">
        <v>-0.88836194821253756</v>
      </c>
      <c r="BG225" s="771">
        <v>-1.22077980003125</v>
      </c>
      <c r="BH225" s="771">
        <v>-1.22077980003125</v>
      </c>
      <c r="BI225" s="771">
        <v>-1.22077980003125</v>
      </c>
      <c r="BJ225" s="771">
        <v>-1.22077980003125</v>
      </c>
      <c r="BK225" s="771">
        <v>-4.1482736360183772</v>
      </c>
      <c r="BL225" s="771">
        <v>-4.1482736360183772</v>
      </c>
      <c r="BM225" s="771">
        <v>-4.1482736360183772</v>
      </c>
      <c r="BN225" s="771">
        <v>-4.1482736360183772</v>
      </c>
      <c r="BO225" s="771">
        <v>-5.0863718833070468</v>
      </c>
      <c r="BP225" s="771">
        <v>-5.0863718833070468</v>
      </c>
      <c r="BQ225" s="771">
        <v>-5.0863718833070468</v>
      </c>
      <c r="BR225" s="771">
        <v>-5.0863718833070468</v>
      </c>
      <c r="BS225" s="771">
        <v>-22.676846730520932</v>
      </c>
      <c r="BT225" s="771">
        <v>-22.676846730520932</v>
      </c>
      <c r="BU225" s="771">
        <v>-22.676846730520932</v>
      </c>
      <c r="BV225" s="771">
        <v>-22.676846730520932</v>
      </c>
      <c r="BW225" s="771">
        <v>-35.36040565240701</v>
      </c>
      <c r="BX225" s="771">
        <v>-35.36040565240701</v>
      </c>
      <c r="BY225" s="771">
        <v>-35.36040565240701</v>
      </c>
      <c r="BZ225" s="771">
        <v>-35.36040565240701</v>
      </c>
      <c r="CA225" s="771">
        <v>-36.496288217745196</v>
      </c>
      <c r="CB225" s="771">
        <v>-36.496288217745196</v>
      </c>
      <c r="CC225" s="771">
        <v>-36.496288217745196</v>
      </c>
      <c r="CD225" s="771">
        <v>-36.496288217745196</v>
      </c>
      <c r="CE225" s="771">
        <v>-21.296357687156267</v>
      </c>
      <c r="CF225" s="771">
        <v>-21.296357687156267</v>
      </c>
      <c r="CG225" s="771">
        <v>-21.296357687156267</v>
      </c>
      <c r="CH225" s="771">
        <v>-21.296357687156267</v>
      </c>
      <c r="CI225" s="771">
        <v>-69.518965433684116</v>
      </c>
      <c r="CJ225" s="771">
        <v>-69.518965433684116</v>
      </c>
      <c r="CK225" s="771">
        <v>-69.518965433684116</v>
      </c>
      <c r="CL225" s="771">
        <v>-69.518965433684116</v>
      </c>
      <c r="CM225" s="771">
        <v>-52.404381575156144</v>
      </c>
      <c r="CN225" s="771">
        <v>-66.833403557445365</v>
      </c>
      <c r="CO225" s="771">
        <v>-71.939946834293707</v>
      </c>
      <c r="CP225" s="771">
        <v>-71.335143738373333</v>
      </c>
      <c r="CQ225" s="771">
        <v>-78.929632619105249</v>
      </c>
      <c r="CR225" s="771">
        <v>-87.576748185618413</v>
      </c>
      <c r="CS225" s="771">
        <v>-75.359784703629629</v>
      </c>
      <c r="CT225" s="771">
        <v>-73.70986621733833</v>
      </c>
      <c r="CU225" s="840">
        <v>-83.751617475161339</v>
      </c>
      <c r="CV225" s="840">
        <v>-81.276026439161612</v>
      </c>
      <c r="CW225" s="840">
        <v>-78.140933661834083</v>
      </c>
      <c r="CX225" s="840">
        <v>-64.7764151195978</v>
      </c>
      <c r="CY225" s="840">
        <v>-50.659150382054328</v>
      </c>
      <c r="CZ225" s="840">
        <v>-47.627872528852436</v>
      </c>
      <c r="DA225" s="840">
        <v>-48.542255573189571</v>
      </c>
      <c r="DB225" s="840">
        <v>-38.514806185337441</v>
      </c>
      <c r="DC225" s="840">
        <v>-52.083796506306278</v>
      </c>
      <c r="DD225" s="840">
        <v>-45.786710170757075</v>
      </c>
      <c r="DE225" s="840">
        <v>-51.803670142381378</v>
      </c>
      <c r="DF225" s="841">
        <v>-46.242023240083832</v>
      </c>
      <c r="DG225" s="841">
        <v>-63.39649784811845</v>
      </c>
      <c r="DH225" s="841">
        <v>-50.227388947726375</v>
      </c>
      <c r="DI225" s="771">
        <v>-68.355498377141828</v>
      </c>
      <c r="DJ225" s="771">
        <v>-75.61621897715203</v>
      </c>
      <c r="DK225" s="771"/>
      <c r="DL225" s="771"/>
      <c r="DM225" s="771"/>
      <c r="DN225" s="771"/>
      <c r="DO225" s="771"/>
      <c r="DP225" s="771"/>
      <c r="DQ225" s="771"/>
      <c r="DR225" s="771"/>
      <c r="DS225" s="771"/>
      <c r="DT225" s="771"/>
      <c r="DU225" s="771"/>
      <c r="DV225" s="771"/>
      <c r="DW225" s="771"/>
      <c r="DX225" s="771"/>
      <c r="DY225" s="771"/>
      <c r="DZ225" s="772"/>
    </row>
    <row r="226" spans="1:130" s="1" customFormat="1" ht="15.75">
      <c r="A226" s="714"/>
      <c r="B226" s="453" t="s">
        <v>871</v>
      </c>
      <c r="C226" s="457"/>
      <c r="D226" s="457"/>
      <c r="E226" s="457"/>
      <c r="F226" s="457"/>
      <c r="G226" s="457"/>
      <c r="H226" s="457"/>
      <c r="I226" s="457"/>
      <c r="J226" s="457"/>
      <c r="K226" s="457"/>
      <c r="L226" s="457"/>
      <c r="M226" s="457"/>
      <c r="N226" s="457"/>
      <c r="O226" s="771">
        <v>-5.9024999999999999</v>
      </c>
      <c r="P226" s="771">
        <v>-5.9024999999999999</v>
      </c>
      <c r="Q226" s="771">
        <v>-5.9024999999999999</v>
      </c>
      <c r="R226" s="771">
        <v>-5.9024999999999999</v>
      </c>
      <c r="S226" s="771">
        <v>-3.3249999999999997</v>
      </c>
      <c r="T226" s="771">
        <v>-3.3249999999999997</v>
      </c>
      <c r="U226" s="771">
        <v>-3.3249999999999997</v>
      </c>
      <c r="V226" s="771">
        <v>-3.3249999999999997</v>
      </c>
      <c r="W226" s="771">
        <v>-4.3559999999999999</v>
      </c>
      <c r="X226" s="771">
        <v>-4.3559999999999999</v>
      </c>
      <c r="Y226" s="771">
        <v>-4.3559999999999999</v>
      </c>
      <c r="Z226" s="771">
        <v>-4.3559999999999999</v>
      </c>
      <c r="AA226" s="771">
        <v>-3.4937500000000004</v>
      </c>
      <c r="AB226" s="771">
        <v>-3.4937500000000004</v>
      </c>
      <c r="AC226" s="771">
        <v>-3.4937500000000004</v>
      </c>
      <c r="AD226" s="771">
        <v>-3.4937500000000004</v>
      </c>
      <c r="AE226" s="771">
        <v>-3.3</v>
      </c>
      <c r="AF226" s="771">
        <v>-3.3</v>
      </c>
      <c r="AG226" s="771">
        <v>-3.3</v>
      </c>
      <c r="AH226" s="771">
        <v>-3.3</v>
      </c>
      <c r="AI226" s="771">
        <v>-3.8388999999999998</v>
      </c>
      <c r="AJ226" s="771">
        <v>-3.8388999999999998</v>
      </c>
      <c r="AK226" s="771">
        <v>-3.8388999999999998</v>
      </c>
      <c r="AL226" s="771">
        <v>-3.8388999999999998</v>
      </c>
      <c r="AM226" s="771">
        <v>-5.0710749999999996</v>
      </c>
      <c r="AN226" s="771">
        <v>-5.0710749999999996</v>
      </c>
      <c r="AO226" s="771">
        <v>-5.0710749999999996</v>
      </c>
      <c r="AP226" s="771">
        <v>-5.0710749999999996</v>
      </c>
      <c r="AQ226" s="771">
        <v>-4.2540443548387099</v>
      </c>
      <c r="AR226" s="771">
        <v>-4.2540443548387099</v>
      </c>
      <c r="AS226" s="771">
        <v>-4.2540443548387099</v>
      </c>
      <c r="AT226" s="771">
        <v>-4.2540443548387099</v>
      </c>
      <c r="AU226" s="771">
        <v>-3.0361391172724335</v>
      </c>
      <c r="AV226" s="771">
        <v>-3.0361391172724335</v>
      </c>
      <c r="AW226" s="771">
        <v>-3.0361391172724335</v>
      </c>
      <c r="AX226" s="771">
        <v>-3.0361391172724335</v>
      </c>
      <c r="AY226" s="771">
        <v>-1.5447946458940718</v>
      </c>
      <c r="AZ226" s="771">
        <v>-1.5447946458940718</v>
      </c>
      <c r="BA226" s="771">
        <v>-1.5447946458940718</v>
      </c>
      <c r="BB226" s="771">
        <v>-1.5447946458940718</v>
      </c>
      <c r="BC226" s="771">
        <v>-1.7324999999999999</v>
      </c>
      <c r="BD226" s="771">
        <v>-1.7324999999999999</v>
      </c>
      <c r="BE226" s="771">
        <v>-1.7324999999999999</v>
      </c>
      <c r="BF226" s="771">
        <v>-1.7324999999999999</v>
      </c>
      <c r="BG226" s="771">
        <v>-1.8170665463472224</v>
      </c>
      <c r="BH226" s="771">
        <v>-1.8170665463472224</v>
      </c>
      <c r="BI226" s="771">
        <v>-1.8170665463472224</v>
      </c>
      <c r="BJ226" s="771">
        <v>-1.8170665463472224</v>
      </c>
      <c r="BK226" s="771">
        <v>-1.9575</v>
      </c>
      <c r="BL226" s="771">
        <v>-1.9575</v>
      </c>
      <c r="BM226" s="771">
        <v>-1.9575</v>
      </c>
      <c r="BN226" s="771">
        <v>-1.9575</v>
      </c>
      <c r="BO226" s="771">
        <v>-2.028532220089915</v>
      </c>
      <c r="BP226" s="771">
        <v>-2.028532220089915</v>
      </c>
      <c r="BQ226" s="771">
        <v>-2.028532220089915</v>
      </c>
      <c r="BR226" s="771">
        <v>-2.028532220089915</v>
      </c>
      <c r="BS226" s="771">
        <v>-2.2999999999999998</v>
      </c>
      <c r="BT226" s="771">
        <v>-2.2999999999999998</v>
      </c>
      <c r="BU226" s="771">
        <v>-2.2999999999999998</v>
      </c>
      <c r="BV226" s="771">
        <v>-2.2999999999999998</v>
      </c>
      <c r="BW226" s="771">
        <v>-8.0837351221026505</v>
      </c>
      <c r="BX226" s="771">
        <v>-8.0837351221026505</v>
      </c>
      <c r="BY226" s="771">
        <v>-8.0837351221026505</v>
      </c>
      <c r="BZ226" s="771">
        <v>-8.0837351221026505</v>
      </c>
      <c r="CA226" s="771">
        <v>-9.7380787284200743</v>
      </c>
      <c r="CB226" s="771">
        <v>-9.7380787284200743</v>
      </c>
      <c r="CC226" s="771">
        <v>-9.7380787284200743</v>
      </c>
      <c r="CD226" s="771">
        <v>-9.7380787284200743</v>
      </c>
      <c r="CE226" s="771">
        <v>-10.648303669058501</v>
      </c>
      <c r="CF226" s="771">
        <v>-10.648303669058501</v>
      </c>
      <c r="CG226" s="771">
        <v>-10.648303669058501</v>
      </c>
      <c r="CH226" s="771">
        <v>-10.648303669058501</v>
      </c>
      <c r="CI226" s="771">
        <v>-10.871003288835642</v>
      </c>
      <c r="CJ226" s="771">
        <v>-10.871003288835642</v>
      </c>
      <c r="CK226" s="771">
        <v>-10.871003288835642</v>
      </c>
      <c r="CL226" s="771">
        <v>-10.871003288835642</v>
      </c>
      <c r="CM226" s="771">
        <v>-4.2147203896917205</v>
      </c>
      <c r="CN226" s="771">
        <v>-13.8903480776917</v>
      </c>
      <c r="CO226" s="771">
        <v>-4.6712633756917192</v>
      </c>
      <c r="CP226" s="771">
        <v>-13.8267341346917</v>
      </c>
      <c r="CQ226" s="771">
        <v>-9.1889757355820407</v>
      </c>
      <c r="CR226" s="771">
        <v>-22.438975735582041</v>
      </c>
      <c r="CS226" s="771">
        <v>-9.7934753052890962</v>
      </c>
      <c r="CT226" s="771">
        <v>-20.862257819061881</v>
      </c>
      <c r="CU226" s="840">
        <v>-15.542111961845318</v>
      </c>
      <c r="CV226" s="840">
        <v>-15.542111961845313</v>
      </c>
      <c r="CW226" s="840">
        <v>-16.154780393485904</v>
      </c>
      <c r="CX226" s="840">
        <v>-16.023917178317184</v>
      </c>
      <c r="CY226" s="840">
        <v>-12.637345575539719</v>
      </c>
      <c r="CZ226" s="840">
        <v>-20.202839474335246</v>
      </c>
      <c r="DA226" s="840">
        <v>-15.229056390089816</v>
      </c>
      <c r="DB226" s="840">
        <v>-15.087926766751364</v>
      </c>
      <c r="DC226" s="840">
        <v>-13.439471866243801</v>
      </c>
      <c r="DD226" s="840">
        <v>-6.3452565061408244</v>
      </c>
      <c r="DE226" s="840">
        <v>-13.917885828913759</v>
      </c>
      <c r="DF226" s="841">
        <v>-6.4111705273196575</v>
      </c>
      <c r="DG226" s="841">
        <v>-14.717176477677301</v>
      </c>
      <c r="DH226" s="841">
        <v>-6.3521326309462829</v>
      </c>
      <c r="DI226" s="771">
        <v>-23.324088461886422</v>
      </c>
      <c r="DJ226" s="771">
        <v>-17.991382798886431</v>
      </c>
      <c r="DK226" s="771"/>
      <c r="DL226" s="771"/>
      <c r="DM226" s="771"/>
      <c r="DN226" s="771"/>
      <c r="DO226" s="771"/>
      <c r="DP226" s="771"/>
      <c r="DQ226" s="771"/>
      <c r="DR226" s="771"/>
      <c r="DS226" s="771"/>
      <c r="DT226" s="771"/>
      <c r="DU226" s="771"/>
      <c r="DV226" s="771"/>
      <c r="DW226" s="771"/>
      <c r="DX226" s="771"/>
      <c r="DY226" s="771"/>
      <c r="DZ226" s="772"/>
    </row>
    <row r="227" spans="1:130" s="1" customFormat="1">
      <c r="A227" s="714" t="s">
        <v>1514</v>
      </c>
      <c r="B227" s="454" t="s">
        <v>22</v>
      </c>
      <c r="C227" s="458"/>
      <c r="D227" s="458"/>
      <c r="E227" s="458"/>
      <c r="F227" s="458"/>
      <c r="G227" s="458"/>
      <c r="H227" s="458"/>
      <c r="I227" s="458"/>
      <c r="J227" s="458"/>
      <c r="K227" s="458"/>
      <c r="L227" s="458"/>
      <c r="M227" s="458"/>
      <c r="N227" s="458"/>
      <c r="O227" s="773">
        <v>50.702500000000001</v>
      </c>
      <c r="P227" s="773">
        <v>50.702500000000001</v>
      </c>
      <c r="Q227" s="773">
        <v>50.702500000000001</v>
      </c>
      <c r="R227" s="773">
        <v>50.702500000000001</v>
      </c>
      <c r="S227" s="773">
        <v>49.674999999999997</v>
      </c>
      <c r="T227" s="773">
        <v>49.674999999999997</v>
      </c>
      <c r="U227" s="773">
        <v>49.674999999999997</v>
      </c>
      <c r="V227" s="773">
        <v>49.674999999999997</v>
      </c>
      <c r="W227" s="773">
        <v>59.084999999999994</v>
      </c>
      <c r="X227" s="773">
        <v>59.084999999999994</v>
      </c>
      <c r="Y227" s="773">
        <v>59.084999999999994</v>
      </c>
      <c r="Z227" s="773">
        <v>59.084999999999994</v>
      </c>
      <c r="AA227" s="773">
        <v>48.597499999999997</v>
      </c>
      <c r="AB227" s="773">
        <v>48.597499999999997</v>
      </c>
      <c r="AC227" s="773">
        <v>48.597499999999997</v>
      </c>
      <c r="AD227" s="773">
        <v>48.597499999999997</v>
      </c>
      <c r="AE227" s="773">
        <v>48.83</v>
      </c>
      <c r="AF227" s="773">
        <v>48.83</v>
      </c>
      <c r="AG227" s="773">
        <v>48.83</v>
      </c>
      <c r="AH227" s="773">
        <v>48.83</v>
      </c>
      <c r="AI227" s="773">
        <v>56.595597191262762</v>
      </c>
      <c r="AJ227" s="773">
        <v>56.595597191262762</v>
      </c>
      <c r="AK227" s="773">
        <v>56.595597191262762</v>
      </c>
      <c r="AL227" s="773">
        <v>56.595597191262762</v>
      </c>
      <c r="AM227" s="773">
        <v>78.481366742315231</v>
      </c>
      <c r="AN227" s="773">
        <v>78.481366742315231</v>
      </c>
      <c r="AO227" s="773">
        <v>78.481366742315231</v>
      </c>
      <c r="AP227" s="773">
        <v>78.481366742315231</v>
      </c>
      <c r="AQ227" s="773">
        <v>92.15634524807956</v>
      </c>
      <c r="AR227" s="773">
        <v>92.15634524807956</v>
      </c>
      <c r="AS227" s="773">
        <v>92.15634524807956</v>
      </c>
      <c r="AT227" s="773">
        <v>92.15634524807956</v>
      </c>
      <c r="AU227" s="773">
        <v>81.385510891722504</v>
      </c>
      <c r="AV227" s="773">
        <v>81.385510891722504</v>
      </c>
      <c r="AW227" s="773">
        <v>81.385510891722504</v>
      </c>
      <c r="AX227" s="773">
        <v>81.385510891722504</v>
      </c>
      <c r="AY227" s="773">
        <v>115.32975085977267</v>
      </c>
      <c r="AZ227" s="773">
        <v>115.32975085977267</v>
      </c>
      <c r="BA227" s="773">
        <v>115.32975085977267</v>
      </c>
      <c r="BB227" s="773">
        <v>115.32975085977267</v>
      </c>
      <c r="BC227" s="773">
        <v>129.64145680917238</v>
      </c>
      <c r="BD227" s="773">
        <v>129.64145680917238</v>
      </c>
      <c r="BE227" s="773">
        <v>129.64145680917238</v>
      </c>
      <c r="BF227" s="773">
        <v>129.64145680917238</v>
      </c>
      <c r="BG227" s="773">
        <v>149.99909650432193</v>
      </c>
      <c r="BH227" s="773">
        <v>149.99909650432193</v>
      </c>
      <c r="BI227" s="773">
        <v>149.99909650432193</v>
      </c>
      <c r="BJ227" s="773">
        <v>149.99909650432193</v>
      </c>
      <c r="BK227" s="773">
        <v>145.18895307632309</v>
      </c>
      <c r="BL227" s="773">
        <v>145.18895307632309</v>
      </c>
      <c r="BM227" s="773">
        <v>145.18895307632309</v>
      </c>
      <c r="BN227" s="773">
        <v>145.18895307632309</v>
      </c>
      <c r="BO227" s="773">
        <v>199.46147221699033</v>
      </c>
      <c r="BP227" s="773">
        <v>199.46147221699033</v>
      </c>
      <c r="BQ227" s="773">
        <v>199.46147221699033</v>
      </c>
      <c r="BR227" s="773">
        <v>199.46147221699033</v>
      </c>
      <c r="BS227" s="773">
        <v>158.0215954338984</v>
      </c>
      <c r="BT227" s="773">
        <v>158.0215954338984</v>
      </c>
      <c r="BU227" s="773">
        <v>158.0215954338984</v>
      </c>
      <c r="BV227" s="773">
        <v>158.0215954338984</v>
      </c>
      <c r="BW227" s="773">
        <v>185.2432289974476</v>
      </c>
      <c r="BX227" s="773">
        <v>185.2432289974476</v>
      </c>
      <c r="BY227" s="773">
        <v>185.2432289974476</v>
      </c>
      <c r="BZ227" s="773">
        <v>185.2432289974476</v>
      </c>
      <c r="CA227" s="773">
        <v>144.50937707521894</v>
      </c>
      <c r="CB227" s="773">
        <v>144.50937707521894</v>
      </c>
      <c r="CC227" s="773">
        <v>144.50937707521894</v>
      </c>
      <c r="CD227" s="773">
        <v>144.50937707521894</v>
      </c>
      <c r="CE227" s="773">
        <v>134.08938491493137</v>
      </c>
      <c r="CF227" s="773">
        <v>134.08938491493137</v>
      </c>
      <c r="CG227" s="773">
        <v>134.08938491493137</v>
      </c>
      <c r="CH227" s="773">
        <v>134.08938491493137</v>
      </c>
      <c r="CI227" s="773">
        <v>131.05588807402825</v>
      </c>
      <c r="CJ227" s="773">
        <v>131.05588807402825</v>
      </c>
      <c r="CK227" s="773">
        <v>131.05588807402825</v>
      </c>
      <c r="CL227" s="773">
        <v>131.05588807402825</v>
      </c>
      <c r="CM227" s="773">
        <v>110.77948401698272</v>
      </c>
      <c r="CN227" s="773">
        <v>155.97322404653164</v>
      </c>
      <c r="CO227" s="773">
        <v>148.43698037912151</v>
      </c>
      <c r="CP227" s="773">
        <v>167.27827432178427</v>
      </c>
      <c r="CQ227" s="773">
        <v>153.27192653402139</v>
      </c>
      <c r="CR227" s="773">
        <v>144.85479254892715</v>
      </c>
      <c r="CS227" s="773">
        <v>179.80652604140809</v>
      </c>
      <c r="CT227" s="773">
        <v>189.59721372573904</v>
      </c>
      <c r="CU227" s="842">
        <v>153.52036861869331</v>
      </c>
      <c r="CV227" s="842">
        <v>110.14958318659423</v>
      </c>
      <c r="CW227" s="842">
        <v>142.40437462723753</v>
      </c>
      <c r="CX227" s="842">
        <v>175.3495607291849</v>
      </c>
      <c r="CY227" s="842">
        <v>152.04119876894927</v>
      </c>
      <c r="CZ227" s="842">
        <v>145.7328202300223</v>
      </c>
      <c r="DA227" s="842">
        <v>157.30540211817996</v>
      </c>
      <c r="DB227" s="842">
        <v>165.64167779247168</v>
      </c>
      <c r="DC227" s="842">
        <v>179.10936009613494</v>
      </c>
      <c r="DD227" s="842">
        <v>198.16352873481964</v>
      </c>
      <c r="DE227" s="842">
        <v>177.04129903585954</v>
      </c>
      <c r="DF227" s="843">
        <v>202.09310419754667</v>
      </c>
      <c r="DG227" s="843">
        <v>235.33684148458116</v>
      </c>
      <c r="DH227" s="843">
        <v>358.85974236459322</v>
      </c>
      <c r="DI227" s="773">
        <v>173.68548101465097</v>
      </c>
      <c r="DJ227" s="773">
        <v>198.58592324536951</v>
      </c>
      <c r="DK227" s="773"/>
      <c r="DL227" s="773"/>
      <c r="DM227" s="773"/>
      <c r="DN227" s="773"/>
      <c r="DO227" s="773"/>
      <c r="DP227" s="773"/>
      <c r="DQ227" s="773"/>
      <c r="DR227" s="773"/>
      <c r="DS227" s="773"/>
      <c r="DT227" s="773"/>
      <c r="DU227" s="773"/>
      <c r="DV227" s="773"/>
      <c r="DW227" s="773"/>
      <c r="DX227" s="773"/>
      <c r="DY227" s="773"/>
      <c r="DZ227" s="774"/>
    </row>
    <row r="228" spans="1:130" s="1" customFormat="1" ht="15.75">
      <c r="A228" s="714" t="s">
        <v>1515</v>
      </c>
      <c r="B228" s="462" t="s">
        <v>21</v>
      </c>
      <c r="C228" s="457"/>
      <c r="D228" s="457"/>
      <c r="E228" s="457"/>
      <c r="F228" s="457"/>
      <c r="G228" s="457"/>
      <c r="H228" s="457"/>
      <c r="I228" s="457"/>
      <c r="J228" s="457"/>
      <c r="K228" s="457"/>
      <c r="L228" s="457"/>
      <c r="M228" s="457"/>
      <c r="N228" s="457"/>
      <c r="O228" s="771">
        <v>45.865000000000002</v>
      </c>
      <c r="P228" s="771">
        <v>45.865000000000002</v>
      </c>
      <c r="Q228" s="771">
        <v>45.865000000000002</v>
      </c>
      <c r="R228" s="771">
        <v>45.865000000000002</v>
      </c>
      <c r="S228" s="771">
        <v>45.137500000000003</v>
      </c>
      <c r="T228" s="771">
        <v>45.137500000000003</v>
      </c>
      <c r="U228" s="771">
        <v>45.137500000000003</v>
      </c>
      <c r="V228" s="771">
        <v>45.137500000000003</v>
      </c>
      <c r="W228" s="771">
        <v>56.327500000000001</v>
      </c>
      <c r="X228" s="771">
        <v>56.327500000000001</v>
      </c>
      <c r="Y228" s="771">
        <v>56.327500000000001</v>
      </c>
      <c r="Z228" s="771">
        <v>56.327500000000001</v>
      </c>
      <c r="AA228" s="771">
        <v>43.162500000000001</v>
      </c>
      <c r="AB228" s="771">
        <v>43.162500000000001</v>
      </c>
      <c r="AC228" s="771">
        <v>43.162500000000001</v>
      </c>
      <c r="AD228" s="771">
        <v>43.162500000000001</v>
      </c>
      <c r="AE228" s="771">
        <v>42.699999999999996</v>
      </c>
      <c r="AF228" s="771">
        <v>42.699999999999996</v>
      </c>
      <c r="AG228" s="771">
        <v>42.699999999999996</v>
      </c>
      <c r="AH228" s="771">
        <v>42.699999999999996</v>
      </c>
      <c r="AI228" s="771">
        <v>48.76203703703704</v>
      </c>
      <c r="AJ228" s="771">
        <v>48.76203703703704</v>
      </c>
      <c r="AK228" s="771">
        <v>48.76203703703704</v>
      </c>
      <c r="AL228" s="771">
        <v>48.76203703703704</v>
      </c>
      <c r="AM228" s="771">
        <v>69.71824074074074</v>
      </c>
      <c r="AN228" s="771">
        <v>69.71824074074074</v>
      </c>
      <c r="AO228" s="771">
        <v>69.71824074074074</v>
      </c>
      <c r="AP228" s="771">
        <v>69.71824074074074</v>
      </c>
      <c r="AQ228" s="771">
        <v>80.474210065194143</v>
      </c>
      <c r="AR228" s="771">
        <v>80.474210065194143</v>
      </c>
      <c r="AS228" s="771">
        <v>80.474210065194143</v>
      </c>
      <c r="AT228" s="771">
        <v>80.474210065194143</v>
      </c>
      <c r="AU228" s="771">
        <v>62.09714796432656</v>
      </c>
      <c r="AV228" s="771">
        <v>62.09714796432656</v>
      </c>
      <c r="AW228" s="771">
        <v>62.09714796432656</v>
      </c>
      <c r="AX228" s="771">
        <v>62.09714796432656</v>
      </c>
      <c r="AY228" s="771">
        <v>90.625</v>
      </c>
      <c r="AZ228" s="771">
        <v>90.625</v>
      </c>
      <c r="BA228" s="771">
        <v>90.625</v>
      </c>
      <c r="BB228" s="771">
        <v>90.625</v>
      </c>
      <c r="BC228" s="771">
        <v>111.48917760824649</v>
      </c>
      <c r="BD228" s="771">
        <v>111.48917760824649</v>
      </c>
      <c r="BE228" s="771">
        <v>111.48917760824649</v>
      </c>
      <c r="BF228" s="771">
        <v>111.48917760824649</v>
      </c>
      <c r="BG228" s="771">
        <v>130.07159832284265</v>
      </c>
      <c r="BH228" s="771">
        <v>130.07159832284265</v>
      </c>
      <c r="BI228" s="771">
        <v>130.07159832284265</v>
      </c>
      <c r="BJ228" s="771">
        <v>130.07159832284265</v>
      </c>
      <c r="BK228" s="771">
        <v>122.51932702873506</v>
      </c>
      <c r="BL228" s="771">
        <v>122.51932702873506</v>
      </c>
      <c r="BM228" s="771">
        <v>122.51932702873506</v>
      </c>
      <c r="BN228" s="771">
        <v>122.51932702873506</v>
      </c>
      <c r="BO228" s="771">
        <v>166.13293173243645</v>
      </c>
      <c r="BP228" s="771">
        <v>166.13293173243645</v>
      </c>
      <c r="BQ228" s="771">
        <v>166.13293173243645</v>
      </c>
      <c r="BR228" s="771">
        <v>166.13293173243645</v>
      </c>
      <c r="BS228" s="771">
        <v>112.28299496765553</v>
      </c>
      <c r="BT228" s="771">
        <v>112.28299496765553</v>
      </c>
      <c r="BU228" s="771">
        <v>112.28299496765553</v>
      </c>
      <c r="BV228" s="771">
        <v>112.28299496765553</v>
      </c>
      <c r="BW228" s="771">
        <v>139.8966797076562</v>
      </c>
      <c r="BX228" s="771">
        <v>139.8966797076562</v>
      </c>
      <c r="BY228" s="771">
        <v>139.8966797076562</v>
      </c>
      <c r="BZ228" s="771">
        <v>139.8966797076562</v>
      </c>
      <c r="CA228" s="771">
        <v>99.53648730556074</v>
      </c>
      <c r="CB228" s="771">
        <v>99.53648730556074</v>
      </c>
      <c r="CC228" s="771">
        <v>99.53648730556074</v>
      </c>
      <c r="CD228" s="771">
        <v>99.53648730556074</v>
      </c>
      <c r="CE228" s="771">
        <v>92.608775152244817</v>
      </c>
      <c r="CF228" s="771">
        <v>92.608775152244817</v>
      </c>
      <c r="CG228" s="771">
        <v>92.608775152244817</v>
      </c>
      <c r="CH228" s="771">
        <v>92.608775152244817</v>
      </c>
      <c r="CI228" s="771">
        <v>85.977512971247705</v>
      </c>
      <c r="CJ228" s="771">
        <v>85.977512971247705</v>
      </c>
      <c r="CK228" s="771">
        <v>85.977512971247705</v>
      </c>
      <c r="CL228" s="771">
        <v>85.977512971247705</v>
      </c>
      <c r="CM228" s="771">
        <v>59.096737881252089</v>
      </c>
      <c r="CN228" s="771">
        <v>103.60252645961103</v>
      </c>
      <c r="CO228" s="771">
        <v>92.688529020459356</v>
      </c>
      <c r="CP228" s="771">
        <v>106.35848675042735</v>
      </c>
      <c r="CQ228" s="771">
        <v>82.280879768286738</v>
      </c>
      <c r="CR228" s="771">
        <v>72.645717719592568</v>
      </c>
      <c r="CS228" s="771">
        <v>102.72475567017932</v>
      </c>
      <c r="CT228" s="771">
        <v>98.814333567103247</v>
      </c>
      <c r="CU228" s="840">
        <v>72.949489814761179</v>
      </c>
      <c r="CV228" s="840">
        <v>35.612175418931798</v>
      </c>
      <c r="CW228" s="840">
        <v>70.798209534603345</v>
      </c>
      <c r="CX228" s="840">
        <v>88.674003556453854</v>
      </c>
      <c r="CY228" s="840">
        <v>74.541429821088371</v>
      </c>
      <c r="CZ228" s="840">
        <v>77.771241245035014</v>
      </c>
      <c r="DA228" s="840">
        <v>73.560763215157081</v>
      </c>
      <c r="DB228" s="840">
        <v>62.93995123699078</v>
      </c>
      <c r="DC228" s="840">
        <v>91.753515244596329</v>
      </c>
      <c r="DD228" s="840">
        <v>91.937901624849388</v>
      </c>
      <c r="DE228" s="840">
        <v>72.953288323554204</v>
      </c>
      <c r="DF228" s="841">
        <v>86.449728248246444</v>
      </c>
      <c r="DG228" s="841">
        <v>119.47627328681783</v>
      </c>
      <c r="DH228" s="841">
        <v>242.26573135151597</v>
      </c>
      <c r="DI228" s="771">
        <v>52.320787912971227</v>
      </c>
      <c r="DJ228" s="771">
        <v>66.689287184250716</v>
      </c>
      <c r="DK228" s="771"/>
      <c r="DL228" s="771"/>
      <c r="DM228" s="771"/>
      <c r="DN228" s="771"/>
      <c r="DO228" s="771"/>
      <c r="DP228" s="771"/>
      <c r="DQ228" s="771"/>
      <c r="DR228" s="771"/>
      <c r="DS228" s="771"/>
      <c r="DT228" s="771"/>
      <c r="DU228" s="771"/>
      <c r="DV228" s="771"/>
      <c r="DW228" s="771"/>
      <c r="DX228" s="771"/>
      <c r="DY228" s="771"/>
      <c r="DZ228" s="772"/>
    </row>
    <row r="229" spans="1:130" s="1" customFormat="1" ht="15.75">
      <c r="A229" s="714"/>
      <c r="B229" s="453" t="s">
        <v>872</v>
      </c>
      <c r="C229" s="457"/>
      <c r="D229" s="457"/>
      <c r="E229" s="457"/>
      <c r="F229" s="457"/>
      <c r="G229" s="457"/>
      <c r="H229" s="457"/>
      <c r="I229" s="457"/>
      <c r="J229" s="457"/>
      <c r="K229" s="457"/>
      <c r="L229" s="457"/>
      <c r="M229" s="457"/>
      <c r="N229" s="457"/>
      <c r="O229" s="771">
        <v>4.8375000000000004</v>
      </c>
      <c r="P229" s="771">
        <v>4.8375000000000004</v>
      </c>
      <c r="Q229" s="771">
        <v>4.8375000000000004</v>
      </c>
      <c r="R229" s="771">
        <v>4.8375000000000004</v>
      </c>
      <c r="S229" s="771">
        <v>4.5374999999999996</v>
      </c>
      <c r="T229" s="771">
        <v>4.5374999999999996</v>
      </c>
      <c r="U229" s="771">
        <v>4.5374999999999996</v>
      </c>
      <c r="V229" s="771">
        <v>4.5374999999999996</v>
      </c>
      <c r="W229" s="771">
        <v>2.7575000000000003</v>
      </c>
      <c r="X229" s="771">
        <v>2.7575000000000003</v>
      </c>
      <c r="Y229" s="771">
        <v>2.7575000000000003</v>
      </c>
      <c r="Z229" s="771">
        <v>2.7575000000000003</v>
      </c>
      <c r="AA229" s="771">
        <v>5.4350000000000005</v>
      </c>
      <c r="AB229" s="771">
        <v>5.4350000000000005</v>
      </c>
      <c r="AC229" s="771">
        <v>5.4350000000000005</v>
      </c>
      <c r="AD229" s="771">
        <v>5.4350000000000005</v>
      </c>
      <c r="AE229" s="771">
        <v>6.129999999999999</v>
      </c>
      <c r="AF229" s="771">
        <v>6.129999999999999</v>
      </c>
      <c r="AG229" s="771">
        <v>6.129999999999999</v>
      </c>
      <c r="AH229" s="771">
        <v>6.129999999999999</v>
      </c>
      <c r="AI229" s="771">
        <v>7.8335601542257258</v>
      </c>
      <c r="AJ229" s="771">
        <v>7.8335601542257258</v>
      </c>
      <c r="AK229" s="771">
        <v>7.8335601542257258</v>
      </c>
      <c r="AL229" s="771">
        <v>7.8335601542257258</v>
      </c>
      <c r="AM229" s="771">
        <v>8.7631260015744878</v>
      </c>
      <c r="AN229" s="771">
        <v>8.7631260015744878</v>
      </c>
      <c r="AO229" s="771">
        <v>8.7631260015744878</v>
      </c>
      <c r="AP229" s="771">
        <v>8.7631260015744878</v>
      </c>
      <c r="AQ229" s="771">
        <v>11.682135182885411</v>
      </c>
      <c r="AR229" s="771">
        <v>11.682135182885411</v>
      </c>
      <c r="AS229" s="771">
        <v>11.682135182885411</v>
      </c>
      <c r="AT229" s="771">
        <v>11.682135182885411</v>
      </c>
      <c r="AU229" s="771">
        <v>19.288362927395944</v>
      </c>
      <c r="AV229" s="771">
        <v>19.288362927395944</v>
      </c>
      <c r="AW229" s="771">
        <v>19.288362927395944</v>
      </c>
      <c r="AX229" s="771">
        <v>19.288362927395944</v>
      </c>
      <c r="AY229" s="771">
        <v>24.704750859772673</v>
      </c>
      <c r="AZ229" s="771">
        <v>24.704750859772673</v>
      </c>
      <c r="BA229" s="771">
        <v>24.704750859772673</v>
      </c>
      <c r="BB229" s="771">
        <v>24.704750859772673</v>
      </c>
      <c r="BC229" s="771">
        <v>18.152279200925911</v>
      </c>
      <c r="BD229" s="771">
        <v>18.152279200925911</v>
      </c>
      <c r="BE229" s="771">
        <v>18.152279200925911</v>
      </c>
      <c r="BF229" s="771">
        <v>18.152279200925911</v>
      </c>
      <c r="BG229" s="771">
        <v>19.927498181479251</v>
      </c>
      <c r="BH229" s="771">
        <v>19.927498181479251</v>
      </c>
      <c r="BI229" s="771">
        <v>19.927498181479251</v>
      </c>
      <c r="BJ229" s="771">
        <v>19.927498181479251</v>
      </c>
      <c r="BK229" s="771">
        <v>22.669626047588025</v>
      </c>
      <c r="BL229" s="771">
        <v>22.669626047588025</v>
      </c>
      <c r="BM229" s="771">
        <v>22.669626047588025</v>
      </c>
      <c r="BN229" s="771">
        <v>22.669626047588025</v>
      </c>
      <c r="BO229" s="771">
        <v>33.328540484553884</v>
      </c>
      <c r="BP229" s="771">
        <v>33.328540484553884</v>
      </c>
      <c r="BQ229" s="771">
        <v>33.328540484553884</v>
      </c>
      <c r="BR229" s="771">
        <v>33.328540484553884</v>
      </c>
      <c r="BS229" s="771">
        <v>45.738600466242872</v>
      </c>
      <c r="BT229" s="771">
        <v>45.738600466242872</v>
      </c>
      <c r="BU229" s="771">
        <v>45.738600466242872</v>
      </c>
      <c r="BV229" s="771">
        <v>45.738600466242872</v>
      </c>
      <c r="BW229" s="771">
        <v>45.346549289791376</v>
      </c>
      <c r="BX229" s="771">
        <v>45.346549289791376</v>
      </c>
      <c r="BY229" s="771">
        <v>45.346549289791376</v>
      </c>
      <c r="BZ229" s="771">
        <v>45.346549289791376</v>
      </c>
      <c r="CA229" s="771">
        <v>44.972889769658195</v>
      </c>
      <c r="CB229" s="771">
        <v>44.972889769658195</v>
      </c>
      <c r="CC229" s="771">
        <v>44.972889769658195</v>
      </c>
      <c r="CD229" s="771">
        <v>44.972889769658195</v>
      </c>
      <c r="CE229" s="771">
        <v>41.480609762686555</v>
      </c>
      <c r="CF229" s="771">
        <v>41.480609762686555</v>
      </c>
      <c r="CG229" s="771">
        <v>41.480609762686555</v>
      </c>
      <c r="CH229" s="771">
        <v>41.480609762686555</v>
      </c>
      <c r="CI229" s="771">
        <v>45.078375102780527</v>
      </c>
      <c r="CJ229" s="771">
        <v>45.078375102780527</v>
      </c>
      <c r="CK229" s="771">
        <v>45.078375102780527</v>
      </c>
      <c r="CL229" s="771">
        <v>45.078375102780527</v>
      </c>
      <c r="CM229" s="771">
        <v>51.682746135730639</v>
      </c>
      <c r="CN229" s="771">
        <v>52.370697586920642</v>
      </c>
      <c r="CO229" s="771">
        <v>55.74845135866213</v>
      </c>
      <c r="CP229" s="771">
        <v>60.91978757135692</v>
      </c>
      <c r="CQ229" s="771">
        <v>70.991046765734666</v>
      </c>
      <c r="CR229" s="771">
        <v>72.209074829334554</v>
      </c>
      <c r="CS229" s="771">
        <v>77.081770371228799</v>
      </c>
      <c r="CT229" s="771">
        <v>90.782880158635763</v>
      </c>
      <c r="CU229" s="840">
        <v>80.570878803932118</v>
      </c>
      <c r="CV229" s="840">
        <v>74.537407767662444</v>
      </c>
      <c r="CW229" s="840">
        <v>71.606165092634157</v>
      </c>
      <c r="CX229" s="840">
        <v>86.675557172731018</v>
      </c>
      <c r="CY229" s="840">
        <v>77.499768947860915</v>
      </c>
      <c r="CZ229" s="840">
        <v>67.961578984987284</v>
      </c>
      <c r="DA229" s="840">
        <v>83.744638903022874</v>
      </c>
      <c r="DB229" s="840">
        <v>102.70172655548087</v>
      </c>
      <c r="DC229" s="840">
        <v>87.35584485153862</v>
      </c>
      <c r="DD229" s="840">
        <v>106.22562710997028</v>
      </c>
      <c r="DE229" s="840">
        <v>104.08801071230533</v>
      </c>
      <c r="DF229" s="841">
        <v>115.64337594930019</v>
      </c>
      <c r="DG229" s="841">
        <v>115.86056819776333</v>
      </c>
      <c r="DH229" s="841">
        <v>116.59401101307729</v>
      </c>
      <c r="DI229" s="771">
        <v>121.36469310167973</v>
      </c>
      <c r="DJ229" s="771">
        <v>131.89663606111878</v>
      </c>
      <c r="DK229" s="771"/>
      <c r="DL229" s="771"/>
      <c r="DM229" s="771"/>
      <c r="DN229" s="771"/>
      <c r="DO229" s="771"/>
      <c r="DP229" s="771"/>
      <c r="DQ229" s="771"/>
      <c r="DR229" s="771"/>
      <c r="DS229" s="771"/>
      <c r="DT229" s="771"/>
      <c r="DU229" s="771"/>
      <c r="DV229" s="771"/>
      <c r="DW229" s="771"/>
      <c r="DX229" s="771"/>
      <c r="DY229" s="771"/>
      <c r="DZ229" s="772"/>
    </row>
    <row r="230" spans="1:130" s="1" customFormat="1" ht="15.75">
      <c r="A230" s="714"/>
      <c r="B230" s="453" t="s">
        <v>873</v>
      </c>
      <c r="C230" s="457"/>
      <c r="D230" s="457"/>
      <c r="E230" s="457"/>
      <c r="F230" s="457"/>
      <c r="G230" s="457"/>
      <c r="H230" s="457"/>
      <c r="I230" s="457"/>
      <c r="J230" s="457"/>
      <c r="K230" s="457"/>
      <c r="L230" s="457"/>
      <c r="M230" s="457"/>
      <c r="N230" s="457"/>
      <c r="O230" s="771">
        <v>-2.94</v>
      </c>
      <c r="P230" s="771">
        <v>-2.94</v>
      </c>
      <c r="Q230" s="771">
        <v>-2.94</v>
      </c>
      <c r="R230" s="771">
        <v>-2.94</v>
      </c>
      <c r="S230" s="771">
        <v>-1.95</v>
      </c>
      <c r="T230" s="771">
        <v>-1.95</v>
      </c>
      <c r="U230" s="771">
        <v>-1.95</v>
      </c>
      <c r="V230" s="771">
        <v>-1.95</v>
      </c>
      <c r="W230" s="771">
        <v>-3.1149999999999998</v>
      </c>
      <c r="X230" s="771">
        <v>-3.1149999999999998</v>
      </c>
      <c r="Y230" s="771">
        <v>-3.1149999999999998</v>
      </c>
      <c r="Z230" s="771">
        <v>-3.1149999999999998</v>
      </c>
      <c r="AA230" s="771">
        <v>-2.62</v>
      </c>
      <c r="AB230" s="771">
        <v>-2.62</v>
      </c>
      <c r="AC230" s="771">
        <v>-2.62</v>
      </c>
      <c r="AD230" s="771">
        <v>-2.62</v>
      </c>
      <c r="AE230" s="771">
        <v>-2.8375000000000004</v>
      </c>
      <c r="AF230" s="771">
        <v>-2.8375000000000004</v>
      </c>
      <c r="AG230" s="771">
        <v>-2.8375000000000004</v>
      </c>
      <c r="AH230" s="771">
        <v>-2.8375000000000004</v>
      </c>
      <c r="AI230" s="771">
        <v>-1.4386313691854129</v>
      </c>
      <c r="AJ230" s="771">
        <v>-1.4386313691854129</v>
      </c>
      <c r="AK230" s="771">
        <v>-1.4386313691854129</v>
      </c>
      <c r="AL230" s="771">
        <v>-1.4386313691854129</v>
      </c>
      <c r="AM230" s="771">
        <v>-1.3202043359923179</v>
      </c>
      <c r="AN230" s="771">
        <v>-1.3202043359923179</v>
      </c>
      <c r="AO230" s="771">
        <v>-1.3202043359923179</v>
      </c>
      <c r="AP230" s="771">
        <v>-1.3202043359923179</v>
      </c>
      <c r="AQ230" s="771">
        <v>-1.3003215094444789</v>
      </c>
      <c r="AR230" s="771">
        <v>-1.3003215094444789</v>
      </c>
      <c r="AS230" s="771">
        <v>-1.3003215094444789</v>
      </c>
      <c r="AT230" s="771">
        <v>-1.3003215094444789</v>
      </c>
      <c r="AU230" s="771">
        <v>2.056115904469511</v>
      </c>
      <c r="AV230" s="771">
        <v>2.056115904469511</v>
      </c>
      <c r="AW230" s="771">
        <v>2.056115904469511</v>
      </c>
      <c r="AX230" s="771">
        <v>2.056115904469511</v>
      </c>
      <c r="AY230" s="771">
        <v>17.370456600756917</v>
      </c>
      <c r="AZ230" s="771">
        <v>17.370456600756917</v>
      </c>
      <c r="BA230" s="771">
        <v>17.370456600756917</v>
      </c>
      <c r="BB230" s="771">
        <v>17.370456600756917</v>
      </c>
      <c r="BC230" s="771">
        <v>7.7680271863324251</v>
      </c>
      <c r="BD230" s="771">
        <v>7.7680271863324251</v>
      </c>
      <c r="BE230" s="771">
        <v>7.7680271863324251</v>
      </c>
      <c r="BF230" s="771">
        <v>7.7680271863324251</v>
      </c>
      <c r="BG230" s="771">
        <v>13.272003877450494</v>
      </c>
      <c r="BH230" s="771">
        <v>13.272003877450494</v>
      </c>
      <c r="BI230" s="771">
        <v>13.272003877450494</v>
      </c>
      <c r="BJ230" s="771">
        <v>13.272003877450494</v>
      </c>
      <c r="BK230" s="771">
        <v>16.267523131132389</v>
      </c>
      <c r="BL230" s="771">
        <v>16.267523131132389</v>
      </c>
      <c r="BM230" s="771">
        <v>16.267523131132389</v>
      </c>
      <c r="BN230" s="771">
        <v>16.267523131132389</v>
      </c>
      <c r="BO230" s="771">
        <v>27.543590484553874</v>
      </c>
      <c r="BP230" s="771">
        <v>27.543590484553874</v>
      </c>
      <c r="BQ230" s="771">
        <v>27.543590484553874</v>
      </c>
      <c r="BR230" s="771">
        <v>27.543590484553874</v>
      </c>
      <c r="BS230" s="771">
        <v>29.562959461785649</v>
      </c>
      <c r="BT230" s="771">
        <v>29.562959461785649</v>
      </c>
      <c r="BU230" s="771">
        <v>29.562959461785649</v>
      </c>
      <c r="BV230" s="771">
        <v>29.562959461785649</v>
      </c>
      <c r="BW230" s="771">
        <v>28.711341155655774</v>
      </c>
      <c r="BX230" s="771">
        <v>28.711341155655774</v>
      </c>
      <c r="BY230" s="771">
        <v>28.711341155655774</v>
      </c>
      <c r="BZ230" s="771">
        <v>28.711341155655774</v>
      </c>
      <c r="CA230" s="771">
        <v>29.865438943145605</v>
      </c>
      <c r="CB230" s="771">
        <v>29.865438943145605</v>
      </c>
      <c r="CC230" s="771">
        <v>29.865438943145605</v>
      </c>
      <c r="CD230" s="771">
        <v>29.865438943145605</v>
      </c>
      <c r="CE230" s="771">
        <v>25.601742667455191</v>
      </c>
      <c r="CF230" s="771">
        <v>25.601742667455191</v>
      </c>
      <c r="CG230" s="771">
        <v>25.601742667455191</v>
      </c>
      <c r="CH230" s="771">
        <v>25.601742667455191</v>
      </c>
      <c r="CI230" s="771">
        <v>26.855975007234719</v>
      </c>
      <c r="CJ230" s="771">
        <v>26.855975007234719</v>
      </c>
      <c r="CK230" s="771">
        <v>26.855975007234719</v>
      </c>
      <c r="CL230" s="771">
        <v>26.855975007234719</v>
      </c>
      <c r="CM230" s="771">
        <v>34.224210371443498</v>
      </c>
      <c r="CN230" s="771">
        <v>35.354047112055</v>
      </c>
      <c r="CO230" s="771">
        <v>37.999915033031655</v>
      </c>
      <c r="CP230" s="771">
        <v>42.055933576573906</v>
      </c>
      <c r="CQ230" s="771">
        <v>47.660000000000004</v>
      </c>
      <c r="CR230" s="771">
        <v>48.948978623577162</v>
      </c>
      <c r="CS230" s="771">
        <v>49.618679900026159</v>
      </c>
      <c r="CT230" s="771">
        <v>55.66868343935559</v>
      </c>
      <c r="CU230" s="840">
        <v>51.598169931549691</v>
      </c>
      <c r="CV230" s="840">
        <v>51.783559657380295</v>
      </c>
      <c r="CW230" s="840">
        <v>49.131874181842342</v>
      </c>
      <c r="CX230" s="840">
        <v>57.649873596089662</v>
      </c>
      <c r="CY230" s="840">
        <v>53.904449211763783</v>
      </c>
      <c r="CZ230" s="840">
        <v>47.491106740501259</v>
      </c>
      <c r="DA230" s="840">
        <v>60.78625597375401</v>
      </c>
      <c r="DB230" s="840">
        <v>76.531586690836946</v>
      </c>
      <c r="DC230" s="840">
        <v>72.66033914969681</v>
      </c>
      <c r="DD230" s="840">
        <v>86.553020707529029</v>
      </c>
      <c r="DE230" s="840">
        <v>85.529237183551231</v>
      </c>
      <c r="DF230" s="841">
        <v>96.43475750275573</v>
      </c>
      <c r="DG230" s="841">
        <v>95.893245175334698</v>
      </c>
      <c r="DH230" s="841">
        <v>99.178186110279256</v>
      </c>
      <c r="DI230" s="771">
        <v>104.45664403630143</v>
      </c>
      <c r="DJ230" s="771">
        <v>115.36</v>
      </c>
      <c r="DK230" s="771"/>
      <c r="DL230" s="771"/>
      <c r="DM230" s="771"/>
      <c r="DN230" s="771"/>
      <c r="DO230" s="771"/>
      <c r="DP230" s="771"/>
      <c r="DQ230" s="771"/>
      <c r="DR230" s="771"/>
      <c r="DS230" s="771"/>
      <c r="DT230" s="771"/>
      <c r="DU230" s="771"/>
      <c r="DV230" s="771"/>
      <c r="DW230" s="771"/>
      <c r="DX230" s="771"/>
      <c r="DY230" s="771"/>
      <c r="DZ230" s="772"/>
    </row>
    <row r="231" spans="1:130" s="1" customFormat="1">
      <c r="A231" s="714"/>
      <c r="B231" s="454" t="s">
        <v>667</v>
      </c>
      <c r="C231" s="458"/>
      <c r="D231" s="458"/>
      <c r="E231" s="458"/>
      <c r="F231" s="458"/>
      <c r="G231" s="458"/>
      <c r="H231" s="458"/>
      <c r="I231" s="458"/>
      <c r="J231" s="458"/>
      <c r="K231" s="458"/>
      <c r="L231" s="458"/>
      <c r="M231" s="458"/>
      <c r="N231" s="458"/>
      <c r="O231" s="773">
        <v>16.822500000000002</v>
      </c>
      <c r="P231" s="773">
        <v>16.822500000000002</v>
      </c>
      <c r="Q231" s="773">
        <v>16.822500000000002</v>
      </c>
      <c r="R231" s="773">
        <v>16.822500000000002</v>
      </c>
      <c r="S231" s="773">
        <v>17.675000000000001</v>
      </c>
      <c r="T231" s="773">
        <v>17.675000000000001</v>
      </c>
      <c r="U231" s="773">
        <v>17.675000000000001</v>
      </c>
      <c r="V231" s="773">
        <v>17.675000000000001</v>
      </c>
      <c r="W231" s="773">
        <v>15.6675</v>
      </c>
      <c r="X231" s="773">
        <v>15.6675</v>
      </c>
      <c r="Y231" s="773">
        <v>15.6675</v>
      </c>
      <c r="Z231" s="773">
        <v>15.6675</v>
      </c>
      <c r="AA231" s="773">
        <v>12.162500000000001</v>
      </c>
      <c r="AB231" s="773">
        <v>12.162500000000001</v>
      </c>
      <c r="AC231" s="773">
        <v>12.162500000000001</v>
      </c>
      <c r="AD231" s="773">
        <v>12.162500000000001</v>
      </c>
      <c r="AE231" s="773">
        <v>10.425000000000001</v>
      </c>
      <c r="AF231" s="773">
        <v>10.425000000000001</v>
      </c>
      <c r="AG231" s="773">
        <v>10.425000000000001</v>
      </c>
      <c r="AH231" s="773">
        <v>10.425000000000001</v>
      </c>
      <c r="AI231" s="773">
        <v>10.271259788138769</v>
      </c>
      <c r="AJ231" s="773">
        <v>10.271259788138769</v>
      </c>
      <c r="AK231" s="773">
        <v>10.271259788138769</v>
      </c>
      <c r="AL231" s="773">
        <v>10.271259788138769</v>
      </c>
      <c r="AM231" s="773">
        <v>15.140241709608247</v>
      </c>
      <c r="AN231" s="773">
        <v>15.140241709608247</v>
      </c>
      <c r="AO231" s="773">
        <v>15.140241709608247</v>
      </c>
      <c r="AP231" s="773">
        <v>15.140241709608247</v>
      </c>
      <c r="AQ231" s="773">
        <v>23.36811330854837</v>
      </c>
      <c r="AR231" s="773">
        <v>23.36811330854837</v>
      </c>
      <c r="AS231" s="773">
        <v>23.36811330854837</v>
      </c>
      <c r="AT231" s="773">
        <v>23.36811330854837</v>
      </c>
      <c r="AU231" s="773">
        <v>43.3688632738872</v>
      </c>
      <c r="AV231" s="773">
        <v>43.3688632738872</v>
      </c>
      <c r="AW231" s="773">
        <v>43.3688632738872</v>
      </c>
      <c r="AX231" s="773">
        <v>43.3688632738872</v>
      </c>
      <c r="AY231" s="773">
        <v>23.008833169756116</v>
      </c>
      <c r="AZ231" s="773">
        <v>23.008833169756116</v>
      </c>
      <c r="BA231" s="773">
        <v>23.008833169756116</v>
      </c>
      <c r="BB231" s="773">
        <v>23.008833169756116</v>
      </c>
      <c r="BC231" s="773">
        <v>52.515000000000001</v>
      </c>
      <c r="BD231" s="773">
        <v>52.515000000000001</v>
      </c>
      <c r="BE231" s="773">
        <v>52.515000000000001</v>
      </c>
      <c r="BF231" s="773">
        <v>52.515000000000001</v>
      </c>
      <c r="BG231" s="773">
        <v>50</v>
      </c>
      <c r="BH231" s="773">
        <v>50</v>
      </c>
      <c r="BI231" s="773">
        <v>50</v>
      </c>
      <c r="BJ231" s="773">
        <v>50</v>
      </c>
      <c r="BK231" s="773">
        <v>71.408846280942498</v>
      </c>
      <c r="BL231" s="773">
        <v>71.408846280942498</v>
      </c>
      <c r="BM231" s="773">
        <v>71.408846280942498</v>
      </c>
      <c r="BN231" s="773">
        <v>71.408846280942498</v>
      </c>
      <c r="BO231" s="773">
        <v>49.166175941937603</v>
      </c>
      <c r="BP231" s="773">
        <v>49.166175941937603</v>
      </c>
      <c r="BQ231" s="773">
        <v>49.166175941937603</v>
      </c>
      <c r="BR231" s="773">
        <v>49.166175941937603</v>
      </c>
      <c r="BS231" s="773">
        <v>42.806250000000013</v>
      </c>
      <c r="BT231" s="773">
        <v>42.806250000000013</v>
      </c>
      <c r="BU231" s="773">
        <v>42.806250000000013</v>
      </c>
      <c r="BV231" s="773">
        <v>42.806250000000013</v>
      </c>
      <c r="BW231" s="773">
        <v>58.629326047358838</v>
      </c>
      <c r="BX231" s="773">
        <v>58.629326047358838</v>
      </c>
      <c r="BY231" s="773">
        <v>58.629326047358838</v>
      </c>
      <c r="BZ231" s="773">
        <v>58.629326047358838</v>
      </c>
      <c r="CA231" s="773">
        <v>84.262606986786636</v>
      </c>
      <c r="CB231" s="773">
        <v>84.262606986786636</v>
      </c>
      <c r="CC231" s="773">
        <v>84.262606986786636</v>
      </c>
      <c r="CD231" s="773">
        <v>84.262606986786636</v>
      </c>
      <c r="CE231" s="773">
        <v>74.974999999999994</v>
      </c>
      <c r="CF231" s="773">
        <v>74.974999999999994</v>
      </c>
      <c r="CG231" s="773">
        <v>74.974999999999994</v>
      </c>
      <c r="CH231" s="773">
        <v>74.974999999999994</v>
      </c>
      <c r="CI231" s="773">
        <v>47.5</v>
      </c>
      <c r="CJ231" s="773">
        <v>47.5</v>
      </c>
      <c r="CK231" s="773">
        <v>47.5</v>
      </c>
      <c r="CL231" s="773">
        <v>47.5</v>
      </c>
      <c r="CM231" s="773">
        <v>45.1</v>
      </c>
      <c r="CN231" s="773">
        <v>45.1</v>
      </c>
      <c r="CO231" s="773">
        <v>49.753250446422555</v>
      </c>
      <c r="CP231" s="773">
        <v>49.753250446422555</v>
      </c>
      <c r="CQ231" s="773">
        <v>49.753250446422555</v>
      </c>
      <c r="CR231" s="773">
        <v>49.753250446422555</v>
      </c>
      <c r="CS231" s="773">
        <v>72.500000000000014</v>
      </c>
      <c r="CT231" s="773">
        <v>72.500000000000014</v>
      </c>
      <c r="CU231" s="842">
        <v>59.7</v>
      </c>
      <c r="CV231" s="842">
        <v>59.7</v>
      </c>
      <c r="CW231" s="842">
        <v>70.412934853421007</v>
      </c>
      <c r="CX231" s="842">
        <v>70.412934853421007</v>
      </c>
      <c r="CY231" s="842">
        <v>70.412934853421177</v>
      </c>
      <c r="CZ231" s="842">
        <v>81.34538335342117</v>
      </c>
      <c r="DA231" s="842">
        <v>71.899521120000003</v>
      </c>
      <c r="DB231" s="842">
        <v>88.854916364868927</v>
      </c>
      <c r="DC231" s="842">
        <v>79.75</v>
      </c>
      <c r="DD231" s="842">
        <v>99.6326966993376</v>
      </c>
      <c r="DE231" s="842">
        <v>110.05</v>
      </c>
      <c r="DF231" s="843">
        <v>132.53135665575195</v>
      </c>
      <c r="DG231" s="843">
        <v>97.080043376445957</v>
      </c>
      <c r="DH231" s="843">
        <v>95.122813496584001</v>
      </c>
      <c r="DI231" s="773">
        <v>96.122813496584001</v>
      </c>
      <c r="DJ231" s="773">
        <v>97.122813496584001</v>
      </c>
      <c r="DK231" s="773"/>
      <c r="DL231" s="773"/>
      <c r="DM231" s="773"/>
      <c r="DN231" s="773"/>
      <c r="DO231" s="773"/>
      <c r="DP231" s="773"/>
      <c r="DQ231" s="773"/>
      <c r="DR231" s="773"/>
      <c r="DS231" s="773"/>
      <c r="DT231" s="773"/>
      <c r="DU231" s="773"/>
      <c r="DV231" s="773"/>
      <c r="DW231" s="773"/>
      <c r="DX231" s="773"/>
      <c r="DY231" s="773"/>
      <c r="DZ231" s="774"/>
    </row>
    <row r="232" spans="1:130" s="1" customFormat="1" ht="15.75">
      <c r="A232" s="714" t="s">
        <v>1516</v>
      </c>
      <c r="B232" s="453" t="s">
        <v>669</v>
      </c>
      <c r="C232" s="457"/>
      <c r="D232" s="457"/>
      <c r="E232" s="457"/>
      <c r="F232" s="457"/>
      <c r="G232" s="457"/>
      <c r="H232" s="457"/>
      <c r="I232" s="457"/>
      <c r="J232" s="457"/>
      <c r="K232" s="457"/>
      <c r="L232" s="457"/>
      <c r="M232" s="457"/>
      <c r="N232" s="457"/>
      <c r="O232" s="771">
        <v>16.822500000000002</v>
      </c>
      <c r="P232" s="771">
        <v>16.822500000000002</v>
      </c>
      <c r="Q232" s="771">
        <v>16.822500000000002</v>
      </c>
      <c r="R232" s="771">
        <v>16.822500000000002</v>
      </c>
      <c r="S232" s="771">
        <v>17.675000000000001</v>
      </c>
      <c r="T232" s="771">
        <v>17.675000000000001</v>
      </c>
      <c r="U232" s="771">
        <v>17.675000000000001</v>
      </c>
      <c r="V232" s="771">
        <v>17.675000000000001</v>
      </c>
      <c r="W232" s="771">
        <v>15.6675</v>
      </c>
      <c r="X232" s="771">
        <v>15.6675</v>
      </c>
      <c r="Y232" s="771">
        <v>15.6675</v>
      </c>
      <c r="Z232" s="771">
        <v>15.6675</v>
      </c>
      <c r="AA232" s="771">
        <v>12.162500000000001</v>
      </c>
      <c r="AB232" s="771">
        <v>12.162500000000001</v>
      </c>
      <c r="AC232" s="771">
        <v>12.162500000000001</v>
      </c>
      <c r="AD232" s="771">
        <v>12.162500000000001</v>
      </c>
      <c r="AE232" s="771">
        <v>10.425000000000001</v>
      </c>
      <c r="AF232" s="771">
        <v>10.425000000000001</v>
      </c>
      <c r="AG232" s="771">
        <v>10.425000000000001</v>
      </c>
      <c r="AH232" s="771">
        <v>10.425000000000001</v>
      </c>
      <c r="AI232" s="771">
        <v>10.271259788138769</v>
      </c>
      <c r="AJ232" s="771">
        <v>10.271259788138769</v>
      </c>
      <c r="AK232" s="771">
        <v>10.271259788138769</v>
      </c>
      <c r="AL232" s="771">
        <v>10.271259788138769</v>
      </c>
      <c r="AM232" s="771">
        <v>15.140241709608247</v>
      </c>
      <c r="AN232" s="771">
        <v>15.140241709608247</v>
      </c>
      <c r="AO232" s="771">
        <v>15.140241709608247</v>
      </c>
      <c r="AP232" s="771">
        <v>15.140241709608247</v>
      </c>
      <c r="AQ232" s="771">
        <v>23.36811330854837</v>
      </c>
      <c r="AR232" s="771">
        <v>23.36811330854837</v>
      </c>
      <c r="AS232" s="771">
        <v>23.36811330854837</v>
      </c>
      <c r="AT232" s="771">
        <v>23.36811330854837</v>
      </c>
      <c r="AU232" s="771">
        <v>43.3688632738872</v>
      </c>
      <c r="AV232" s="771">
        <v>43.3688632738872</v>
      </c>
      <c r="AW232" s="771">
        <v>43.3688632738872</v>
      </c>
      <c r="AX232" s="771">
        <v>43.3688632738872</v>
      </c>
      <c r="AY232" s="771">
        <v>23.008833169756116</v>
      </c>
      <c r="AZ232" s="771">
        <v>23.008833169756116</v>
      </c>
      <c r="BA232" s="771">
        <v>23.008833169756116</v>
      </c>
      <c r="BB232" s="771">
        <v>23.008833169756116</v>
      </c>
      <c r="BC232" s="771">
        <v>52.515000000000001</v>
      </c>
      <c r="BD232" s="771">
        <v>52.515000000000001</v>
      </c>
      <c r="BE232" s="771">
        <v>52.515000000000001</v>
      </c>
      <c r="BF232" s="771">
        <v>52.515000000000001</v>
      </c>
      <c r="BG232" s="771">
        <v>50</v>
      </c>
      <c r="BH232" s="771">
        <v>50</v>
      </c>
      <c r="BI232" s="771">
        <v>50</v>
      </c>
      <c r="BJ232" s="771">
        <v>50</v>
      </c>
      <c r="BK232" s="771">
        <v>71.408846280942498</v>
      </c>
      <c r="BL232" s="771">
        <v>71.408846280942498</v>
      </c>
      <c r="BM232" s="771">
        <v>71.408846280942498</v>
      </c>
      <c r="BN232" s="771">
        <v>71.408846280942498</v>
      </c>
      <c r="BO232" s="771">
        <v>49.166175941937603</v>
      </c>
      <c r="BP232" s="771">
        <v>49.166175941937603</v>
      </c>
      <c r="BQ232" s="771">
        <v>49.166175941937603</v>
      </c>
      <c r="BR232" s="771">
        <v>49.166175941937603</v>
      </c>
      <c r="BS232" s="771">
        <v>42.806250000000013</v>
      </c>
      <c r="BT232" s="771">
        <v>42.806250000000013</v>
      </c>
      <c r="BU232" s="771">
        <v>42.806250000000013</v>
      </c>
      <c r="BV232" s="771">
        <v>42.806250000000013</v>
      </c>
      <c r="BW232" s="771">
        <v>58.629326047358838</v>
      </c>
      <c r="BX232" s="771">
        <v>58.629326047358838</v>
      </c>
      <c r="BY232" s="771">
        <v>58.629326047358838</v>
      </c>
      <c r="BZ232" s="771">
        <v>58.629326047358838</v>
      </c>
      <c r="CA232" s="771">
        <v>84.262606986786636</v>
      </c>
      <c r="CB232" s="771">
        <v>84.262606986786636</v>
      </c>
      <c r="CC232" s="771">
        <v>84.262606986786636</v>
      </c>
      <c r="CD232" s="771">
        <v>84.262606986786636</v>
      </c>
      <c r="CE232" s="771">
        <v>74.974999999999994</v>
      </c>
      <c r="CF232" s="771">
        <v>74.974999999999994</v>
      </c>
      <c r="CG232" s="771">
        <v>74.974999999999994</v>
      </c>
      <c r="CH232" s="771">
        <v>74.974999999999994</v>
      </c>
      <c r="CI232" s="771">
        <v>47.5</v>
      </c>
      <c r="CJ232" s="771">
        <v>47.5</v>
      </c>
      <c r="CK232" s="771">
        <v>47.5</v>
      </c>
      <c r="CL232" s="771">
        <v>47.5</v>
      </c>
      <c r="CM232" s="771">
        <v>45.1</v>
      </c>
      <c r="CN232" s="771">
        <v>45.1</v>
      </c>
      <c r="CO232" s="771">
        <v>49.753250446422555</v>
      </c>
      <c r="CP232" s="771">
        <v>49.753250446422555</v>
      </c>
      <c r="CQ232" s="771">
        <v>49.753250446422555</v>
      </c>
      <c r="CR232" s="771">
        <v>49.753250446422555</v>
      </c>
      <c r="CS232" s="771">
        <v>72.500000000000014</v>
      </c>
      <c r="CT232" s="771">
        <v>72.500000000000014</v>
      </c>
      <c r="CU232" s="840">
        <v>59.7</v>
      </c>
      <c r="CV232" s="840">
        <v>59.7</v>
      </c>
      <c r="CW232" s="840">
        <v>70.412934853421007</v>
      </c>
      <c r="CX232" s="840">
        <v>70.412934853421007</v>
      </c>
      <c r="CY232" s="840">
        <v>70.412934853421177</v>
      </c>
      <c r="CZ232" s="840">
        <v>81.34538335342117</v>
      </c>
      <c r="DA232" s="840">
        <v>71.899521120000003</v>
      </c>
      <c r="DB232" s="840">
        <v>88.854916364868927</v>
      </c>
      <c r="DC232" s="840">
        <v>79.75</v>
      </c>
      <c r="DD232" s="840">
        <v>99.6326966993376</v>
      </c>
      <c r="DE232" s="840">
        <v>110.05</v>
      </c>
      <c r="DF232" s="841">
        <v>132.53135665575195</v>
      </c>
      <c r="DG232" s="841">
        <v>97.080043376445957</v>
      </c>
      <c r="DH232" s="841">
        <v>95.122813496584001</v>
      </c>
      <c r="DI232" s="771">
        <v>96.122813496584001</v>
      </c>
      <c r="DJ232" s="771">
        <v>97.122813496584001</v>
      </c>
      <c r="DK232" s="771"/>
      <c r="DL232" s="771"/>
      <c r="DM232" s="771"/>
      <c r="DN232" s="771"/>
      <c r="DO232" s="771"/>
      <c r="DP232" s="771"/>
      <c r="DQ232" s="771"/>
      <c r="DR232" s="771"/>
      <c r="DS232" s="771"/>
      <c r="DT232" s="771"/>
      <c r="DU232" s="771"/>
      <c r="DV232" s="771"/>
      <c r="DW232" s="771"/>
      <c r="DX232" s="771"/>
      <c r="DY232" s="771"/>
      <c r="DZ232" s="772"/>
    </row>
    <row r="233" spans="1:130" s="1" customFormat="1" ht="15.75">
      <c r="A233" s="714"/>
      <c r="B233" s="453" t="s">
        <v>874</v>
      </c>
      <c r="C233" s="457"/>
      <c r="D233" s="457"/>
      <c r="E233" s="457"/>
      <c r="F233" s="457"/>
      <c r="G233" s="457"/>
      <c r="H233" s="457"/>
      <c r="I233" s="457"/>
      <c r="J233" s="457"/>
      <c r="K233" s="457"/>
      <c r="L233" s="457"/>
      <c r="M233" s="457"/>
      <c r="N233" s="457"/>
      <c r="O233" s="771">
        <v>18.314999999999998</v>
      </c>
      <c r="P233" s="771">
        <v>18.314999999999998</v>
      </c>
      <c r="Q233" s="771">
        <v>18.314999999999998</v>
      </c>
      <c r="R233" s="771">
        <v>18.314999999999998</v>
      </c>
      <c r="S233" s="771">
        <v>12.486000000000001</v>
      </c>
      <c r="T233" s="771">
        <v>12.486000000000001</v>
      </c>
      <c r="U233" s="771">
        <v>12.486000000000001</v>
      </c>
      <c r="V233" s="771">
        <v>12.486000000000001</v>
      </c>
      <c r="W233" s="771">
        <v>15.391</v>
      </c>
      <c r="X233" s="771">
        <v>15.391</v>
      </c>
      <c r="Y233" s="771">
        <v>15.391</v>
      </c>
      <c r="Z233" s="771">
        <v>15.391</v>
      </c>
      <c r="AA233" s="771">
        <v>16.983250000000002</v>
      </c>
      <c r="AB233" s="771">
        <v>16.983250000000002</v>
      </c>
      <c r="AC233" s="771">
        <v>16.983250000000002</v>
      </c>
      <c r="AD233" s="771">
        <v>16.983250000000002</v>
      </c>
      <c r="AE233" s="771">
        <v>14.760000000000003</v>
      </c>
      <c r="AF233" s="771">
        <v>14.760000000000003</v>
      </c>
      <c r="AG233" s="771">
        <v>14.760000000000003</v>
      </c>
      <c r="AH233" s="771">
        <v>14.760000000000003</v>
      </c>
      <c r="AI233" s="771">
        <v>3.3897536041897061</v>
      </c>
      <c r="AJ233" s="771">
        <v>3.3897536041897061</v>
      </c>
      <c r="AK233" s="771">
        <v>3.3897536041897061</v>
      </c>
      <c r="AL233" s="771">
        <v>3.3897536041897061</v>
      </c>
      <c r="AM233" s="771">
        <v>22.94646799253923</v>
      </c>
      <c r="AN233" s="771">
        <v>22.94646799253923</v>
      </c>
      <c r="AO233" s="771">
        <v>22.94646799253923</v>
      </c>
      <c r="AP233" s="771">
        <v>22.94646799253923</v>
      </c>
      <c r="AQ233" s="771">
        <v>13.939811272870775</v>
      </c>
      <c r="AR233" s="771">
        <v>13.939811272870775</v>
      </c>
      <c r="AS233" s="771">
        <v>13.939811272870775</v>
      </c>
      <c r="AT233" s="771">
        <v>13.939811272870775</v>
      </c>
      <c r="AU233" s="771">
        <v>29.218113738662002</v>
      </c>
      <c r="AV233" s="771">
        <v>29.218113738662002</v>
      </c>
      <c r="AW233" s="771">
        <v>29.218113738662002</v>
      </c>
      <c r="AX233" s="771">
        <v>29.218113738662002</v>
      </c>
      <c r="AY233" s="771">
        <v>44.927076145235802</v>
      </c>
      <c r="AZ233" s="771">
        <v>44.927076145235802</v>
      </c>
      <c r="BA233" s="771">
        <v>44.927076145235802</v>
      </c>
      <c r="BB233" s="771">
        <v>44.927076145235802</v>
      </c>
      <c r="BC233" s="771">
        <v>54.62853613341025</v>
      </c>
      <c r="BD233" s="771">
        <v>54.62853613341025</v>
      </c>
      <c r="BE233" s="771">
        <v>54.62853613341025</v>
      </c>
      <c r="BF233" s="771">
        <v>54.62853613341025</v>
      </c>
      <c r="BG233" s="771">
        <v>64.926035790712447</v>
      </c>
      <c r="BH233" s="771">
        <v>64.926035790712447</v>
      </c>
      <c r="BI233" s="771">
        <v>64.926035790712447</v>
      </c>
      <c r="BJ233" s="771">
        <v>64.926035790712447</v>
      </c>
      <c r="BK233" s="771">
        <v>53.698163646308416</v>
      </c>
      <c r="BL233" s="771">
        <v>53.698163646308416</v>
      </c>
      <c r="BM233" s="771">
        <v>53.698163646308416</v>
      </c>
      <c r="BN233" s="771">
        <v>53.698163646308416</v>
      </c>
      <c r="BO233" s="771">
        <v>83.683497647862652</v>
      </c>
      <c r="BP233" s="771">
        <v>83.683497647862652</v>
      </c>
      <c r="BQ233" s="771">
        <v>83.683497647862652</v>
      </c>
      <c r="BR233" s="771">
        <v>83.683497647862652</v>
      </c>
      <c r="BS233" s="771">
        <v>107.67817797281865</v>
      </c>
      <c r="BT233" s="771">
        <v>107.67817797281865</v>
      </c>
      <c r="BU233" s="771">
        <v>107.67817797281865</v>
      </c>
      <c r="BV233" s="771">
        <v>107.67817797281865</v>
      </c>
      <c r="BW233" s="771">
        <v>176.97729731248194</v>
      </c>
      <c r="BX233" s="771">
        <v>176.97729731248194</v>
      </c>
      <c r="BY233" s="771">
        <v>176.97729731248194</v>
      </c>
      <c r="BZ233" s="771">
        <v>176.1074681260223</v>
      </c>
      <c r="CA233" s="771">
        <v>101.87162967693155</v>
      </c>
      <c r="CB233" s="771">
        <v>101.87162967693155</v>
      </c>
      <c r="CC233" s="771">
        <v>101.87162967693155</v>
      </c>
      <c r="CD233" s="771">
        <v>102.74145886339116</v>
      </c>
      <c r="CE233" s="771">
        <v>118.85969536143347</v>
      </c>
      <c r="CF233" s="771">
        <v>118.85969536143347</v>
      </c>
      <c r="CG233" s="771">
        <v>118.85969536143347</v>
      </c>
      <c r="CH233" s="771">
        <v>118.85969536143347</v>
      </c>
      <c r="CI233" s="771">
        <v>198.13173325050613</v>
      </c>
      <c r="CJ233" s="771">
        <v>198.13173325050613</v>
      </c>
      <c r="CK233" s="771">
        <v>198.13173325050613</v>
      </c>
      <c r="CL233" s="771">
        <v>198.13173325050613</v>
      </c>
      <c r="CM233" s="771">
        <v>171.65511821935544</v>
      </c>
      <c r="CN233" s="771">
        <v>87.631476906242639</v>
      </c>
      <c r="CO233" s="771">
        <v>217.20771946039218</v>
      </c>
      <c r="CP233" s="771">
        <v>210.47673733981844</v>
      </c>
      <c r="CQ233" s="771">
        <v>184.99246310616462</v>
      </c>
      <c r="CR233" s="771">
        <v>187.78162645186347</v>
      </c>
      <c r="CS233" s="771">
        <v>213.46829795202171</v>
      </c>
      <c r="CT233" s="771">
        <v>224.37738635402653</v>
      </c>
      <c r="CU233" s="844">
        <v>168.3679222284994</v>
      </c>
      <c r="CV233" s="844">
        <v>286.57860051828106</v>
      </c>
      <c r="CW233" s="844">
        <v>103.84246505414234</v>
      </c>
      <c r="CX233" s="844">
        <v>366.93319949057133</v>
      </c>
      <c r="CY233" s="844">
        <v>212.4839020289275</v>
      </c>
      <c r="CZ233" s="844">
        <v>504.05342135960564</v>
      </c>
      <c r="DA233" s="844">
        <v>264.93387774713216</v>
      </c>
      <c r="DB233" s="844">
        <v>133.16443987867018</v>
      </c>
      <c r="DC233" s="844">
        <v>103.35654665193134</v>
      </c>
      <c r="DD233" s="844">
        <v>115.24441426324755</v>
      </c>
      <c r="DE233" s="844">
        <v>644.72484780447553</v>
      </c>
      <c r="DF233" s="845">
        <v>248.5548944662803</v>
      </c>
      <c r="DG233" s="845">
        <v>64.627867969155844</v>
      </c>
      <c r="DH233" s="845">
        <v>429.97965594538778</v>
      </c>
      <c r="DI233" s="771">
        <v>116.10044561828957</v>
      </c>
      <c r="DJ233" s="771">
        <v>281.17987164135673</v>
      </c>
      <c r="DK233" s="771"/>
      <c r="DL233" s="771"/>
      <c r="DM233" s="771"/>
      <c r="DN233" s="771"/>
      <c r="DO233" s="771"/>
      <c r="DP233" s="771"/>
      <c r="DQ233" s="771"/>
      <c r="DR233" s="771"/>
      <c r="DS233" s="771"/>
      <c r="DT233" s="771"/>
      <c r="DU233" s="771"/>
      <c r="DV233" s="771"/>
      <c r="DW233" s="771"/>
      <c r="DX233" s="771"/>
      <c r="DY233" s="771"/>
      <c r="DZ233" s="772"/>
    </row>
    <row r="234" spans="1:130" s="1" customFormat="1" ht="15.75">
      <c r="A234" s="714" t="s">
        <v>1517</v>
      </c>
      <c r="B234" s="453" t="s">
        <v>895</v>
      </c>
      <c r="C234" s="457"/>
      <c r="D234" s="457"/>
      <c r="E234" s="457"/>
      <c r="F234" s="457"/>
      <c r="G234" s="457"/>
      <c r="H234" s="457"/>
      <c r="I234" s="457"/>
      <c r="J234" s="457"/>
      <c r="K234" s="457"/>
      <c r="L234" s="457"/>
      <c r="M234" s="457"/>
      <c r="N234" s="457"/>
      <c r="O234" s="771">
        <v>1.7749999999999999</v>
      </c>
      <c r="P234" s="771">
        <v>1.7749999999999999</v>
      </c>
      <c r="Q234" s="771">
        <v>1.7749999999999999</v>
      </c>
      <c r="R234" s="771">
        <v>1.7749999999999999</v>
      </c>
      <c r="S234" s="771">
        <v>0.42499999999999999</v>
      </c>
      <c r="T234" s="771">
        <v>0.42499999999999999</v>
      </c>
      <c r="U234" s="771">
        <v>0.42499999999999999</v>
      </c>
      <c r="V234" s="771">
        <v>0.42499999999999999</v>
      </c>
      <c r="W234" s="771">
        <v>2.0249999999999999</v>
      </c>
      <c r="X234" s="771">
        <v>2.0249999999999999</v>
      </c>
      <c r="Y234" s="771">
        <v>2.0249999999999999</v>
      </c>
      <c r="Z234" s="771">
        <v>2.0249999999999999</v>
      </c>
      <c r="AA234" s="771">
        <v>0.95</v>
      </c>
      <c r="AB234" s="771">
        <v>0.95</v>
      </c>
      <c r="AC234" s="771">
        <v>0.95</v>
      </c>
      <c r="AD234" s="771">
        <v>0.95</v>
      </c>
      <c r="AE234" s="771">
        <v>0.65</v>
      </c>
      <c r="AF234" s="771">
        <v>0.65</v>
      </c>
      <c r="AG234" s="771">
        <v>0.65</v>
      </c>
      <c r="AH234" s="771">
        <v>0.65</v>
      </c>
      <c r="AI234" s="771">
        <v>1.175</v>
      </c>
      <c r="AJ234" s="771">
        <v>1.175</v>
      </c>
      <c r="AK234" s="771">
        <v>1.175</v>
      </c>
      <c r="AL234" s="771">
        <v>1.175</v>
      </c>
      <c r="AM234" s="771">
        <v>1.925</v>
      </c>
      <c r="AN234" s="771">
        <v>1.925</v>
      </c>
      <c r="AO234" s="771">
        <v>1.925</v>
      </c>
      <c r="AP234" s="771">
        <v>1.925</v>
      </c>
      <c r="AQ234" s="771">
        <v>2.625</v>
      </c>
      <c r="AR234" s="771">
        <v>2.625</v>
      </c>
      <c r="AS234" s="771">
        <v>2.625</v>
      </c>
      <c r="AT234" s="771">
        <v>2.625</v>
      </c>
      <c r="AU234" s="771">
        <v>7.6609916187397893</v>
      </c>
      <c r="AV234" s="771">
        <v>7.6609916187397893</v>
      </c>
      <c r="AW234" s="771">
        <v>7.6609916187397893</v>
      </c>
      <c r="AX234" s="771">
        <v>7.6609916187397893</v>
      </c>
      <c r="AY234" s="771">
        <v>20.570791465417642</v>
      </c>
      <c r="AZ234" s="771">
        <v>20.570791465417642</v>
      </c>
      <c r="BA234" s="771">
        <v>20.570791465417642</v>
      </c>
      <c r="BB234" s="771">
        <v>20.570791465417642</v>
      </c>
      <c r="BC234" s="771">
        <v>25.837499999999999</v>
      </c>
      <c r="BD234" s="771">
        <v>25.837499999999999</v>
      </c>
      <c r="BE234" s="771">
        <v>25.837499999999999</v>
      </c>
      <c r="BF234" s="771">
        <v>25.837499999999999</v>
      </c>
      <c r="BG234" s="771">
        <v>29.667936197623238</v>
      </c>
      <c r="BH234" s="771">
        <v>29.667936197623238</v>
      </c>
      <c r="BI234" s="771">
        <v>29.667936197623238</v>
      </c>
      <c r="BJ234" s="771">
        <v>29.667936197623238</v>
      </c>
      <c r="BK234" s="771">
        <v>54.048139204334973</v>
      </c>
      <c r="BL234" s="771">
        <v>54.048139204334973</v>
      </c>
      <c r="BM234" s="771">
        <v>54.048139204334973</v>
      </c>
      <c r="BN234" s="771">
        <v>54.048139204334973</v>
      </c>
      <c r="BO234" s="771">
        <v>28.031883953139282</v>
      </c>
      <c r="BP234" s="771">
        <v>28.031883953139282</v>
      </c>
      <c r="BQ234" s="771">
        <v>28.031883953139282</v>
      </c>
      <c r="BR234" s="771">
        <v>28.031883953139282</v>
      </c>
      <c r="BS234" s="771">
        <v>67.403887587572399</v>
      </c>
      <c r="BT234" s="771">
        <v>67.403887587572399</v>
      </c>
      <c r="BU234" s="771">
        <v>67.403887587572399</v>
      </c>
      <c r="BV234" s="771">
        <v>67.403887587572399</v>
      </c>
      <c r="BW234" s="771">
        <v>58.440948401958387</v>
      </c>
      <c r="BX234" s="771">
        <v>58.440948401958387</v>
      </c>
      <c r="BY234" s="771">
        <v>58.440948401958387</v>
      </c>
      <c r="BZ234" s="771">
        <v>58.440948401958387</v>
      </c>
      <c r="CA234" s="771">
        <v>78.499290696901426</v>
      </c>
      <c r="CB234" s="771">
        <v>78.499290696901426</v>
      </c>
      <c r="CC234" s="771">
        <v>78.499290696901426</v>
      </c>
      <c r="CD234" s="771">
        <v>78.499290696901426</v>
      </c>
      <c r="CE234" s="771">
        <v>40.520955249290168</v>
      </c>
      <c r="CF234" s="771">
        <v>40.520955249290168</v>
      </c>
      <c r="CG234" s="771">
        <v>40.520955249290168</v>
      </c>
      <c r="CH234" s="771">
        <v>40.520955249290168</v>
      </c>
      <c r="CI234" s="771">
        <v>69.936831899595219</v>
      </c>
      <c r="CJ234" s="771">
        <v>69.936831899595219</v>
      </c>
      <c r="CK234" s="771">
        <v>69.936831899595219</v>
      </c>
      <c r="CL234" s="771">
        <v>69.936831899595219</v>
      </c>
      <c r="CM234" s="771">
        <v>69.402504372961886</v>
      </c>
      <c r="CN234" s="771">
        <v>78.294033304588879</v>
      </c>
      <c r="CO234" s="771">
        <v>63.452326954422318</v>
      </c>
      <c r="CP234" s="771">
        <v>62.877126027971272</v>
      </c>
      <c r="CQ234" s="771">
        <v>92.918702846639292</v>
      </c>
      <c r="CR234" s="771">
        <v>103.72402377431251</v>
      </c>
      <c r="CS234" s="771">
        <v>79.410729580701172</v>
      </c>
      <c r="CT234" s="771">
        <v>90.138859304586589</v>
      </c>
      <c r="CU234" s="844">
        <v>57.40862727990605</v>
      </c>
      <c r="CV234" s="844">
        <v>66.379575436829299</v>
      </c>
      <c r="CW234" s="844">
        <v>70.127112429722274</v>
      </c>
      <c r="CX234" s="844">
        <v>69.257020083542386</v>
      </c>
      <c r="CY234" s="844">
        <v>74.217110193649802</v>
      </c>
      <c r="CZ234" s="844">
        <v>48.067339618193159</v>
      </c>
      <c r="DA234" s="844">
        <v>18.406739902338771</v>
      </c>
      <c r="DB234" s="844">
        <v>11.922931235818259</v>
      </c>
      <c r="DC234" s="844">
        <v>39.543124416738664</v>
      </c>
      <c r="DD234" s="844">
        <v>62.857179554630306</v>
      </c>
      <c r="DE234" s="844">
        <v>65.412725170816813</v>
      </c>
      <c r="DF234" s="845">
        <v>65.571909627814193</v>
      </c>
      <c r="DG234" s="845">
        <v>77.367243113691913</v>
      </c>
      <c r="DH234" s="845">
        <v>77.255135207991088</v>
      </c>
      <c r="DI234" s="771">
        <v>76.455943508379065</v>
      </c>
      <c r="DJ234" s="771">
        <v>76.617603237987737</v>
      </c>
      <c r="DK234" s="771"/>
      <c r="DL234" s="771"/>
      <c r="DM234" s="771"/>
      <c r="DN234" s="771"/>
      <c r="DO234" s="771"/>
      <c r="DP234" s="771"/>
      <c r="DQ234" s="771"/>
      <c r="DR234" s="771"/>
      <c r="DS234" s="771"/>
      <c r="DT234" s="771"/>
      <c r="DU234" s="771"/>
      <c r="DV234" s="771"/>
      <c r="DW234" s="771"/>
      <c r="DX234" s="771"/>
      <c r="DY234" s="771"/>
      <c r="DZ234" s="772"/>
    </row>
    <row r="235" spans="1:130" s="1" customFormat="1" ht="15.75">
      <c r="A235" s="714" t="s">
        <v>1518</v>
      </c>
      <c r="B235" s="453" t="s">
        <v>1493</v>
      </c>
      <c r="C235" s="457"/>
      <c r="D235" s="457"/>
      <c r="E235" s="457"/>
      <c r="F235" s="457"/>
      <c r="G235" s="457"/>
      <c r="H235" s="457"/>
      <c r="I235" s="457"/>
      <c r="J235" s="457"/>
      <c r="K235" s="457"/>
      <c r="L235" s="457"/>
      <c r="M235" s="457"/>
      <c r="N235" s="457"/>
      <c r="O235" s="771">
        <v>-41.938008039999993</v>
      </c>
      <c r="P235" s="771">
        <v>-41.938008039999993</v>
      </c>
      <c r="Q235" s="771">
        <v>-41.938008039999993</v>
      </c>
      <c r="R235" s="771">
        <v>-41.938008039999993</v>
      </c>
      <c r="S235" s="771">
        <v>-40.403797759866151</v>
      </c>
      <c r="T235" s="771">
        <v>-40.403797759866151</v>
      </c>
      <c r="U235" s="771">
        <v>-40.403797759866151</v>
      </c>
      <c r="V235" s="771">
        <v>-40.403797759866151</v>
      </c>
      <c r="W235" s="771">
        <v>-42.385174684558812</v>
      </c>
      <c r="X235" s="771">
        <v>-42.385174684558812</v>
      </c>
      <c r="Y235" s="771">
        <v>-42.385174684558812</v>
      </c>
      <c r="Z235" s="771">
        <v>-42.385174684558812</v>
      </c>
      <c r="AA235" s="771">
        <v>-22.365328189381643</v>
      </c>
      <c r="AB235" s="771">
        <v>-22.365328189381643</v>
      </c>
      <c r="AC235" s="771">
        <v>-22.365328189381643</v>
      </c>
      <c r="AD235" s="771">
        <v>-22.365328189381643</v>
      </c>
      <c r="AE235" s="771">
        <v>-11.559570639386319</v>
      </c>
      <c r="AF235" s="771">
        <v>-11.559570639386319</v>
      </c>
      <c r="AG235" s="771">
        <v>-11.559570639386319</v>
      </c>
      <c r="AH235" s="771">
        <v>-11.559570639386319</v>
      </c>
      <c r="AI235" s="771">
        <v>6.4602001904896342</v>
      </c>
      <c r="AJ235" s="771">
        <v>6.4602001904896342</v>
      </c>
      <c r="AK235" s="771">
        <v>6.4602001904896342</v>
      </c>
      <c r="AL235" s="771">
        <v>6.4602001904896342</v>
      </c>
      <c r="AM235" s="771">
        <v>-70.660868463798977</v>
      </c>
      <c r="AN235" s="771">
        <v>-70.660868463798977</v>
      </c>
      <c r="AO235" s="771">
        <v>-70.660868463798977</v>
      </c>
      <c r="AP235" s="771">
        <v>-70.660868463798977</v>
      </c>
      <c r="AQ235" s="771">
        <v>-63.667799828864332</v>
      </c>
      <c r="AR235" s="771">
        <v>-63.667799828864332</v>
      </c>
      <c r="AS235" s="771">
        <v>-63.667799828864332</v>
      </c>
      <c r="AT235" s="771">
        <v>-63.667799828864332</v>
      </c>
      <c r="AU235" s="771">
        <v>-58.136875429873164</v>
      </c>
      <c r="AV235" s="771">
        <v>-58.136875429873164</v>
      </c>
      <c r="AW235" s="771">
        <v>-58.136875429873164</v>
      </c>
      <c r="AX235" s="771">
        <v>-58.136875429873164</v>
      </c>
      <c r="AY235" s="771">
        <v>-77.301101508668637</v>
      </c>
      <c r="AZ235" s="771">
        <v>-77.301101508668637</v>
      </c>
      <c r="BA235" s="771">
        <v>-77.301101508668637</v>
      </c>
      <c r="BB235" s="771">
        <v>-77.301101508668637</v>
      </c>
      <c r="BC235" s="771">
        <v>-48.721115036695224</v>
      </c>
      <c r="BD235" s="771">
        <v>-48.721115036695224</v>
      </c>
      <c r="BE235" s="771">
        <v>-48.721115036695224</v>
      </c>
      <c r="BF235" s="771">
        <v>-48.721115036695224</v>
      </c>
      <c r="BG235" s="771">
        <v>-28.3989744442462</v>
      </c>
      <c r="BH235" s="771">
        <v>-28.3989744442462</v>
      </c>
      <c r="BI235" s="771">
        <v>-28.3989744442462</v>
      </c>
      <c r="BJ235" s="771">
        <v>-28.3989744442462</v>
      </c>
      <c r="BK235" s="771">
        <v>-31.802611144325002</v>
      </c>
      <c r="BL235" s="771">
        <v>-32.156999481942705</v>
      </c>
      <c r="BM235" s="771">
        <v>-29.439010627937538</v>
      </c>
      <c r="BN235" s="771">
        <v>10.878548343069493</v>
      </c>
      <c r="BO235" s="771">
        <v>72.86456972530533</v>
      </c>
      <c r="BP235" s="771">
        <v>101.76819938566956</v>
      </c>
      <c r="BQ235" s="771">
        <v>131.44044131084337</v>
      </c>
      <c r="BR235" s="771">
        <v>96.796641837752588</v>
      </c>
      <c r="BS235" s="771">
        <v>-24.939850894301991</v>
      </c>
      <c r="BT235" s="771">
        <v>13.680136665067415</v>
      </c>
      <c r="BU235" s="771">
        <v>32.205606015662887</v>
      </c>
      <c r="BV235" s="771">
        <v>-34.059086797158635</v>
      </c>
      <c r="BW235" s="771">
        <v>50.254264985330451</v>
      </c>
      <c r="BX235" s="771">
        <v>39.901112797442465</v>
      </c>
      <c r="BY235" s="771">
        <v>87.083807671578256</v>
      </c>
      <c r="BZ235" s="771">
        <v>118.31484570862676</v>
      </c>
      <c r="CA235" s="771">
        <v>23.224276167037203</v>
      </c>
      <c r="CB235" s="771">
        <v>39.35140590931411</v>
      </c>
      <c r="CC235" s="771">
        <v>24.552731326232788</v>
      </c>
      <c r="CD235" s="771">
        <v>26.610744460472176</v>
      </c>
      <c r="CE235" s="771">
        <v>118.70075655363911</v>
      </c>
      <c r="CF235" s="771">
        <v>118.70075655363911</v>
      </c>
      <c r="CG235" s="771">
        <v>118.70075655363911</v>
      </c>
      <c r="CH235" s="771">
        <v>118.70075655363911</v>
      </c>
      <c r="CI235" s="771">
        <v>198.90060764900164</v>
      </c>
      <c r="CJ235" s="771">
        <v>198.90060764900164</v>
      </c>
      <c r="CK235" s="771">
        <v>198.90060764900164</v>
      </c>
      <c r="CL235" s="771">
        <v>198.90060764900164</v>
      </c>
      <c r="CM235" s="771">
        <v>30.905258116077725</v>
      </c>
      <c r="CN235" s="771">
        <v>7.3899329183757345</v>
      </c>
      <c r="CO235" s="771">
        <v>2.6392228044699131</v>
      </c>
      <c r="CP235" s="771">
        <v>150.01262906435642</v>
      </c>
      <c r="CQ235" s="771">
        <v>-20.696959482620926</v>
      </c>
      <c r="CR235" s="771">
        <v>-40.532979218087497</v>
      </c>
      <c r="CS235" s="771">
        <v>-100.90473788664978</v>
      </c>
      <c r="CT235" s="771">
        <v>153.48940016160782</v>
      </c>
      <c r="CU235" s="846">
        <v>6.2190975431379627</v>
      </c>
      <c r="CV235" s="846">
        <v>78.754619329954721</v>
      </c>
      <c r="CW235" s="846">
        <v>11.934312969306546</v>
      </c>
      <c r="CX235" s="846">
        <v>95.638908848070969</v>
      </c>
      <c r="CY235" s="846">
        <v>95.948367891092801</v>
      </c>
      <c r="CZ235" s="846">
        <v>202.61758920271978</v>
      </c>
      <c r="DA235" s="846">
        <v>85.813085904818308</v>
      </c>
      <c r="DB235" s="846">
        <v>9.694870626674458</v>
      </c>
      <c r="DC235" s="846">
        <v>-125.30273758210443</v>
      </c>
      <c r="DD235" s="846">
        <v>10.455441987580727</v>
      </c>
      <c r="DE235" s="846">
        <v>380.65963177065015</v>
      </c>
      <c r="DF235" s="847">
        <v>-5.9888973568711208</v>
      </c>
      <c r="DG235" s="847">
        <v>-270.6795165143003</v>
      </c>
      <c r="DH235" s="847">
        <v>53.355859771065667</v>
      </c>
      <c r="DI235" s="771">
        <v>-32.999689999835823</v>
      </c>
      <c r="DJ235" s="771">
        <v>428.86372962753751</v>
      </c>
      <c r="DK235" s="771"/>
      <c r="DL235" s="771"/>
      <c r="DM235" s="771"/>
      <c r="DN235" s="771"/>
      <c r="DO235" s="771"/>
      <c r="DP235" s="771"/>
      <c r="DQ235" s="771"/>
      <c r="DR235" s="771"/>
      <c r="DS235" s="771"/>
      <c r="DT235" s="771"/>
      <c r="DU235" s="771"/>
      <c r="DV235" s="771"/>
      <c r="DW235" s="771"/>
      <c r="DX235" s="771"/>
      <c r="DY235" s="771"/>
      <c r="DZ235" s="772"/>
    </row>
    <row r="236" spans="1:130" s="1" customFormat="1" ht="15.75">
      <c r="A236" s="714" t="s">
        <v>1534</v>
      </c>
      <c r="B236" s="797" t="s">
        <v>1508</v>
      </c>
      <c r="C236" s="457"/>
      <c r="D236" s="457"/>
      <c r="E236" s="457"/>
      <c r="F236" s="457"/>
      <c r="G236" s="457"/>
      <c r="H236" s="457"/>
      <c r="I236" s="457"/>
      <c r="J236" s="457"/>
      <c r="K236" s="457"/>
      <c r="L236" s="457"/>
      <c r="M236" s="457"/>
      <c r="N236" s="457"/>
      <c r="O236" s="771">
        <v>16.61</v>
      </c>
      <c r="P236" s="771">
        <v>16.61</v>
      </c>
      <c r="Q236" s="771">
        <v>16.61</v>
      </c>
      <c r="R236" s="771">
        <v>16.61</v>
      </c>
      <c r="S236" s="771">
        <v>14.2385</v>
      </c>
      <c r="T236" s="771">
        <v>14.2385</v>
      </c>
      <c r="U236" s="771">
        <v>14.2385</v>
      </c>
      <c r="V236" s="771">
        <v>14.2385</v>
      </c>
      <c r="W236" s="771">
        <v>6.0710000000000006</v>
      </c>
      <c r="X236" s="771">
        <v>6.0710000000000006</v>
      </c>
      <c r="Y236" s="771">
        <v>6.0710000000000006</v>
      </c>
      <c r="Z236" s="771">
        <v>6.0710000000000006</v>
      </c>
      <c r="AA236" s="771">
        <v>14.548250000000001</v>
      </c>
      <c r="AB236" s="771">
        <v>14.548250000000001</v>
      </c>
      <c r="AC236" s="771">
        <v>14.548250000000001</v>
      </c>
      <c r="AD236" s="771">
        <v>14.548250000000001</v>
      </c>
      <c r="AE236" s="771">
        <v>13.275000000000002</v>
      </c>
      <c r="AF236" s="771">
        <v>13.275000000000002</v>
      </c>
      <c r="AG236" s="771">
        <v>13.275000000000002</v>
      </c>
      <c r="AH236" s="771">
        <v>13.275000000000002</v>
      </c>
      <c r="AI236" s="771">
        <v>1.928253604189706</v>
      </c>
      <c r="AJ236" s="771">
        <v>1.928253604189706</v>
      </c>
      <c r="AK236" s="771">
        <v>1.928253604189706</v>
      </c>
      <c r="AL236" s="771">
        <v>1.928253604189706</v>
      </c>
      <c r="AM236" s="771">
        <v>17.826771465926061</v>
      </c>
      <c r="AN236" s="771">
        <v>17.826771465926061</v>
      </c>
      <c r="AO236" s="771">
        <v>17.826771465926061</v>
      </c>
      <c r="AP236" s="771">
        <v>17.826771465926061</v>
      </c>
      <c r="AQ236" s="771">
        <v>13.419456145000002</v>
      </c>
      <c r="AR236" s="771">
        <v>13.419456145000002</v>
      </c>
      <c r="AS236" s="771">
        <v>13.419456145000002</v>
      </c>
      <c r="AT236" s="771">
        <v>13.419456145000002</v>
      </c>
      <c r="AU236" s="771">
        <v>11.293085352409912</v>
      </c>
      <c r="AV236" s="771">
        <v>11.293085352409912</v>
      </c>
      <c r="AW236" s="771">
        <v>11.293085352409912</v>
      </c>
      <c r="AX236" s="771">
        <v>11.293085352409912</v>
      </c>
      <c r="AY236" s="771">
        <v>20.090962149616313</v>
      </c>
      <c r="AZ236" s="771">
        <v>20.090962149616313</v>
      </c>
      <c r="BA236" s="771">
        <v>20.090962149616313</v>
      </c>
      <c r="BB236" s="771">
        <v>20.090962149616313</v>
      </c>
      <c r="BC236" s="771">
        <v>26.1875</v>
      </c>
      <c r="BD236" s="771">
        <v>26.1875</v>
      </c>
      <c r="BE236" s="771">
        <v>26.1875</v>
      </c>
      <c r="BF236" s="771">
        <v>26.1875</v>
      </c>
      <c r="BG236" s="771">
        <v>20.337499999999999</v>
      </c>
      <c r="BH236" s="771">
        <v>20.337499999999999</v>
      </c>
      <c r="BI236" s="771">
        <v>20.337499999999999</v>
      </c>
      <c r="BJ236" s="771">
        <v>20.337499999999999</v>
      </c>
      <c r="BK236" s="771">
        <v>12.9758886125</v>
      </c>
      <c r="BL236" s="771">
        <v>12.9758886125</v>
      </c>
      <c r="BM236" s="771">
        <v>12.9758886125</v>
      </c>
      <c r="BN236" s="771">
        <v>12.9758886125</v>
      </c>
      <c r="BO236" s="771">
        <v>20.786330995774346</v>
      </c>
      <c r="BP236" s="771">
        <v>20.786330995774346</v>
      </c>
      <c r="BQ236" s="771">
        <v>20.786330995774346</v>
      </c>
      <c r="BR236" s="771">
        <v>20.786330995774346</v>
      </c>
      <c r="BS236" s="771">
        <v>19.8911323549898</v>
      </c>
      <c r="BT236" s="771">
        <v>19.8911323549898</v>
      </c>
      <c r="BU236" s="771">
        <v>19.8911323549898</v>
      </c>
      <c r="BV236" s="771">
        <v>19.8911323549898</v>
      </c>
      <c r="BW236" s="771">
        <v>27.293421810869173</v>
      </c>
      <c r="BX236" s="771">
        <v>27.293421810869173</v>
      </c>
      <c r="BY236" s="771">
        <v>27.293421810869173</v>
      </c>
      <c r="BZ236" s="771">
        <v>27.293421810869173</v>
      </c>
      <c r="CA236" s="771">
        <v>33.173829105038905</v>
      </c>
      <c r="CB236" s="771">
        <v>33.173829105038905</v>
      </c>
      <c r="CC236" s="771">
        <v>33.173829105038905</v>
      </c>
      <c r="CD236" s="771">
        <v>33.173829105038905</v>
      </c>
      <c r="CE236" s="771">
        <v>29.587542795482101</v>
      </c>
      <c r="CF236" s="771">
        <v>29.587542795482101</v>
      </c>
      <c r="CG236" s="771">
        <v>29.587542795482101</v>
      </c>
      <c r="CH236" s="771">
        <v>29.587542795482101</v>
      </c>
      <c r="CI236" s="771">
        <v>36.17385501639167</v>
      </c>
      <c r="CJ236" s="771">
        <v>36.17385501639167</v>
      </c>
      <c r="CK236" s="771">
        <v>36.17385501639167</v>
      </c>
      <c r="CL236" s="771">
        <v>36.17385501639167</v>
      </c>
      <c r="CM236" s="771">
        <v>47.378220532389257</v>
      </c>
      <c r="CN236" s="771">
        <v>79.756603599686301</v>
      </c>
      <c r="CO236" s="771">
        <v>124.55245572500323</v>
      </c>
      <c r="CP236" s="771">
        <v>126.3328946953779</v>
      </c>
      <c r="CQ236" s="771">
        <v>87.744114697697754</v>
      </c>
      <c r="CR236" s="771">
        <v>85.416188596299151</v>
      </c>
      <c r="CS236" s="771">
        <v>148.31984883830879</v>
      </c>
      <c r="CT236" s="771">
        <v>146.78651922619315</v>
      </c>
      <c r="CU236" s="846">
        <v>76.061989347509567</v>
      </c>
      <c r="CV236" s="846">
        <v>146.73235889750956</v>
      </c>
      <c r="CW236" s="846">
        <v>95.50773324402175</v>
      </c>
      <c r="CX236" s="846">
        <v>308.39562384885312</v>
      </c>
      <c r="CY236" s="846">
        <v>87.984938205303791</v>
      </c>
      <c r="CZ236" s="846">
        <v>203.11954593180198</v>
      </c>
      <c r="DA236" s="846">
        <v>270.28776694487726</v>
      </c>
      <c r="DB236" s="846">
        <v>134.82893574653883</v>
      </c>
      <c r="DC236" s="846">
        <v>143.31684897538278</v>
      </c>
      <c r="DD236" s="846">
        <v>75.803134817549221</v>
      </c>
      <c r="DE236" s="848">
        <v>76.360411611596533</v>
      </c>
      <c r="DF236" s="847">
        <v>187.08575224495098</v>
      </c>
      <c r="DG236" s="847">
        <v>0.48</v>
      </c>
      <c r="DH236" s="847">
        <v>0.48</v>
      </c>
      <c r="DI236" s="771">
        <v>0.48</v>
      </c>
      <c r="DJ236" s="771">
        <v>0.48</v>
      </c>
      <c r="DK236" s="771"/>
      <c r="DL236" s="771"/>
      <c r="DM236" s="771"/>
      <c r="DN236" s="771"/>
      <c r="DO236" s="771"/>
      <c r="DP236" s="771"/>
      <c r="DQ236" s="771"/>
      <c r="DR236" s="771"/>
      <c r="DS236" s="771"/>
      <c r="DT236" s="771"/>
      <c r="DU236" s="771"/>
      <c r="DV236" s="771"/>
      <c r="DW236" s="771"/>
      <c r="DX236" s="771"/>
      <c r="DY236" s="771"/>
      <c r="DZ236" s="772"/>
    </row>
    <row r="237" spans="1:130" s="1" customFormat="1" ht="15.75">
      <c r="A237" s="714" t="s">
        <v>1519</v>
      </c>
      <c r="B237" s="453" t="s">
        <v>896</v>
      </c>
      <c r="C237" s="457"/>
      <c r="D237" s="457"/>
      <c r="E237" s="457"/>
      <c r="F237" s="457"/>
      <c r="G237" s="457"/>
      <c r="H237" s="457"/>
      <c r="I237" s="457"/>
      <c r="J237" s="457"/>
      <c r="K237" s="457"/>
      <c r="L237" s="457"/>
      <c r="M237" s="457"/>
      <c r="N237" s="457"/>
      <c r="O237" s="771">
        <v>-41.868008039999992</v>
      </c>
      <c r="P237" s="771">
        <v>-41.868008039999992</v>
      </c>
      <c r="Q237" s="771">
        <v>-41.868008039999992</v>
      </c>
      <c r="R237" s="771">
        <v>-41.868008039999992</v>
      </c>
      <c r="S237" s="771">
        <v>-38.226297759866149</v>
      </c>
      <c r="T237" s="771">
        <v>-38.226297759866149</v>
      </c>
      <c r="U237" s="771">
        <v>-38.226297759866149</v>
      </c>
      <c r="V237" s="771">
        <v>-38.226297759866149</v>
      </c>
      <c r="W237" s="771">
        <v>-49.680174684558814</v>
      </c>
      <c r="X237" s="771">
        <v>-49.680174684558814</v>
      </c>
      <c r="Y237" s="771">
        <v>-49.680174684558814</v>
      </c>
      <c r="Z237" s="771">
        <v>-49.680174684558814</v>
      </c>
      <c r="AA237" s="771">
        <v>-23.850328189381642</v>
      </c>
      <c r="AB237" s="771">
        <v>-23.850328189381642</v>
      </c>
      <c r="AC237" s="771">
        <v>-23.850328189381642</v>
      </c>
      <c r="AD237" s="771">
        <v>-23.850328189381642</v>
      </c>
      <c r="AE237" s="771">
        <v>-12.39457063938632</v>
      </c>
      <c r="AF237" s="771">
        <v>-12.39457063938632</v>
      </c>
      <c r="AG237" s="771">
        <v>-12.39457063938632</v>
      </c>
      <c r="AH237" s="771">
        <v>-12.39457063938632</v>
      </c>
      <c r="AI237" s="771">
        <v>6.173700190489634</v>
      </c>
      <c r="AJ237" s="771">
        <v>6.173700190489634</v>
      </c>
      <c r="AK237" s="771">
        <v>6.173700190489634</v>
      </c>
      <c r="AL237" s="771">
        <v>6.173700190489634</v>
      </c>
      <c r="AM237" s="771">
        <v>-73.855564990412148</v>
      </c>
      <c r="AN237" s="771">
        <v>-73.855564990412148</v>
      </c>
      <c r="AO237" s="771">
        <v>-73.855564990412148</v>
      </c>
      <c r="AP237" s="771">
        <v>-73.855564990412148</v>
      </c>
      <c r="AQ237" s="771">
        <v>-61.563154956735104</v>
      </c>
      <c r="AR237" s="771">
        <v>-61.563154956735104</v>
      </c>
      <c r="AS237" s="771">
        <v>-61.563154956735104</v>
      </c>
      <c r="AT237" s="771">
        <v>-61.563154956735104</v>
      </c>
      <c r="AU237" s="771">
        <v>-68.400912197385466</v>
      </c>
      <c r="AV237" s="771">
        <v>-68.400912197385466</v>
      </c>
      <c r="AW237" s="771">
        <v>-68.400912197385466</v>
      </c>
      <c r="AX237" s="771">
        <v>-68.400912197385466</v>
      </c>
      <c r="AY237" s="771">
        <v>-81.56642403887048</v>
      </c>
      <c r="AZ237" s="771">
        <v>-81.56642403887048</v>
      </c>
      <c r="BA237" s="771">
        <v>-81.56642403887048</v>
      </c>
      <c r="BB237" s="771">
        <v>-81.56642403887048</v>
      </c>
      <c r="BC237" s="771">
        <v>-51.324651170105476</v>
      </c>
      <c r="BD237" s="771">
        <v>-51.324651170105476</v>
      </c>
      <c r="BE237" s="771">
        <v>-51.324651170105476</v>
      </c>
      <c r="BF237" s="771">
        <v>-51.324651170105476</v>
      </c>
      <c r="BG237" s="771">
        <v>-43.319574037335414</v>
      </c>
      <c r="BH237" s="771">
        <v>-43.319574037335414</v>
      </c>
      <c r="BI237" s="771">
        <v>-43.319574037335414</v>
      </c>
      <c r="BJ237" s="771">
        <v>-43.319574037335414</v>
      </c>
      <c r="BK237" s="771">
        <v>-18.476746973798445</v>
      </c>
      <c r="BL237" s="771">
        <v>-18.831135311416151</v>
      </c>
      <c r="BM237" s="771">
        <v>-16.113146457410981</v>
      </c>
      <c r="BN237" s="771">
        <v>24.204412513596051</v>
      </c>
      <c r="BO237" s="771">
        <v>37.999287026356313</v>
      </c>
      <c r="BP237" s="771">
        <v>66.902916686720545</v>
      </c>
      <c r="BQ237" s="771">
        <v>96.575158611894352</v>
      </c>
      <c r="BR237" s="771">
        <v>61.931359138803565</v>
      </c>
      <c r="BS237" s="771">
        <v>-45.323008924558437</v>
      </c>
      <c r="BT237" s="771">
        <v>-6.7030213651890307</v>
      </c>
      <c r="BU237" s="771">
        <v>11.822447985406441</v>
      </c>
      <c r="BV237" s="771">
        <v>-54.442244827415081</v>
      </c>
      <c r="BW237" s="771">
        <v>-40.988662114323915</v>
      </c>
      <c r="BX237" s="771">
        <v>-51.341814302211901</v>
      </c>
      <c r="BY237" s="771">
        <v>-4.1591194280761101</v>
      </c>
      <c r="BZ237" s="771">
        <v>27.941747795432036</v>
      </c>
      <c r="CA237" s="771">
        <v>33.025766292045986</v>
      </c>
      <c r="CB237" s="771">
        <v>49.152896034322893</v>
      </c>
      <c r="CC237" s="771">
        <v>34.354221451241571</v>
      </c>
      <c r="CD237" s="771">
        <v>35.542405399021348</v>
      </c>
      <c r="CE237" s="771">
        <v>69.949559236977905</v>
      </c>
      <c r="CF237" s="771">
        <v>69.949559236977905</v>
      </c>
      <c r="CG237" s="771">
        <v>69.949559236977905</v>
      </c>
      <c r="CH237" s="771">
        <v>69.949559236977905</v>
      </c>
      <c r="CI237" s="771">
        <v>106.8795613144824</v>
      </c>
      <c r="CJ237" s="771">
        <v>106.8795613144824</v>
      </c>
      <c r="CK237" s="771">
        <v>106.8795613144824</v>
      </c>
      <c r="CL237" s="771">
        <v>106.8795613144824</v>
      </c>
      <c r="CM237" s="771">
        <v>-23.969135197926576</v>
      </c>
      <c r="CN237" s="771">
        <v>77.809092916408275</v>
      </c>
      <c r="CO237" s="771">
        <v>-26.563713976496725</v>
      </c>
      <c r="CP237" s="771">
        <v>128.74591244788715</v>
      </c>
      <c r="CQ237" s="771">
        <v>-25.026605044448502</v>
      </c>
      <c r="CR237" s="771">
        <v>-39.174393299339307</v>
      </c>
      <c r="CS237" s="771">
        <v>-86.64245741966154</v>
      </c>
      <c r="CT237" s="771">
        <v>166.03739233836103</v>
      </c>
      <c r="CU237" s="844">
        <v>-28.67820805794581</v>
      </c>
      <c r="CV237" s="844">
        <v>5.2879531460125087</v>
      </c>
      <c r="CW237" s="844">
        <v>73.726693588908233</v>
      </c>
      <c r="CX237" s="844">
        <v>106.35835328989515</v>
      </c>
      <c r="CY237" s="844">
        <v>45.666514261118891</v>
      </c>
      <c r="CZ237" s="844">
        <v>-50.248946606890712</v>
      </c>
      <c r="DA237" s="844">
        <v>109.57371500490217</v>
      </c>
      <c r="DB237" s="844">
        <v>23.282297730361364</v>
      </c>
      <c r="DC237" s="844">
        <v>-45.79931084191432</v>
      </c>
      <c r="DD237" s="844">
        <v>33.871342096512706</v>
      </c>
      <c r="DE237" s="844">
        <v>-122.29207925141208</v>
      </c>
      <c r="DF237" s="845">
        <v>-1.8861299503862483</v>
      </c>
      <c r="DG237" s="845">
        <v>191.12229941379536</v>
      </c>
      <c r="DH237" s="845">
        <v>196.55140580279388</v>
      </c>
      <c r="DI237" s="771">
        <v>91.500057955735727</v>
      </c>
      <c r="DJ237" s="771">
        <v>73.319575918596883</v>
      </c>
      <c r="DK237" s="771"/>
      <c r="DL237" s="771"/>
      <c r="DM237" s="771"/>
      <c r="DN237" s="771"/>
      <c r="DO237" s="771"/>
      <c r="DP237" s="771"/>
      <c r="DQ237" s="771"/>
      <c r="DR237" s="771"/>
      <c r="DS237" s="771"/>
      <c r="DT237" s="771"/>
      <c r="DU237" s="771"/>
      <c r="DV237" s="771"/>
      <c r="DW237" s="771"/>
      <c r="DX237" s="771"/>
      <c r="DY237" s="771"/>
      <c r="DZ237" s="772"/>
    </row>
    <row r="238" spans="1:130" s="1" customFormat="1" ht="15.75">
      <c r="A238" s="714"/>
      <c r="B238" s="453" t="s">
        <v>897</v>
      </c>
      <c r="C238" s="457"/>
      <c r="D238" s="457"/>
      <c r="E238" s="457"/>
      <c r="F238" s="457"/>
      <c r="G238" s="457"/>
      <c r="H238" s="457"/>
      <c r="I238" s="457"/>
      <c r="J238" s="457"/>
      <c r="K238" s="457"/>
      <c r="L238" s="457"/>
      <c r="M238" s="457"/>
      <c r="N238" s="457"/>
      <c r="O238" s="771">
        <v>4.3149999999999977</v>
      </c>
      <c r="P238" s="771">
        <v>4.3149999999999977</v>
      </c>
      <c r="Q238" s="771">
        <v>4.3149999999999977</v>
      </c>
      <c r="R238" s="771">
        <v>4.3149999999999977</v>
      </c>
      <c r="S238" s="771">
        <v>3.5096500000000006</v>
      </c>
      <c r="T238" s="771">
        <v>3.5096500000000006</v>
      </c>
      <c r="U238" s="771">
        <v>3.5096500000000006</v>
      </c>
      <c r="V238" s="771">
        <v>3.5096500000000006</v>
      </c>
      <c r="W238" s="771">
        <v>-0.45550000000000068</v>
      </c>
      <c r="X238" s="771">
        <v>-0.45550000000000068</v>
      </c>
      <c r="Y238" s="771">
        <v>-0.45550000000000068</v>
      </c>
      <c r="Z238" s="771">
        <v>-0.45550000000000068</v>
      </c>
      <c r="AA238" s="771">
        <v>-3.3150000000000013</v>
      </c>
      <c r="AB238" s="771">
        <v>-3.3150000000000013</v>
      </c>
      <c r="AC238" s="771">
        <v>-3.3150000000000013</v>
      </c>
      <c r="AD238" s="771">
        <v>-3.3150000000000013</v>
      </c>
      <c r="AE238" s="771">
        <v>-3.2050000000000001</v>
      </c>
      <c r="AF238" s="771">
        <v>-3.2050000000000001</v>
      </c>
      <c r="AG238" s="771">
        <v>-3.2050000000000001</v>
      </c>
      <c r="AH238" s="771">
        <v>-3.2050000000000001</v>
      </c>
      <c r="AI238" s="771">
        <v>8.9237499999999965</v>
      </c>
      <c r="AJ238" s="771">
        <v>8.9237499999999965</v>
      </c>
      <c r="AK238" s="771">
        <v>8.9237499999999965</v>
      </c>
      <c r="AL238" s="771">
        <v>8.9237499999999965</v>
      </c>
      <c r="AM238" s="771">
        <v>-26.984482857142865</v>
      </c>
      <c r="AN238" s="771">
        <v>-26.984482857142865</v>
      </c>
      <c r="AO238" s="771">
        <v>-26.984482857142865</v>
      </c>
      <c r="AP238" s="771">
        <v>-26.984482857142865</v>
      </c>
      <c r="AQ238" s="771">
        <v>-29.789749999999998</v>
      </c>
      <c r="AR238" s="771">
        <v>-29.789749999999998</v>
      </c>
      <c r="AS238" s="771">
        <v>-29.789749999999998</v>
      </c>
      <c r="AT238" s="771">
        <v>-29.789749999999998</v>
      </c>
      <c r="AU238" s="771">
        <v>-20.380161627438994</v>
      </c>
      <c r="AV238" s="771">
        <v>-20.380161627438994</v>
      </c>
      <c r="AW238" s="771">
        <v>-20.380161627438994</v>
      </c>
      <c r="AX238" s="771">
        <v>-20.380161627438994</v>
      </c>
      <c r="AY238" s="771">
        <v>-27.667587037938929</v>
      </c>
      <c r="AZ238" s="771">
        <v>-27.667587037938929</v>
      </c>
      <c r="BA238" s="771">
        <v>-27.667587037938929</v>
      </c>
      <c r="BB238" s="771">
        <v>-27.667587037938929</v>
      </c>
      <c r="BC238" s="771">
        <v>-13.576317042500001</v>
      </c>
      <c r="BD238" s="771">
        <v>-13.576317042500001</v>
      </c>
      <c r="BE238" s="771">
        <v>-13.576317042500001</v>
      </c>
      <c r="BF238" s="771">
        <v>-13.576317042500001</v>
      </c>
      <c r="BG238" s="771">
        <v>-13.371662511875144</v>
      </c>
      <c r="BH238" s="771">
        <v>-13.371662511875144</v>
      </c>
      <c r="BI238" s="771">
        <v>-13.371662511875144</v>
      </c>
      <c r="BJ238" s="771">
        <v>-13.371662511875144</v>
      </c>
      <c r="BK238" s="771">
        <v>-88.61285625265657</v>
      </c>
      <c r="BL238" s="771">
        <v>18.017406700795899</v>
      </c>
      <c r="BM238" s="771">
        <v>18.017406700795899</v>
      </c>
      <c r="BN238" s="771">
        <v>18.017406700795899</v>
      </c>
      <c r="BO238" s="771">
        <v>58.634605873898998</v>
      </c>
      <c r="BP238" s="771">
        <v>58.634605873899005</v>
      </c>
      <c r="BQ238" s="771">
        <v>58.634605873899005</v>
      </c>
      <c r="BR238" s="771">
        <v>58.634605873898998</v>
      </c>
      <c r="BS238" s="771">
        <v>-53.110340859733</v>
      </c>
      <c r="BT238" s="771">
        <v>-53.110340859733</v>
      </c>
      <c r="BU238" s="771">
        <v>-53.110340859733</v>
      </c>
      <c r="BV238" s="771">
        <v>-53.110340859733</v>
      </c>
      <c r="BW238" s="771">
        <v>57.123390382164501</v>
      </c>
      <c r="BX238" s="771">
        <v>57.123390382164501</v>
      </c>
      <c r="BY238" s="771">
        <v>57.123390382164501</v>
      </c>
      <c r="BZ238" s="771">
        <v>57.123390382164501</v>
      </c>
      <c r="CA238" s="771">
        <v>-22.607276466310751</v>
      </c>
      <c r="CB238" s="771">
        <v>-22.607276466310751</v>
      </c>
      <c r="CC238" s="771">
        <v>-22.607276466310751</v>
      </c>
      <c r="CD238" s="771">
        <v>-22.607276466310751</v>
      </c>
      <c r="CE238" s="771">
        <v>-7.1336168861670615</v>
      </c>
      <c r="CF238" s="771">
        <v>-7.1336168861670615</v>
      </c>
      <c r="CG238" s="771">
        <v>-7.1336168861670615</v>
      </c>
      <c r="CH238" s="771">
        <v>-7.1336168861670615</v>
      </c>
      <c r="CI238" s="771">
        <v>19.805703373229051</v>
      </c>
      <c r="CJ238" s="771">
        <v>19.805703373229051</v>
      </c>
      <c r="CK238" s="771">
        <v>19.805703373229051</v>
      </c>
      <c r="CL238" s="771">
        <v>19.805703373229051</v>
      </c>
      <c r="CM238" s="771">
        <v>-35.627037995190861</v>
      </c>
      <c r="CN238" s="771">
        <v>18.950583885965429</v>
      </c>
      <c r="CO238" s="771">
        <v>-16.068955339322425</v>
      </c>
      <c r="CP238" s="771">
        <v>190.08245503632983</v>
      </c>
      <c r="CQ238" s="771">
        <v>-69.3384147552581</v>
      </c>
      <c r="CR238" s="771">
        <v>-25.630749317236713</v>
      </c>
      <c r="CS238" s="771">
        <v>-2.809736941738052</v>
      </c>
      <c r="CT238" s="771">
        <v>193.29724933993211</v>
      </c>
      <c r="CU238" s="849">
        <v>-66.782162870035464</v>
      </c>
      <c r="CV238" s="849">
        <v>-10.253960971344217</v>
      </c>
      <c r="CW238" s="849">
        <v>-80.153444165083158</v>
      </c>
      <c r="CX238" s="849">
        <v>268.96697282116185</v>
      </c>
      <c r="CY238" s="849">
        <v>-52.336777762631527</v>
      </c>
      <c r="CZ238" s="849">
        <v>274.44497781816949</v>
      </c>
      <c r="DA238" s="849">
        <v>116.08899045173911</v>
      </c>
      <c r="DB238" s="849">
        <v>-10.295944346367122</v>
      </c>
      <c r="DC238" s="849">
        <v>-113.52940014759393</v>
      </c>
      <c r="DD238" s="849">
        <v>-77.42639470009091</v>
      </c>
      <c r="DE238" s="849">
        <v>267.72679301964934</v>
      </c>
      <c r="DF238" s="850">
        <v>77.649059913848248</v>
      </c>
      <c r="DG238" s="850">
        <v>-66.817841955968888</v>
      </c>
      <c r="DH238" s="850">
        <v>-102.81725516353714</v>
      </c>
      <c r="DI238" s="771">
        <v>18.855865845989399</v>
      </c>
      <c r="DJ238" s="771">
        <v>297.62103714276543</v>
      </c>
      <c r="DK238" s="771"/>
      <c r="DL238" s="771"/>
      <c r="DM238" s="771"/>
      <c r="DN238" s="771"/>
      <c r="DO238" s="771"/>
      <c r="DP238" s="771"/>
      <c r="DQ238" s="771"/>
      <c r="DR238" s="771"/>
      <c r="DS238" s="771"/>
      <c r="DT238" s="771"/>
      <c r="DU238" s="771"/>
      <c r="DV238" s="771"/>
      <c r="DW238" s="771"/>
      <c r="DX238" s="771"/>
      <c r="DY238" s="771"/>
      <c r="DZ238" s="772"/>
    </row>
    <row r="239" spans="1:130" s="1" customFormat="1">
      <c r="A239" s="714"/>
      <c r="B239" s="454" t="s">
        <v>759</v>
      </c>
      <c r="C239" s="458"/>
      <c r="D239" s="458"/>
      <c r="E239" s="458"/>
      <c r="F239" s="458"/>
      <c r="G239" s="458"/>
      <c r="H239" s="458"/>
      <c r="I239" s="458"/>
      <c r="J239" s="458"/>
      <c r="K239" s="458"/>
      <c r="L239" s="458"/>
      <c r="M239" s="458"/>
      <c r="N239" s="458"/>
      <c r="O239" s="773">
        <v>4.3149999999999977</v>
      </c>
      <c r="P239" s="773">
        <v>4.3149999999999977</v>
      </c>
      <c r="Q239" s="773">
        <v>4.3149999999999977</v>
      </c>
      <c r="R239" s="773">
        <v>4.3149999999999977</v>
      </c>
      <c r="S239" s="773">
        <v>3.5096500000000006</v>
      </c>
      <c r="T239" s="773">
        <v>3.5096500000000006</v>
      </c>
      <c r="U239" s="773">
        <v>3.5096500000000006</v>
      </c>
      <c r="V239" s="773">
        <v>3.5096500000000006</v>
      </c>
      <c r="W239" s="773">
        <v>-0.45550000000000068</v>
      </c>
      <c r="X239" s="773">
        <v>-0.45550000000000068</v>
      </c>
      <c r="Y239" s="773">
        <v>-0.45550000000000068</v>
      </c>
      <c r="Z239" s="773">
        <v>-0.45550000000000068</v>
      </c>
      <c r="AA239" s="773">
        <v>-3.3150000000000013</v>
      </c>
      <c r="AB239" s="773">
        <v>-3.3150000000000013</v>
      </c>
      <c r="AC239" s="773">
        <v>-3.3150000000000013</v>
      </c>
      <c r="AD239" s="773">
        <v>-3.3150000000000013</v>
      </c>
      <c r="AE239" s="773">
        <v>-3.2050000000000001</v>
      </c>
      <c r="AF239" s="773">
        <v>-3.2050000000000001</v>
      </c>
      <c r="AG239" s="773">
        <v>-3.2050000000000001</v>
      </c>
      <c r="AH239" s="773">
        <v>-3.2050000000000001</v>
      </c>
      <c r="AI239" s="773">
        <v>8.9237499999999965</v>
      </c>
      <c r="AJ239" s="773">
        <v>8.9237499999999965</v>
      </c>
      <c r="AK239" s="773">
        <v>8.9237499999999965</v>
      </c>
      <c r="AL239" s="773">
        <v>8.9237499999999965</v>
      </c>
      <c r="AM239" s="773">
        <v>-26.984482857142865</v>
      </c>
      <c r="AN239" s="773">
        <v>-26.984482857142865</v>
      </c>
      <c r="AO239" s="773">
        <v>-26.984482857142865</v>
      </c>
      <c r="AP239" s="773">
        <v>-26.984482857142865</v>
      </c>
      <c r="AQ239" s="773">
        <v>-29.789749999999998</v>
      </c>
      <c r="AR239" s="773">
        <v>-29.789749999999998</v>
      </c>
      <c r="AS239" s="773">
        <v>-29.789749999999998</v>
      </c>
      <c r="AT239" s="773">
        <v>-29.789749999999998</v>
      </c>
      <c r="AU239" s="773">
        <v>-20.380161627438994</v>
      </c>
      <c r="AV239" s="773">
        <v>-20.380161627438994</v>
      </c>
      <c r="AW239" s="773">
        <v>-20.380161627438994</v>
      </c>
      <c r="AX239" s="773">
        <v>-20.380161627438994</v>
      </c>
      <c r="AY239" s="773">
        <v>-27.667587037938929</v>
      </c>
      <c r="AZ239" s="773">
        <v>-27.667587037938929</v>
      </c>
      <c r="BA239" s="773">
        <v>-27.667587037938929</v>
      </c>
      <c r="BB239" s="773">
        <v>-27.667587037938929</v>
      </c>
      <c r="BC239" s="773">
        <v>-13.576317042500001</v>
      </c>
      <c r="BD239" s="773">
        <v>-13.576317042500001</v>
      </c>
      <c r="BE239" s="773">
        <v>-13.576317042500001</v>
      </c>
      <c r="BF239" s="773">
        <v>-13.576317042500001</v>
      </c>
      <c r="BG239" s="773">
        <v>-13.371662511875144</v>
      </c>
      <c r="BH239" s="773">
        <v>-13.371662511875144</v>
      </c>
      <c r="BI239" s="773">
        <v>-13.371662511875144</v>
      </c>
      <c r="BJ239" s="773">
        <v>-13.371662511875144</v>
      </c>
      <c r="BK239" s="773">
        <v>18.017406700795899</v>
      </c>
      <c r="BL239" s="773">
        <v>18.017406700795899</v>
      </c>
      <c r="BM239" s="773">
        <v>18.017406700795899</v>
      </c>
      <c r="BN239" s="773">
        <v>18.017406700795899</v>
      </c>
      <c r="BO239" s="773">
        <v>58.634605873898998</v>
      </c>
      <c r="BP239" s="773">
        <v>58.634605873899005</v>
      </c>
      <c r="BQ239" s="773">
        <v>58.634605873899005</v>
      </c>
      <c r="BR239" s="773">
        <v>58.634605873898998</v>
      </c>
      <c r="BS239" s="773">
        <v>-53.110340859733</v>
      </c>
      <c r="BT239" s="773">
        <v>-53.110340859733</v>
      </c>
      <c r="BU239" s="773">
        <v>-53.110340859733</v>
      </c>
      <c r="BV239" s="773">
        <v>-53.110340859733</v>
      </c>
      <c r="BW239" s="773">
        <v>57.123390382164501</v>
      </c>
      <c r="BX239" s="773">
        <v>57.123390382164501</v>
      </c>
      <c r="BY239" s="773">
        <v>57.123390382164501</v>
      </c>
      <c r="BZ239" s="773">
        <v>57.123390382164501</v>
      </c>
      <c r="CA239" s="773">
        <v>-22.607276466310751</v>
      </c>
      <c r="CB239" s="773">
        <v>-22.607276466310751</v>
      </c>
      <c r="CC239" s="773">
        <v>-22.607276466310751</v>
      </c>
      <c r="CD239" s="773">
        <v>-22.607276466310751</v>
      </c>
      <c r="CE239" s="773">
        <v>-7.1336168861670615</v>
      </c>
      <c r="CF239" s="773">
        <v>-7.1336168861670615</v>
      </c>
      <c r="CG239" s="773">
        <v>-7.1336168861670615</v>
      </c>
      <c r="CH239" s="773">
        <v>-7.1336168861670615</v>
      </c>
      <c r="CI239" s="773">
        <v>19.805703373229051</v>
      </c>
      <c r="CJ239" s="773">
        <v>19.805703373229051</v>
      </c>
      <c r="CK239" s="773">
        <v>19.805703373229051</v>
      </c>
      <c r="CL239" s="773">
        <v>19.805703373229051</v>
      </c>
      <c r="CM239" s="773">
        <v>-35.627037995190861</v>
      </c>
      <c r="CN239" s="773">
        <v>18.950583885965429</v>
      </c>
      <c r="CO239" s="773">
        <v>-16.068955339322425</v>
      </c>
      <c r="CP239" s="773">
        <v>190.08245503632983</v>
      </c>
      <c r="CQ239" s="773">
        <v>-69.3384147552581</v>
      </c>
      <c r="CR239" s="773">
        <v>-25.630749317236713</v>
      </c>
      <c r="CS239" s="773">
        <v>-2.809736941738052</v>
      </c>
      <c r="CT239" s="773">
        <v>193.29724933993211</v>
      </c>
      <c r="CU239" s="842">
        <v>-66.782162870035464</v>
      </c>
      <c r="CV239" s="842">
        <v>-10.253960971344217</v>
      </c>
      <c r="CW239" s="842">
        <v>-80.153444165083158</v>
      </c>
      <c r="CX239" s="842">
        <v>268.96697282116185</v>
      </c>
      <c r="CY239" s="842">
        <v>-52.336777762631527</v>
      </c>
      <c r="CZ239" s="842">
        <v>274.44497781816949</v>
      </c>
      <c r="DA239" s="842">
        <v>116.08899045173911</v>
      </c>
      <c r="DB239" s="842">
        <v>-10.295944346367122</v>
      </c>
      <c r="DC239" s="842">
        <v>-113.52940014759393</v>
      </c>
      <c r="DD239" s="842">
        <v>-77.42639470009091</v>
      </c>
      <c r="DE239" s="842">
        <v>267.72679301964934</v>
      </c>
      <c r="DF239" s="843">
        <v>77.649059913848248</v>
      </c>
      <c r="DG239" s="843">
        <v>-192.96289555772989</v>
      </c>
      <c r="DH239" s="843">
        <v>174.50602145937785</v>
      </c>
      <c r="DI239" s="773">
        <v>-262.01435157026941</v>
      </c>
      <c r="DJ239" s="773">
        <v>151.56471936570387</v>
      </c>
      <c r="DK239" s="773"/>
      <c r="DL239" s="773"/>
      <c r="DM239" s="773"/>
      <c r="DN239" s="773"/>
      <c r="DO239" s="773"/>
      <c r="DP239" s="773"/>
      <c r="DQ239" s="773"/>
      <c r="DR239" s="773"/>
      <c r="DS239" s="773"/>
      <c r="DT239" s="773"/>
      <c r="DU239" s="773"/>
      <c r="DV239" s="773"/>
      <c r="DW239" s="773"/>
      <c r="DX239" s="773"/>
      <c r="DY239" s="773"/>
      <c r="DZ239" s="774"/>
    </row>
    <row r="240" spans="1:130" s="1" customFormat="1" ht="16.5" thickBot="1">
      <c r="A240" s="714" t="s">
        <v>1520</v>
      </c>
      <c r="B240" s="455" t="s">
        <v>668</v>
      </c>
      <c r="C240" s="459"/>
      <c r="D240" s="459"/>
      <c r="E240" s="459"/>
      <c r="F240" s="459"/>
      <c r="G240" s="459"/>
      <c r="H240" s="459"/>
      <c r="I240" s="459"/>
      <c r="J240" s="459"/>
      <c r="K240" s="459"/>
      <c r="L240" s="459"/>
      <c r="M240" s="459"/>
      <c r="N240" s="459"/>
      <c r="O240" s="775">
        <v>4.3149999999999977</v>
      </c>
      <c r="P240" s="775">
        <v>4.3149999999999977</v>
      </c>
      <c r="Q240" s="775">
        <v>4.3149999999999977</v>
      </c>
      <c r="R240" s="775">
        <v>4.3149999999999977</v>
      </c>
      <c r="S240" s="775">
        <v>3.5096500000000006</v>
      </c>
      <c r="T240" s="775">
        <v>3.5096500000000006</v>
      </c>
      <c r="U240" s="775">
        <v>3.5096500000000006</v>
      </c>
      <c r="V240" s="775">
        <v>3.5096500000000006</v>
      </c>
      <c r="W240" s="775">
        <v>-0.45550000000000068</v>
      </c>
      <c r="X240" s="775">
        <v>-0.45550000000000068</v>
      </c>
      <c r="Y240" s="775">
        <v>-0.45550000000000068</v>
      </c>
      <c r="Z240" s="775">
        <v>-0.45550000000000068</v>
      </c>
      <c r="AA240" s="775">
        <v>-3.3150000000000013</v>
      </c>
      <c r="AB240" s="775">
        <v>-3.3150000000000013</v>
      </c>
      <c r="AC240" s="775">
        <v>-3.3150000000000013</v>
      </c>
      <c r="AD240" s="775">
        <v>-3.3150000000000013</v>
      </c>
      <c r="AE240" s="775">
        <v>-3.2050000000000001</v>
      </c>
      <c r="AF240" s="775">
        <v>-3.2050000000000001</v>
      </c>
      <c r="AG240" s="775">
        <v>-3.2050000000000001</v>
      </c>
      <c r="AH240" s="775">
        <v>-3.2050000000000001</v>
      </c>
      <c r="AI240" s="775">
        <v>8.9237499999999965</v>
      </c>
      <c r="AJ240" s="775">
        <v>8.9237499999999965</v>
      </c>
      <c r="AK240" s="775">
        <v>8.9237499999999965</v>
      </c>
      <c r="AL240" s="775">
        <v>8.9237499999999965</v>
      </c>
      <c r="AM240" s="775">
        <v>-26.984482857142865</v>
      </c>
      <c r="AN240" s="775">
        <v>-26.984482857142865</v>
      </c>
      <c r="AO240" s="775">
        <v>-26.984482857142865</v>
      </c>
      <c r="AP240" s="775">
        <v>-26.984482857142865</v>
      </c>
      <c r="AQ240" s="775">
        <v>-29.789749999999998</v>
      </c>
      <c r="AR240" s="775">
        <v>-29.789749999999998</v>
      </c>
      <c r="AS240" s="775">
        <v>-29.789749999999998</v>
      </c>
      <c r="AT240" s="775">
        <v>-29.789749999999998</v>
      </c>
      <c r="AU240" s="775">
        <v>-20.380161627438994</v>
      </c>
      <c r="AV240" s="775">
        <v>-20.380161627438994</v>
      </c>
      <c r="AW240" s="775">
        <v>-20.380161627438994</v>
      </c>
      <c r="AX240" s="775">
        <v>-20.380161627438994</v>
      </c>
      <c r="AY240" s="775">
        <v>-27.667587037938929</v>
      </c>
      <c r="AZ240" s="775">
        <v>-27.667587037938929</v>
      </c>
      <c r="BA240" s="775">
        <v>-27.667587037938929</v>
      </c>
      <c r="BB240" s="775">
        <v>-27.667587037938929</v>
      </c>
      <c r="BC240" s="775">
        <v>-13.576317042500001</v>
      </c>
      <c r="BD240" s="775">
        <v>-13.576317042500001</v>
      </c>
      <c r="BE240" s="775">
        <v>-13.576317042500001</v>
      </c>
      <c r="BF240" s="775">
        <v>-13.576317042500001</v>
      </c>
      <c r="BG240" s="775">
        <v>-13.371662511875144</v>
      </c>
      <c r="BH240" s="775">
        <v>-13.371662511875144</v>
      </c>
      <c r="BI240" s="775">
        <v>-13.371662511875144</v>
      </c>
      <c r="BJ240" s="775">
        <v>-13.371662511875144</v>
      </c>
      <c r="BK240" s="775">
        <v>18.017406700795899</v>
      </c>
      <c r="BL240" s="775">
        <v>18.017406700795899</v>
      </c>
      <c r="BM240" s="775">
        <v>18.017406700795899</v>
      </c>
      <c r="BN240" s="775">
        <v>18.017406700795899</v>
      </c>
      <c r="BO240" s="775">
        <v>58.634605873898998</v>
      </c>
      <c r="BP240" s="775">
        <v>58.634605873899005</v>
      </c>
      <c r="BQ240" s="775">
        <v>58.634605873899005</v>
      </c>
      <c r="BR240" s="775">
        <v>58.634605873898998</v>
      </c>
      <c r="BS240" s="775">
        <v>-53.110340859733</v>
      </c>
      <c r="BT240" s="775">
        <v>-53.110340859733</v>
      </c>
      <c r="BU240" s="775">
        <v>-53.110340859733</v>
      </c>
      <c r="BV240" s="775">
        <v>-53.110340859733</v>
      </c>
      <c r="BW240" s="775">
        <v>57.123390382164501</v>
      </c>
      <c r="BX240" s="775">
        <v>57.123390382164501</v>
      </c>
      <c r="BY240" s="775">
        <v>57.123390382164501</v>
      </c>
      <c r="BZ240" s="775">
        <v>57.123390382164501</v>
      </c>
      <c r="CA240" s="775">
        <v>-22.607276466310751</v>
      </c>
      <c r="CB240" s="775">
        <v>-22.607276466310751</v>
      </c>
      <c r="CC240" s="775">
        <v>-22.607276466310751</v>
      </c>
      <c r="CD240" s="775">
        <v>-22.607276466310751</v>
      </c>
      <c r="CE240" s="775">
        <v>-7.1336168861670615</v>
      </c>
      <c r="CF240" s="775">
        <v>-7.1336168861670615</v>
      </c>
      <c r="CG240" s="775">
        <v>-7.1336168861670615</v>
      </c>
      <c r="CH240" s="775">
        <v>-7.1336168861670615</v>
      </c>
      <c r="CI240" s="775">
        <v>19.805703373229051</v>
      </c>
      <c r="CJ240" s="775">
        <v>19.805703373229051</v>
      </c>
      <c r="CK240" s="775">
        <v>19.805703373229051</v>
      </c>
      <c r="CL240" s="775">
        <v>19.805703373229051</v>
      </c>
      <c r="CM240" s="775">
        <v>-35.627037995190861</v>
      </c>
      <c r="CN240" s="775">
        <v>18.950583885965429</v>
      </c>
      <c r="CO240" s="775">
        <v>-16.068955339322425</v>
      </c>
      <c r="CP240" s="775">
        <v>190.08245503632983</v>
      </c>
      <c r="CQ240" s="775">
        <v>-69.3384147552581</v>
      </c>
      <c r="CR240" s="775">
        <v>-25.630749317236713</v>
      </c>
      <c r="CS240" s="775">
        <v>-2.809736941738052</v>
      </c>
      <c r="CT240" s="775">
        <v>193.29724933993211</v>
      </c>
      <c r="CU240" s="851">
        <v>-66.782162870035464</v>
      </c>
      <c r="CV240" s="851">
        <v>-10.253960971344217</v>
      </c>
      <c r="CW240" s="851">
        <v>-80.153444165083158</v>
      </c>
      <c r="CX240" s="851">
        <v>268.96697282116185</v>
      </c>
      <c r="CY240" s="851">
        <v>-52.336777762631513</v>
      </c>
      <c r="CZ240" s="851">
        <v>274.44497781816955</v>
      </c>
      <c r="DA240" s="851">
        <v>116.08899045173909</v>
      </c>
      <c r="DB240" s="851">
        <v>-10.295944346367129</v>
      </c>
      <c r="DC240" s="851">
        <v>-113.52940014759393</v>
      </c>
      <c r="DD240" s="851">
        <v>-77.426394700090896</v>
      </c>
      <c r="DE240" s="851">
        <v>267.72679301964934</v>
      </c>
      <c r="DF240" s="852">
        <v>77.649059913848248</v>
      </c>
      <c r="DG240" s="852">
        <v>-192.96289555772989</v>
      </c>
      <c r="DH240" s="852">
        <v>174.50602145937785</v>
      </c>
      <c r="DI240" s="775">
        <v>-262.01435157026941</v>
      </c>
      <c r="DJ240" s="775">
        <v>151.56471936570387</v>
      </c>
      <c r="DK240" s="775"/>
      <c r="DL240" s="775"/>
      <c r="DM240" s="775"/>
      <c r="DN240" s="775"/>
      <c r="DO240" s="775"/>
      <c r="DP240" s="775"/>
      <c r="DQ240" s="775"/>
      <c r="DR240" s="775"/>
      <c r="DS240" s="775"/>
      <c r="DT240" s="775"/>
      <c r="DU240" s="775"/>
      <c r="DV240" s="775"/>
      <c r="DW240" s="775"/>
      <c r="DX240" s="775"/>
      <c r="DY240" s="775"/>
      <c r="DZ240" s="776"/>
    </row>
    <row r="241" spans="1:130" s="1" customFormat="1">
      <c r="A241" s="714"/>
      <c r="B241" s="461" t="s">
        <v>1463</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01" t="str">
        <f>IF('monthly data'!LP240&gt;0,AVERAGE('monthly data'!LN240:LP240),"")</f>
        <v/>
      </c>
      <c r="DH241" s="802" t="str">
        <f>IF('monthly data'!LS240&gt;0,AVERAGE('monthly data'!LQ240:LS240),"")</f>
        <v/>
      </c>
      <c r="DI241" s="802" t="str">
        <f>IF('monthly data'!LV240&gt;0,AVERAGE('monthly data'!LT240:LV240),"")</f>
        <v/>
      </c>
      <c r="DJ241" s="802" t="str">
        <f>IF('monthly data'!LY240&gt;0,AVERAGE('monthly data'!LW240:LY240),"")</f>
        <v/>
      </c>
      <c r="DK241" s="802" t="str">
        <f>IF('monthly data'!MB240&gt;0,AVERAGE('monthly data'!LZ240:MB240),"")</f>
        <v/>
      </c>
      <c r="DL241" s="802" t="str">
        <f>IF('monthly data'!ME240&gt;0,AVERAGE('monthly data'!MC240:ME240),"")</f>
        <v/>
      </c>
      <c r="DM241" s="802" t="str">
        <f>IF('monthly data'!MH240&gt;0,AVERAGE('monthly data'!MF240:MH240),"")</f>
        <v/>
      </c>
      <c r="DN241" s="802" t="str">
        <f>IF('monthly data'!MK240&gt;0,AVERAGE('monthly data'!MI240:MK240),"")</f>
        <v/>
      </c>
      <c r="DO241" s="802" t="str">
        <f>IF('monthly data'!MN240&gt;0,AVERAGE('monthly data'!ML240:MN240),"")</f>
        <v/>
      </c>
      <c r="DP241" s="802" t="str">
        <f>IF('monthly data'!MQ240&gt;0,AVERAGE('monthly data'!MO240:MQ240),"")</f>
        <v/>
      </c>
      <c r="DQ241" s="802" t="str">
        <f>IF('monthly data'!MT240&gt;0,AVERAGE('monthly data'!MR240:MT240),"")</f>
        <v/>
      </c>
      <c r="DR241" s="802" t="str">
        <f>IF('monthly data'!MW240&gt;0,AVERAGE('monthly data'!MU240:MW240),"")</f>
        <v/>
      </c>
      <c r="DS241" s="802"/>
      <c r="DT241" s="802"/>
      <c r="DU241" s="802"/>
      <c r="DV241" s="802"/>
      <c r="DW241" s="802"/>
      <c r="DX241" s="802"/>
      <c r="DY241" s="802"/>
      <c r="DZ241" s="803"/>
    </row>
    <row r="242" spans="1:130" ht="17.100000000000001" customHeight="1">
      <c r="DG242" s="800" t="s">
        <v>1532</v>
      </c>
    </row>
    <row r="243" spans="1:130" s="444" customFormat="1" ht="15.75" customHeight="1">
      <c r="A243" s="715"/>
      <c r="B243" s="528" t="s">
        <v>1500</v>
      </c>
      <c r="C243" s="579" t="s">
        <v>502</v>
      </c>
      <c r="D243" s="579" t="s">
        <v>503</v>
      </c>
      <c r="E243" s="579" t="s">
        <v>504</v>
      </c>
      <c r="F243" s="579" t="s">
        <v>505</v>
      </c>
      <c r="G243" s="579" t="s">
        <v>506</v>
      </c>
      <c r="H243" s="579" t="s">
        <v>507</v>
      </c>
      <c r="I243" s="579" t="s">
        <v>508</v>
      </c>
      <c r="J243" s="579" t="s">
        <v>509</v>
      </c>
      <c r="K243" s="579" t="s">
        <v>510</v>
      </c>
      <c r="L243" s="579" t="s">
        <v>511</v>
      </c>
      <c r="M243" s="579" t="s">
        <v>512</v>
      </c>
      <c r="N243" s="579" t="s">
        <v>513</v>
      </c>
      <c r="O243" s="579" t="s">
        <v>514</v>
      </c>
      <c r="P243" s="579" t="s">
        <v>515</v>
      </c>
      <c r="Q243" s="579" t="s">
        <v>516</v>
      </c>
      <c r="R243" s="579" t="s">
        <v>517</v>
      </c>
      <c r="S243" s="579" t="s">
        <v>518</v>
      </c>
      <c r="T243" s="579" t="s">
        <v>519</v>
      </c>
      <c r="U243" s="579" t="s">
        <v>520</v>
      </c>
      <c r="V243" s="579" t="s">
        <v>521</v>
      </c>
      <c r="W243" s="579" t="s">
        <v>522</v>
      </c>
      <c r="X243" s="579" t="s">
        <v>523</v>
      </c>
      <c r="Y243" s="579" t="s">
        <v>524</v>
      </c>
      <c r="Z243" s="579" t="s">
        <v>525</v>
      </c>
      <c r="AA243" s="579" t="s">
        <v>526</v>
      </c>
      <c r="AB243" s="579" t="s">
        <v>527</v>
      </c>
      <c r="AC243" s="579" t="s">
        <v>528</v>
      </c>
      <c r="AD243" s="579" t="s">
        <v>529</v>
      </c>
      <c r="AE243" s="579" t="s">
        <v>530</v>
      </c>
      <c r="AF243" s="579" t="s">
        <v>531</v>
      </c>
      <c r="AG243" s="579" t="s">
        <v>532</v>
      </c>
      <c r="AH243" s="579" t="s">
        <v>533</v>
      </c>
      <c r="AI243" s="579" t="s">
        <v>534</v>
      </c>
      <c r="AJ243" s="579" t="s">
        <v>535</v>
      </c>
      <c r="AK243" s="579" t="s">
        <v>536</v>
      </c>
      <c r="AL243" s="579" t="s">
        <v>537</v>
      </c>
      <c r="AM243" s="579" t="s">
        <v>538</v>
      </c>
      <c r="AN243" s="579" t="s">
        <v>539</v>
      </c>
      <c r="AO243" s="579" t="s">
        <v>540</v>
      </c>
      <c r="AP243" s="579" t="s">
        <v>541</v>
      </c>
      <c r="AQ243" s="579" t="s">
        <v>542</v>
      </c>
      <c r="AR243" s="579" t="s">
        <v>543</v>
      </c>
      <c r="AS243" s="579" t="s">
        <v>544</v>
      </c>
      <c r="AT243" s="579" t="s">
        <v>545</v>
      </c>
      <c r="AU243" s="579" t="s">
        <v>68</v>
      </c>
      <c r="AV243" s="579" t="s">
        <v>69</v>
      </c>
      <c r="AW243" s="579" t="s">
        <v>70</v>
      </c>
      <c r="AX243" s="579" t="s">
        <v>71</v>
      </c>
      <c r="AY243" s="579" t="s">
        <v>72</v>
      </c>
      <c r="AZ243" s="579" t="s">
        <v>73</v>
      </c>
      <c r="BA243" s="579" t="s">
        <v>74</v>
      </c>
      <c r="BB243" s="579" t="s">
        <v>75</v>
      </c>
      <c r="BC243" s="579" t="s">
        <v>76</v>
      </c>
      <c r="BD243" s="579" t="s">
        <v>77</v>
      </c>
      <c r="BE243" s="579" t="s">
        <v>78</v>
      </c>
      <c r="BF243" s="579" t="s">
        <v>79</v>
      </c>
      <c r="BG243" s="579" t="s">
        <v>80</v>
      </c>
      <c r="BH243" s="579" t="s">
        <v>81</v>
      </c>
      <c r="BI243" s="579" t="s">
        <v>82</v>
      </c>
      <c r="BJ243" s="579" t="s">
        <v>83</v>
      </c>
      <c r="BK243" s="579" t="s">
        <v>84</v>
      </c>
      <c r="BL243" s="579" t="s">
        <v>85</v>
      </c>
      <c r="BM243" s="579" t="s">
        <v>86</v>
      </c>
      <c r="BN243" s="579" t="s">
        <v>87</v>
      </c>
      <c r="BO243" s="579" t="s">
        <v>88</v>
      </c>
      <c r="BP243" s="579" t="s">
        <v>89</v>
      </c>
      <c r="BQ243" s="579" t="s">
        <v>90</v>
      </c>
      <c r="BR243" s="579" t="s">
        <v>91</v>
      </c>
      <c r="BS243" s="579" t="s">
        <v>92</v>
      </c>
      <c r="BT243" s="579" t="s">
        <v>93</v>
      </c>
      <c r="BU243" s="579" t="s">
        <v>94</v>
      </c>
      <c r="BV243" s="579" t="s">
        <v>95</v>
      </c>
      <c r="BW243" s="579" t="s">
        <v>96</v>
      </c>
      <c r="BX243" s="579" t="s">
        <v>97</v>
      </c>
      <c r="BY243" s="579" t="s">
        <v>98</v>
      </c>
      <c r="BZ243" s="579" t="s">
        <v>99</v>
      </c>
      <c r="CA243" s="579" t="s">
        <v>49</v>
      </c>
      <c r="CB243" s="579" t="s">
        <v>50</v>
      </c>
      <c r="CC243" s="579" t="s">
        <v>51</v>
      </c>
      <c r="CD243" s="579" t="s">
        <v>52</v>
      </c>
      <c r="CE243" s="579" t="s">
        <v>53</v>
      </c>
      <c r="CF243" s="579" t="s">
        <v>54</v>
      </c>
      <c r="CG243" s="579" t="s">
        <v>55</v>
      </c>
      <c r="CH243" s="579" t="s">
        <v>56</v>
      </c>
      <c r="CI243" s="579" t="s">
        <v>57</v>
      </c>
      <c r="CJ243" s="579" t="s">
        <v>58</v>
      </c>
      <c r="CK243" s="579" t="s">
        <v>59</v>
      </c>
      <c r="CL243" s="579" t="s">
        <v>60</v>
      </c>
      <c r="CM243" s="579" t="s">
        <v>61</v>
      </c>
      <c r="CN243" s="579" t="s">
        <v>62</v>
      </c>
      <c r="CO243" s="579" t="s">
        <v>63</v>
      </c>
      <c r="CP243" s="579" t="s">
        <v>64</v>
      </c>
      <c r="CQ243" s="579" t="s">
        <v>65</v>
      </c>
      <c r="CR243" s="579" t="s">
        <v>100</v>
      </c>
      <c r="CS243" s="579" t="s">
        <v>105</v>
      </c>
      <c r="CT243" s="579" t="s">
        <v>546</v>
      </c>
      <c r="CU243" s="579" t="s">
        <v>547</v>
      </c>
      <c r="CV243" s="579" t="s">
        <v>548</v>
      </c>
      <c r="CW243" s="579" t="s">
        <v>549</v>
      </c>
      <c r="CX243" s="579" t="s">
        <v>550</v>
      </c>
      <c r="CY243" s="579" t="s">
        <v>551</v>
      </c>
      <c r="CZ243" s="579" t="s">
        <v>552</v>
      </c>
      <c r="DA243" s="579" t="s">
        <v>553</v>
      </c>
      <c r="DB243" s="579" t="s">
        <v>554</v>
      </c>
      <c r="DC243" s="579" t="s">
        <v>555</v>
      </c>
      <c r="DD243" s="579" t="s">
        <v>556</v>
      </c>
      <c r="DE243" s="579" t="s">
        <v>557</v>
      </c>
      <c r="DF243" s="579" t="s">
        <v>558</v>
      </c>
      <c r="DG243" s="579" t="s">
        <v>559</v>
      </c>
      <c r="DH243" s="579" t="s">
        <v>560</v>
      </c>
      <c r="DI243" s="579" t="s">
        <v>561</v>
      </c>
      <c r="DJ243" s="579" t="s">
        <v>562</v>
      </c>
      <c r="DK243" s="579" t="s">
        <v>563</v>
      </c>
      <c r="DL243" s="579" t="s">
        <v>564</v>
      </c>
      <c r="DM243" s="579" t="s">
        <v>565</v>
      </c>
      <c r="DN243" s="579" t="s">
        <v>566</v>
      </c>
      <c r="DO243" s="579" t="s">
        <v>567</v>
      </c>
      <c r="DP243" s="579" t="s">
        <v>851</v>
      </c>
      <c r="DQ243" s="579" t="s">
        <v>852</v>
      </c>
      <c r="DR243" s="579" t="s">
        <v>853</v>
      </c>
      <c r="DS243" s="579" t="s">
        <v>1387</v>
      </c>
      <c r="DT243" s="579" t="s">
        <v>1388</v>
      </c>
      <c r="DU243" s="579" t="s">
        <v>1389</v>
      </c>
      <c r="DV243" s="579" t="s">
        <v>1390</v>
      </c>
      <c r="DW243" s="579" t="s">
        <v>1392</v>
      </c>
      <c r="DX243" s="579" t="s">
        <v>1394</v>
      </c>
      <c r="DY243" s="579" t="s">
        <v>1393</v>
      </c>
      <c r="DZ243" s="579" t="s">
        <v>1391</v>
      </c>
    </row>
    <row r="244" spans="1:130" s="216" customFormat="1" ht="15" customHeight="1">
      <c r="A244" s="777" t="s">
        <v>1488</v>
      </c>
      <c r="B244" s="476" t="s">
        <v>568</v>
      </c>
      <c r="C244" s="480">
        <f>AVERAGE('monthly data'!B244:D244)</f>
        <v>2.1626999999999996</v>
      </c>
      <c r="D244" s="480">
        <f>AVERAGE('monthly data'!E244:G244)</f>
        <v>4.211666666666666</v>
      </c>
      <c r="E244" s="480">
        <f>AVERAGE('monthly data'!H244:J244)</f>
        <v>13.180999999999999</v>
      </c>
      <c r="F244" s="480">
        <f>AVERAGE('monthly data'!K244:M244)</f>
        <v>24.576099999999997</v>
      </c>
      <c r="G244" s="480">
        <f>AVERAGE('monthly data'!N244:P244)</f>
        <v>32.854833333333332</v>
      </c>
      <c r="H244" s="480">
        <f>AVERAGE('monthly data'!Q244:S244)</f>
        <v>33.74133333333333</v>
      </c>
      <c r="I244" s="480">
        <f>AVERAGE('monthly data'!T244:V244)</f>
        <v>36.161000000000001</v>
      </c>
      <c r="J244" s="480">
        <f>AVERAGE('monthly data'!W244:Y244)</f>
        <v>39.031333333333329</v>
      </c>
      <c r="K244" s="480">
        <f>AVERAGE('monthly data'!Z244:AB244)</f>
        <v>43.580666666666673</v>
      </c>
      <c r="L244" s="480">
        <f>AVERAGE('monthly data'!AC244:AE244)</f>
        <v>49.681000000000004</v>
      </c>
      <c r="M244" s="480">
        <f>AVERAGE('monthly data'!AF244:AH244)</f>
        <v>49.227333333333327</v>
      </c>
      <c r="N244" s="480">
        <f>AVERAGE('monthly data'!AI244:AK244)</f>
        <v>54.275100000000002</v>
      </c>
      <c r="O244" s="480">
        <f>AVERAGE('monthly data'!AL244:AN244)</f>
        <v>47.248779333333324</v>
      </c>
      <c r="P244" s="480">
        <f>AVERAGE('monthly data'!AO244:AQ244)</f>
        <v>44.693509666666671</v>
      </c>
      <c r="Q244" s="480">
        <f>AVERAGE('monthly data'!AR244:AT244)</f>
        <v>43.703340000000004</v>
      </c>
      <c r="R244" s="480">
        <f>AVERAGE('monthly data'!AU244:AW244)</f>
        <v>43.508648999999991</v>
      </c>
      <c r="S244" s="480">
        <f>AVERAGE('monthly data'!AX244:AZ244)</f>
        <v>39.658155999999998</v>
      </c>
      <c r="T244" s="480">
        <f>AVERAGE('monthly data'!BA244:BC244)</f>
        <v>36.375971</v>
      </c>
      <c r="U244" s="480">
        <f>AVERAGE('monthly data'!BD244:BF244)</f>
        <v>43.130579333333323</v>
      </c>
      <c r="V244" s="480">
        <f>AVERAGE('monthly data'!BG244:BI244)</f>
        <v>41.540206666666677</v>
      </c>
      <c r="W244" s="480">
        <f>AVERAGE('monthly data'!BJ244:BL244)</f>
        <v>42.577470333333331</v>
      </c>
      <c r="X244" s="480">
        <f>AVERAGE('monthly data'!BM244:BO244)</f>
        <v>38.242027</v>
      </c>
      <c r="Y244" s="480">
        <f>AVERAGE('monthly data'!BP244:BR244)</f>
        <v>42.349421666666665</v>
      </c>
      <c r="Z244" s="480">
        <f>AVERAGE('monthly data'!BS244:BU244)</f>
        <v>51.530130666666672</v>
      </c>
      <c r="AA244" s="480">
        <f>AVERAGE('monthly data'!BV244:BX244)</f>
        <v>72.963576000000003</v>
      </c>
      <c r="AB244" s="480">
        <f>AVERAGE('monthly data'!BY244:CA244)</f>
        <v>78.572951666666668</v>
      </c>
      <c r="AC244" s="480">
        <f>AVERAGE('monthly data'!CB244:CD244)</f>
        <v>74.610536666666675</v>
      </c>
      <c r="AD244" s="480">
        <f>AVERAGE('monthly data'!CE244:CG244)</f>
        <v>78.433996666666658</v>
      </c>
      <c r="AE244" s="480">
        <f>AVERAGE('monthly data'!CH244:CJ244)</f>
        <v>69.80977</v>
      </c>
      <c r="AF244" s="480">
        <f>AVERAGE('monthly data'!CK244:CM244)</f>
        <v>66.202006666666662</v>
      </c>
      <c r="AG244" s="480">
        <f>AVERAGE('monthly data'!CN244:CP244)</f>
        <v>74.592056666666664</v>
      </c>
      <c r="AH244" s="480">
        <f>AVERAGE('monthly data'!CQ244:CS244)</f>
        <v>84.769880000000001</v>
      </c>
      <c r="AI244" s="480">
        <f>AVERAGE('monthly data'!CT244:CV244)</f>
        <v>98.583393333333333</v>
      </c>
      <c r="AJ244" s="480">
        <f>AVERAGE('monthly data'!CW244:CY244)</f>
        <v>95.958993333333339</v>
      </c>
      <c r="AK244" s="480">
        <f>AVERAGE('monthly data'!CZ244:DB244)</f>
        <v>91.069323333333344</v>
      </c>
      <c r="AL244" s="480">
        <f>AVERAGE('monthly data'!DC244:DE244)</f>
        <v>93.496093333333349</v>
      </c>
      <c r="AM244" s="480">
        <f>AVERAGE('monthly data'!DF244:DH244)</f>
        <v>108.02004420000002</v>
      </c>
      <c r="AN244" s="480">
        <f>AVERAGE('monthly data'!DI244:DK244)</f>
        <v>104.509728591</v>
      </c>
      <c r="AO244" s="480">
        <f>AVERAGE('monthly data'!DL244:DN244)</f>
        <v>108.17683459499999</v>
      </c>
      <c r="AP244" s="480">
        <f>AVERAGE('monthly data'!DO244:DQ244)</f>
        <v>142.41153266666666</v>
      </c>
      <c r="AQ244" s="480">
        <f>AVERAGE('monthly data'!DR244:DT244)</f>
        <v>170.44047266666666</v>
      </c>
      <c r="AR244" s="480">
        <f>AVERAGE('monthly data'!DU244:DW244)</f>
        <v>177.36298233333332</v>
      </c>
      <c r="AS244" s="480">
        <f>AVERAGE('monthly data'!DX244:DZ244)</f>
        <v>178.3532246666667</v>
      </c>
      <c r="AT244" s="480">
        <f>AVERAGE('monthly data'!EA244:EC244)</f>
        <v>203.34505300000001</v>
      </c>
      <c r="AU244" s="480">
        <f>AVERAGE('monthly data'!ED244:EF244)</f>
        <v>260.66289866666665</v>
      </c>
      <c r="AV244" s="480">
        <f>AVERAGE('monthly data'!EG244:EI244)</f>
        <v>281.98923633333334</v>
      </c>
      <c r="AW244" s="480">
        <f>AVERAGE('monthly data'!EJ244:EL244)</f>
        <v>281.65099833333335</v>
      </c>
      <c r="AX244" s="480">
        <f>AVERAGE('monthly data'!EM244:EO244)</f>
        <v>280.137002</v>
      </c>
      <c r="AY244" s="480">
        <f>AVERAGE('monthly data'!EP244:ER244)</f>
        <v>268.46437566666663</v>
      </c>
      <c r="AZ244" s="480">
        <f>AVERAGE('monthly data'!ES244:EU244)</f>
        <v>296.03227699999997</v>
      </c>
      <c r="BA244" s="480">
        <f>AVERAGE('monthly data'!EV244:EX244)</f>
        <v>330.83288833333336</v>
      </c>
      <c r="BB244" s="480">
        <f>AVERAGE('monthly data'!EY244:FA244)</f>
        <v>330.45158199999997</v>
      </c>
      <c r="BC244" s="480">
        <f>AVERAGE('monthly data'!FB244:FD244)</f>
        <v>347.99671166666667</v>
      </c>
      <c r="BD244" s="480">
        <f>AVERAGE('monthly data'!FE244:FG244)</f>
        <v>377.79958233333338</v>
      </c>
      <c r="BE244" s="480">
        <f>AVERAGE('monthly data'!FH244:FJ244)</f>
        <v>394.94558266666672</v>
      </c>
      <c r="BF244" s="480">
        <f>AVERAGE('monthly data'!FK244:FM244)</f>
        <v>378.11642833333326</v>
      </c>
      <c r="BG244" s="480">
        <f>AVERAGE('monthly data'!FN244:FP244)</f>
        <v>367.25585166666673</v>
      </c>
      <c r="BH244" s="480">
        <f>AVERAGE('monthly data'!FQ244:FS244)</f>
        <v>379.1697746641874</v>
      </c>
      <c r="BI244" s="480">
        <f>AVERAGE('monthly data'!FT244:FV244)</f>
        <v>414.63421910866668</v>
      </c>
      <c r="BJ244" s="480">
        <f>AVERAGE('monthly data'!FW244:FY244)</f>
        <v>449.15197461736335</v>
      </c>
      <c r="BK244" s="480">
        <f>AVERAGE('monthly data'!FZ244:GB244)</f>
        <v>423.0942787516139</v>
      </c>
      <c r="BL244" s="480">
        <f>AVERAGE('monthly data'!GC244:GE244)</f>
        <v>427.29657052212059</v>
      </c>
      <c r="BM244" s="480">
        <f>AVERAGE('monthly data'!GF244:GH244)</f>
        <v>458.3849713333334</v>
      </c>
      <c r="BN244" s="480">
        <f>AVERAGE('monthly data'!GI244:GK244)</f>
        <v>484.77640830080003</v>
      </c>
      <c r="BO244" s="480">
        <f>AVERAGE('monthly data'!GL244:GN244)</f>
        <v>485.20205439479997</v>
      </c>
      <c r="BP244" s="480">
        <f>AVERAGE('monthly data'!GO244:GQ244)</f>
        <v>496.45485558814039</v>
      </c>
      <c r="BQ244" s="480">
        <f>AVERAGE('monthly data'!GR244:GT244)</f>
        <v>493.18539749178672</v>
      </c>
      <c r="BR244" s="480">
        <f>AVERAGE('monthly data'!GU244:GW244)</f>
        <v>599.43671388898997</v>
      </c>
      <c r="BS244" s="480">
        <f>AVERAGE('monthly data'!GX244:GZ244)</f>
        <v>602.68934001184005</v>
      </c>
      <c r="BT244" s="480">
        <f>AVERAGE('monthly data'!HA244:HC244)</f>
        <v>515.70074972538669</v>
      </c>
      <c r="BU244" s="480">
        <f>AVERAGE('monthly data'!HD244:HF244)</f>
        <v>480.31081918143997</v>
      </c>
      <c r="BV244" s="480">
        <f>AVERAGE('monthly data'!HG244:HI244)</f>
        <v>511.12926585823999</v>
      </c>
      <c r="BW244" s="480">
        <f>AVERAGE('monthly data'!HJ244:HL244)</f>
        <v>478.34913196645334</v>
      </c>
      <c r="BX244" s="480">
        <f>AVERAGE('monthly data'!HM244:HO244)</f>
        <v>579.0560583544534</v>
      </c>
      <c r="BY244" s="480">
        <f>AVERAGE('monthly data'!HP244:HR244)</f>
        <v>675.13197537226677</v>
      </c>
      <c r="BZ244" s="480">
        <f>AVERAGE('monthly data'!HS244:HU244)</f>
        <v>705.88748754956305</v>
      </c>
      <c r="CA244" s="480">
        <f>AVERAGE('monthly data'!HV244:HX244)</f>
        <v>684.47320809473638</v>
      </c>
      <c r="CB244" s="480">
        <f>AVERAGE('monthly data'!HY244:IA244)</f>
        <v>734.0974767653687</v>
      </c>
      <c r="CC244" s="480">
        <f>AVERAGE('monthly data'!IB244:ID244)</f>
        <v>684.17431648739409</v>
      </c>
      <c r="CD244" s="480">
        <f>AVERAGE('monthly data'!IE244:IG244)</f>
        <v>629.77391259082117</v>
      </c>
      <c r="CE244" s="480">
        <f>AVERAGE('monthly data'!IH244:IJ244)</f>
        <v>660.87178309792387</v>
      </c>
      <c r="CF244" s="480">
        <f>AVERAGE('monthly data'!IK244:IM244)</f>
        <v>619.91016213898627</v>
      </c>
      <c r="CG244" s="480">
        <f>AVERAGE('monthly data'!IN244:IP244)</f>
        <v>548.15975755313218</v>
      </c>
      <c r="CH244" s="480">
        <f>AVERAGE('monthly data'!IQ244:IS244)</f>
        <v>563.78250377909546</v>
      </c>
      <c r="CI244" s="480">
        <f>AVERAGE('monthly data'!IT244:IV244)</f>
        <v>571.96628734277408</v>
      </c>
      <c r="CJ244" s="480">
        <f>AVERAGE('monthly data'!IW244:IY244)</f>
        <v>556.00766227105328</v>
      </c>
      <c r="CK244" s="480">
        <f>AVERAGE('monthly data'!IZ244:JB244)</f>
        <v>546.06501675501943</v>
      </c>
      <c r="CL244" s="480">
        <f>AVERAGE('monthly data'!JC244:JE244)</f>
        <v>640.05030136707569</v>
      </c>
      <c r="CM244" s="480">
        <f>AVERAGE('monthly data'!JF244:JH244)</f>
        <v>694.6810637028899</v>
      </c>
      <c r="CN244" s="480">
        <f>AVERAGE('monthly data'!JI244:JK244)</f>
        <v>691.27234185633097</v>
      </c>
      <c r="CO244" s="480">
        <f>AVERAGE('monthly data'!JL244:JN244)</f>
        <v>667.52199457242489</v>
      </c>
      <c r="CP244" s="480">
        <f>AVERAGE('monthly data'!JO244:JQ244)</f>
        <v>706.03897109533966</v>
      </c>
      <c r="CQ244" s="480">
        <f>AVERAGE('monthly data'!JR244:JT244)</f>
        <v>752.70949640738036</v>
      </c>
      <c r="CR244" s="480">
        <f>AVERAGE('monthly data'!JU244:JW244)</f>
        <v>733.33172906286893</v>
      </c>
      <c r="CS244" s="480">
        <f>AVERAGE('monthly data'!JX244:JZ244)</f>
        <v>763.01672560258919</v>
      </c>
      <c r="CT244" s="480">
        <f>AVERAGE('monthly data'!KA244:KC244)</f>
        <v>827.45328639882302</v>
      </c>
      <c r="CU244" s="480">
        <f>AVERAGE('monthly data'!KD244:KF244)</f>
        <v>909.42867463852053</v>
      </c>
      <c r="CV244" s="480">
        <f>AVERAGE('monthly data'!KG244:KI244)</f>
        <v>819.33234654212094</v>
      </c>
      <c r="CW244" s="480">
        <f>AVERAGE('monthly data'!KJ244:KL244)</f>
        <v>799.5720902111774</v>
      </c>
      <c r="CX244" s="480">
        <f>AVERAGE('monthly data'!KM244:KO244)</f>
        <v>935.18239516386018</v>
      </c>
      <c r="CY244" s="480">
        <f>AVERAGE('monthly data'!KP244:KR244)</f>
        <v>1075.2913254081711</v>
      </c>
      <c r="CZ244" s="480">
        <f>AVERAGE('monthly data'!KS244:KU244)</f>
        <v>1140.9547464526647</v>
      </c>
      <c r="DA244" s="480">
        <f>AVERAGE('monthly data'!KV244:KX244)</f>
        <v>1348.2587749700085</v>
      </c>
      <c r="DB244" s="480">
        <f>AVERAGE('monthly data'!KY244:LA244)</f>
        <v>1392.4652131516225</v>
      </c>
      <c r="DC244" s="480">
        <f>AVERAGE('monthly data'!LB244:LD244)</f>
        <v>1365.595907312488</v>
      </c>
      <c r="DD244" s="480">
        <f>AVERAGE('monthly data'!LE244:LG244)</f>
        <v>1365.7289856349428</v>
      </c>
      <c r="DE244" s="480">
        <f>AVERAGE('monthly data'!LH244:LJ244)</f>
        <v>1392.7474259172297</v>
      </c>
      <c r="DF244" s="480">
        <f>AVERAGE('monthly data'!LK244:LM244)</f>
        <v>1383.3716095508846</v>
      </c>
      <c r="DG244" s="480">
        <f>AVERAGE('monthly data'!LN244:LP244)</f>
        <v>1494.6598046821891</v>
      </c>
      <c r="DH244" s="480">
        <f>AVERAGE('monthly data'!LQ244:LS244)</f>
        <v>1692.6943583660334</v>
      </c>
      <c r="DI244" s="480">
        <f>AVERAGE('monthly data'!LT244:LV244)</f>
        <v>1617.167269102594</v>
      </c>
      <c r="DJ244" s="480">
        <f>AVERAGE('monthly data'!LW244:LY244)</f>
        <v>1506.9570555357316</v>
      </c>
      <c r="DK244" s="480">
        <f>AVERAGE('monthly data'!LZ244:MB244)</f>
        <v>1480.8382788375663</v>
      </c>
      <c r="DL244" s="480" t="e">
        <f>AVERAGE('monthly data'!MC244:ME244)</f>
        <v>#DIV/0!</v>
      </c>
      <c r="DM244" s="480" t="e">
        <f>AVERAGE('monthly data'!MF244:MH244)</f>
        <v>#DIV/0!</v>
      </c>
      <c r="DN244" s="480" t="e">
        <f>AVERAGE('monthly data'!MI244:MK244)</f>
        <v>#DIV/0!</v>
      </c>
      <c r="DO244" s="480" t="e">
        <f>AVERAGE('monthly data'!ML244:MN244)</f>
        <v>#DIV/0!</v>
      </c>
      <c r="DP244" s="480" t="e">
        <f>AVERAGE('monthly data'!MO244:MQ244)</f>
        <v>#DIV/0!</v>
      </c>
      <c r="DQ244" s="480" t="e">
        <f>AVERAGE('monthly data'!MR244:MT244)</f>
        <v>#DIV/0!</v>
      </c>
      <c r="DR244" s="480" t="e">
        <f>AVERAGE('monthly data'!MU244:MW244)</f>
        <v>#DIV/0!</v>
      </c>
      <c r="DS244" s="480"/>
      <c r="DT244" s="480"/>
      <c r="DU244" s="480"/>
      <c r="DV244" s="480"/>
      <c r="DW244" s="480"/>
      <c r="DX244" s="480"/>
      <c r="DY244" s="480"/>
      <c r="DZ244" s="480"/>
    </row>
    <row r="245" spans="1:130" ht="15" customHeight="1">
      <c r="B245" s="477" t="s">
        <v>571</v>
      </c>
      <c r="C245" s="481">
        <f>AVERAGE('monthly data'!B245:D245)</f>
        <v>12.882533333333333</v>
      </c>
      <c r="D245" s="481">
        <f>AVERAGE('monthly data'!E245:G245)</f>
        <v>20.925666666666668</v>
      </c>
      <c r="E245" s="481">
        <f>AVERAGE('monthly data'!H245:J245)</f>
        <v>29.754000000000001</v>
      </c>
      <c r="F245" s="481">
        <f>AVERAGE('monthly data'!K245:M245)</f>
        <v>39.083999999999996</v>
      </c>
      <c r="G245" s="481">
        <f>AVERAGE('monthly data'!N245:P245)</f>
        <v>45.877333333333333</v>
      </c>
      <c r="H245" s="481">
        <f>AVERAGE('monthly data'!Q245:S245)</f>
        <v>46.204333333333331</v>
      </c>
      <c r="I245" s="481">
        <f>AVERAGE('monthly data'!T245:V245)</f>
        <v>48.87166666666667</v>
      </c>
      <c r="J245" s="481">
        <f>AVERAGE('monthly data'!W245:Y245)</f>
        <v>50.66</v>
      </c>
      <c r="K245" s="481">
        <f>AVERAGE('monthly data'!Z245:AB245)</f>
        <v>55.883999999999993</v>
      </c>
      <c r="L245" s="481">
        <f>AVERAGE('monthly data'!AC245:AE245)</f>
        <v>61.903333333333329</v>
      </c>
      <c r="M245" s="481">
        <f>AVERAGE('monthly data'!AF245:AH245)</f>
        <v>61.700666666666656</v>
      </c>
      <c r="N245" s="481">
        <f>AVERAGE('monthly data'!AI245:AK245)</f>
        <v>67.689433333333326</v>
      </c>
      <c r="O245" s="481">
        <f>AVERAGE('monthly data'!AL245:AN245)</f>
        <v>69.058634666666663</v>
      </c>
      <c r="P245" s="481">
        <f>AVERAGE('monthly data'!AO245:AQ245)</f>
        <v>67.96739766666667</v>
      </c>
      <c r="Q245" s="481">
        <f>AVERAGE('monthly data'!AR245:AT245)</f>
        <v>71.435333333333332</v>
      </c>
      <c r="R245" s="481">
        <f>AVERAGE('monthly data'!AU245:AW245)</f>
        <v>72.844376666666662</v>
      </c>
      <c r="S245" s="481">
        <f>AVERAGE('monthly data'!AX245:AZ245)</f>
        <v>71.15037199999999</v>
      </c>
      <c r="T245" s="481">
        <f>AVERAGE('monthly data'!BA245:BC245)</f>
        <v>67.412045333333324</v>
      </c>
      <c r="U245" s="481">
        <f>AVERAGE('monthly data'!BD245:BF245)</f>
        <v>74.646302666666656</v>
      </c>
      <c r="V245" s="481">
        <f>AVERAGE('monthly data'!BG245:BI245)</f>
        <v>75.293973666666673</v>
      </c>
      <c r="W245" s="481">
        <f>AVERAGE('monthly data'!BJ245:BL245)</f>
        <v>79.380088666666666</v>
      </c>
      <c r="X245" s="481">
        <f>AVERAGE('monthly data'!BM245:BO245)</f>
        <v>75.183163999999991</v>
      </c>
      <c r="Y245" s="481">
        <f>AVERAGE('monthly data'!BP245:BR245)</f>
        <v>81.736852666666664</v>
      </c>
      <c r="Z245" s="481">
        <f>AVERAGE('monthly data'!BS245:BU245)</f>
        <v>94.908746999999991</v>
      </c>
      <c r="AA245" s="481">
        <f>AVERAGE('monthly data'!BV245:BX245)</f>
        <v>120.34206666666667</v>
      </c>
      <c r="AB245" s="481">
        <f>AVERAGE('monthly data'!BY245:CA245)</f>
        <v>124.94844366666668</v>
      </c>
      <c r="AC245" s="481">
        <f>AVERAGE('monthly data'!CB245:CD245)</f>
        <v>122.51117666666666</v>
      </c>
      <c r="AD245" s="481">
        <f>AVERAGE('monthly data'!CE245:CG245)</f>
        <v>129.71308000000002</v>
      </c>
      <c r="AE245" s="481">
        <f>AVERAGE('monthly data'!CH245:CJ245)</f>
        <v>121.85780666666666</v>
      </c>
      <c r="AF245" s="481">
        <f>AVERAGE('monthly data'!CK245:CM245)</f>
        <v>121.90671666666667</v>
      </c>
      <c r="AG245" s="481">
        <f>AVERAGE('monthly data'!CN245:CP245)</f>
        <v>133.55647666666667</v>
      </c>
      <c r="AH245" s="481">
        <f>AVERAGE('monthly data'!CQ245:CS245)</f>
        <v>144.34861000000001</v>
      </c>
      <c r="AI245" s="481">
        <f>AVERAGE('monthly data'!CT245:CV245)</f>
        <v>163.82885666666667</v>
      </c>
      <c r="AJ245" s="481">
        <f>AVERAGE('monthly data'!CW245:CY245)</f>
        <v>167.53579666666667</v>
      </c>
      <c r="AK245" s="481">
        <f>AVERAGE('monthly data'!CZ245:DB245)</f>
        <v>161.69707333333332</v>
      </c>
      <c r="AL245" s="481">
        <f>AVERAGE('monthly data'!DC245:DE245)</f>
        <v>166.42600333333334</v>
      </c>
      <c r="AM245" s="481">
        <f>AVERAGE('monthly data'!DF245:DH245)</f>
        <v>179.89864853333336</v>
      </c>
      <c r="AN245" s="481">
        <f>AVERAGE('monthly data'!DI245:DK245)</f>
        <v>173.97793159100002</v>
      </c>
      <c r="AO245" s="481">
        <f>AVERAGE('monthly data'!DL245:DN245)</f>
        <v>179.48885759499998</v>
      </c>
      <c r="AP245" s="481">
        <f>AVERAGE('monthly data'!DO245:DQ245)</f>
        <v>210.50980866666669</v>
      </c>
      <c r="AQ245" s="481">
        <f>AVERAGE('monthly data'!DR245:DT245)</f>
        <v>234.14563533333333</v>
      </c>
      <c r="AR245" s="481">
        <f>AVERAGE('monthly data'!DU245:DW245)</f>
        <v>237.74828333333335</v>
      </c>
      <c r="AS245" s="481">
        <f>AVERAGE('monthly data'!DX245:DZ245)</f>
        <v>239.81823566666665</v>
      </c>
      <c r="AT245" s="481">
        <f>AVERAGE('monthly data'!EA245:EC245)</f>
        <v>259.03951533333333</v>
      </c>
      <c r="AU245" s="481">
        <f>AVERAGE('monthly data'!ED245:EF245)</f>
        <v>276.01283233333334</v>
      </c>
      <c r="AV245" s="481">
        <f>AVERAGE('monthly data'!EG245:EI245)</f>
        <v>296.82791933333334</v>
      </c>
      <c r="AW245" s="481">
        <f>AVERAGE('monthly data'!EJ245:EL245)</f>
        <v>298.29923500000001</v>
      </c>
      <c r="AX245" s="481">
        <f>AVERAGE('monthly data'!EM245:EO245)</f>
        <v>298.87927633333334</v>
      </c>
      <c r="AY245" s="481">
        <f>AVERAGE('monthly data'!EP245:ER245)</f>
        <v>298.80967199999998</v>
      </c>
      <c r="AZ245" s="481">
        <f>AVERAGE('monthly data'!ES245:EU245)</f>
        <v>326.18807099999998</v>
      </c>
      <c r="BA245" s="481">
        <f>AVERAGE('monthly data'!EV245:EX245)</f>
        <v>361.93700899999999</v>
      </c>
      <c r="BB245" s="481">
        <f>AVERAGE('monthly data'!EY245:FA245)</f>
        <v>366.29334633333337</v>
      </c>
      <c r="BC245" s="481">
        <f>AVERAGE('monthly data'!FB245:FD245)</f>
        <v>384.61448533333333</v>
      </c>
      <c r="BD245" s="481">
        <f>AVERAGE('monthly data'!FE245:FG245)</f>
        <v>421.07603399999999</v>
      </c>
      <c r="BE245" s="481">
        <f>AVERAGE('monthly data'!FH245:FJ245)</f>
        <v>433.94510566666668</v>
      </c>
      <c r="BF245" s="481">
        <f>AVERAGE('monthly data'!FK245:FM245)</f>
        <v>416.13048766666662</v>
      </c>
      <c r="BG245" s="481">
        <f>AVERAGE('monthly data'!FN245:FP245)</f>
        <v>395.12870366666669</v>
      </c>
      <c r="BH245" s="481">
        <f>AVERAGE('monthly data'!FQ245:FS245)</f>
        <v>412.40352966418737</v>
      </c>
      <c r="BI245" s="481">
        <f>AVERAGE('monthly data'!FT245:FV245)</f>
        <v>483.86025433333333</v>
      </c>
      <c r="BJ245" s="481">
        <f>AVERAGE('monthly data'!FW245:FY245)</f>
        <v>538.91707886666666</v>
      </c>
      <c r="BK245" s="481">
        <f>AVERAGE('monthly data'!FZ245:GB245)</f>
        <v>510.92169133333329</v>
      </c>
      <c r="BL245" s="481">
        <f>AVERAGE('monthly data'!GC245:GE245)</f>
        <v>511.85403886666671</v>
      </c>
      <c r="BM245" s="481">
        <f>AVERAGE('monthly data'!GF245:GH245)</f>
        <v>545.41819366666675</v>
      </c>
      <c r="BN245" s="481">
        <f>AVERAGE('monthly data'!GI245:GK245)</f>
        <v>583.41124400000001</v>
      </c>
      <c r="BO245" s="481">
        <f>AVERAGE('monthly data'!GL245:GN245)</f>
        <v>583.54799966666667</v>
      </c>
      <c r="BP245" s="481">
        <f>AVERAGE('monthly data'!GO245:GQ245)</f>
        <v>593.87894699999993</v>
      </c>
      <c r="BQ245" s="481">
        <f>AVERAGE('monthly data'!GR245:GT245)</f>
        <v>598.41092733333335</v>
      </c>
      <c r="BR245" s="481">
        <f>AVERAGE('monthly data'!GU245:GW245)</f>
        <v>707.03960706098997</v>
      </c>
      <c r="BS245" s="481">
        <f>AVERAGE('monthly data'!GX245:GZ245)</f>
        <v>722.4167544733333</v>
      </c>
      <c r="BT245" s="481">
        <f>AVERAGE('monthly data'!HA245:HC245)</f>
        <v>636.34335233333331</v>
      </c>
      <c r="BU245" s="481">
        <f>AVERAGE('monthly data'!HD245:HF245)</f>
        <v>606.47971966666671</v>
      </c>
      <c r="BV245" s="481">
        <f>AVERAGE('monthly data'!HG245:HI245)</f>
        <v>645.81748633333336</v>
      </c>
      <c r="BW245" s="481">
        <f>AVERAGE('monthly data'!HJ245:HL245)</f>
        <v>621.05679900000007</v>
      </c>
      <c r="BX245" s="481">
        <f>AVERAGE('monthly data'!HM245:HO245)</f>
        <v>731.98441775999993</v>
      </c>
      <c r="BY245" s="481">
        <f>AVERAGE('monthly data'!HP245:HR245)</f>
        <v>841.26094466666655</v>
      </c>
      <c r="BZ245" s="481">
        <f>AVERAGE('monthly data'!HS245:HU245)</f>
        <v>885.12820833333319</v>
      </c>
      <c r="CA245" s="481">
        <f>AVERAGE('monthly data'!HV245:HX245)</f>
        <v>869.7595973001404</v>
      </c>
      <c r="CB245" s="481">
        <f>AVERAGE('monthly data'!HY245:IA245)</f>
        <v>940.83102516255303</v>
      </c>
      <c r="CC245" s="481">
        <f>AVERAGE('monthly data'!IB245:ID245)</f>
        <v>885.94712148380586</v>
      </c>
      <c r="CD245" s="481">
        <f>AVERAGE('monthly data'!IE245:IG245)</f>
        <v>835.25851675836248</v>
      </c>
      <c r="CE245" s="481">
        <f>AVERAGE('monthly data'!IH245:IJ245)</f>
        <v>860.82657598664719</v>
      </c>
      <c r="CF245" s="481">
        <f>AVERAGE('monthly data'!IK245:IM245)</f>
        <v>841.11120188848815</v>
      </c>
      <c r="CG245" s="481">
        <f>AVERAGE('monthly data'!IN245:IP245)</f>
        <v>773.8524681352983</v>
      </c>
      <c r="CH245" s="481">
        <f>AVERAGE('monthly data'!IQ245:IS245)</f>
        <v>784.89370615846622</v>
      </c>
      <c r="CI245" s="481">
        <f>AVERAGE('monthly data'!IT245:IV245)</f>
        <v>785.56930150506832</v>
      </c>
      <c r="CJ245" s="481">
        <f>AVERAGE('monthly data'!IW245:IY245)</f>
        <v>818.92494951320884</v>
      </c>
      <c r="CK245" s="481">
        <f>AVERAGE('monthly data'!IZ245:JB245)</f>
        <v>874.75788888881186</v>
      </c>
      <c r="CL245" s="481">
        <f>AVERAGE('monthly data'!JC245:JE245)</f>
        <v>977.10441404493474</v>
      </c>
      <c r="CM245" s="481">
        <f>AVERAGE('monthly data'!JF245:JH245)</f>
        <v>1064.358318601513</v>
      </c>
      <c r="CN245" s="481">
        <f>AVERAGE('monthly data'!JI245:JK245)</f>
        <v>1067.0085340501055</v>
      </c>
      <c r="CO245" s="481">
        <f>AVERAGE('monthly data'!JL245:JN245)</f>
        <v>1080.5447340363326</v>
      </c>
      <c r="CP245" s="481">
        <f>AVERAGE('monthly data'!JO245:JQ245)</f>
        <v>1128.4609623058886</v>
      </c>
      <c r="CQ245" s="481">
        <f>AVERAGE('monthly data'!JR245:JT245)</f>
        <v>1210.6087281868299</v>
      </c>
      <c r="CR245" s="481">
        <f>AVERAGE('monthly data'!JU245:JW245)</f>
        <v>1167.5208751162099</v>
      </c>
      <c r="CS245" s="481">
        <f>AVERAGE('monthly data'!JX245:JZ245)</f>
        <v>1187.4788093776951</v>
      </c>
      <c r="CT245" s="481">
        <f>AVERAGE('monthly data'!KA245:KC245)</f>
        <v>1251.5511383668602</v>
      </c>
      <c r="CU245" s="481">
        <f>AVERAGE('monthly data'!KD245:KF245)</f>
        <v>1357.1564235364619</v>
      </c>
      <c r="CV245" s="481">
        <f>AVERAGE('monthly data'!KG245:KI245)</f>
        <v>1271.810339038597</v>
      </c>
      <c r="CW245" s="481">
        <f>AVERAGE('monthly data'!KJ245:KL245)</f>
        <v>1257.2479224841038</v>
      </c>
      <c r="CX245" s="481">
        <f>AVERAGE('monthly data'!KM245:KO245)</f>
        <v>1395.3267568289855</v>
      </c>
      <c r="CY245" s="481">
        <f>AVERAGE('monthly data'!KP245:KR245)</f>
        <v>1569.9524428469333</v>
      </c>
      <c r="CZ245" s="481">
        <f>AVERAGE('monthly data'!KS245:KU245)</f>
        <v>1649.7137213869544</v>
      </c>
      <c r="DA245" s="481">
        <f>AVERAGE('monthly data'!KV245:KX245)</f>
        <v>1874.1967648648485</v>
      </c>
      <c r="DB245" s="481">
        <f>AVERAGE('monthly data'!KY245:LA245)</f>
        <v>1917.5443524261827</v>
      </c>
      <c r="DC245" s="481">
        <f>AVERAGE('monthly data'!LB245:LD245)</f>
        <v>1955.1167844379409</v>
      </c>
      <c r="DD245" s="481">
        <f>AVERAGE('monthly data'!LE245:LG245)</f>
        <v>1892.8042058426211</v>
      </c>
      <c r="DE245" s="481">
        <f>AVERAGE('monthly data'!LH245:LJ245)</f>
        <v>2101.4023093967612</v>
      </c>
      <c r="DF245" s="481">
        <f>AVERAGE('monthly data'!LK245:LM245)</f>
        <v>2186.407398635441</v>
      </c>
      <c r="DG245" s="481">
        <f>AVERAGE('monthly data'!LN245:LP245)</f>
        <v>2206.4822527480578</v>
      </c>
      <c r="DH245" s="481">
        <f>AVERAGE('monthly data'!LQ245:LS245)</f>
        <v>2314.6247275197325</v>
      </c>
      <c r="DI245" s="481">
        <f>AVERAGE('monthly data'!LT245:LV245)</f>
        <v>2206.1160933481965</v>
      </c>
      <c r="DJ245" s="481">
        <f>AVERAGE('monthly data'!LW245:LY245)</f>
        <v>2101.460293153556</v>
      </c>
      <c r="DK245" s="481">
        <f>AVERAGE('monthly data'!LZ245:MB245)</f>
        <v>2082.8322076462991</v>
      </c>
      <c r="DL245" s="481" t="e">
        <f>AVERAGE('monthly data'!MC245:ME245)</f>
        <v>#DIV/0!</v>
      </c>
      <c r="DM245" s="481" t="e">
        <f>AVERAGE('monthly data'!MF245:MH245)</f>
        <v>#DIV/0!</v>
      </c>
      <c r="DN245" s="481" t="e">
        <f>AVERAGE('monthly data'!MI245:MK245)</f>
        <v>#DIV/0!</v>
      </c>
      <c r="DO245" s="481" t="e">
        <f>AVERAGE('monthly data'!ML245:MN245)</f>
        <v>#DIV/0!</v>
      </c>
      <c r="DP245" s="481" t="e">
        <f>AVERAGE('monthly data'!MO245:MQ245)</f>
        <v>#DIV/0!</v>
      </c>
      <c r="DQ245" s="481" t="e">
        <f>AVERAGE('monthly data'!MR245:MT245)</f>
        <v>#DIV/0!</v>
      </c>
      <c r="DR245" s="481" t="e">
        <f>AVERAGE('monthly data'!MU245:MW245)</f>
        <v>#DIV/0!</v>
      </c>
      <c r="DS245" s="481"/>
      <c r="DT245" s="481"/>
      <c r="DU245" s="481"/>
      <c r="DV245" s="481"/>
      <c r="DW245" s="481"/>
      <c r="DX245" s="481"/>
      <c r="DY245" s="481"/>
      <c r="DZ245" s="481"/>
    </row>
    <row r="246" spans="1:130" ht="15.75">
      <c r="B246" s="477" t="s">
        <v>572</v>
      </c>
      <c r="C246" s="481">
        <f>AVERAGE('monthly data'!B246:D246)</f>
        <v>10.719833333333334</v>
      </c>
      <c r="D246" s="481">
        <f>AVERAGE('monthly data'!E246:G246)</f>
        <v>16.714000000000002</v>
      </c>
      <c r="E246" s="481">
        <f>AVERAGE('monthly data'!H246:J246)</f>
        <v>16.573</v>
      </c>
      <c r="F246" s="481">
        <f>AVERAGE('monthly data'!K246:M246)</f>
        <v>14.507899999999999</v>
      </c>
      <c r="G246" s="481">
        <f>AVERAGE('monthly data'!N246:P246)</f>
        <v>13.022500000000001</v>
      </c>
      <c r="H246" s="481">
        <f>AVERAGE('monthly data'!Q246:S246)</f>
        <v>12.462999999999999</v>
      </c>
      <c r="I246" s="481">
        <f>AVERAGE('monthly data'!T246:V246)</f>
        <v>12.710666666666668</v>
      </c>
      <c r="J246" s="481">
        <f>AVERAGE('monthly data'!W246:Y246)</f>
        <v>11.628666666666666</v>
      </c>
      <c r="K246" s="481">
        <f>AVERAGE('monthly data'!Z246:AB246)</f>
        <v>12.303333333333333</v>
      </c>
      <c r="L246" s="481">
        <f>AVERAGE('monthly data'!AC246:AE246)</f>
        <v>12.222333333333333</v>
      </c>
      <c r="M246" s="481">
        <f>AVERAGE('monthly data'!AF246:AH246)</f>
        <v>12.473333333333334</v>
      </c>
      <c r="N246" s="481">
        <f>AVERAGE('monthly data'!AI246:AK246)</f>
        <v>13.414333333333332</v>
      </c>
      <c r="O246" s="481">
        <f>AVERAGE('monthly data'!AL246:AN246)</f>
        <v>21.809855333333331</v>
      </c>
      <c r="P246" s="481">
        <f>AVERAGE('monthly data'!AO246:AQ246)</f>
        <v>23.273887999999999</v>
      </c>
      <c r="Q246" s="481">
        <f>AVERAGE('monthly data'!AR246:AT246)</f>
        <v>27.731993333333332</v>
      </c>
      <c r="R246" s="481">
        <f>AVERAGE('monthly data'!AU246:AW246)</f>
        <v>29.335727666666667</v>
      </c>
      <c r="S246" s="481">
        <f>AVERAGE('monthly data'!AX246:AZ246)</f>
        <v>31.492215999999999</v>
      </c>
      <c r="T246" s="481">
        <f>AVERAGE('monthly data'!BA246:BC246)</f>
        <v>31.036074333333335</v>
      </c>
      <c r="U246" s="481">
        <f>AVERAGE('monthly data'!BD246:BF246)</f>
        <v>31.51572333333333</v>
      </c>
      <c r="V246" s="481">
        <f>AVERAGE('monthly data'!BG246:BI246)</f>
        <v>33.753766999999989</v>
      </c>
      <c r="W246" s="481">
        <f>AVERAGE('monthly data'!BJ246:BL246)</f>
        <v>36.802618333333335</v>
      </c>
      <c r="X246" s="481">
        <f>AVERAGE('monthly data'!BM246:BO246)</f>
        <v>36.941136999999998</v>
      </c>
      <c r="Y246" s="481">
        <f>AVERAGE('monthly data'!BP246:BR246)</f>
        <v>39.387430999999999</v>
      </c>
      <c r="Z246" s="481">
        <f>AVERAGE('monthly data'!BS246:BU246)</f>
        <v>43.378616333333333</v>
      </c>
      <c r="AA246" s="481">
        <f>AVERAGE('monthly data'!BV246:BX246)</f>
        <v>47.378490666666664</v>
      </c>
      <c r="AB246" s="481">
        <f>AVERAGE('monthly data'!BY246:CA246)</f>
        <v>46.375492000000008</v>
      </c>
      <c r="AC246" s="481">
        <f>AVERAGE('monthly data'!CB246:CD246)</f>
        <v>47.900640000000003</v>
      </c>
      <c r="AD246" s="481">
        <f>AVERAGE('monthly data'!CE246:CG246)</f>
        <v>51.279083333333325</v>
      </c>
      <c r="AE246" s="481">
        <f>AVERAGE('monthly data'!CH246:CJ246)</f>
        <v>52.048036666666668</v>
      </c>
      <c r="AF246" s="481">
        <f>AVERAGE('monthly data'!CK246:CM246)</f>
        <v>55.704709999999999</v>
      </c>
      <c r="AG246" s="481">
        <f>AVERAGE('monthly data'!CN246:CP246)</f>
        <v>58.964419999999997</v>
      </c>
      <c r="AH246" s="481">
        <f>AVERAGE('monthly data'!CQ246:CS246)</f>
        <v>59.57873</v>
      </c>
      <c r="AI246" s="481">
        <f>AVERAGE('monthly data'!CT246:CV246)</f>
        <v>65.245463333333333</v>
      </c>
      <c r="AJ246" s="481">
        <f>AVERAGE('monthly data'!CW246:CY246)</f>
        <v>71.576803333333331</v>
      </c>
      <c r="AK246" s="481">
        <f>AVERAGE('monthly data'!CZ246:DB246)</f>
        <v>70.627750000000006</v>
      </c>
      <c r="AL246" s="481">
        <f>AVERAGE('monthly data'!DC246:DE246)</f>
        <v>72.929909999999992</v>
      </c>
      <c r="AM246" s="481">
        <f>AVERAGE('monthly data'!DF246:DH246)</f>
        <v>71.878604333333328</v>
      </c>
      <c r="AN246" s="481">
        <f>AVERAGE('monthly data'!DI246:DK246)</f>
        <v>69.468203000000003</v>
      </c>
      <c r="AO246" s="481">
        <f>AVERAGE('monthly data'!DL246:DN246)</f>
        <v>71.312022999999996</v>
      </c>
      <c r="AP246" s="481">
        <f>AVERAGE('monthly data'!DO246:DQ246)</f>
        <v>68.098275999999998</v>
      </c>
      <c r="AQ246" s="481">
        <f>AVERAGE('monthly data'!DR246:DT246)</f>
        <v>63.705162666666673</v>
      </c>
      <c r="AR246" s="481">
        <f>AVERAGE('monthly data'!DU246:DW246)</f>
        <v>60.385301000000005</v>
      </c>
      <c r="AS246" s="481">
        <f>AVERAGE('monthly data'!DX246:DZ246)</f>
        <v>61.465010999999997</v>
      </c>
      <c r="AT246" s="481">
        <f>AVERAGE('monthly data'!EA246:EC246)</f>
        <v>55.694462333333327</v>
      </c>
      <c r="AU246" s="481">
        <f>AVERAGE('monthly data'!ED246:EF246)</f>
        <v>15.349933666666667</v>
      </c>
      <c r="AV246" s="481">
        <f>AVERAGE('monthly data'!EG246:EI246)</f>
        <v>14.838683000000001</v>
      </c>
      <c r="AW246" s="481">
        <f>AVERAGE('monthly data'!EJ246:EL246)</f>
        <v>16.648236666666666</v>
      </c>
      <c r="AX246" s="481">
        <f>AVERAGE('monthly data'!EM246:EO246)</f>
        <v>18.742274333333331</v>
      </c>
      <c r="AY246" s="481">
        <f>AVERAGE('monthly data'!EP246:ER246)</f>
        <v>30.345296333333337</v>
      </c>
      <c r="AZ246" s="481">
        <f>AVERAGE('monthly data'!ES246:EU246)</f>
        <v>30.155794</v>
      </c>
      <c r="BA246" s="481">
        <f>AVERAGE('monthly data'!EV246:EX246)</f>
        <v>31.10412066666667</v>
      </c>
      <c r="BB246" s="481">
        <f>AVERAGE('monthly data'!EY246:FA246)</f>
        <v>35.841764333333337</v>
      </c>
      <c r="BC246" s="481">
        <f>AVERAGE('monthly data'!FB246:FD246)</f>
        <v>36.617773666666665</v>
      </c>
      <c r="BD246" s="481">
        <f>AVERAGE('monthly data'!FE246:FG246)</f>
        <v>42.456778999999997</v>
      </c>
      <c r="BE246" s="481">
        <f>AVERAGE('monthly data'!FH246:FJ246)</f>
        <v>38.999522999999996</v>
      </c>
      <c r="BF246" s="481">
        <f>AVERAGE('monthly data'!FK246:FM246)</f>
        <v>38.014059333333329</v>
      </c>
      <c r="BG246" s="481">
        <f>AVERAGE('monthly data'!FN246:FP246)</f>
        <v>27.872851999999998</v>
      </c>
      <c r="BH246" s="481">
        <f>AVERAGE('monthly data'!FQ246:FS246)</f>
        <v>33.233755000000002</v>
      </c>
      <c r="BI246" s="481">
        <f>AVERAGE('monthly data'!FT246:FV246)</f>
        <v>69.22603522466666</v>
      </c>
      <c r="BJ246" s="481">
        <f>AVERAGE('monthly data'!FW246:FY246)</f>
        <v>89.76510424930332</v>
      </c>
      <c r="BK246" s="481">
        <f>AVERAGE('monthly data'!FZ246:GB246)</f>
        <v>87.8274125817194</v>
      </c>
      <c r="BL246" s="481">
        <f>AVERAGE('monthly data'!GC246:GE246)</f>
        <v>84.557468344546137</v>
      </c>
      <c r="BM246" s="481">
        <f>AVERAGE('monthly data'!GF246:GH246)</f>
        <v>87.033222333333342</v>
      </c>
      <c r="BN246" s="481">
        <f>AVERAGE('monthly data'!GI246:GK246)</f>
        <v>98.634835699199996</v>
      </c>
      <c r="BO246" s="481">
        <f>AVERAGE('monthly data'!GL246:GN246)</f>
        <v>98.345945271866682</v>
      </c>
      <c r="BP246" s="481">
        <f>AVERAGE('monthly data'!GO246:GQ246)</f>
        <v>97.424091411859649</v>
      </c>
      <c r="BQ246" s="481">
        <f>AVERAGE('monthly data'!GR246:GT246)</f>
        <v>105.22552984154667</v>
      </c>
      <c r="BR246" s="481">
        <f>AVERAGE('monthly data'!GU246:GW246)</f>
        <v>107.60289317199999</v>
      </c>
      <c r="BS246" s="481">
        <f>AVERAGE('monthly data'!GX246:GZ246)</f>
        <v>119.72741446149332</v>
      </c>
      <c r="BT246" s="481">
        <f>AVERAGE('monthly data'!HA246:HC246)</f>
        <v>120.64260260794667</v>
      </c>
      <c r="BU246" s="481">
        <f>AVERAGE('monthly data'!HD246:HF246)</f>
        <v>126.16890048522667</v>
      </c>
      <c r="BV246" s="481">
        <f>AVERAGE('monthly data'!HG246:HI246)</f>
        <v>134.68822047509335</v>
      </c>
      <c r="BW246" s="481">
        <f>AVERAGE('monthly data'!HJ246:HL246)</f>
        <v>142.7076670335467</v>
      </c>
      <c r="BX246" s="481">
        <f>AVERAGE('monthly data'!HM246:HO246)</f>
        <v>152.92835940554667</v>
      </c>
      <c r="BY246" s="481">
        <f>AVERAGE('monthly data'!HP246:HR246)</f>
        <v>166.12896929440004</v>
      </c>
      <c r="BZ246" s="481">
        <f>AVERAGE('monthly data'!HS246:HU246)</f>
        <v>179.24072078377014</v>
      </c>
      <c r="CA246" s="481">
        <f>AVERAGE('monthly data'!HV246:HX246)</f>
        <v>185.28638920540405</v>
      </c>
      <c r="CB246" s="481">
        <f>AVERAGE('monthly data'!HY246:IA246)</f>
        <v>206.73354839718436</v>
      </c>
      <c r="CC246" s="481">
        <f>AVERAGE('monthly data'!IB246:ID246)</f>
        <v>201.77280499641185</v>
      </c>
      <c r="CD246" s="481">
        <f>AVERAGE('monthly data'!IE246:IG246)</f>
        <v>205.48460416754133</v>
      </c>
      <c r="CE246" s="481">
        <f>AVERAGE('monthly data'!IH246:IJ246)</f>
        <v>199.95479288872343</v>
      </c>
      <c r="CF246" s="481">
        <f>AVERAGE('monthly data'!IK246:IM246)</f>
        <v>221.20103974950186</v>
      </c>
      <c r="CG246" s="481">
        <f>AVERAGE('monthly data'!IN246:IP246)</f>
        <v>225.69271058216609</v>
      </c>
      <c r="CH246" s="481">
        <f>AVERAGE('monthly data'!IQ246:IS246)</f>
        <v>221.11120237937089</v>
      </c>
      <c r="CI246" s="481">
        <f>AVERAGE('monthly data'!IT246:IV246)</f>
        <v>213.60301416229413</v>
      </c>
      <c r="CJ246" s="481">
        <f>AVERAGE('monthly data'!IW246:IY246)</f>
        <v>262.91728724215551</v>
      </c>
      <c r="CK246" s="481">
        <f>AVERAGE('monthly data'!IZ246:JB246)</f>
        <v>328.69287213379238</v>
      </c>
      <c r="CL246" s="481">
        <f>AVERAGE('monthly data'!JC246:JE246)</f>
        <v>337.05411267785905</v>
      </c>
      <c r="CM246" s="481">
        <f>AVERAGE('monthly data'!JF246:JH246)</f>
        <v>369.67725489862306</v>
      </c>
      <c r="CN246" s="481">
        <f>AVERAGE('monthly data'!JI246:JK246)</f>
        <v>375.73619219377474</v>
      </c>
      <c r="CO246" s="481">
        <f>AVERAGE('monthly data'!JL246:JN246)</f>
        <v>413.02273946390778</v>
      </c>
      <c r="CP246" s="481">
        <f>AVERAGE('monthly data'!JO246:JQ246)</f>
        <v>422.42199121054892</v>
      </c>
      <c r="CQ246" s="481">
        <f>AVERAGE('monthly data'!JR246:JT246)</f>
        <v>457.89923177944956</v>
      </c>
      <c r="CR246" s="481">
        <f>AVERAGE('monthly data'!JU246:JW246)</f>
        <v>434.18914605334112</v>
      </c>
      <c r="CS246" s="481">
        <f>AVERAGE('monthly data'!JX246:JZ246)</f>
        <v>424.4620837751059</v>
      </c>
      <c r="CT246" s="481">
        <f>AVERAGE('monthly data'!KA246:KC246)</f>
        <v>424.09785196803722</v>
      </c>
      <c r="CU246" s="481">
        <f>AVERAGE('monthly data'!KD246:KF246)</f>
        <v>447.72774889794135</v>
      </c>
      <c r="CV246" s="481">
        <f>AVERAGE('monthly data'!KG246:KI246)</f>
        <v>452.47799249647619</v>
      </c>
      <c r="CW246" s="481">
        <f>AVERAGE('monthly data'!KJ246:KL246)</f>
        <v>457.67583227292658</v>
      </c>
      <c r="CX246" s="481">
        <f>AVERAGE('monthly data'!KM246:KO246)</f>
        <v>460.14436166512525</v>
      </c>
      <c r="CY246" s="481">
        <f>AVERAGE('monthly data'!KP246:KR246)</f>
        <v>494.66111743876235</v>
      </c>
      <c r="CZ246" s="481">
        <f>AVERAGE('monthly data'!KS246:KU246)</f>
        <v>508.75897493428965</v>
      </c>
      <c r="DA246" s="481">
        <f>AVERAGE('monthly data'!KV246:KX246)</f>
        <v>525.93798989483992</v>
      </c>
      <c r="DB246" s="481">
        <f>AVERAGE('monthly data'!KY246:LA246)</f>
        <v>525.07913927456036</v>
      </c>
      <c r="DC246" s="481">
        <f>AVERAGE('monthly data'!LB246:LD246)</f>
        <v>589.5208771254529</v>
      </c>
      <c r="DD246" s="481">
        <f>AVERAGE('monthly data'!LE246:LG246)</f>
        <v>527.07522020767863</v>
      </c>
      <c r="DE246" s="481">
        <f>AVERAGE('monthly data'!LH246:LJ246)</f>
        <v>708.65488347953169</v>
      </c>
      <c r="DF246" s="481">
        <f>AVERAGE('monthly data'!LK246:LM246)</f>
        <v>803.03578908455586</v>
      </c>
      <c r="DG246" s="481">
        <f>AVERAGE('monthly data'!LN246:LP246)</f>
        <v>711.82244806586857</v>
      </c>
      <c r="DH246" s="481">
        <f>AVERAGE('monthly data'!LQ246:LS246)</f>
        <v>621.93036915369885</v>
      </c>
      <c r="DI246" s="481">
        <f>AVERAGE('monthly data'!LT246:LV246)</f>
        <v>588.94882424560285</v>
      </c>
      <c r="DJ246" s="481">
        <f>AVERAGE('monthly data'!LW246:LY246)</f>
        <v>594.50323761782465</v>
      </c>
      <c r="DK246" s="481">
        <f>AVERAGE('monthly data'!LZ246:MB246)</f>
        <v>601.99392880873256</v>
      </c>
      <c r="DL246" s="481" t="e">
        <f>AVERAGE('monthly data'!MC246:ME246)</f>
        <v>#DIV/0!</v>
      </c>
      <c r="DM246" s="481" t="e">
        <f>AVERAGE('monthly data'!MF246:MH246)</f>
        <v>#DIV/0!</v>
      </c>
      <c r="DN246" s="481" t="e">
        <f>AVERAGE('monthly data'!MI246:MK246)</f>
        <v>#DIV/0!</v>
      </c>
      <c r="DO246" s="481" t="e">
        <f>AVERAGE('monthly data'!ML246:MN246)</f>
        <v>#DIV/0!</v>
      </c>
      <c r="DP246" s="481" t="e">
        <f>AVERAGE('monthly data'!MO246:MQ246)</f>
        <v>#DIV/0!</v>
      </c>
      <c r="DQ246" s="481" t="e">
        <f>AVERAGE('monthly data'!MR246:MT246)</f>
        <v>#DIV/0!</v>
      </c>
      <c r="DR246" s="481" t="e">
        <f>AVERAGE('monthly data'!MU246:MW246)</f>
        <v>#DIV/0!</v>
      </c>
      <c r="DS246" s="481"/>
      <c r="DT246" s="481"/>
      <c r="DU246" s="481"/>
      <c r="DV246" s="481"/>
      <c r="DW246" s="481"/>
      <c r="DX246" s="481"/>
      <c r="DY246" s="481"/>
      <c r="DZ246" s="481"/>
    </row>
    <row r="247" spans="1:130" s="216" customFormat="1">
      <c r="A247" s="777" t="s">
        <v>1521</v>
      </c>
      <c r="B247" s="476" t="s">
        <v>573</v>
      </c>
      <c r="C247" s="480">
        <f>AVERAGE('monthly data'!B247:D247)</f>
        <v>36.077816666666671</v>
      </c>
      <c r="D247" s="480">
        <f>AVERAGE('monthly data'!E247:G247)</f>
        <v>40.868566666666666</v>
      </c>
      <c r="E247" s="480">
        <f>AVERAGE('monthly data'!H247:J247)</f>
        <v>43.399933333333337</v>
      </c>
      <c r="F247" s="480">
        <f>AVERAGE('monthly data'!K247:M247)</f>
        <v>35.970500000000001</v>
      </c>
      <c r="G247" s="480">
        <f>AVERAGE('monthly data'!N247:P247)</f>
        <v>28.54036666666666</v>
      </c>
      <c r="H247" s="480">
        <f>AVERAGE('monthly data'!Q247:S247)</f>
        <v>27.459233333333334</v>
      </c>
      <c r="I247" s="480">
        <f>AVERAGE('monthly data'!T247:V247)</f>
        <v>29.25556666666667</v>
      </c>
      <c r="J247" s="480">
        <f>AVERAGE('monthly data'!W247:Y247)</f>
        <v>26.9344</v>
      </c>
      <c r="K247" s="480">
        <f>AVERAGE('monthly data'!Z247:AB247)</f>
        <v>27.535056666666666</v>
      </c>
      <c r="L247" s="480">
        <f>AVERAGE('monthly data'!AC247:AE247)</f>
        <v>33.537803333333336</v>
      </c>
      <c r="M247" s="480">
        <f>AVERAGE('monthly data'!AF247:AH247)</f>
        <v>32.56133333333333</v>
      </c>
      <c r="N247" s="480">
        <f>AVERAGE('monthly data'!AI247:AK247)</f>
        <v>30.967433333333332</v>
      </c>
      <c r="O247" s="480">
        <f>AVERAGE('monthly data'!AL247:AN247)</f>
        <v>38.811543999999998</v>
      </c>
      <c r="P247" s="480">
        <f>AVERAGE('monthly data'!AO247:AQ247)</f>
        <v>36.410720333333337</v>
      </c>
      <c r="Q247" s="480">
        <f>AVERAGE('monthly data'!AR247:AT247)</f>
        <v>39.135120333333326</v>
      </c>
      <c r="R247" s="480">
        <f>AVERAGE('monthly data'!AU247:AW247)</f>
        <v>42.253064333333334</v>
      </c>
      <c r="S247" s="480">
        <f>AVERAGE('monthly data'!AX247:AZ247)</f>
        <v>51.106346999999992</v>
      </c>
      <c r="T247" s="480">
        <f>AVERAGE('monthly data'!BA247:BC247)</f>
        <v>55.747968666666658</v>
      </c>
      <c r="U247" s="480">
        <f>AVERAGE('monthly data'!BD247:BF247)</f>
        <v>52.512058333333322</v>
      </c>
      <c r="V247" s="480">
        <f>AVERAGE('monthly data'!BG247:BI247)</f>
        <v>54.089733000000003</v>
      </c>
      <c r="W247" s="480">
        <f>AVERAGE('monthly data'!BJ247:BL247)</f>
        <v>52.998976666666671</v>
      </c>
      <c r="X247" s="480">
        <f>AVERAGE('monthly data'!BM247:BO247)</f>
        <v>62.29555633333333</v>
      </c>
      <c r="Y247" s="480">
        <f>AVERAGE('monthly data'!BP247:BR247)</f>
        <v>59.815644666666664</v>
      </c>
      <c r="Z247" s="480">
        <f>AVERAGE('monthly data'!BS247:BU247)</f>
        <v>54.576908333333328</v>
      </c>
      <c r="AA247" s="480">
        <f>AVERAGE('monthly data'!BV247:BX247)</f>
        <v>50.679951333333328</v>
      </c>
      <c r="AB247" s="480">
        <f>AVERAGE('monthly data'!BY247:CA247)</f>
        <v>47.720426333333329</v>
      </c>
      <c r="AC247" s="480">
        <f>AVERAGE('monthly data'!CB247:CD247)</f>
        <v>51.944521666666667</v>
      </c>
      <c r="AD247" s="480">
        <f>AVERAGE('monthly data'!CE247:CG247)</f>
        <v>46.327073666666671</v>
      </c>
      <c r="AE247" s="480">
        <f>AVERAGE('monthly data'!CH247:CJ247)</f>
        <v>58.996519999999997</v>
      </c>
      <c r="AF247" s="480">
        <f>AVERAGE('monthly data'!CK247:CM247)</f>
        <v>66.700569999999999</v>
      </c>
      <c r="AG247" s="480">
        <f>AVERAGE('monthly data'!CN247:CP247)</f>
        <v>66.147679999999994</v>
      </c>
      <c r="AH247" s="480">
        <f>AVERAGE('monthly data'!CQ247:CS247)</f>
        <v>59.239640000000001</v>
      </c>
      <c r="AI247" s="480">
        <f>AVERAGE('monthly data'!CT247:CV247)</f>
        <v>51.408156666666663</v>
      </c>
      <c r="AJ247" s="480">
        <f>AVERAGE('monthly data'!CW247:CY247)</f>
        <v>59.670416666666675</v>
      </c>
      <c r="AK247" s="480">
        <f>AVERAGE('monthly data'!CZ247:DB247)</f>
        <v>77.381569999999996</v>
      </c>
      <c r="AL247" s="480">
        <f>AVERAGE('monthly data'!DC247:DE247)</f>
        <v>81.685299999999998</v>
      </c>
      <c r="AM247" s="480">
        <f>AVERAGE('monthly data'!DF247:DH247)</f>
        <v>63.261134626400008</v>
      </c>
      <c r="AN247" s="480">
        <f>AVERAGE('monthly data'!DI247:DK247)</f>
        <v>68.52953619356667</v>
      </c>
      <c r="AO247" s="480">
        <f>AVERAGE('monthly data'!DL247:DN247)</f>
        <v>73.107776480999974</v>
      </c>
      <c r="AP247" s="480">
        <f>AVERAGE('monthly data'!DO247:DQ247)</f>
        <v>49.470558470999983</v>
      </c>
      <c r="AQ247" s="480">
        <f>AVERAGE('monthly data'!DR247:DT247)</f>
        <v>34.671740061333303</v>
      </c>
      <c r="AR247" s="480">
        <f>AVERAGE('monthly data'!DU247:DW247)</f>
        <v>41.755679023666637</v>
      </c>
      <c r="AS247" s="480">
        <f>AVERAGE('monthly data'!DX247:DZ247)</f>
        <v>51.642395059699993</v>
      </c>
      <c r="AT247" s="480">
        <f>AVERAGE('monthly data'!EA247:EC247)</f>
        <v>35.399411588996664</v>
      </c>
      <c r="AU247" s="480">
        <f>AVERAGE('monthly data'!ED247:EF247)</f>
        <v>-19.77327950333331</v>
      </c>
      <c r="AV247" s="480">
        <f>AVERAGE('monthly data'!EG247:EI247)</f>
        <v>-14.961682008233359</v>
      </c>
      <c r="AW247" s="480">
        <f>AVERAGE('monthly data'!EJ247:EL247)</f>
        <v>5.8398005463333318</v>
      </c>
      <c r="AX247" s="480">
        <f>AVERAGE('monthly data'!EM247:EO247)</f>
        <v>28.798048708666659</v>
      </c>
      <c r="AY247" s="480">
        <f>AVERAGE('monthly data'!EP247:ER247)</f>
        <v>36.735395220333324</v>
      </c>
      <c r="AZ247" s="480">
        <f>AVERAGE('monthly data'!ES247:EU247)</f>
        <v>41.374032920999944</v>
      </c>
      <c r="BA247" s="480">
        <f>AVERAGE('monthly data'!EV247:EX247)</f>
        <v>33.335389248666708</v>
      </c>
      <c r="BB247" s="480">
        <f>AVERAGE('monthly data'!EY247:FA247)</f>
        <v>76.275959668333272</v>
      </c>
      <c r="BC247" s="480">
        <f>AVERAGE('monthly data'!FB247:FD247)</f>
        <v>73.204243794333294</v>
      </c>
      <c r="BD247" s="480">
        <f>AVERAGE('monthly data'!FE247:FG247)</f>
        <v>66.146101307333325</v>
      </c>
      <c r="BE247" s="480">
        <f>AVERAGE('monthly data'!FH247:FJ247)</f>
        <v>70.819926955999975</v>
      </c>
      <c r="BF247" s="480">
        <f>AVERAGE('monthly data'!FK247:FM247)</f>
        <v>90.715258536666738</v>
      </c>
      <c r="BG247" s="480">
        <f>AVERAGE('monthly data'!FN247:FP247)</f>
        <v>65.908389570412723</v>
      </c>
      <c r="BH247" s="480">
        <f>AVERAGE('monthly data'!FQ247:FS247)</f>
        <v>59.414207063146023</v>
      </c>
      <c r="BI247" s="480">
        <f>AVERAGE('monthly data'!FT247:FV247)</f>
        <v>50.10153449433335</v>
      </c>
      <c r="BJ247" s="480">
        <f>AVERAGE('monthly data'!FW247:FY247)</f>
        <v>44.188146547969978</v>
      </c>
      <c r="BK247" s="480">
        <f>AVERAGE('monthly data'!FZ247:GB247)</f>
        <v>84.998173638266664</v>
      </c>
      <c r="BL247" s="480">
        <f>AVERAGE('monthly data'!GC247:GE247)</f>
        <v>107.14477037102074</v>
      </c>
      <c r="BM247" s="480">
        <f>AVERAGE('monthly data'!GF247:GH247)</f>
        <v>112.24868540120001</v>
      </c>
      <c r="BN247" s="480">
        <f>AVERAGE('monthly data'!GI247:GK247)</f>
        <v>110.54325899946669</v>
      </c>
      <c r="BO247" s="480">
        <f>AVERAGE('monthly data'!GL247:GN247)</f>
        <v>133.5041500522</v>
      </c>
      <c r="BP247" s="480">
        <f>AVERAGE('monthly data'!GO247:GQ247)</f>
        <v>182.92768857161718</v>
      </c>
      <c r="BQ247" s="480">
        <f>AVERAGE('monthly data'!GR247:GT247)</f>
        <v>230.50183182387991</v>
      </c>
      <c r="BR247" s="480">
        <f>AVERAGE('monthly data'!GU247:GW247)</f>
        <v>150.41147373835335</v>
      </c>
      <c r="BS247" s="480">
        <f>AVERAGE('monthly data'!GX247:GZ247)</f>
        <v>188.58471966416005</v>
      </c>
      <c r="BT247" s="480">
        <f>AVERAGE('monthly data'!HA247:HC247)</f>
        <v>344.07585924428002</v>
      </c>
      <c r="BU247" s="480">
        <f>AVERAGE('monthly data'!HD247:HF247)</f>
        <v>367.3140015055601</v>
      </c>
      <c r="BV247" s="480">
        <f>AVERAGE('monthly data'!HG247:HI247)</f>
        <v>342.92482402375998</v>
      </c>
      <c r="BW247" s="480">
        <f>AVERAGE('monthly data'!HJ247:HL247)</f>
        <v>402.01043953288007</v>
      </c>
      <c r="BX247" s="480">
        <f>AVERAGE('monthly data'!HM247:HO247)</f>
        <v>338.8519342035467</v>
      </c>
      <c r="BY247" s="480">
        <f>AVERAGE('monthly data'!HP247:HR247)</f>
        <v>296.65519745340004</v>
      </c>
      <c r="BZ247" s="480">
        <f>AVERAGE('monthly data'!HS247:HU247)</f>
        <v>296.63531217290233</v>
      </c>
      <c r="CA247" s="480">
        <f>AVERAGE('monthly data'!HV247:HX247)</f>
        <v>346.77724167631436</v>
      </c>
      <c r="CB247" s="480">
        <f>AVERAGE('monthly data'!HY247:IA247)</f>
        <v>438.31136396260945</v>
      </c>
      <c r="CC247" s="480">
        <f>AVERAGE('monthly data'!IB247:ID247)</f>
        <v>530.47148925902218</v>
      </c>
      <c r="CD247" s="480">
        <f>AVERAGE('monthly data'!IE247:IG247)</f>
        <v>586.04736473490652</v>
      </c>
      <c r="CE247" s="480">
        <f>AVERAGE('monthly data'!IH247:IJ247)</f>
        <v>589.11848188364888</v>
      </c>
      <c r="CF247" s="480">
        <f>AVERAGE('monthly data'!IK247:IM247)</f>
        <v>751.68255502427292</v>
      </c>
      <c r="CG247" s="480">
        <f>AVERAGE('monthly data'!IN247:IP247)</f>
        <v>872.75429134979743</v>
      </c>
      <c r="CH247" s="480">
        <f>AVERAGE('monthly data'!IQ247:IS247)</f>
        <v>898.04727906728749</v>
      </c>
      <c r="CI247" s="480">
        <f>AVERAGE('monthly data'!IT247:IV247)</f>
        <v>917.72129476692464</v>
      </c>
      <c r="CJ247" s="480">
        <f>AVERAGE('monthly data'!IW247:IY247)</f>
        <v>961.41796774021805</v>
      </c>
      <c r="CK247" s="480">
        <f>AVERAGE('monthly data'!IZ247:JB247)</f>
        <v>984.03178546546235</v>
      </c>
      <c r="CL247" s="480">
        <f>AVERAGE('monthly data'!JC247:JE247)</f>
        <v>912.04395866222512</v>
      </c>
      <c r="CM247" s="480">
        <f>AVERAGE('monthly data'!JF247:JH247)</f>
        <v>913.26592544657944</v>
      </c>
      <c r="CN247" s="480">
        <f>AVERAGE('monthly data'!JI247:JK247)</f>
        <v>1012.4308163435809</v>
      </c>
      <c r="CO247" s="480">
        <f>AVERAGE('monthly data'!JL247:JN247)</f>
        <v>1086.3859792234948</v>
      </c>
      <c r="CP247" s="480">
        <f>AVERAGE('monthly data'!JO247:JQ247)</f>
        <v>1061.5975277747509</v>
      </c>
      <c r="CQ247" s="480">
        <f>AVERAGE('monthly data'!JR247:JT247)</f>
        <v>1100.7202245282713</v>
      </c>
      <c r="CR247" s="480">
        <f>AVERAGE('monthly data'!JU247:JW247)</f>
        <v>1171.2612102201172</v>
      </c>
      <c r="CS247" s="480">
        <f>AVERAGE('monthly data'!JX247:JZ247)</f>
        <v>1184.2927767738015</v>
      </c>
      <c r="CT247" s="480">
        <f>AVERAGE('monthly data'!KA247:KC247)</f>
        <v>1197.5103031193285</v>
      </c>
      <c r="CU247" s="480">
        <f>AVERAGE('monthly data'!KD247:KF247)</f>
        <v>1172.7730579561219</v>
      </c>
      <c r="CV247" s="480">
        <f>AVERAGE('monthly data'!KG247:KI247)</f>
        <v>1346.6934848202552</v>
      </c>
      <c r="CW247" s="480">
        <f>AVERAGE('monthly data'!KJ247:KL247)</f>
        <v>1418.6022452663922</v>
      </c>
      <c r="CX247" s="480">
        <f>AVERAGE('monthly data'!KM247:KO247)</f>
        <v>1379.2514455755797</v>
      </c>
      <c r="CY247" s="480">
        <f>AVERAGE('monthly data'!KP247:KR247)</f>
        <v>1352.8878065134716</v>
      </c>
      <c r="CZ247" s="480">
        <f>AVERAGE('monthly data'!KS247:KU247)</f>
        <v>1405.5724457836332</v>
      </c>
      <c r="DA247" s="480">
        <f>AVERAGE('monthly data'!KV247:KX247)</f>
        <v>1331.9026921970406</v>
      </c>
      <c r="DB247" s="480">
        <f>AVERAGE('monthly data'!KY247:LA247)</f>
        <v>1368.6716659843648</v>
      </c>
      <c r="DC247" s="480">
        <f>AVERAGE('monthly data'!LB247:LD247)</f>
        <v>1500.6475856911932</v>
      </c>
      <c r="DD247" s="480">
        <f>AVERAGE('monthly data'!LE247:LG247)</f>
        <v>1637.7410230294424</v>
      </c>
      <c r="DE247" s="480">
        <f>AVERAGE('monthly data'!LH247:LJ247)</f>
        <v>1746.0767601917635</v>
      </c>
      <c r="DF247" s="480">
        <f>AVERAGE('monthly data'!LK247:LM247)</f>
        <v>1878.2023166041147</v>
      </c>
      <c r="DG247" s="480">
        <f>AVERAGE('monthly data'!LN247:LP247)</f>
        <v>1958.5216066285586</v>
      </c>
      <c r="DH247" s="480">
        <f>AVERAGE('monthly data'!LQ247:LS247)</f>
        <v>1965.4350771361253</v>
      </c>
      <c r="DI247" s="480">
        <f>AVERAGE('monthly data'!LT247:LV247)</f>
        <v>2159.2430591898569</v>
      </c>
      <c r="DJ247" s="480">
        <f>AVERAGE('monthly data'!LW247:LY247)</f>
        <v>2355.4626894590269</v>
      </c>
      <c r="DK247" s="480">
        <f>AVERAGE('monthly data'!LZ247:MB247)</f>
        <v>2446.5668675305515</v>
      </c>
      <c r="DL247" s="480" t="e">
        <f>AVERAGE('monthly data'!MC247:ME247)</f>
        <v>#DIV/0!</v>
      </c>
      <c r="DM247" s="480" t="e">
        <f>AVERAGE('monthly data'!MF247:MH247)</f>
        <v>#DIV/0!</v>
      </c>
      <c r="DN247" s="480" t="e">
        <f>AVERAGE('monthly data'!MI247:MK247)</f>
        <v>#DIV/0!</v>
      </c>
      <c r="DO247" s="480" t="e">
        <f>AVERAGE('monthly data'!ML247:MN247)</f>
        <v>#DIV/0!</v>
      </c>
      <c r="DP247" s="480" t="e">
        <f>AVERAGE('monthly data'!MO247:MQ247)</f>
        <v>#DIV/0!</v>
      </c>
      <c r="DQ247" s="480" t="e">
        <f>AVERAGE('monthly data'!MR247:MT247)</f>
        <v>#DIV/0!</v>
      </c>
      <c r="DR247" s="480" t="e">
        <f>AVERAGE('monthly data'!MU247:MW247)</f>
        <v>#DIV/0!</v>
      </c>
      <c r="DS247" s="480"/>
      <c r="DT247" s="480"/>
      <c r="DU247" s="480"/>
      <c r="DV247" s="480"/>
      <c r="DW247" s="480"/>
      <c r="DX247" s="480"/>
      <c r="DY247" s="480"/>
      <c r="DZ247" s="480"/>
    </row>
    <row r="248" spans="1:130">
      <c r="B248" s="476" t="s">
        <v>574</v>
      </c>
      <c r="C248" s="481">
        <f>AVERAGE('monthly data'!B248:D248)</f>
        <v>44.590550000000007</v>
      </c>
      <c r="D248" s="481">
        <f>AVERAGE('monthly data'!E248:G248)</f>
        <v>43.431533333333327</v>
      </c>
      <c r="E248" s="481">
        <f>AVERAGE('monthly data'!H248:J248)</f>
        <v>47.208966666666669</v>
      </c>
      <c r="F248" s="481">
        <f>AVERAGE('monthly data'!K248:M248)</f>
        <v>45.596033333333338</v>
      </c>
      <c r="G248" s="481">
        <f>AVERAGE('monthly data'!N248:P248)</f>
        <v>40.276033333333338</v>
      </c>
      <c r="H248" s="481">
        <f>AVERAGE('monthly data'!Q248:S248)</f>
        <v>40.059366666666669</v>
      </c>
      <c r="I248" s="481">
        <f>AVERAGE('monthly data'!T248:V248)</f>
        <v>42.6267</v>
      </c>
      <c r="J248" s="481">
        <f>AVERAGE('monthly data'!W248:Y248)</f>
        <v>41.734499999999997</v>
      </c>
      <c r="K248" s="481">
        <f>AVERAGE('monthly data'!Z248:AB248)</f>
        <v>43.378656666666672</v>
      </c>
      <c r="L248" s="481">
        <f>AVERAGE('monthly data'!AC248:AE248)</f>
        <v>50.564836666666672</v>
      </c>
      <c r="M248" s="481">
        <f>AVERAGE('monthly data'!AF248:AH248)</f>
        <v>56.247366666666665</v>
      </c>
      <c r="N248" s="481">
        <f>AVERAGE('monthly data'!AI248:AK248)</f>
        <v>63.790733333333343</v>
      </c>
      <c r="O248" s="481">
        <f>AVERAGE('monthly data'!AL248:AN248)</f>
        <v>64.581756666666664</v>
      </c>
      <c r="P248" s="481">
        <f>AVERAGE('monthly data'!AO248:AQ248)</f>
        <v>63.895161000000002</v>
      </c>
      <c r="Q248" s="481">
        <f>AVERAGE('monthly data'!AR248:AT248)</f>
        <v>69.171906666666658</v>
      </c>
      <c r="R248" s="481">
        <f>AVERAGE('monthly data'!AU248:AW248)</f>
        <v>72.845010666666681</v>
      </c>
      <c r="S248" s="481">
        <f>AVERAGE('monthly data'!AX248:AZ248)</f>
        <v>80.875860333333335</v>
      </c>
      <c r="T248" s="481">
        <f>AVERAGE('monthly data'!BA248:BC248)</f>
        <v>84.669102333333328</v>
      </c>
      <c r="U248" s="481">
        <f>AVERAGE('monthly data'!BD248:BF248)</f>
        <v>83.297026333333335</v>
      </c>
      <c r="V248" s="481">
        <f>AVERAGE('monthly data'!BG248:BI248)</f>
        <v>86.297165333333353</v>
      </c>
      <c r="W248" s="481">
        <f>AVERAGE('monthly data'!BJ248:BL248)</f>
        <v>84.839399</v>
      </c>
      <c r="X248" s="481">
        <f>AVERAGE('monthly data'!BM248:BO248)</f>
        <v>92.672772333333327</v>
      </c>
      <c r="Y248" s="481">
        <f>AVERAGE('monthly data'!BP248:BR248)</f>
        <v>94.39771433333334</v>
      </c>
      <c r="Z248" s="481">
        <f>AVERAGE('monthly data'!BS248:BU248)</f>
        <v>94.193327999999994</v>
      </c>
      <c r="AA248" s="481">
        <f>AVERAGE('monthly data'!BV248:BX248)</f>
        <v>89.732041333333328</v>
      </c>
      <c r="AB248" s="481">
        <f>AVERAGE('monthly data'!BY248:CA248)</f>
        <v>88.350633000000002</v>
      </c>
      <c r="AC248" s="481">
        <f>AVERAGE('monthly data'!CB248:CD248)</f>
        <v>93.25005166666665</v>
      </c>
      <c r="AD248" s="481">
        <f>AVERAGE('monthly data'!CE248:CG248)</f>
        <v>92.514840000000007</v>
      </c>
      <c r="AE248" s="481">
        <f>AVERAGE('monthly data'!CH248:CJ248)</f>
        <v>101.19909</v>
      </c>
      <c r="AF248" s="481">
        <f>AVERAGE('monthly data'!CK248:CM248)</f>
        <v>107.61266000000001</v>
      </c>
      <c r="AG248" s="481">
        <f>AVERAGE('monthly data'!CN248:CP248)</f>
        <v>108.35757999999998</v>
      </c>
      <c r="AH248" s="481">
        <f>AVERAGE('monthly data'!CQ248:CS248)</f>
        <v>105.91992</v>
      </c>
      <c r="AI248" s="481">
        <f>AVERAGE('monthly data'!CT248:CV248)</f>
        <v>105.15446333333334</v>
      </c>
      <c r="AJ248" s="481">
        <f>AVERAGE('monthly data'!CW248:CY248)</f>
        <v>118.56903666666669</v>
      </c>
      <c r="AK248" s="481">
        <f>AVERAGE('monthly data'!CZ248:DB248)</f>
        <v>137.79632666666666</v>
      </c>
      <c r="AL248" s="481">
        <f>AVERAGE('monthly data'!DC248:DE248)</f>
        <v>144.21069</v>
      </c>
      <c r="AM248" s="481">
        <f>AVERAGE('monthly data'!DF248:DH248)</f>
        <v>124.23442940806667</v>
      </c>
      <c r="AN248" s="481">
        <f>AVERAGE('monthly data'!DI248:DK248)</f>
        <v>128.13791846823335</v>
      </c>
      <c r="AO248" s="481">
        <f>AVERAGE('monthly data'!DL248:DN248)</f>
        <v>133.64318084999999</v>
      </c>
      <c r="AP248" s="481">
        <f>AVERAGE('monthly data'!DO248:DQ248)</f>
        <v>118.77048213766666</v>
      </c>
      <c r="AQ248" s="481">
        <f>AVERAGE('monthly data'!DR248:DT248)</f>
        <v>107.96824806133333</v>
      </c>
      <c r="AR248" s="481">
        <f>AVERAGE('monthly data'!DU248:DW248)</f>
        <v>113.57932846566668</v>
      </c>
      <c r="AS248" s="481">
        <f>AVERAGE('monthly data'!DX248:DZ248)</f>
        <v>127.84980905970001</v>
      </c>
      <c r="AT248" s="481">
        <f>AVERAGE('monthly data'!EA248:EC248)</f>
        <v>117.44961125566336</v>
      </c>
      <c r="AU248" s="481">
        <f>AVERAGE('monthly data'!ED248:EF248)</f>
        <v>69.144284496666671</v>
      </c>
      <c r="AV248" s="481">
        <f>AVERAGE('monthly data'!EG248:EI248)</f>
        <v>76.872840325100029</v>
      </c>
      <c r="AW248" s="481">
        <f>AVERAGE('monthly data'!EJ248:EL248)</f>
        <v>105.96553187966667</v>
      </c>
      <c r="AX248" s="481">
        <f>AVERAGE('monthly data'!EM248:EO248)</f>
        <v>136.48936004200004</v>
      </c>
      <c r="AY248" s="481">
        <f>AVERAGE('monthly data'!EP248:ER248)</f>
        <v>145.74358055366667</v>
      </c>
      <c r="AZ248" s="481">
        <f>AVERAGE('monthly data'!ES248:EU248)</f>
        <v>145.96422379733329</v>
      </c>
      <c r="BA248" s="481">
        <f>AVERAGE('monthly data'!EV248:EX248)</f>
        <v>151.62777968199998</v>
      </c>
      <c r="BB248" s="481">
        <f>AVERAGE('monthly data'!EY248:FA248)</f>
        <v>188.68531400166663</v>
      </c>
      <c r="BC248" s="481">
        <f>AVERAGE('monthly data'!FB248:FD248)</f>
        <v>189.25066004333334</v>
      </c>
      <c r="BD248" s="481">
        <f>AVERAGE('monthly data'!FE248:FG248)</f>
        <v>181.84599718499999</v>
      </c>
      <c r="BE248" s="481">
        <f>AVERAGE('monthly data'!FH248:FJ248)</f>
        <v>195.11500861166664</v>
      </c>
      <c r="BF248" s="481">
        <f>AVERAGE('monthly data'!FK248:FM248)</f>
        <v>225.84591696333328</v>
      </c>
      <c r="BG248" s="481">
        <f>AVERAGE('monthly data'!FN248:FP248)</f>
        <v>204.70641363674608</v>
      </c>
      <c r="BH248" s="481">
        <f>AVERAGE('monthly data'!FQ248:FS248)</f>
        <v>201.28313467700002</v>
      </c>
      <c r="BI248" s="481">
        <f>AVERAGE('monthly data'!FT248:FV248)</f>
        <v>191.05256780766672</v>
      </c>
      <c r="BJ248" s="481">
        <f>AVERAGE('monthly data'!FW248:FY248)</f>
        <v>184.82573751500001</v>
      </c>
      <c r="BK248" s="481">
        <f>AVERAGE('monthly data'!FZ248:GB248)</f>
        <v>232.33363230600003</v>
      </c>
      <c r="BL248" s="481">
        <f>AVERAGE('monthly data'!GC248:GE248)</f>
        <v>257.93965917200001</v>
      </c>
      <c r="BM248" s="481">
        <f>AVERAGE('monthly data'!GF248:GH248)</f>
        <v>269.27637831700002</v>
      </c>
      <c r="BN248" s="481">
        <f>AVERAGE('monthly data'!GI248:GK248)</f>
        <v>278.6852894613333</v>
      </c>
      <c r="BO248" s="481">
        <f>AVERAGE('monthly data'!GL248:GN248)</f>
        <v>301.37545570566664</v>
      </c>
      <c r="BP248" s="481">
        <f>AVERAGE('monthly data'!GO248:GQ248)</f>
        <v>347.59445011320116</v>
      </c>
      <c r="BQ248" s="481">
        <f>AVERAGE('monthly data'!GR248:GT248)</f>
        <v>395.37944235999998</v>
      </c>
      <c r="BR248" s="481">
        <f>AVERAGE('monthly data'!GU248:GW248)</f>
        <v>325.83412134246004</v>
      </c>
      <c r="BS248" s="481">
        <f>AVERAGE('monthly data'!GX248:GZ248)</f>
        <v>372.76878273233342</v>
      </c>
      <c r="BT248" s="481">
        <f>AVERAGE('monthly data'!HA248:HC248)</f>
        <v>524.40031574633349</v>
      </c>
      <c r="BU248" s="481">
        <f>AVERAGE('monthly data'!HD248:HF248)</f>
        <v>561.58718908700018</v>
      </c>
      <c r="BV248" s="481">
        <f>AVERAGE('monthly data'!HG248:HI248)</f>
        <v>555.30536362266673</v>
      </c>
      <c r="BW248" s="481">
        <f>AVERAGE('monthly data'!HJ248:HL248)</f>
        <v>617.26673598533341</v>
      </c>
      <c r="BX248" s="481">
        <f>AVERAGE('monthly data'!HM248:HO248)</f>
        <v>563.87613219800005</v>
      </c>
      <c r="BY248" s="481">
        <f>AVERAGE('monthly data'!HP248:HR248)</f>
        <v>540.36969503066666</v>
      </c>
      <c r="BZ248" s="481">
        <f>AVERAGE('monthly data'!HS248:HU248)</f>
        <v>565.28657923966659</v>
      </c>
      <c r="CA248" s="481">
        <f>AVERAGE('monthly data'!HV248:HX248)</f>
        <v>651.56673227578551</v>
      </c>
      <c r="CB248" s="481">
        <f>AVERAGE('monthly data'!HY248:IA248)</f>
        <v>755.58352331069</v>
      </c>
      <c r="CC248" s="481">
        <f>AVERAGE('monthly data'!IB248:ID248)</f>
        <v>881.40611758226942</v>
      </c>
      <c r="CD248" s="481">
        <f>AVERAGE('monthly data'!IE248:IG248)</f>
        <v>946.6142358968433</v>
      </c>
      <c r="CE248" s="481">
        <f>AVERAGE('monthly data'!IH248:IJ248)</f>
        <v>951.21676714938201</v>
      </c>
      <c r="CF248" s="481">
        <f>AVERAGE('monthly data'!IK248:IM248)</f>
        <v>1111.4168340900051</v>
      </c>
      <c r="CG248" s="481">
        <f>AVERAGE('monthly data'!IN248:IP248)</f>
        <v>1210.4929523470119</v>
      </c>
      <c r="CH248" s="481">
        <f>AVERAGE('monthly data'!IQ248:IS248)</f>
        <v>1262.6403706406118</v>
      </c>
      <c r="CI248" s="481">
        <f>AVERAGE('monthly data'!IT248:IV248)</f>
        <v>1325.4111649730842</v>
      </c>
      <c r="CJ248" s="481">
        <f>AVERAGE('monthly data'!IW248:IY248)</f>
        <v>1392.9250076291908</v>
      </c>
      <c r="CK248" s="481">
        <f>AVERAGE('monthly data'!IZ248:JB248)</f>
        <v>1433.2975353144818</v>
      </c>
      <c r="CL248" s="481">
        <f>AVERAGE('monthly data'!JC248:JE248)</f>
        <v>1393.1165310730503</v>
      </c>
      <c r="CM248" s="481">
        <f>AVERAGE('monthly data'!JF248:JH248)</f>
        <v>1414.2153914193659</v>
      </c>
      <c r="CN248" s="481">
        <f>AVERAGE('monthly data'!JI248:JK248)</f>
        <v>1526.6191229189401</v>
      </c>
      <c r="CO248" s="481">
        <f>AVERAGE('monthly data'!JL248:JN248)</f>
        <v>1617.5695330638821</v>
      </c>
      <c r="CP248" s="481">
        <f>AVERAGE('monthly data'!JO248:JQ248)</f>
        <v>1625.6419764868888</v>
      </c>
      <c r="CQ248" s="481">
        <f>AVERAGE('monthly data'!JR248:JT248)</f>
        <v>1699.6141669759575</v>
      </c>
      <c r="CR248" s="481">
        <f>AVERAGE('monthly data'!JU248:JW248)</f>
        <v>1777.2262296261031</v>
      </c>
      <c r="CS248" s="481">
        <f>AVERAGE('monthly data'!JX248:JZ248)</f>
        <v>1813.7509760099722</v>
      </c>
      <c r="CT248" s="481">
        <f>AVERAGE('monthly data'!KA248:KC248)</f>
        <v>1865.0324598856612</v>
      </c>
      <c r="CU248" s="481">
        <f>AVERAGE('monthly data'!KD248:KF248)</f>
        <v>1890.9460919426183</v>
      </c>
      <c r="CV248" s="481">
        <f>AVERAGE('monthly data'!KG248:KI248)</f>
        <v>2094.6844703288216</v>
      </c>
      <c r="CW248" s="481">
        <f>AVERAGE('monthly data'!KJ248:KL248)</f>
        <v>2161.7295429628252</v>
      </c>
      <c r="CX248" s="481">
        <f>AVERAGE('monthly data'!KM248:KO248)</f>
        <v>2140.3193358919975</v>
      </c>
      <c r="CY248" s="481">
        <f>AVERAGE('monthly data'!KP248:KR248)</f>
        <v>2195.9002189135695</v>
      </c>
      <c r="CZ248" s="481">
        <f>AVERAGE('monthly data'!KS248:KU248)</f>
        <v>2281.8012377711134</v>
      </c>
      <c r="DA248" s="481">
        <f>AVERAGE('monthly data'!KV248:KX248)</f>
        <v>2230.0356968881074</v>
      </c>
      <c r="DB248" s="481">
        <f>AVERAGE('monthly data'!KY248:LA248)</f>
        <v>2327.7993686891155</v>
      </c>
      <c r="DC248" s="481">
        <f>AVERAGE('monthly data'!LB248:LD248)</f>
        <v>2466.181058188894</v>
      </c>
      <c r="DD248" s="481">
        <f>AVERAGE('monthly data'!LE248:LG248)</f>
        <v>2669.3313318052574</v>
      </c>
      <c r="DE248" s="481">
        <f>AVERAGE('monthly data'!LH248:LJ248)</f>
        <v>2839.4715909779975</v>
      </c>
      <c r="DF248" s="481">
        <f>AVERAGE('monthly data'!LK248:LM248)</f>
        <v>2981.1148965527113</v>
      </c>
      <c r="DG248" s="481">
        <f>AVERAGE('monthly data'!LN248:LP248)</f>
        <v>3078.7471316217329</v>
      </c>
      <c r="DH248" s="481">
        <f>AVERAGE('monthly data'!LQ248:LS248)</f>
        <v>3124.0585605906167</v>
      </c>
      <c r="DI248" s="481">
        <f>AVERAGE('monthly data'!LT248:LV248)</f>
        <v>3531.0429912523632</v>
      </c>
      <c r="DJ248" s="481">
        <f>AVERAGE('monthly data'!LW248:LY248)</f>
        <v>4015.0803094480621</v>
      </c>
      <c r="DK248" s="481">
        <f>AVERAGE('monthly data'!LZ248:MB248)</f>
        <v>4132.5860878417179</v>
      </c>
      <c r="DL248" s="481" t="e">
        <f>AVERAGE('monthly data'!MC248:ME248)</f>
        <v>#DIV/0!</v>
      </c>
      <c r="DM248" s="481" t="e">
        <f>AVERAGE('monthly data'!MF248:MH248)</f>
        <v>#DIV/0!</v>
      </c>
      <c r="DN248" s="481" t="e">
        <f>AVERAGE('monthly data'!MI248:MK248)</f>
        <v>#DIV/0!</v>
      </c>
      <c r="DO248" s="481" t="e">
        <f>AVERAGE('monthly data'!ML248:MN248)</f>
        <v>#DIV/0!</v>
      </c>
      <c r="DP248" s="481" t="e">
        <f>AVERAGE('monthly data'!MO248:MQ248)</f>
        <v>#DIV/0!</v>
      </c>
      <c r="DQ248" s="481" t="e">
        <f>AVERAGE('monthly data'!MR248:MT248)</f>
        <v>#DIV/0!</v>
      </c>
      <c r="DR248" s="481" t="e">
        <f>AVERAGE('monthly data'!MU248:MW248)</f>
        <v>#DIV/0!</v>
      </c>
      <c r="DS248" s="481"/>
      <c r="DT248" s="481"/>
      <c r="DU248" s="481"/>
      <c r="DV248" s="481"/>
      <c r="DW248" s="481"/>
      <c r="DX248" s="481"/>
      <c r="DY248" s="481"/>
      <c r="DZ248" s="481"/>
    </row>
    <row r="249" spans="1:130" ht="15.75">
      <c r="A249" t="s">
        <v>1489</v>
      </c>
      <c r="B249" s="477" t="s">
        <v>575</v>
      </c>
      <c r="C249" s="481">
        <f>AVERAGE('monthly data'!B249:D249)</f>
        <v>26.222983333333335</v>
      </c>
      <c r="D249" s="481">
        <f>AVERAGE('monthly data'!E249:G249)</f>
        <v>23.758233333333333</v>
      </c>
      <c r="E249" s="481">
        <f>AVERAGE('monthly data'!H249:J249)</f>
        <v>20.177666666666667</v>
      </c>
      <c r="F249" s="481">
        <f>AVERAGE('monthly data'!K249:M249)</f>
        <v>16.192899999999998</v>
      </c>
      <c r="G249" s="481">
        <f>AVERAGE('monthly data'!N249:P249)</f>
        <v>13.398400000000001</v>
      </c>
      <c r="H249" s="481">
        <f>AVERAGE('monthly data'!Q249:S249)</f>
        <v>11.932366666666667</v>
      </c>
      <c r="I249" s="481">
        <f>AVERAGE('monthly data'!T249:V249)</f>
        <v>10.556266666666668</v>
      </c>
      <c r="J249" s="481">
        <f>AVERAGE('monthly data'!W249:Y249)</f>
        <v>11.489400000000002</v>
      </c>
      <c r="K249" s="481">
        <f>AVERAGE('monthly data'!Z249:AB249)</f>
        <v>12.69589</v>
      </c>
      <c r="L249" s="481">
        <f>AVERAGE('monthly data'!AC249:AE249)</f>
        <v>14.119470000000002</v>
      </c>
      <c r="M249" s="481">
        <f>AVERAGE('monthly data'!AF249:AH249)</f>
        <v>15.683966666666668</v>
      </c>
      <c r="N249" s="481">
        <f>AVERAGE('monthly data'!AI249:AK249)</f>
        <v>19.831999999999997</v>
      </c>
      <c r="O249" s="481">
        <f>AVERAGE('monthly data'!AL249:AN249)</f>
        <v>18.180028666666669</v>
      </c>
      <c r="P249" s="481">
        <f>AVERAGE('monthly data'!AO249:AQ249)</f>
        <v>15.047928666666664</v>
      </c>
      <c r="Q249" s="481">
        <f>AVERAGE('monthly data'!AR249:AT249)</f>
        <v>14.00678433333333</v>
      </c>
      <c r="R249" s="481">
        <f>AVERAGE('monthly data'!AU249:AW249)</f>
        <v>18.575517999999999</v>
      </c>
      <c r="S249" s="481">
        <f>AVERAGE('monthly data'!AX249:AZ249)</f>
        <v>24.711336333333332</v>
      </c>
      <c r="T249" s="481">
        <f>AVERAGE('monthly data'!BA249:BC249)</f>
        <v>24.841723000000002</v>
      </c>
      <c r="U249" s="481">
        <f>AVERAGE('monthly data'!BD249:BF249)</f>
        <v>21.275535999999999</v>
      </c>
      <c r="V249" s="481">
        <f>AVERAGE('monthly data'!BG249:BI249)</f>
        <v>26.375929333333335</v>
      </c>
      <c r="W249" s="481">
        <f>AVERAGE('monthly data'!BJ249:BL249)</f>
        <v>24.624173000000003</v>
      </c>
      <c r="X249" s="481">
        <f>AVERAGE('monthly data'!BM249:BO249)</f>
        <v>27.725721333333329</v>
      </c>
      <c r="Y249" s="481">
        <f>AVERAGE('monthly data'!BP249:BR249)</f>
        <v>27.901969666666663</v>
      </c>
      <c r="Z249" s="481">
        <f>AVERAGE('monthly data'!BS249:BU249)</f>
        <v>25.643723333333327</v>
      </c>
      <c r="AA249" s="481">
        <f>AVERAGE('monthly data'!BV249:BX249)</f>
        <v>20.894756666666666</v>
      </c>
      <c r="AB249" s="481">
        <f>AVERAGE('monthly data'!BY249:CA249)</f>
        <v>15.234020999999997</v>
      </c>
      <c r="AC249" s="481">
        <f>AVERAGE('monthly data'!CB249:CD249)</f>
        <v>16.887804333333332</v>
      </c>
      <c r="AD249" s="481">
        <f>AVERAGE('monthly data'!CE249:CG249)</f>
        <v>15.923873333333335</v>
      </c>
      <c r="AE249" s="481">
        <f>AVERAGE('monthly data'!CH249:CJ249)</f>
        <v>24.377359999999999</v>
      </c>
      <c r="AF249" s="481">
        <f>AVERAGE('monthly data'!CK249:CM249)</f>
        <v>27.817343333333337</v>
      </c>
      <c r="AG249" s="481">
        <f>AVERAGE('monthly data'!CN249:CP249)</f>
        <v>25.853413333333332</v>
      </c>
      <c r="AH249" s="481">
        <f>AVERAGE('monthly data'!CQ249:CS249)</f>
        <v>20.444389999999999</v>
      </c>
      <c r="AI249" s="481">
        <f>AVERAGE('monthly data'!CT249:CV249)</f>
        <v>5.2368899999999972</v>
      </c>
      <c r="AJ249" s="481">
        <f>AVERAGE('monthly data'!CW249:CY249)</f>
        <v>15.79271</v>
      </c>
      <c r="AK249" s="481">
        <f>AVERAGE('monthly data'!CZ249:DB249)</f>
        <v>21.925833333333333</v>
      </c>
      <c r="AL249" s="481">
        <f>AVERAGE('monthly data'!DC249:DE249)</f>
        <v>21.33730000000001</v>
      </c>
      <c r="AM249" s="481">
        <f>AVERAGE('monthly data'!DF249:DH249)</f>
        <v>7.862162091400001</v>
      </c>
      <c r="AN249" s="481">
        <f>AVERAGE('monthly data'!DI249:DK249)</f>
        <v>9.2098742302333374</v>
      </c>
      <c r="AO249" s="481">
        <f>AVERAGE('monthly data'!DL249:DN249)</f>
        <v>8.5725028683333324</v>
      </c>
      <c r="AP249" s="481">
        <f>AVERAGE('monthly data'!DO249:DQ249)</f>
        <v>-12.855072944333331</v>
      </c>
      <c r="AQ249" s="481">
        <f>AVERAGE('monthly data'!DR249:DT249)</f>
        <v>-26.576734605333328</v>
      </c>
      <c r="AR249" s="481">
        <f>AVERAGE('monthly data'!DU249:DW249)</f>
        <v>-33.843765867666669</v>
      </c>
      <c r="AS249" s="481">
        <f>AVERAGE('monthly data'!DX249:DZ249)</f>
        <v>-32.192967606966668</v>
      </c>
      <c r="AT249" s="481">
        <f>AVERAGE('monthly data'!EA249:EC249)</f>
        <v>-46.892358077669996</v>
      </c>
      <c r="AU249" s="481">
        <f>AVERAGE('monthly data'!ED249:EF249)</f>
        <v>-103.61759583666667</v>
      </c>
      <c r="AV249" s="481">
        <f>AVERAGE('monthly data'!EG249:EI249)</f>
        <v>-109.64477767490001</v>
      </c>
      <c r="AW249" s="481">
        <f>AVERAGE('monthly data'!EJ249:EL249)</f>
        <v>-94.077224453666688</v>
      </c>
      <c r="AX249" s="481">
        <f>AVERAGE('monthly data'!EM249:EO249)</f>
        <v>-72.275417958000006</v>
      </c>
      <c r="AY249" s="481">
        <f>AVERAGE('monthly data'!EP249:ER249)</f>
        <v>-69.314771446333339</v>
      </c>
      <c r="AZ249" s="481">
        <f>AVERAGE('monthly data'!ES249:EU249)</f>
        <v>-82.464400869333346</v>
      </c>
      <c r="BA249" s="481">
        <f>AVERAGE('monthly data'!EV249:EX249)</f>
        <v>-93.024399418000016</v>
      </c>
      <c r="BB249" s="481">
        <f>AVERAGE('monthly data'!EY249:FA249)</f>
        <v>-65.182637331666655</v>
      </c>
      <c r="BC249" s="481">
        <f>AVERAGE('monthly data'!FB249:FD249)</f>
        <v>-75.884465623333327</v>
      </c>
      <c r="BD249" s="481">
        <f>AVERAGE('monthly data'!FE249:FG249)</f>
        <v>-112.93960259866667</v>
      </c>
      <c r="BE249" s="481">
        <f>AVERAGE('monthly data'!FH249:FJ249)</f>
        <v>-126.12916875500002</v>
      </c>
      <c r="BF249" s="481">
        <f>AVERAGE('monthly data'!FK249:FM249)</f>
        <v>-115.86251070333333</v>
      </c>
      <c r="BG249" s="481">
        <f>AVERAGE('monthly data'!FN249:FP249)</f>
        <v>-132.30376781825393</v>
      </c>
      <c r="BH249" s="481">
        <f>AVERAGE('monthly data'!FQ249:FS249)</f>
        <v>-134.04839580866667</v>
      </c>
      <c r="BI249" s="481">
        <f>AVERAGE('monthly data'!FT249:FV249)</f>
        <v>-134.24877134233333</v>
      </c>
      <c r="BJ249" s="481">
        <f>AVERAGE('monthly data'!FW249:FY249)</f>
        <v>-152.51418289466667</v>
      </c>
      <c r="BK249" s="481">
        <f>AVERAGE('monthly data'!FZ249:GB249)</f>
        <v>-132.26098391799997</v>
      </c>
      <c r="BL249" s="481">
        <f>AVERAGE('monthly data'!GC249:GE249)</f>
        <v>-111.83217780566666</v>
      </c>
      <c r="BM249" s="481">
        <f>AVERAGE('monthly data'!GF249:GH249)</f>
        <v>-107.050547607</v>
      </c>
      <c r="BN249" s="481">
        <f>AVERAGE('monthly data'!GI249:GK249)</f>
        <v>-114.76735383633336</v>
      </c>
      <c r="BO249" s="481">
        <f>AVERAGE('monthly data'!GL249:GN249)</f>
        <v>-114.72787271466666</v>
      </c>
      <c r="BP249" s="481">
        <f>AVERAGE('monthly data'!GO249:GQ249)</f>
        <v>-95.161918382139461</v>
      </c>
      <c r="BQ249" s="481">
        <f>AVERAGE('monthly data'!GR249:GT249)</f>
        <v>-89.589146423666648</v>
      </c>
      <c r="BR249" s="481">
        <f>AVERAGE('monthly data'!GU249:GW249)</f>
        <v>-181.75890213753996</v>
      </c>
      <c r="BS249" s="481">
        <f>AVERAGE('monthly data'!GX249:GZ249)</f>
        <v>-166.30334126766667</v>
      </c>
      <c r="BT249" s="481">
        <f>AVERAGE('monthly data'!HA249:HC249)</f>
        <v>-67.337248253666658</v>
      </c>
      <c r="BU249" s="481">
        <f>AVERAGE('monthly data'!HD249:HF249)</f>
        <v>-89.326209246333335</v>
      </c>
      <c r="BV249" s="481">
        <f>AVERAGE('monthly data'!HG249:HI249)</f>
        <v>-122.95702471066666</v>
      </c>
      <c r="BW249" s="481">
        <f>AVERAGE('monthly data'!HJ249:HL249)</f>
        <v>-77.726422014666682</v>
      </c>
      <c r="BX249" s="481">
        <f>AVERAGE('monthly data'!HM249:HO249)</f>
        <v>-148.49792066866669</v>
      </c>
      <c r="BY249" s="481">
        <f>AVERAGE('monthly data'!HP249:HR249)</f>
        <v>-188.13390730266667</v>
      </c>
      <c r="BZ249" s="481">
        <f>AVERAGE('monthly data'!HS249:HU249)</f>
        <v>-186.53397909366672</v>
      </c>
      <c r="CA249" s="481">
        <f>AVERAGE('monthly data'!HV249:HX249)</f>
        <v>-128.39448381414246</v>
      </c>
      <c r="CB249" s="481">
        <f>AVERAGE('monthly data'!HY249:IA249)</f>
        <v>-62.248840441235821</v>
      </c>
      <c r="CC249" s="481">
        <f>AVERAGE('monthly data'!IB249:ID249)</f>
        <v>32.014765926856654</v>
      </c>
      <c r="CD249" s="481">
        <f>AVERAGE('monthly data'!IE249:IG249)</f>
        <v>42.395974664236313</v>
      </c>
      <c r="CE249" s="481">
        <f>AVERAGE('monthly data'!IH249:IJ249)</f>
        <v>-11.225270986798421</v>
      </c>
      <c r="CF249" s="481">
        <f>AVERAGE('monthly data'!IK249:IM249)</f>
        <v>71.1318090784482</v>
      </c>
      <c r="CG249" s="481">
        <f>AVERAGE('monthly data'!IN249:IP249)</f>
        <v>123.9432517802381</v>
      </c>
      <c r="CH249" s="481">
        <f>AVERAGE('monthly data'!IQ249:IS249)</f>
        <v>102.26394100219382</v>
      </c>
      <c r="CI249" s="481">
        <f>AVERAGE('monthly data'!IT249:IV249)</f>
        <v>82.90392153515586</v>
      </c>
      <c r="CJ249" s="481">
        <f>AVERAGE('monthly data'!IW249:IY249)</f>
        <v>80.649171820343341</v>
      </c>
      <c r="CK249" s="481">
        <f>AVERAGE('monthly data'!IZ249:JB249)</f>
        <v>86.996846127324716</v>
      </c>
      <c r="CL249" s="481">
        <f>AVERAGE('monthly data'!JC249:JE249)</f>
        <v>49.320178750974009</v>
      </c>
      <c r="CM249" s="481">
        <f>AVERAGE('monthly data'!JF249:JH249)</f>
        <v>48.380972533867997</v>
      </c>
      <c r="CN249" s="481">
        <f>AVERAGE('monthly data'!JI249:JK249)</f>
        <v>106.75974376006802</v>
      </c>
      <c r="CO249" s="481">
        <f>AVERAGE('monthly data'!JL249:JN249)</f>
        <v>178.16779082626854</v>
      </c>
      <c r="CP249" s="481">
        <f>AVERAGE('monthly data'!JO249:JQ249)</f>
        <v>135.05004000411415</v>
      </c>
      <c r="CQ249" s="481">
        <f>AVERAGE('monthly data'!JR249:JT249)</f>
        <v>183.56020754036453</v>
      </c>
      <c r="CR249" s="481">
        <f>AVERAGE('monthly data'!JU249:JW249)</f>
        <v>220.63575049420567</v>
      </c>
      <c r="CS249" s="481">
        <f>AVERAGE('monthly data'!JX249:JZ249)</f>
        <v>238.46388346129228</v>
      </c>
      <c r="CT249" s="481">
        <f>AVERAGE('monthly data'!KA249:KC249)</f>
        <v>207.08301937325436</v>
      </c>
      <c r="CU249" s="481">
        <f>AVERAGE('monthly data'!KD249:KF249)</f>
        <v>138.26265315465517</v>
      </c>
      <c r="CV249" s="481">
        <f>AVERAGE('monthly data'!KG249:KI249)</f>
        <v>239.51464868422067</v>
      </c>
      <c r="CW249" s="481">
        <f>AVERAGE('monthly data'!KJ249:KL249)</f>
        <v>238.7834451719597</v>
      </c>
      <c r="CX249" s="481">
        <f>AVERAGE('monthly data'!KM249:KO249)</f>
        <v>186.8687734800103</v>
      </c>
      <c r="CY249" s="481">
        <f>AVERAGE('monthly data'!KP249:KR249)</f>
        <v>202.85099882220894</v>
      </c>
      <c r="CZ249" s="481">
        <f>AVERAGE('monthly data'!KS249:KU249)</f>
        <v>197.80605386992718</v>
      </c>
      <c r="DA249" s="481">
        <f>AVERAGE('monthly data'!KV249:KX249)</f>
        <v>13.775540576070247</v>
      </c>
      <c r="DB249" s="481">
        <f>AVERAGE('monthly data'!KY249:LA249)</f>
        <v>-2.349006451340415</v>
      </c>
      <c r="DC249" s="481">
        <f>AVERAGE('monthly data'!LB249:LD249)</f>
        <v>51.379228867979691</v>
      </c>
      <c r="DD249" s="481">
        <f>AVERAGE('monthly data'!LE249:LG249)</f>
        <v>163.02632342201287</v>
      </c>
      <c r="DE249" s="481">
        <f>AVERAGE('monthly data'!LH249:LJ249)</f>
        <v>198.41218931744336</v>
      </c>
      <c r="DF249" s="481">
        <f>AVERAGE('monthly data'!LK249:LM249)</f>
        <v>288.80401527544512</v>
      </c>
      <c r="DG249" s="481">
        <f>AVERAGE('monthly data'!LN249:LP249)</f>
        <v>383.061013493909</v>
      </c>
      <c r="DH249" s="481">
        <f>AVERAGE('monthly data'!LQ249:LS249)</f>
        <v>269.90422241150208</v>
      </c>
      <c r="DI249" s="481">
        <f>AVERAGE('monthly data'!LT249:LV249)</f>
        <v>486.98237967791391</v>
      </c>
      <c r="DJ249" s="481">
        <f>AVERAGE('monthly data'!LW249:LY249)</f>
        <v>688.01737203445589</v>
      </c>
      <c r="DK249" s="481">
        <f>AVERAGE('monthly data'!LZ249:MB249)</f>
        <v>712.94443633142089</v>
      </c>
      <c r="DL249" s="481" t="e">
        <f>AVERAGE('monthly data'!MC249:ME249)</f>
        <v>#DIV/0!</v>
      </c>
      <c r="DM249" s="481" t="e">
        <f>AVERAGE('monthly data'!MF249:MH249)</f>
        <v>#DIV/0!</v>
      </c>
      <c r="DN249" s="481" t="e">
        <f>AVERAGE('monthly data'!MI249:MK249)</f>
        <v>#DIV/0!</v>
      </c>
      <c r="DO249" s="481" t="e">
        <f>AVERAGE('monthly data'!ML249:MN249)</f>
        <v>#DIV/0!</v>
      </c>
      <c r="DP249" s="481" t="e">
        <f>AVERAGE('monthly data'!MO249:MQ249)</f>
        <v>#DIV/0!</v>
      </c>
      <c r="DQ249" s="481" t="e">
        <f>AVERAGE('monthly data'!MR249:MT249)</f>
        <v>#DIV/0!</v>
      </c>
      <c r="DR249" s="481" t="e">
        <f>AVERAGE('monthly data'!MU249:MW249)</f>
        <v>#DIV/0!</v>
      </c>
      <c r="DS249" s="481"/>
      <c r="DT249" s="481"/>
      <c r="DU249" s="481"/>
      <c r="DV249" s="481"/>
      <c r="DW249" s="481"/>
      <c r="DX249" s="481"/>
      <c r="DY249" s="481"/>
      <c r="DZ249" s="481"/>
    </row>
    <row r="250" spans="1:130" ht="15.75">
      <c r="B250" s="477" t="s">
        <v>576</v>
      </c>
      <c r="C250" s="481">
        <f>AVERAGE('monthly data'!B250:D250)</f>
        <v>38.54163333333333</v>
      </c>
      <c r="D250" s="481">
        <f>AVERAGE('monthly data'!E250:G250)</f>
        <v>38.488666666666667</v>
      </c>
      <c r="E250" s="481">
        <f>AVERAGE('monthly data'!H250:J250)</f>
        <v>37.912666666666667</v>
      </c>
      <c r="F250" s="481">
        <f>AVERAGE('monthly data'!K250:M250)</f>
        <v>38.272666666666673</v>
      </c>
      <c r="G250" s="481">
        <f>AVERAGE('monthly data'!N250:P250)</f>
        <v>39.032333333333334</v>
      </c>
      <c r="H250" s="481">
        <f>AVERAGE('monthly data'!Q250:S250)</f>
        <v>38.643666666666668</v>
      </c>
      <c r="I250" s="481">
        <f>AVERAGE('monthly data'!T250:V250)</f>
        <v>39.035333333333334</v>
      </c>
      <c r="J250" s="481">
        <f>AVERAGE('monthly data'!W250:Y250)</f>
        <v>40.331600000000002</v>
      </c>
      <c r="K250" s="481">
        <f>AVERAGE('monthly data'!Z250:AB250)</f>
        <v>41.228533333333338</v>
      </c>
      <c r="L250" s="481">
        <f>AVERAGE('monthly data'!AC250:AE250)</f>
        <v>41.151666666666664</v>
      </c>
      <c r="M250" s="481">
        <f>AVERAGE('monthly data'!AF250:AH250)</f>
        <v>43.613</v>
      </c>
      <c r="N250" s="481">
        <f>AVERAGE('monthly data'!AI250:AK250)</f>
        <v>49.061933333333336</v>
      </c>
      <c r="O250" s="481">
        <f>AVERAGE('monthly data'!AL250:AN250)</f>
        <v>49.961985333333331</v>
      </c>
      <c r="P250" s="481">
        <f>AVERAGE('monthly data'!AO250:AQ250)</f>
        <v>50.178552000000003</v>
      </c>
      <c r="Q250" s="481">
        <f>AVERAGE('monthly data'!AR250:AT250)</f>
        <v>50.938580999999999</v>
      </c>
      <c r="R250" s="481">
        <f>AVERAGE('monthly data'!AU250:AW250)</f>
        <v>52.294167999999992</v>
      </c>
      <c r="S250" s="481">
        <f>AVERAGE('monthly data'!AX250:AZ250)</f>
        <v>54.362467333333335</v>
      </c>
      <c r="T250" s="481">
        <f>AVERAGE('monthly data'!BA250:BC250)</f>
        <v>55.992343333333338</v>
      </c>
      <c r="U250" s="481">
        <f>AVERAGE('monthly data'!BD250:BF250)</f>
        <v>54.689191333333326</v>
      </c>
      <c r="V250" s="481">
        <f>AVERAGE('monthly data'!BG250:BI250)</f>
        <v>56.187450333333324</v>
      </c>
      <c r="W250" s="481">
        <f>AVERAGE('monthly data'!BJ250:BL250)</f>
        <v>54.621365333333337</v>
      </c>
      <c r="X250" s="481">
        <f>AVERAGE('monthly data'!BM250:BO250)</f>
        <v>55.078335333333335</v>
      </c>
      <c r="Y250" s="481">
        <f>AVERAGE('monthly data'!BP250:BR250)</f>
        <v>55.107539333333335</v>
      </c>
      <c r="Z250" s="481">
        <f>AVERAGE('monthly data'!BS250:BU250)</f>
        <v>54.241321333333332</v>
      </c>
      <c r="AA250" s="481">
        <f>AVERAGE('monthly data'!BV250:BX250)</f>
        <v>50.794633333333337</v>
      </c>
      <c r="AB250" s="481">
        <f>AVERAGE('monthly data'!BY250:CA250)</f>
        <v>51.577547666666668</v>
      </c>
      <c r="AC250" s="481">
        <f>AVERAGE('monthly data'!CB250:CD250)</f>
        <v>53.776769999999999</v>
      </c>
      <c r="AD250" s="481">
        <f>AVERAGE('monthly data'!CE250:CG250)</f>
        <v>53.248933333333333</v>
      </c>
      <c r="AE250" s="481">
        <f>AVERAGE('monthly data'!CH250:CJ250)</f>
        <v>54.610846666666667</v>
      </c>
      <c r="AF250" s="481">
        <f>AVERAGE('monthly data'!CK250:CM250)</f>
        <v>58.457333333333338</v>
      </c>
      <c r="AG250" s="481">
        <f>AVERAGE('monthly data'!CN250:CP250)</f>
        <v>56.077416666666664</v>
      </c>
      <c r="AH250" s="481">
        <f>AVERAGE('monthly data'!CQ250:CS250)</f>
        <v>60.072696666666666</v>
      </c>
      <c r="AI250" s="481">
        <f>AVERAGE('monthly data'!CT250:CV250)</f>
        <v>59.429009999999998</v>
      </c>
      <c r="AJ250" s="481">
        <f>AVERAGE('monthly data'!CW250:CY250)</f>
        <v>65.800179999999997</v>
      </c>
      <c r="AK250" s="481">
        <f>AVERAGE('monthly data'!CZ250:DB250)</f>
        <v>69.109799999999993</v>
      </c>
      <c r="AL250" s="481">
        <f>AVERAGE('monthly data'!DC250:DE250)</f>
        <v>65.451283333333336</v>
      </c>
      <c r="AM250" s="481">
        <f>AVERAGE('monthly data'!DF250:DH250)</f>
        <v>55.682320889333333</v>
      </c>
      <c r="AN250" s="481">
        <f>AVERAGE('monthly data'!DI250:DK250)</f>
        <v>62.359090028999994</v>
      </c>
      <c r="AO250" s="481">
        <f>AVERAGE('monthly data'!DL250:DN250)</f>
        <v>61.809967711666673</v>
      </c>
      <c r="AP250" s="481">
        <f>AVERAGE('monthly data'!DO250:DQ250)</f>
        <v>59.204994918000004</v>
      </c>
      <c r="AQ250" s="481">
        <f>AVERAGE('monthly data'!DR250:DT250)</f>
        <v>65.82586533333334</v>
      </c>
      <c r="AR250" s="481">
        <f>AVERAGE('monthly data'!DU250:DW250)</f>
        <v>70.174336333333329</v>
      </c>
      <c r="AS250" s="481">
        <f>AVERAGE('monthly data'!DX250:DZ250)</f>
        <v>65.612219999999994</v>
      </c>
      <c r="AT250" s="481">
        <f>AVERAGE('monthly data'!EA250:EC250)</f>
        <v>63.116582333333326</v>
      </c>
      <c r="AU250" s="481">
        <f>AVERAGE('monthly data'!ED250:EF250)</f>
        <v>62.117474999999992</v>
      </c>
      <c r="AV250" s="481">
        <f>AVERAGE('monthly data'!EG250:EI250)</f>
        <v>57.291936</v>
      </c>
      <c r="AW250" s="481">
        <f>AVERAGE('monthly data'!EJ250:EL250)</f>
        <v>55.862726666666674</v>
      </c>
      <c r="AX250" s="481">
        <f>AVERAGE('monthly data'!EM250:EO250)</f>
        <v>60.257564333333335</v>
      </c>
      <c r="AY250" s="481">
        <f>AVERAGE('monthly data'!EP250:ER250)</f>
        <v>61.237054999999998</v>
      </c>
      <c r="AZ250" s="481">
        <f>AVERAGE('monthly data'!ES250:EU250)</f>
        <v>63.710199999999993</v>
      </c>
      <c r="BA250" s="481">
        <f>AVERAGE('monthly data'!EV250:EX250)</f>
        <v>69.932167000000007</v>
      </c>
      <c r="BB250" s="481">
        <f>AVERAGE('monthly data'!EY250:FA250)</f>
        <v>84.016770000000008</v>
      </c>
      <c r="BC250" s="481">
        <f>AVERAGE('monthly data'!FB250:FD250)</f>
        <v>84.591355666666672</v>
      </c>
      <c r="BD250" s="481">
        <f>AVERAGE('monthly data'!FE250:FG250)</f>
        <v>74.786439000000016</v>
      </c>
      <c r="BE250" s="481">
        <f>AVERAGE('monthly data'!FH250:FJ250)</f>
        <v>71.397467000000006</v>
      </c>
      <c r="BF250" s="481">
        <f>AVERAGE('monthly data'!FK250:FM250)</f>
        <v>75.517143669666666</v>
      </c>
      <c r="BG250" s="481">
        <f>AVERAGE('monthly data'!FN250:FP250)</f>
        <v>69.437840925000003</v>
      </c>
      <c r="BH250" s="481">
        <f>AVERAGE('monthly data'!FQ250:FS250)</f>
        <v>67.425675779666662</v>
      </c>
      <c r="BI250" s="481">
        <f>AVERAGE('monthly data'!FT250:FV250)</f>
        <v>73.888569438999994</v>
      </c>
      <c r="BJ250" s="481">
        <f>AVERAGE('monthly data'!FW250:FY250)</f>
        <v>74.601343288666669</v>
      </c>
      <c r="BK250" s="481">
        <f>AVERAGE('monthly data'!FZ250:GB250)</f>
        <v>81.828760703333344</v>
      </c>
      <c r="BL250" s="481">
        <f>AVERAGE('monthly data'!GC250:GE250)</f>
        <v>108.62946297033334</v>
      </c>
      <c r="BM250" s="481">
        <f>AVERAGE('monthly data'!GF250:GH250)</f>
        <v>107.99730350099999</v>
      </c>
      <c r="BN250" s="481">
        <f>AVERAGE('monthly data'!GI250:GK250)</f>
        <v>121.62055671666667</v>
      </c>
      <c r="BO250" s="481">
        <f>AVERAGE('monthly data'!GL250:GN250)</f>
        <v>145.39333762300001</v>
      </c>
      <c r="BP250" s="481">
        <f>AVERAGE('monthly data'!GO250:GQ250)</f>
        <v>148.61329576415088</v>
      </c>
      <c r="BQ250" s="481">
        <f>AVERAGE('monthly data'!GR250:GT250)</f>
        <v>133.57136328866667</v>
      </c>
      <c r="BR250" s="481">
        <f>AVERAGE('monthly data'!GU250:GW250)</f>
        <v>129.36832314279334</v>
      </c>
      <c r="BS250" s="481">
        <f>AVERAGE('monthly data'!GX250:GZ250)</f>
        <v>106.804036</v>
      </c>
      <c r="BT250" s="481">
        <f>AVERAGE('monthly data'!HA250:HC250)</f>
        <v>140.35761333333335</v>
      </c>
      <c r="BU250" s="481">
        <f>AVERAGE('monthly data'!HD250:HF250)</f>
        <v>124.0263494</v>
      </c>
      <c r="BV250" s="481">
        <f>AVERAGE('monthly data'!HG250:HI250)</f>
        <v>104.85243133333334</v>
      </c>
      <c r="BW250" s="481">
        <f>AVERAGE('monthly data'!HJ250:HL250)</f>
        <v>124.46930766666667</v>
      </c>
      <c r="BX250" s="481">
        <f>AVERAGE('monthly data'!HM250:HO250)</f>
        <v>135.01746633333332</v>
      </c>
      <c r="BY250" s="481">
        <f>AVERAGE('monthly data'!HP250:HR250)</f>
        <v>162.49260699999999</v>
      </c>
      <c r="BZ250" s="481">
        <f>AVERAGE('monthly data'!HS250:HU250)</f>
        <v>186.64722433333336</v>
      </c>
      <c r="CA250" s="481">
        <f>AVERAGE('monthly data'!HV250:HX250)</f>
        <v>193.58698100162079</v>
      </c>
      <c r="CB250" s="481">
        <f>AVERAGE('monthly data'!HY250:IA250)</f>
        <v>202.71100438463085</v>
      </c>
      <c r="CC250" s="481">
        <f>AVERAGE('monthly data'!IB250:ID250)</f>
        <v>211.04288363064833</v>
      </c>
      <c r="CD250" s="481">
        <f>AVERAGE('monthly data'!IE250:IG250)</f>
        <v>229.02973511877732</v>
      </c>
      <c r="CE250" s="481">
        <f>AVERAGE('monthly data'!IH250:IJ250)</f>
        <v>229.70464668414175</v>
      </c>
      <c r="CF250" s="481">
        <f>AVERAGE('monthly data'!IK250:IM250)</f>
        <v>261.99853921219955</v>
      </c>
      <c r="CG250" s="481">
        <f>AVERAGE('monthly data'!IN250:IP250)</f>
        <v>320.15338448964991</v>
      </c>
      <c r="CH250" s="481">
        <f>AVERAGE('monthly data'!IQ250:IS250)</f>
        <v>313.75228768389229</v>
      </c>
      <c r="CI250" s="481">
        <f>AVERAGE('monthly data'!IT250:IV250)</f>
        <v>307.23582382441595</v>
      </c>
      <c r="CJ250" s="481">
        <f>AVERAGE('monthly data'!IW250:IY250)</f>
        <v>301.2755093253927</v>
      </c>
      <c r="CK250" s="481">
        <f>AVERAGE('monthly data'!IZ250:JB250)</f>
        <v>317.82508012452661</v>
      </c>
      <c r="CL250" s="481">
        <f>AVERAGE('monthly data'!JC250:JE250)</f>
        <v>295.47771945815811</v>
      </c>
      <c r="CM250" s="481">
        <f>AVERAGE('monthly data'!JF250:JH250)</f>
        <v>303.52856073096677</v>
      </c>
      <c r="CN250" s="481">
        <f>AVERAGE('monthly data'!JI250:JK250)</f>
        <v>326.3505243631688</v>
      </c>
      <c r="CO250" s="481">
        <f>AVERAGE('monthly data'!JL250:JN250)</f>
        <v>388.08191446108088</v>
      </c>
      <c r="CP250" s="481">
        <f>AVERAGE('monthly data'!JO250:JQ250)</f>
        <v>392.30878793179664</v>
      </c>
      <c r="CQ250" s="481">
        <f>AVERAGE('monthly data'!JR250:JT250)</f>
        <v>479.05843852300717</v>
      </c>
      <c r="CR250" s="481">
        <f>AVERAGE('monthly data'!JU250:JW250)</f>
        <v>472.88761793386067</v>
      </c>
      <c r="CS250" s="481">
        <f>AVERAGE('monthly data'!JX250:JZ250)</f>
        <v>517.67490418300417</v>
      </c>
      <c r="CT250" s="481">
        <f>AVERAGE('monthly data'!KA250:KC250)</f>
        <v>503.75242710006813</v>
      </c>
      <c r="CU250" s="481">
        <f>AVERAGE('monthly data'!KD250:KF250)</f>
        <v>460.35468220635465</v>
      </c>
      <c r="CV250" s="481">
        <f>AVERAGE('monthly data'!KG250:KI250)</f>
        <v>512.50100472362601</v>
      </c>
      <c r="CW250" s="481">
        <f>AVERAGE('monthly data'!KJ250:KL250)</f>
        <v>531.12261930114653</v>
      </c>
      <c r="CX250" s="481">
        <f>AVERAGE('monthly data'!KM250:KO250)</f>
        <v>558.9356678871037</v>
      </c>
      <c r="CY250" s="481">
        <f>AVERAGE('monthly data'!KP250:KR250)</f>
        <v>642.17952030237893</v>
      </c>
      <c r="CZ250" s="481">
        <f>AVERAGE('monthly data'!KS250:KU250)</f>
        <v>712.17748023605043</v>
      </c>
      <c r="DA250" s="481">
        <f>AVERAGE('monthly data'!KV250:KX250)</f>
        <v>758.21443840146196</v>
      </c>
      <c r="DB250" s="481">
        <f>AVERAGE('monthly data'!KY250:LA250)</f>
        <v>798.87223588351117</v>
      </c>
      <c r="DC250" s="481">
        <f>AVERAGE('monthly data'!LB250:LD250)</f>
        <v>840.52020333785367</v>
      </c>
      <c r="DD250" s="481">
        <f>AVERAGE('monthly data'!LE250:LG250)</f>
        <v>887.43308775410117</v>
      </c>
      <c r="DE250" s="481">
        <f>AVERAGE('monthly data'!LH250:LJ250)</f>
        <v>972.49098966238614</v>
      </c>
      <c r="DF250" s="481">
        <f>AVERAGE('monthly data'!LK250:LM250)</f>
        <v>1037.5903303196003</v>
      </c>
      <c r="DG250" s="481">
        <f>AVERAGE('monthly data'!LN250:LP250)</f>
        <v>1087.9560885854137</v>
      </c>
      <c r="DH250" s="481">
        <f>AVERAGE('monthly data'!LQ250:LS250)</f>
        <v>1133.040002005388</v>
      </c>
      <c r="DI250" s="481">
        <f>AVERAGE('monthly data'!LT250:LV250)</f>
        <v>1234.6840675732083</v>
      </c>
      <c r="DJ250" s="481">
        <f>AVERAGE('monthly data'!LW250:LY250)</f>
        <v>1346.9954105663364</v>
      </c>
      <c r="DK250" s="481">
        <f>AVERAGE('monthly data'!LZ250:MB250)</f>
        <v>1299.7512173301168</v>
      </c>
      <c r="DL250" s="481" t="e">
        <f>AVERAGE('monthly data'!MC250:ME250)</f>
        <v>#DIV/0!</v>
      </c>
      <c r="DM250" s="481" t="e">
        <f>AVERAGE('monthly data'!MF250:MH250)</f>
        <v>#DIV/0!</v>
      </c>
      <c r="DN250" s="481" t="e">
        <f>AVERAGE('monthly data'!MI250:MK250)</f>
        <v>#DIV/0!</v>
      </c>
      <c r="DO250" s="481" t="e">
        <f>AVERAGE('monthly data'!ML250:MN250)</f>
        <v>#DIV/0!</v>
      </c>
      <c r="DP250" s="481" t="e">
        <f>AVERAGE('monthly data'!MO250:MQ250)</f>
        <v>#DIV/0!</v>
      </c>
      <c r="DQ250" s="481" t="e">
        <f>AVERAGE('monthly data'!MR250:MT250)</f>
        <v>#DIV/0!</v>
      </c>
      <c r="DR250" s="481" t="e">
        <f>AVERAGE('monthly data'!MU250:MW250)</f>
        <v>#DIV/0!</v>
      </c>
      <c r="DS250" s="481"/>
      <c r="DT250" s="481"/>
      <c r="DU250" s="481"/>
      <c r="DV250" s="481"/>
      <c r="DW250" s="481"/>
      <c r="DX250" s="481"/>
      <c r="DY250" s="481"/>
      <c r="DZ250" s="481"/>
    </row>
    <row r="251" spans="1:130" ht="15.75">
      <c r="B251" s="477" t="s">
        <v>577</v>
      </c>
      <c r="C251" s="481">
        <f>AVERAGE('monthly data'!B251:D251)</f>
        <v>12.325316666666666</v>
      </c>
      <c r="D251" s="481">
        <f>AVERAGE('monthly data'!E251:G251)</f>
        <v>14.730433333333332</v>
      </c>
      <c r="E251" s="481">
        <f>AVERAGE('monthly data'!H251:J251)</f>
        <v>17.734999999999999</v>
      </c>
      <c r="F251" s="481">
        <f>AVERAGE('monthly data'!K251:M251)</f>
        <v>22.079766666666668</v>
      </c>
      <c r="G251" s="481">
        <f>AVERAGE('monthly data'!N251:P251)</f>
        <v>25.633933333333335</v>
      </c>
      <c r="H251" s="481">
        <f>AVERAGE('monthly data'!Q251:S251)</f>
        <v>26.711299999999998</v>
      </c>
      <c r="I251" s="481">
        <f>AVERAGE('monthly data'!T251:V251)</f>
        <v>28.479066666666665</v>
      </c>
      <c r="J251" s="481">
        <f>AVERAGE('monthly data'!W251:Y251)</f>
        <v>28.842200000000002</v>
      </c>
      <c r="K251" s="481">
        <f>AVERAGE('monthly data'!Z251:AB251)</f>
        <v>28.532643333333329</v>
      </c>
      <c r="L251" s="481">
        <f>AVERAGE('monthly data'!AC251:AE251)</f>
        <v>27.032196666666668</v>
      </c>
      <c r="M251" s="481">
        <f>AVERAGE('monthly data'!AF251:AH251)</f>
        <v>27.929033333333333</v>
      </c>
      <c r="N251" s="481">
        <f>AVERAGE('monthly data'!AI251:AK251)</f>
        <v>29.229933333333332</v>
      </c>
      <c r="O251" s="481">
        <f>AVERAGE('monthly data'!AL251:AN251)</f>
        <v>31.781956666666662</v>
      </c>
      <c r="P251" s="481">
        <f>AVERAGE('monthly data'!AO251:AQ251)</f>
        <v>35.13062333333334</v>
      </c>
      <c r="Q251" s="481">
        <f>AVERAGE('monthly data'!AR251:AT251)</f>
        <v>36.931796666666663</v>
      </c>
      <c r="R251" s="481">
        <f>AVERAGE('monthly data'!AU251:AW251)</f>
        <v>33.718650000000004</v>
      </c>
      <c r="S251" s="481">
        <f>AVERAGE('monthly data'!AX251:AZ251)</f>
        <v>29.651130999999996</v>
      </c>
      <c r="T251" s="481">
        <f>AVERAGE('monthly data'!BA251:BC251)</f>
        <v>31.150620333333336</v>
      </c>
      <c r="U251" s="481">
        <f>AVERAGE('monthly data'!BD251:BF251)</f>
        <v>33.413655333333331</v>
      </c>
      <c r="V251" s="481">
        <f>AVERAGE('monthly data'!BG251:BI251)</f>
        <v>29.811520999999995</v>
      </c>
      <c r="W251" s="481">
        <f>AVERAGE('monthly data'!BJ251:BL251)</f>
        <v>29.997192333333331</v>
      </c>
      <c r="X251" s="481">
        <f>AVERAGE('monthly data'!BM251:BO251)</f>
        <v>27.352613999999999</v>
      </c>
      <c r="Y251" s="481">
        <f>AVERAGE('monthly data'!BP251:BR251)</f>
        <v>27.205569666666666</v>
      </c>
      <c r="Z251" s="481">
        <f>AVERAGE('monthly data'!BS251:BU251)</f>
        <v>28.597598000000005</v>
      </c>
      <c r="AA251" s="481">
        <f>AVERAGE('monthly data'!BV251:BX251)</f>
        <v>29.89987666666666</v>
      </c>
      <c r="AB251" s="481">
        <f>AVERAGE('monthly data'!BY251:CA251)</f>
        <v>36.343526666666669</v>
      </c>
      <c r="AC251" s="481">
        <f>AVERAGE('monthly data'!CB251:CD251)</f>
        <v>36.888965666666671</v>
      </c>
      <c r="AD251" s="481">
        <f>AVERAGE('monthly data'!CE251:CG251)</f>
        <v>37.325060000000001</v>
      </c>
      <c r="AE251" s="481">
        <f>AVERAGE('monthly data'!CH251:CJ251)</f>
        <v>30.233486666666664</v>
      </c>
      <c r="AF251" s="481">
        <f>AVERAGE('monthly data'!CK251:CM251)</f>
        <v>30.639989999999997</v>
      </c>
      <c r="AG251" s="481">
        <f>AVERAGE('monthly data'!CN251:CP251)</f>
        <v>30.224003333333332</v>
      </c>
      <c r="AH251" s="481">
        <f>AVERAGE('monthly data'!CQ251:CS251)</f>
        <v>39.628306666666667</v>
      </c>
      <c r="AI251" s="481">
        <f>AVERAGE('monthly data'!CT251:CV251)</f>
        <v>54.19212000000001</v>
      </c>
      <c r="AJ251" s="481">
        <f>AVERAGE('monthly data'!CW251:CY251)</f>
        <v>50.007470000000005</v>
      </c>
      <c r="AK251" s="481">
        <f>AVERAGE('monthly data'!CZ251:DB251)</f>
        <v>47.18396666666667</v>
      </c>
      <c r="AL251" s="481">
        <f>AVERAGE('monthly data'!DC251:DE251)</f>
        <v>44.11398333333333</v>
      </c>
      <c r="AM251" s="481">
        <f>AVERAGE('monthly data'!DF251:DH251)</f>
        <v>47.820158797933338</v>
      </c>
      <c r="AN251" s="481">
        <f>AVERAGE('monthly data'!DI251:DK251)</f>
        <v>53.149215798766669</v>
      </c>
      <c r="AO251" s="481">
        <f>AVERAGE('monthly data'!DL251:DN251)</f>
        <v>53.237464843333328</v>
      </c>
      <c r="AP251" s="481">
        <f>AVERAGE('monthly data'!DO251:DQ251)</f>
        <v>72.060067862333327</v>
      </c>
      <c r="AQ251" s="481">
        <f>AVERAGE('monthly data'!DR251:DT251)</f>
        <v>92.402599938666683</v>
      </c>
      <c r="AR251" s="481">
        <f>AVERAGE('monthly data'!DU251:DW251)</f>
        <v>104.01810220100002</v>
      </c>
      <c r="AS251" s="481">
        <f>AVERAGE('monthly data'!DX251:DZ251)</f>
        <v>97.805187606966669</v>
      </c>
      <c r="AT251" s="481">
        <f>AVERAGE('monthly data'!EA251:EC251)</f>
        <v>110.00894041100332</v>
      </c>
      <c r="AU251" s="481">
        <f>AVERAGE('monthly data'!ED251:EF251)</f>
        <v>165.73507083666667</v>
      </c>
      <c r="AV251" s="481">
        <f>AVERAGE('monthly data'!EG251:EI251)</f>
        <v>166.93671367490001</v>
      </c>
      <c r="AW251" s="481">
        <f>AVERAGE('monthly data'!EJ251:EL251)</f>
        <v>149.93995112033335</v>
      </c>
      <c r="AX251" s="481">
        <f>AVERAGE('monthly data'!EM251:EO251)</f>
        <v>132.53298229133333</v>
      </c>
      <c r="AY251" s="481">
        <f>AVERAGE('monthly data'!EP251:ER251)</f>
        <v>130.55182644633334</v>
      </c>
      <c r="AZ251" s="481">
        <f>AVERAGE('monthly data'!ES251:EU251)</f>
        <v>146.17460086933335</v>
      </c>
      <c r="BA251" s="481">
        <f>AVERAGE('monthly data'!EV251:EX251)</f>
        <v>162.95656641799999</v>
      </c>
      <c r="BB251" s="481">
        <f>AVERAGE('monthly data'!EY251:FA251)</f>
        <v>149.19940733166666</v>
      </c>
      <c r="BC251" s="481">
        <f>AVERAGE('monthly data'!FB251:FD251)</f>
        <v>160.47582129</v>
      </c>
      <c r="BD251" s="481">
        <f>AVERAGE('monthly data'!FE251:FG251)</f>
        <v>187.72604159866668</v>
      </c>
      <c r="BE251" s="481">
        <f>AVERAGE('monthly data'!FH251:FJ251)</f>
        <v>197.526635755</v>
      </c>
      <c r="BF251" s="481">
        <f>AVERAGE('monthly data'!FK251:FM251)</f>
        <v>191.37965437299997</v>
      </c>
      <c r="BG251" s="481">
        <f>AVERAGE('monthly data'!FN251:FP251)</f>
        <v>201.74160874325389</v>
      </c>
      <c r="BH251" s="481">
        <f>AVERAGE('monthly data'!FQ251:FS251)</f>
        <v>201.47407158833335</v>
      </c>
      <c r="BI251" s="481">
        <f>AVERAGE('monthly data'!FT251:FV251)</f>
        <v>208.13734078133334</v>
      </c>
      <c r="BJ251" s="481">
        <f>AVERAGE('monthly data'!FW251:FY251)</f>
        <v>227.11552618333334</v>
      </c>
      <c r="BK251" s="481">
        <f>AVERAGE('monthly data'!FZ251:GB251)</f>
        <v>214.08974462133332</v>
      </c>
      <c r="BL251" s="481">
        <f>AVERAGE('monthly data'!GC251:GE251)</f>
        <v>220.46164077599997</v>
      </c>
      <c r="BM251" s="481">
        <f>AVERAGE('monthly data'!GF251:GH251)</f>
        <v>215.047851108</v>
      </c>
      <c r="BN251" s="481">
        <f>AVERAGE('monthly data'!GI251:GK251)</f>
        <v>236.38791055299998</v>
      </c>
      <c r="BO251" s="481">
        <f>AVERAGE('monthly data'!GL251:GN251)</f>
        <v>260.1212103376667</v>
      </c>
      <c r="BP251" s="481">
        <f>AVERAGE('monthly data'!GO251:GQ251)</f>
        <v>243.77521414629032</v>
      </c>
      <c r="BQ251" s="481">
        <f>AVERAGE('monthly data'!GR251:GT251)</f>
        <v>223.16050971233335</v>
      </c>
      <c r="BR251" s="481">
        <f>AVERAGE('monthly data'!GU251:GW251)</f>
        <v>311.12722528033333</v>
      </c>
      <c r="BS251" s="481">
        <f>AVERAGE('monthly data'!GX251:GZ251)</f>
        <v>273.10737726766666</v>
      </c>
      <c r="BT251" s="481">
        <f>AVERAGE('monthly data'!HA251:HC251)</f>
        <v>207.69486158699999</v>
      </c>
      <c r="BU251" s="481">
        <f>AVERAGE('monthly data'!HD251:HF251)</f>
        <v>213.35255864633334</v>
      </c>
      <c r="BV251" s="481">
        <f>AVERAGE('monthly data'!HG251:HI251)</f>
        <v>227.80945604399997</v>
      </c>
      <c r="BW251" s="481">
        <f>AVERAGE('monthly data'!HJ251:HL251)</f>
        <v>202.19572968133332</v>
      </c>
      <c r="BX251" s="481">
        <f>AVERAGE('monthly data'!HM251:HO251)</f>
        <v>283.51538700200001</v>
      </c>
      <c r="BY251" s="481">
        <f>AVERAGE('monthly data'!HP251:HR251)</f>
        <v>350.62651430266669</v>
      </c>
      <c r="BZ251" s="481">
        <f>AVERAGE('monthly data'!HS251:HU251)</f>
        <v>373.18120342699996</v>
      </c>
      <c r="CA251" s="481">
        <f>AVERAGE('monthly data'!HV251:HX251)</f>
        <v>321.98146481576327</v>
      </c>
      <c r="CB251" s="481">
        <f>AVERAGE('monthly data'!HY251:IA251)</f>
        <v>264.9598448258667</v>
      </c>
      <c r="CC251" s="481">
        <f>AVERAGE('monthly data'!IB251:ID251)</f>
        <v>179.02811770379165</v>
      </c>
      <c r="CD251" s="481">
        <f>AVERAGE('monthly data'!IE251:IG251)</f>
        <v>186.63376045454098</v>
      </c>
      <c r="CE251" s="481">
        <f>AVERAGE('monthly data'!IH251:IJ251)</f>
        <v>240.9299176709402</v>
      </c>
      <c r="CF251" s="481">
        <f>AVERAGE('monthly data'!IK251:IM251)</f>
        <v>190.8667301337513</v>
      </c>
      <c r="CG251" s="481">
        <f>AVERAGE('monthly data'!IN251:IP251)</f>
        <v>196.21013270941179</v>
      </c>
      <c r="CH251" s="481">
        <f>AVERAGE('monthly data'!IQ251:IS251)</f>
        <v>211.48834668169852</v>
      </c>
      <c r="CI251" s="481">
        <f>AVERAGE('monthly data'!IT251:IV251)</f>
        <v>224.33190228926006</v>
      </c>
      <c r="CJ251" s="481">
        <f>AVERAGE('monthly data'!IW251:IY251)</f>
        <v>220.62633750504935</v>
      </c>
      <c r="CK251" s="481">
        <f>AVERAGE('monthly data'!IZ251:JB251)</f>
        <v>230.82823399720189</v>
      </c>
      <c r="CL251" s="481">
        <f>AVERAGE('monthly data'!JC251:JE251)</f>
        <v>246.15754070718413</v>
      </c>
      <c r="CM251" s="481">
        <f>AVERAGE('monthly data'!JF251:JH251)</f>
        <v>255.14758819709877</v>
      </c>
      <c r="CN251" s="481">
        <f>AVERAGE('monthly data'!JI251:JK251)</f>
        <v>219.59078060310082</v>
      </c>
      <c r="CO251" s="481">
        <f>AVERAGE('monthly data'!JL251:JN251)</f>
        <v>209.91412363481231</v>
      </c>
      <c r="CP251" s="481">
        <f>AVERAGE('monthly data'!JO251:JQ251)</f>
        <v>257.25874792768252</v>
      </c>
      <c r="CQ251" s="481">
        <f>AVERAGE('monthly data'!JR251:JT251)</f>
        <v>295.49823098264261</v>
      </c>
      <c r="CR251" s="481">
        <f>AVERAGE('monthly data'!JU251:JW251)</f>
        <v>252.25186743965503</v>
      </c>
      <c r="CS251" s="481">
        <f>AVERAGE('monthly data'!JX251:JZ251)</f>
        <v>279.21102072171186</v>
      </c>
      <c r="CT251" s="481">
        <f>AVERAGE('monthly data'!KA251:KC251)</f>
        <v>296.66940772681369</v>
      </c>
      <c r="CU251" s="481">
        <f>AVERAGE('monthly data'!KD251:KF251)</f>
        <v>322.09202905169951</v>
      </c>
      <c r="CV251" s="481">
        <f>AVERAGE('monthly data'!KG251:KI251)</f>
        <v>272.98635603940534</v>
      </c>
      <c r="CW251" s="481">
        <f>AVERAGE('monthly data'!KJ251:KL251)</f>
        <v>292.3391741291868</v>
      </c>
      <c r="CX251" s="481">
        <f>AVERAGE('monthly data'!KM251:KO251)</f>
        <v>372.06689440709334</v>
      </c>
      <c r="CY251" s="481">
        <f>AVERAGE('monthly data'!KP251:KR251)</f>
        <v>439.32852148016991</v>
      </c>
      <c r="CZ251" s="481">
        <f>AVERAGE('monthly data'!KS251:KU251)</f>
        <v>514.37142636612327</v>
      </c>
      <c r="DA251" s="481">
        <f>AVERAGE('monthly data'!KV251:KX251)</f>
        <v>744.43889782539179</v>
      </c>
      <c r="DB251" s="481">
        <f>AVERAGE('monthly data'!KY251:LA251)</f>
        <v>801.22124233485147</v>
      </c>
      <c r="DC251" s="481">
        <f>AVERAGE('monthly data'!LB251:LD251)</f>
        <v>789.14097446987398</v>
      </c>
      <c r="DD251" s="481">
        <f>AVERAGE('monthly data'!LE251:LG251)</f>
        <v>724.4067643320883</v>
      </c>
      <c r="DE251" s="481">
        <f>AVERAGE('monthly data'!LH251:LJ251)</f>
        <v>774.07880034494281</v>
      </c>
      <c r="DF251" s="481">
        <f>AVERAGE('monthly data'!LK251:LM251)</f>
        <v>748.78631504415523</v>
      </c>
      <c r="DG251" s="481">
        <f>AVERAGE('monthly data'!LN251:LP251)</f>
        <v>704.89507509150462</v>
      </c>
      <c r="DH251" s="481">
        <f>AVERAGE('monthly data'!LQ251:LS251)</f>
        <v>863.13577959388601</v>
      </c>
      <c r="DI251" s="481">
        <f>AVERAGE('monthly data'!LT251:LV251)</f>
        <v>747.70168789529419</v>
      </c>
      <c r="DJ251" s="481">
        <f>AVERAGE('monthly data'!LW251:LY251)</f>
        <v>658.97803853188054</v>
      </c>
      <c r="DK251" s="481">
        <f>AVERAGE('monthly data'!LZ251:MB251)</f>
        <v>586.80678099869613</v>
      </c>
      <c r="DL251" s="481" t="e">
        <f>AVERAGE('monthly data'!MC251:ME251)</f>
        <v>#DIV/0!</v>
      </c>
      <c r="DM251" s="481" t="e">
        <f>AVERAGE('monthly data'!MF251:MH251)</f>
        <v>#DIV/0!</v>
      </c>
      <c r="DN251" s="481" t="e">
        <f>AVERAGE('monthly data'!MI251:MK251)</f>
        <v>#DIV/0!</v>
      </c>
      <c r="DO251" s="481" t="e">
        <f>AVERAGE('monthly data'!ML251:MN251)</f>
        <v>#DIV/0!</v>
      </c>
      <c r="DP251" s="481" t="e">
        <f>AVERAGE('monthly data'!MO251:MQ251)</f>
        <v>#DIV/0!</v>
      </c>
      <c r="DQ251" s="481" t="e">
        <f>AVERAGE('monthly data'!MR251:MT251)</f>
        <v>#DIV/0!</v>
      </c>
      <c r="DR251" s="481" t="e">
        <f>AVERAGE('monthly data'!MU251:MW251)</f>
        <v>#DIV/0!</v>
      </c>
      <c r="DS251" s="481"/>
      <c r="DT251" s="481"/>
      <c r="DU251" s="481"/>
      <c r="DV251" s="481"/>
      <c r="DW251" s="481"/>
      <c r="DX251" s="481"/>
      <c r="DY251" s="481"/>
      <c r="DZ251" s="481"/>
    </row>
    <row r="252" spans="1:130">
      <c r="B252" s="478" t="s">
        <v>578</v>
      </c>
      <c r="C252" s="481">
        <f>AVERAGE('monthly data'!B252:D252)</f>
        <v>2.6960373333333334</v>
      </c>
      <c r="D252" s="481">
        <f>AVERAGE('monthly data'!E252:G252)</f>
        <v>2.603812</v>
      </c>
      <c r="E252" s="481">
        <f>AVERAGE('monthly data'!H252:J252)</f>
        <v>2.7487706666666667</v>
      </c>
      <c r="F252" s="481">
        <f>AVERAGE('monthly data'!K252:M252)</f>
        <v>4.9989419999999996</v>
      </c>
      <c r="G252" s="481">
        <f>AVERAGE('monthly data'!N252:P252)</f>
        <v>0.90721166666666664</v>
      </c>
      <c r="H252" s="481">
        <f>AVERAGE('monthly data'!Q252:S252)</f>
        <v>0.90792966666666663</v>
      </c>
      <c r="I252" s="481">
        <f>AVERAGE('monthly data'!T252:V252)</f>
        <v>0.91338166666666665</v>
      </c>
      <c r="J252" s="481">
        <f>AVERAGE('monthly data'!W252:Y252)</f>
        <v>1.1007239999999998</v>
      </c>
      <c r="K252" s="481">
        <f>AVERAGE('monthly data'!Z252:AB252)</f>
        <v>2.1743374271233216</v>
      </c>
      <c r="L252" s="481">
        <f>AVERAGE('monthly data'!AC252:AE252)</f>
        <v>2.6164751310753278</v>
      </c>
      <c r="M252" s="481">
        <f>AVERAGE('monthly data'!AF252:AH252)</f>
        <v>2.431204051307629</v>
      </c>
      <c r="N252" s="481">
        <f>AVERAGE('monthly data'!AI252:AK252)</f>
        <v>9.6966436786654402</v>
      </c>
      <c r="O252" s="481">
        <f>AVERAGE('monthly data'!AL252:AN252)</f>
        <v>11.727497955508554</v>
      </c>
      <c r="P252" s="481">
        <f>AVERAGE('monthly data'!AO252:AQ252)</f>
        <v>12.750814249716294</v>
      </c>
      <c r="Q252" s="481">
        <f>AVERAGE('monthly data'!AR252:AT252)</f>
        <v>12.413143263377203</v>
      </c>
      <c r="R252" s="481">
        <f>AVERAGE('monthly data'!AU252:AW252)</f>
        <v>9.4274136883493096</v>
      </c>
      <c r="S252" s="481">
        <f>AVERAGE('monthly data'!AX252:AZ252)</f>
        <v>6.9327462323486486</v>
      </c>
      <c r="T252" s="481">
        <f>AVERAGE('monthly data'!BA252:BC252)</f>
        <v>38.24593692907834</v>
      </c>
      <c r="U252" s="481">
        <f>AVERAGE('monthly data'!BD252:BF252)</f>
        <v>39.013300846405087</v>
      </c>
      <c r="V252" s="481">
        <f>AVERAGE('monthly data'!BG252:BI252)</f>
        <v>40.382020660089786</v>
      </c>
      <c r="W252" s="481">
        <f>AVERAGE('monthly data'!BJ252:BL252)</f>
        <v>44.724834450676816</v>
      </c>
      <c r="X252" s="481">
        <f>AVERAGE('monthly data'!BM252:BO252)</f>
        <v>44.760553826916464</v>
      </c>
      <c r="Y252" s="481">
        <f>AVERAGE('monthly data'!BP252:BR252)</f>
        <v>43.665013168756367</v>
      </c>
      <c r="Z252" s="481">
        <f>AVERAGE('monthly data'!BS252:BU252)</f>
        <v>43.330517999013303</v>
      </c>
      <c r="AA252" s="481">
        <f>AVERAGE('monthly data'!BV252:BX252)</f>
        <v>65.064083183076889</v>
      </c>
      <c r="AB252" s="481">
        <f>AVERAGE('monthly data'!BY252:CA252)</f>
        <v>80.923621294019597</v>
      </c>
      <c r="AC252" s="481">
        <f>AVERAGE('monthly data'!CB252:CD252)</f>
        <v>79.982526141698955</v>
      </c>
      <c r="AD252" s="481">
        <f>AVERAGE('monthly data'!CE252:CG252)</f>
        <v>85.782587389433345</v>
      </c>
      <c r="AE252" s="481">
        <f>AVERAGE('monthly data'!CH252:CJ252)</f>
        <v>94.741583851661858</v>
      </c>
      <c r="AF252" s="481">
        <f>AVERAGE('monthly data'!CK252:CM252)</f>
        <v>111.78646353310999</v>
      </c>
      <c r="AG252" s="481">
        <f>AVERAGE('monthly data'!CN252:CP252)</f>
        <v>58.100102752528301</v>
      </c>
      <c r="AH252" s="481">
        <f>AVERAGE('monthly data'!CQ252:CS252)</f>
        <v>10.906452932155929</v>
      </c>
      <c r="AI252" s="481">
        <f>AVERAGE('monthly data'!CT252:CV252)</f>
        <v>0</v>
      </c>
      <c r="AJ252" s="481">
        <f>AVERAGE('monthly data'!CW252:CY252)</f>
        <v>0</v>
      </c>
      <c r="AK252" s="481">
        <f>AVERAGE('monthly data'!CZ252:DB252)</f>
        <v>0</v>
      </c>
      <c r="AL252" s="481">
        <f>AVERAGE('monthly data'!DC252:DE252)</f>
        <v>0</v>
      </c>
      <c r="AM252" s="481">
        <f>AVERAGE('monthly data'!DF252:DH252)</f>
        <v>0</v>
      </c>
      <c r="AN252" s="481">
        <f>AVERAGE('monthly data'!DI252:DK252)</f>
        <v>0</v>
      </c>
      <c r="AO252" s="481">
        <f>AVERAGE('monthly data'!DL252:DN252)</f>
        <v>0</v>
      </c>
      <c r="AP252" s="481">
        <f>AVERAGE('monthly data'!DO252:DQ252)</f>
        <v>0</v>
      </c>
      <c r="AQ252" s="481">
        <f>AVERAGE('monthly data'!DR252:DT252)</f>
        <v>0</v>
      </c>
      <c r="AR252" s="481">
        <f>AVERAGE('monthly data'!DU252:DW252)</f>
        <v>0</v>
      </c>
      <c r="AS252" s="481">
        <f>AVERAGE('monthly data'!DX252:DZ252)</f>
        <v>0</v>
      </c>
      <c r="AT252" s="481">
        <f>AVERAGE('monthly data'!EA252:EC252)</f>
        <v>0</v>
      </c>
      <c r="AU252" s="481">
        <f>AVERAGE('monthly data'!ED252:EF252)</f>
        <v>0</v>
      </c>
      <c r="AV252" s="481">
        <f>AVERAGE('monthly data'!EG252:EI252)</f>
        <v>0</v>
      </c>
      <c r="AW252" s="481">
        <f>AVERAGE('monthly data'!EJ252:EL252)</f>
        <v>0</v>
      </c>
      <c r="AX252" s="481">
        <f>AVERAGE('monthly data'!EM252:EO252)</f>
        <v>0</v>
      </c>
      <c r="AY252" s="481">
        <f>AVERAGE('monthly data'!EP252:ER252)</f>
        <v>0</v>
      </c>
      <c r="AZ252" s="481">
        <f>AVERAGE('monthly data'!ES252:EU252)</f>
        <v>0</v>
      </c>
      <c r="BA252" s="481">
        <f>AVERAGE('monthly data'!EV252:EX252)</f>
        <v>0</v>
      </c>
      <c r="BB252" s="481">
        <f>AVERAGE('monthly data'!EY252:FA252)</f>
        <v>0</v>
      </c>
      <c r="BC252" s="481">
        <f>AVERAGE('monthly data'!FB252:FD252)</f>
        <v>0</v>
      </c>
      <c r="BD252" s="481">
        <f>AVERAGE('monthly data'!FE252:FG252)</f>
        <v>0</v>
      </c>
      <c r="BE252" s="481">
        <f>AVERAGE('monthly data'!FH252:FJ252)</f>
        <v>0</v>
      </c>
      <c r="BF252" s="481">
        <f>AVERAGE('monthly data'!FK252:FM252)</f>
        <v>0</v>
      </c>
      <c r="BG252" s="481">
        <f>AVERAGE('monthly data'!FN252:FP252)</f>
        <v>0</v>
      </c>
      <c r="BH252" s="481">
        <f>AVERAGE('monthly data'!FQ252:FS252)</f>
        <v>0</v>
      </c>
      <c r="BI252" s="481">
        <f>AVERAGE('monthly data'!FT252:FV252)</f>
        <v>0</v>
      </c>
      <c r="BJ252" s="481">
        <f>AVERAGE('monthly data'!FW252:FY252)</f>
        <v>2.2582685210000002</v>
      </c>
      <c r="BK252" s="481">
        <f>AVERAGE('monthly data'!FZ252:GB252)</f>
        <v>8.060988188333333</v>
      </c>
      <c r="BL252" s="481">
        <f>AVERAGE('monthly data'!GC252:GE252)</f>
        <v>10.057348642666666</v>
      </c>
      <c r="BM252" s="481">
        <f>AVERAGE('monthly data'!GF252:GH252)</f>
        <v>11.991660131000001</v>
      </c>
      <c r="BN252" s="481">
        <f>AVERAGE('monthly data'!GI252:GK252)</f>
        <v>12.806473064</v>
      </c>
      <c r="BO252" s="481">
        <f>AVERAGE('monthly data'!GL252:GN252)</f>
        <v>15.886661366333334</v>
      </c>
      <c r="BP252" s="481">
        <f>AVERAGE('monthly data'!GO252:GQ252)</f>
        <v>18.502723451000005</v>
      </c>
      <c r="BQ252" s="481">
        <f>AVERAGE('monthly data'!GR252:GT252)</f>
        <v>20.058311541000005</v>
      </c>
      <c r="BR252" s="481">
        <f>AVERAGE('monthly data'!GU252:GW252)</f>
        <v>20.681005947000003</v>
      </c>
      <c r="BS252" s="481">
        <f>AVERAGE('monthly data'!GX252:GZ252)</f>
        <v>21.281989396333334</v>
      </c>
      <c r="BT252" s="481">
        <f>AVERAGE('monthly data'!HA252:HC252)</f>
        <v>22.095575187666668</v>
      </c>
      <c r="BU252" s="481">
        <f>AVERAGE('monthly data'!HD252:HF252)</f>
        <v>22.352122221000002</v>
      </c>
      <c r="BV252" s="481">
        <f>AVERAGE('monthly data'!HG252:HI252)</f>
        <v>22.352122221000002</v>
      </c>
      <c r="BW252" s="481">
        <f>AVERAGE('monthly data'!HJ252:HL252)</f>
        <v>22.352122221000002</v>
      </c>
      <c r="BX252" s="481">
        <f>AVERAGE('monthly data'!HM252:HO252)</f>
        <v>22.352122221000002</v>
      </c>
      <c r="BY252" s="481">
        <f>AVERAGE('monthly data'!HP252:HR252)</f>
        <v>21.885455550333333</v>
      </c>
      <c r="BZ252" s="481">
        <f>AVERAGE('monthly data'!HS252:HU252)</f>
        <v>21.652122209000002</v>
      </c>
      <c r="CA252" s="481">
        <f>AVERAGE('monthly data'!HV252:HX252)</f>
        <v>21.652122209000002</v>
      </c>
      <c r="CB252" s="481">
        <f>AVERAGE('monthly data'!HY252:IA252)</f>
        <v>21.652122209000002</v>
      </c>
      <c r="CC252" s="481">
        <f>AVERAGE('monthly data'!IB252:ID252)</f>
        <v>20.029312736333335</v>
      </c>
      <c r="CD252" s="481">
        <f>AVERAGE('monthly data'!IE252:IG252)</f>
        <v>16.537997237999999</v>
      </c>
      <c r="CE252" s="481">
        <f>AVERAGE('monthly data'!IH252:IJ252)</f>
        <v>13.691937587666667</v>
      </c>
      <c r="CF252" s="481">
        <f>AVERAGE('monthly data'!IK252:IM252)</f>
        <v>12.749817226666666</v>
      </c>
      <c r="CG252" s="481">
        <f>AVERAGE('monthly data'!IN252:IP252)</f>
        <v>10.785516951</v>
      </c>
      <c r="CH252" s="481">
        <f>AVERAGE('monthly data'!IQ252:IS252)</f>
        <v>9.5456495789999991</v>
      </c>
      <c r="CI252" s="481">
        <f>AVERAGE('monthly data'!IT252:IV252)</f>
        <v>6.2938280543333347</v>
      </c>
      <c r="CJ252" s="481">
        <f>AVERAGE('monthly data'!IW252:IY252)</f>
        <v>4.353777934</v>
      </c>
      <c r="CK252" s="481">
        <f>AVERAGE('monthly data'!IZ252:JB252)</f>
        <v>2.654871564</v>
      </c>
      <c r="CL252" s="481">
        <f>AVERAGE('monthly data'!JC252:JE252)</f>
        <v>1.3706243766666668</v>
      </c>
      <c r="CM252" s="481">
        <f>AVERAGE('monthly data'!JF252:JH252)</f>
        <v>1.67111593</v>
      </c>
      <c r="CN252" s="481">
        <f>AVERAGE('monthly data'!JI252:JK252)</f>
        <v>1.1580218633333332</v>
      </c>
      <c r="CO252" s="481">
        <f>AVERAGE('monthly data'!JL252:JN252)</f>
        <v>0.30049160999999996</v>
      </c>
      <c r="CP252" s="481">
        <f>AVERAGE('monthly data'!JO252:JQ252)</f>
        <v>0</v>
      </c>
      <c r="CQ252" s="481">
        <f>AVERAGE('monthly data'!JR252:JT252)</f>
        <v>0</v>
      </c>
      <c r="CR252" s="481">
        <f>AVERAGE('monthly data'!JU252:JW252)</f>
        <v>0</v>
      </c>
      <c r="CS252" s="481">
        <f>AVERAGE('monthly data'!JX252:JZ252)</f>
        <v>0</v>
      </c>
      <c r="CT252" s="481">
        <f>AVERAGE('monthly data'!KA252:KC252)</f>
        <v>0</v>
      </c>
      <c r="CU252" s="481">
        <f>AVERAGE('monthly data'!KD252:KF252)</f>
        <v>0</v>
      </c>
      <c r="CV252" s="481">
        <f>AVERAGE('monthly data'!KG252:KI252)</f>
        <v>0</v>
      </c>
      <c r="CW252" s="481">
        <f>AVERAGE('monthly data'!KJ252:KL252)</f>
        <v>0</v>
      </c>
      <c r="CX252" s="481">
        <f>AVERAGE('monthly data'!KM252:KO252)</f>
        <v>0</v>
      </c>
      <c r="CY252" s="481">
        <f>AVERAGE('monthly data'!KP252:KR252)</f>
        <v>0</v>
      </c>
      <c r="CZ252" s="481">
        <f>AVERAGE('monthly data'!KS252:KU252)</f>
        <v>0</v>
      </c>
      <c r="DA252" s="481">
        <f>AVERAGE('monthly data'!KV252:KX252)</f>
        <v>0</v>
      </c>
      <c r="DB252" s="481">
        <f>AVERAGE('monthly data'!KY252:LA252)</f>
        <v>0</v>
      </c>
      <c r="DC252" s="481">
        <f>AVERAGE('monthly data'!LB252:LD252)</f>
        <v>0</v>
      </c>
      <c r="DD252" s="481">
        <f>AVERAGE('monthly data'!LE252:LG252)</f>
        <v>0</v>
      </c>
      <c r="DE252" s="481">
        <f>AVERAGE('monthly data'!LH252:LJ252)</f>
        <v>0</v>
      </c>
      <c r="DF252" s="481">
        <f>AVERAGE('monthly data'!LK252:LM252)</f>
        <v>0</v>
      </c>
      <c r="DG252" s="481">
        <f>AVERAGE('monthly data'!LN252:LP252)</f>
        <v>0</v>
      </c>
      <c r="DH252" s="481">
        <f>AVERAGE('monthly data'!LQ252:LS252)</f>
        <v>0</v>
      </c>
      <c r="DI252" s="481">
        <f>AVERAGE('monthly data'!LT252:LV252)</f>
        <v>0</v>
      </c>
      <c r="DJ252" s="481">
        <f>AVERAGE('monthly data'!LW252:LY252)</f>
        <v>0</v>
      </c>
      <c r="DK252" s="481">
        <f>AVERAGE('monthly data'!LZ252:MB252)</f>
        <v>0</v>
      </c>
      <c r="DL252" s="481" t="e">
        <f>AVERAGE('monthly data'!MC252:ME252)</f>
        <v>#DIV/0!</v>
      </c>
      <c r="DM252" s="481" t="e">
        <f>AVERAGE('monthly data'!MF252:MH252)</f>
        <v>#DIV/0!</v>
      </c>
      <c r="DN252" s="481" t="e">
        <f>AVERAGE('monthly data'!MI252:MK252)</f>
        <v>#DIV/0!</v>
      </c>
      <c r="DO252" s="481" t="e">
        <f>AVERAGE('monthly data'!ML252:MN252)</f>
        <v>#DIV/0!</v>
      </c>
      <c r="DP252" s="481" t="e">
        <f>AVERAGE('monthly data'!MO252:MQ252)</f>
        <v>#DIV/0!</v>
      </c>
      <c r="DQ252" s="481" t="e">
        <f>AVERAGE('monthly data'!MR252:MT252)</f>
        <v>#DIV/0!</v>
      </c>
      <c r="DR252" s="481" t="e">
        <f>AVERAGE('monthly data'!MU252:MW252)</f>
        <v>#DIV/0!</v>
      </c>
      <c r="DS252" s="481"/>
      <c r="DT252" s="481"/>
      <c r="DU252" s="481"/>
      <c r="DV252" s="481"/>
      <c r="DW252" s="481"/>
      <c r="DX252" s="481"/>
      <c r="DY252" s="481"/>
      <c r="DZ252" s="481"/>
    </row>
    <row r="253" spans="1:130" ht="15.75">
      <c r="B253" s="477" t="s">
        <v>579</v>
      </c>
      <c r="C253" s="481">
        <f>AVERAGE('monthly data'!B253:D253)</f>
        <v>0</v>
      </c>
      <c r="D253" s="481">
        <f>AVERAGE('monthly data'!E253:G253)</f>
        <v>0</v>
      </c>
      <c r="E253" s="481">
        <f>AVERAGE('monthly data'!H253:J253)</f>
        <v>0</v>
      </c>
      <c r="F253" s="481">
        <f>AVERAGE('monthly data'!K253:M253)</f>
        <v>0</v>
      </c>
      <c r="G253" s="481">
        <f>AVERAGE('monthly data'!N253:P253)</f>
        <v>0</v>
      </c>
      <c r="H253" s="481">
        <f>AVERAGE('monthly data'!Q253:S253)</f>
        <v>0</v>
      </c>
      <c r="I253" s="481">
        <f>AVERAGE('monthly data'!T253:V253)</f>
        <v>0</v>
      </c>
      <c r="J253" s="481">
        <f>AVERAGE('monthly data'!W253:Y253)</f>
        <v>0</v>
      </c>
      <c r="K253" s="481">
        <f>AVERAGE('monthly data'!Z253:AB253)</f>
        <v>0</v>
      </c>
      <c r="L253" s="481">
        <f>AVERAGE('monthly data'!AC253:AE253)</f>
        <v>0</v>
      </c>
      <c r="M253" s="481">
        <f>AVERAGE('monthly data'!AF253:AH253)</f>
        <v>0</v>
      </c>
      <c r="N253" s="481">
        <f>AVERAGE('monthly data'!AI253:AK253)</f>
        <v>0</v>
      </c>
      <c r="O253" s="481">
        <f>AVERAGE('monthly data'!AL253:AN253)</f>
        <v>0</v>
      </c>
      <c r="P253" s="481">
        <f>AVERAGE('monthly data'!AO253:AQ253)</f>
        <v>0</v>
      </c>
      <c r="Q253" s="481">
        <f>AVERAGE('monthly data'!AR253:AT253)</f>
        <v>0</v>
      </c>
      <c r="R253" s="481">
        <f>AVERAGE('monthly data'!AU253:AW253)</f>
        <v>0</v>
      </c>
      <c r="S253" s="481">
        <f>AVERAGE('monthly data'!AX253:AZ253)</f>
        <v>-1.146269</v>
      </c>
      <c r="T253" s="481">
        <f>AVERAGE('monthly data'!BA253:BC253)</f>
        <v>-1.2379463333333334</v>
      </c>
      <c r="U253" s="481">
        <f>AVERAGE('monthly data'!BD253:BF253)</f>
        <v>-1.8590780000000002</v>
      </c>
      <c r="V253" s="481">
        <f>AVERAGE('monthly data'!BG253:BI253)</f>
        <v>-1.9559623333333336</v>
      </c>
      <c r="W253" s="481">
        <f>AVERAGE('monthly data'!BJ253:BL253)</f>
        <v>-1.4473510000000003</v>
      </c>
      <c r="X253" s="481">
        <f>AVERAGE('monthly data'!BM253:BO253)</f>
        <v>-1.0221193333333336</v>
      </c>
      <c r="Y253" s="481">
        <f>AVERAGE('monthly data'!BP253:BR253)</f>
        <v>-1.2368636666666666</v>
      </c>
      <c r="Z253" s="481">
        <f>AVERAGE('monthly data'!BS253:BU253)</f>
        <v>-1.0729286666666666</v>
      </c>
      <c r="AA253" s="481">
        <f>AVERAGE('monthly data'!BV253:BX253)</f>
        <v>-1.0609200000000001</v>
      </c>
      <c r="AB253" s="481">
        <f>AVERAGE('monthly data'!BY253:CA253)</f>
        <v>-0.95342666666666664</v>
      </c>
      <c r="AC253" s="481">
        <f>AVERAGE('monthly data'!CB253:CD253)</f>
        <v>-0.94587766666666662</v>
      </c>
      <c r="AD253" s="481">
        <f>AVERAGE('monthly data'!CE253:CG253)</f>
        <v>-1.1697900000000001</v>
      </c>
      <c r="AE253" s="481">
        <f>AVERAGE('monthly data'!CH253:CJ253)</f>
        <v>-0.94015000000000015</v>
      </c>
      <c r="AF253" s="481">
        <f>AVERAGE('monthly data'!CK253:CM253)</f>
        <v>-0.81151999999999991</v>
      </c>
      <c r="AG253" s="481">
        <f>AVERAGE('monthly data'!CN253:CP253)</f>
        <v>-0.84500999999999993</v>
      </c>
      <c r="AH253" s="481">
        <f>AVERAGE('monthly data'!CQ253:CS253)</f>
        <v>-0.93593333333333339</v>
      </c>
      <c r="AI253" s="481">
        <f>AVERAGE('monthly data'!CT253:CV253)</f>
        <v>-0.87204666666666675</v>
      </c>
      <c r="AJ253" s="481">
        <f>AVERAGE('monthly data'!CW253:CY253)</f>
        <v>-0.7991233333333333</v>
      </c>
      <c r="AK253" s="481">
        <f>AVERAGE('monthly data'!CZ253:DB253)</f>
        <v>-0.9126833333333334</v>
      </c>
      <c r="AL253" s="481">
        <f>AVERAGE('monthly data'!DC253:DE253)</f>
        <v>-0.6503133333333333</v>
      </c>
      <c r="AM253" s="481">
        <f>AVERAGE('monthly data'!DF253:DH253)</f>
        <v>-1.1043966666666667</v>
      </c>
      <c r="AN253" s="481">
        <f>AVERAGE('monthly data'!DI253:DK253)</f>
        <v>-1.1009466666666667</v>
      </c>
      <c r="AO253" s="481">
        <f>AVERAGE('monthly data'!DL253:DN253)</f>
        <v>-1.1207</v>
      </c>
      <c r="AP253" s="481">
        <f>AVERAGE('monthly data'!DO253:DQ253)</f>
        <v>-1.0428033333333333</v>
      </c>
      <c r="AQ253" s="481">
        <f>AVERAGE('monthly data'!DR253:DT253)</f>
        <v>-0.7088266666666666</v>
      </c>
      <c r="AR253" s="481">
        <f>AVERAGE('monthly data'!DU253:DW253)</f>
        <v>-0.72977333333333327</v>
      </c>
      <c r="AS253" s="481">
        <f>AVERAGE('monthly data'!DX253:DZ253)</f>
        <v>-0.37420000000000003</v>
      </c>
      <c r="AT253" s="481">
        <f>AVERAGE('monthly data'!EA253:EC253)</f>
        <v>-0.61170666666666673</v>
      </c>
      <c r="AU253" s="481">
        <f>AVERAGE('monthly data'!ED253:EF253)</f>
        <v>-0.48465666666666668</v>
      </c>
      <c r="AV253" s="481">
        <f>AVERAGE('monthly data'!EG253:EI253)</f>
        <v>-0.4813433333333334</v>
      </c>
      <c r="AW253" s="481">
        <f>AVERAGE('monthly data'!EJ253:EL253)</f>
        <v>-0.81477333333333324</v>
      </c>
      <c r="AX253" s="481">
        <f>AVERAGE('monthly data'!EM253:EO253)</f>
        <v>-1.5120733333333334</v>
      </c>
      <c r="AY253" s="481">
        <f>AVERAGE('monthly data'!EP253:ER253)</f>
        <v>-0.93087000000000009</v>
      </c>
      <c r="AZ253" s="481">
        <f>AVERAGE('monthly data'!ES253:EU253)</f>
        <v>-0.46514666666666665</v>
      </c>
      <c r="BA253" s="481">
        <f>AVERAGE('monthly data'!EV253:EX253)</f>
        <v>-1.54776</v>
      </c>
      <c r="BB253" s="481">
        <f>AVERAGE('monthly data'!EY253:FA253)</f>
        <v>-1.66781</v>
      </c>
      <c r="BC253" s="481">
        <f>AVERAGE('monthly data'!FB253:FD253)</f>
        <v>-0.64252666666666669</v>
      </c>
      <c r="BD253" s="481">
        <f>AVERAGE('monthly data'!FE253:FG253)</f>
        <v>-0.37993666666666664</v>
      </c>
      <c r="BE253" s="481">
        <f>AVERAGE('monthly data'!FH253:FJ253)</f>
        <v>-0.34709333333333331</v>
      </c>
      <c r="BF253" s="481">
        <f>AVERAGE('monthly data'!FK253:FM253)</f>
        <v>-0.38111333333333336</v>
      </c>
      <c r="BG253" s="481">
        <f>AVERAGE('monthly data'!FN253:FP253)</f>
        <v>-0.4093533333333334</v>
      </c>
      <c r="BH253" s="481">
        <f>AVERAGE('monthly data'!FQ253:FS253)</f>
        <v>-0.54871333333333328</v>
      </c>
      <c r="BI253" s="481">
        <f>AVERAGE('monthly data'!FT253:FV253)</f>
        <v>-1.4769533333333333</v>
      </c>
      <c r="BJ253" s="481">
        <f>AVERAGE('monthly data'!FW253:FY253)</f>
        <v>-1.8999999999999997</v>
      </c>
      <c r="BK253" s="481">
        <f>AVERAGE('monthly data'!FZ253:GB253)</f>
        <v>-1.9154066666666667</v>
      </c>
      <c r="BL253" s="481">
        <f>AVERAGE('monthly data'!GC253:GE253)</f>
        <v>-2.7174666666666667</v>
      </c>
      <c r="BM253" s="481">
        <f>AVERAGE('monthly data'!GF253:GH253)</f>
        <v>-4.3</v>
      </c>
      <c r="BN253" s="481">
        <f>AVERAGE('monthly data'!GI253:GK253)</f>
        <v>-0.63486666666666669</v>
      </c>
      <c r="BO253" s="481">
        <f>AVERAGE('monthly data'!GL253:GN253)</f>
        <v>-0.58001000000000003</v>
      </c>
      <c r="BP253" s="481">
        <f>AVERAGE('monthly data'!GO253:GQ253)</f>
        <v>-0.56728666666666661</v>
      </c>
      <c r="BQ253" s="481">
        <f>AVERAGE('monthly data'!GR253:GT253)</f>
        <v>-0.80975333333333344</v>
      </c>
      <c r="BR253" s="481">
        <f>AVERAGE('monthly data'!GU253:GW253)</f>
        <v>-0.96503000000000005</v>
      </c>
      <c r="BS253" s="481">
        <f>AVERAGE('monthly data'!GX253:GZ253)</f>
        <v>-1.4569666666666665</v>
      </c>
      <c r="BT253" s="481">
        <f>AVERAGE('monthly data'!HA253:HC253)</f>
        <v>-1.9987700000000002</v>
      </c>
      <c r="BU253" s="481">
        <f>AVERAGE('monthly data'!HD253:HF253)</f>
        <v>-2.1445533333333331</v>
      </c>
      <c r="BV253" s="481">
        <f>AVERAGE('monthly data'!HG253:HI253)</f>
        <v>-2.216156666666667</v>
      </c>
      <c r="BW253" s="481">
        <f>AVERAGE('monthly data'!HJ253:HL253)</f>
        <v>-2.7554433333333335</v>
      </c>
      <c r="BX253" s="481">
        <f>AVERAGE('monthly data'!HM253:HO253)</f>
        <v>-3.0013233333333336</v>
      </c>
      <c r="BY253" s="481">
        <f>AVERAGE('monthly data'!HP253:HR253)</f>
        <v>-4.6954500000000001</v>
      </c>
      <c r="BZ253" s="481">
        <f>AVERAGE('monthly data'!HS253:HU253)</f>
        <v>-4.7373633333333336</v>
      </c>
      <c r="CA253" s="481">
        <f>AVERAGE('monthly data'!HV253:HX253)</f>
        <v>-5.4318866666666663</v>
      </c>
      <c r="CB253" s="481">
        <f>AVERAGE('monthly data'!HY253:IA253)</f>
        <v>0</v>
      </c>
      <c r="CC253" s="481">
        <f>AVERAGE('monthly data'!IB253:ID253)</f>
        <v>0</v>
      </c>
      <c r="CD253" s="481">
        <f>AVERAGE('monthly data'!IE253:IG253)</f>
        <v>0</v>
      </c>
      <c r="CE253" s="481">
        <f>AVERAGE('monthly data'!IH253:IJ253)</f>
        <v>0</v>
      </c>
      <c r="CF253" s="481">
        <f>AVERAGE('monthly data'!IK253:IM253)</f>
        <v>0</v>
      </c>
      <c r="CG253" s="481">
        <f>AVERAGE('monthly data'!IN253:IP253)</f>
        <v>0</v>
      </c>
      <c r="CH253" s="481">
        <f>AVERAGE('monthly data'!IQ253:IS253)</f>
        <v>0</v>
      </c>
      <c r="CI253" s="481">
        <f>AVERAGE('monthly data'!IT253:IV253)</f>
        <v>0</v>
      </c>
      <c r="CJ253" s="481">
        <f>AVERAGE('monthly data'!IW253:IY253)</f>
        <v>0</v>
      </c>
      <c r="CK253" s="481">
        <f>AVERAGE('monthly data'!IZ253:JB253)</f>
        <v>0</v>
      </c>
      <c r="CL253" s="481">
        <f>AVERAGE('monthly data'!JC253:JE253)</f>
        <v>0</v>
      </c>
      <c r="CM253" s="481">
        <f>AVERAGE('monthly data'!JF253:JH253)</f>
        <v>0</v>
      </c>
      <c r="CN253" s="481">
        <f>AVERAGE('monthly data'!JI253:JK253)</f>
        <v>0</v>
      </c>
      <c r="CO253" s="481">
        <f>AVERAGE('monthly data'!JL253:JN253)</f>
        <v>0</v>
      </c>
      <c r="CP253" s="481">
        <f>AVERAGE('monthly data'!JO253:JQ253)</f>
        <v>0</v>
      </c>
      <c r="CQ253" s="481">
        <f>AVERAGE('monthly data'!JR253:JT253)</f>
        <v>0</v>
      </c>
      <c r="CR253" s="481">
        <f>AVERAGE('monthly data'!JU253:JW253)</f>
        <v>0</v>
      </c>
      <c r="CS253" s="481">
        <f>AVERAGE('monthly data'!JX253:JZ253)</f>
        <v>0</v>
      </c>
      <c r="CT253" s="481">
        <f>AVERAGE('monthly data'!KA253:KC253)</f>
        <v>0</v>
      </c>
      <c r="CU253" s="481">
        <f>AVERAGE('monthly data'!KD253:KF253)</f>
        <v>0</v>
      </c>
      <c r="CV253" s="481">
        <f>AVERAGE('monthly data'!KG253:KI253)</f>
        <v>0</v>
      </c>
      <c r="CW253" s="481">
        <f>AVERAGE('monthly data'!KJ253:KL253)</f>
        <v>0</v>
      </c>
      <c r="CX253" s="481">
        <f>AVERAGE('monthly data'!KM253:KO253)</f>
        <v>0</v>
      </c>
      <c r="CY253" s="481">
        <f>AVERAGE('monthly data'!KP253:KR253)</f>
        <v>0</v>
      </c>
      <c r="CZ253" s="481">
        <f>AVERAGE('monthly data'!KS253:KU253)</f>
        <v>0</v>
      </c>
      <c r="DA253" s="481">
        <f>AVERAGE('monthly data'!KV253:KX253)</f>
        <v>0</v>
      </c>
      <c r="DB253" s="481">
        <f>AVERAGE('monthly data'!KY253:LA253)</f>
        <v>0</v>
      </c>
      <c r="DC253" s="481">
        <f>AVERAGE('monthly data'!LB253:LD253)</f>
        <v>0</v>
      </c>
      <c r="DD253" s="481">
        <f>AVERAGE('monthly data'!LE253:LG253)</f>
        <v>0</v>
      </c>
      <c r="DE253" s="481">
        <f>AVERAGE('monthly data'!LH253:LJ253)</f>
        <v>0</v>
      </c>
      <c r="DF253" s="481">
        <f>AVERAGE('monthly data'!LK253:LM253)</f>
        <v>0</v>
      </c>
      <c r="DG253" s="481">
        <f>AVERAGE('monthly data'!LN253:LP253)</f>
        <v>0</v>
      </c>
      <c r="DH253" s="481">
        <f>AVERAGE('monthly data'!LQ253:LS253)</f>
        <v>0</v>
      </c>
      <c r="DI253" s="481">
        <f>AVERAGE('monthly data'!LT253:LV253)</f>
        <v>0</v>
      </c>
      <c r="DJ253" s="481">
        <f>AVERAGE('monthly data'!LW253:LY253)</f>
        <v>0</v>
      </c>
      <c r="DK253" s="481">
        <f>AVERAGE('monthly data'!LZ253:MB253)</f>
        <v>0</v>
      </c>
      <c r="DL253" s="481" t="e">
        <f>AVERAGE('monthly data'!MC253:ME253)</f>
        <v>#DIV/0!</v>
      </c>
      <c r="DM253" s="481" t="e">
        <f>AVERAGE('monthly data'!MF253:MH253)</f>
        <v>#DIV/0!</v>
      </c>
      <c r="DN253" s="481" t="e">
        <f>AVERAGE('monthly data'!MI253:MK253)</f>
        <v>#DIV/0!</v>
      </c>
      <c r="DO253" s="481" t="e">
        <f>AVERAGE('monthly data'!ML253:MN253)</f>
        <v>#DIV/0!</v>
      </c>
      <c r="DP253" s="481" t="e">
        <f>AVERAGE('monthly data'!MO253:MQ253)</f>
        <v>#DIV/0!</v>
      </c>
      <c r="DQ253" s="481" t="e">
        <f>AVERAGE('monthly data'!MR253:MT253)</f>
        <v>#DIV/0!</v>
      </c>
      <c r="DR253" s="481" t="e">
        <f>AVERAGE('monthly data'!MU253:MW253)</f>
        <v>#DIV/0!</v>
      </c>
      <c r="DS253" s="481"/>
      <c r="DT253" s="481"/>
      <c r="DU253" s="481"/>
      <c r="DV253" s="481"/>
      <c r="DW253" s="481"/>
      <c r="DX253" s="481"/>
      <c r="DY253" s="481"/>
      <c r="DZ253" s="481"/>
    </row>
    <row r="254" spans="1:130" ht="15.75">
      <c r="B254" s="477" t="s">
        <v>580</v>
      </c>
      <c r="C254" s="481">
        <f>AVERAGE('monthly data'!B254:D254)</f>
        <v>1.2753333333333334</v>
      </c>
      <c r="D254" s="481">
        <f>AVERAGE('monthly data'!E254:G254)</f>
        <v>0.97899999999999998</v>
      </c>
      <c r="E254" s="481">
        <f>AVERAGE('monthly data'!H254:J254)</f>
        <v>1.0257666666666667</v>
      </c>
      <c r="F254" s="481">
        <f>AVERAGE('monthly data'!K254:M254)</f>
        <v>1.0320333333333334</v>
      </c>
      <c r="G254" s="481">
        <f>AVERAGE('monthly data'!N254:P254)</f>
        <v>1.1116000000000001</v>
      </c>
      <c r="H254" s="481">
        <f>AVERAGE('monthly data'!Q254:S254)</f>
        <v>1.0434666666666668</v>
      </c>
      <c r="I254" s="481">
        <f>AVERAGE('monthly data'!T254:V254)</f>
        <v>0.92366666666666664</v>
      </c>
      <c r="J254" s="481">
        <f>AVERAGE('monthly data'!W254:Y254)</f>
        <v>0.90773333333333339</v>
      </c>
      <c r="K254" s="481">
        <f>AVERAGE('monthly data'!Z254:AB254)</f>
        <v>0.98916666666666675</v>
      </c>
      <c r="L254" s="481">
        <f>AVERAGE('monthly data'!AC254:AE254)</f>
        <v>0.82790000000000008</v>
      </c>
      <c r="M254" s="481">
        <f>AVERAGE('monthly data'!AF254:AH254)</f>
        <v>0.80549999999999999</v>
      </c>
      <c r="N254" s="481">
        <f>AVERAGE('monthly data'!AI254:AK254)</f>
        <v>0.77143333333333342</v>
      </c>
      <c r="O254" s="481">
        <f>AVERAGE('monthly data'!AL254:AN254)</f>
        <v>1.025871</v>
      </c>
      <c r="P254" s="481">
        <f>AVERAGE('monthly data'!AO254:AQ254)</f>
        <v>0.83830800000000005</v>
      </c>
      <c r="Q254" s="481">
        <f>AVERAGE('monthly data'!AR254:AT254)</f>
        <v>0.9993723333333332</v>
      </c>
      <c r="R254" s="481">
        <f>AVERAGE('monthly data'!AU254:AW254)</f>
        <v>1.2324656666666665</v>
      </c>
      <c r="S254" s="481">
        <f>AVERAGE('monthly data'!AX254:AZ254)</f>
        <v>0.90558266666666665</v>
      </c>
      <c r="T254" s="481">
        <f>AVERAGE('monthly data'!BA254:BC254)</f>
        <v>0.96734533333333328</v>
      </c>
      <c r="U254" s="481">
        <f>AVERAGE('monthly data'!BD254:BF254)</f>
        <v>0.68921166666666667</v>
      </c>
      <c r="V254" s="481">
        <f>AVERAGE('monthly data'!BG254:BI254)</f>
        <v>0.5587186666666667</v>
      </c>
      <c r="W254" s="481">
        <f>AVERAGE('monthly data'!BJ254:BL254)</f>
        <v>0.76026166666666661</v>
      </c>
      <c r="X254" s="481">
        <f>AVERAGE('monthly data'!BM254:BO254)</f>
        <v>0.88475333333333339</v>
      </c>
      <c r="Y254" s="481">
        <f>AVERAGE('monthly data'!BP254:BR254)</f>
        <v>0.90715533333333331</v>
      </c>
      <c r="Z254" s="481">
        <f>AVERAGE('monthly data'!BS254:BU254)</f>
        <v>0.78590966666666662</v>
      </c>
      <c r="AA254" s="481">
        <f>AVERAGE('monthly data'!BV254:BX254)</f>
        <v>0.95645633333333324</v>
      </c>
      <c r="AB254" s="481">
        <f>AVERAGE('monthly data'!BY254:CA254)</f>
        <v>1.1850463333333332</v>
      </c>
      <c r="AC254" s="481">
        <f>AVERAGE('monthly data'!CB254:CD254)</f>
        <v>1.0680733333333332</v>
      </c>
      <c r="AD254" s="481">
        <f>AVERAGE('monthly data'!CE254:CG254)</f>
        <v>1.0847166666666668</v>
      </c>
      <c r="AE254" s="481">
        <f>AVERAGE('monthly data'!CH254:CJ254)</f>
        <v>1.5831033333333331</v>
      </c>
      <c r="AF254" s="481">
        <f>AVERAGE('monthly data'!CK254:CM254)</f>
        <v>1.6677366666666666</v>
      </c>
      <c r="AG254" s="481">
        <f>AVERAGE('monthly data'!CN254:CP254)</f>
        <v>2.3674633333333333</v>
      </c>
      <c r="AH254" s="481">
        <f>AVERAGE('monthly data'!CQ254:CS254)</f>
        <v>2.9916233333333331</v>
      </c>
      <c r="AI254" s="481">
        <f>AVERAGE('monthly data'!CT254:CV254)</f>
        <v>2.4068166666666668</v>
      </c>
      <c r="AJ254" s="481">
        <f>AVERAGE('monthly data'!CW254:CY254)</f>
        <v>2.6166166666666668</v>
      </c>
      <c r="AK254" s="481">
        <f>AVERAGE('monthly data'!CZ254:DB254)</f>
        <v>4.8774499999999996</v>
      </c>
      <c r="AL254" s="481">
        <f>AVERAGE('monthly data'!DC254:DE254)</f>
        <v>5.0488633333333333</v>
      </c>
      <c r="AM254" s="481">
        <f>AVERAGE('monthly data'!DF254:DH254)</f>
        <v>4.9943493333333331</v>
      </c>
      <c r="AN254" s="481">
        <f>AVERAGE('monthly data'!DI254:DK254)</f>
        <v>4.4515823333333335</v>
      </c>
      <c r="AO254" s="481">
        <f>AVERAGE('monthly data'!DL254:DN254)</f>
        <v>4.9871046666666672</v>
      </c>
      <c r="AP254" s="481">
        <f>AVERAGE('monthly data'!DO254:DQ254)</f>
        <v>4.7815116666666668</v>
      </c>
      <c r="AQ254" s="481">
        <f>AVERAGE('monthly data'!DR254:DT254)</f>
        <v>4.1679223333333333</v>
      </c>
      <c r="AR254" s="481">
        <f>AVERAGE('monthly data'!DU254:DW254)</f>
        <v>2.6368613333333335</v>
      </c>
      <c r="AS254" s="481">
        <f>AVERAGE('monthly data'!DX254:DZ254)</f>
        <v>2.2477873333333331</v>
      </c>
      <c r="AT254" s="481">
        <f>AVERAGE('monthly data'!EA254:EC254)</f>
        <v>1.9470323333333333</v>
      </c>
      <c r="AU254" s="481">
        <f>AVERAGE('monthly data'!ED254:EF254)</f>
        <v>2.5371779999999999</v>
      </c>
      <c r="AV254" s="481">
        <f>AVERAGE('monthly data'!EG254:EI254)</f>
        <v>2.2584813333333331</v>
      </c>
      <c r="AW254" s="481">
        <f>AVERAGE('monthly data'!EJ254:EL254)</f>
        <v>1.4895663333333331</v>
      </c>
      <c r="AX254" s="481">
        <f>AVERAGE('monthly data'!EM254:EO254)</f>
        <v>1.7517653333333334</v>
      </c>
      <c r="AY254" s="481">
        <f>AVERAGE('monthly data'!EP254:ER254)</f>
        <v>2.1502506666666665</v>
      </c>
      <c r="AZ254" s="481">
        <f>AVERAGE('monthly data'!ES254:EU254)</f>
        <v>1.8172563333333331</v>
      </c>
      <c r="BA254" s="481">
        <f>AVERAGE('monthly data'!EV254:EX254)</f>
        <v>1.7306936666666666</v>
      </c>
      <c r="BB254" s="481">
        <f>AVERAGE('monthly data'!EY254:FA254)</f>
        <v>2.4130030000000002</v>
      </c>
      <c r="BC254" s="481">
        <f>AVERAGE('monthly data'!FB254:FD254)</f>
        <v>1.459503</v>
      </c>
      <c r="BD254" s="481">
        <f>AVERAGE('monthly data'!FE254:FG254)</f>
        <v>2.7921546666666663</v>
      </c>
      <c r="BE254" s="481">
        <f>AVERAGE('monthly data'!FH254:FJ254)</f>
        <v>1.3942880000000002</v>
      </c>
      <c r="BF254" s="481">
        <f>AVERAGE('monthly data'!FK254:FM254)</f>
        <v>1.6713106666666662</v>
      </c>
      <c r="BG254" s="481">
        <f>AVERAGE('monthly data'!FN254:FP254)</f>
        <v>1.9780886666666666</v>
      </c>
      <c r="BH254" s="481">
        <f>AVERAGE('monthly data'!FQ254:FS254)</f>
        <v>2.2575217666666663</v>
      </c>
      <c r="BI254" s="481">
        <f>AVERAGE('monthly data'!FT254:FV254)</f>
        <v>1.9201733333333333</v>
      </c>
      <c r="BJ254" s="481">
        <f>AVERAGE('monthly data'!FW254:FY254)</f>
        <v>2.5631246666666665</v>
      </c>
      <c r="BK254" s="481">
        <f>AVERAGE('monthly data'!FZ254:GB254)</f>
        <v>2.7893903333333334</v>
      </c>
      <c r="BL254" s="481">
        <f>AVERAGE('monthly data'!GC254:GE254)</f>
        <v>2.8762713333333334</v>
      </c>
      <c r="BM254" s="481">
        <f>AVERAGE('monthly data'!GF254:GH254)</f>
        <v>2.9634826000000003</v>
      </c>
      <c r="BN254" s="481">
        <f>AVERAGE('monthly data'!GI254:GK254)</f>
        <v>3.0242720000000003</v>
      </c>
      <c r="BO254" s="481">
        <f>AVERAGE('monthly data'!GL254:GN254)</f>
        <v>2.3520366666666668</v>
      </c>
      <c r="BP254" s="481">
        <f>AVERAGE('monthly data'!GO254:GQ254)</f>
        <v>1.6981566431795667</v>
      </c>
      <c r="BQ254" s="481">
        <f>AVERAGE('monthly data'!GR254:GT254)</f>
        <v>4.0211853333333343</v>
      </c>
      <c r="BR254" s="481">
        <f>AVERAGE('monthly data'!GU254:GW254)</f>
        <v>3.4967873333333332</v>
      </c>
      <c r="BS254" s="481">
        <f>AVERAGE('monthly data'!GX254:GZ254)</f>
        <v>2.5057796666666667</v>
      </c>
      <c r="BT254" s="481">
        <f>AVERAGE('monthly data'!HA254:HC254)</f>
        <v>2.7195403333333332</v>
      </c>
      <c r="BU254" s="481">
        <f>AVERAGE('monthly data'!HD254:HF254)</f>
        <v>3.5694630000000003</v>
      </c>
      <c r="BV254" s="481">
        <f>AVERAGE('monthly data'!HG254:HI254)</f>
        <v>3.6605426666666663</v>
      </c>
      <c r="BW254" s="481">
        <f>AVERAGE('monthly data'!HJ254:HL254)</f>
        <v>0.83392233333333332</v>
      </c>
      <c r="BX254" s="481">
        <f>AVERAGE('monthly data'!HM254:HO254)</f>
        <v>0.97279333333333329</v>
      </c>
      <c r="BY254" s="481">
        <f>AVERAGE('monthly data'!HP254:HR254)</f>
        <v>0.92563833333333323</v>
      </c>
      <c r="BZ254" s="481">
        <f>AVERAGE('monthly data'!HS254:HU254)</f>
        <v>1.1735303333333333</v>
      </c>
      <c r="CA254" s="481">
        <f>AVERAGE('monthly data'!HV254:HX254)</f>
        <v>2.599069297964018</v>
      </c>
      <c r="CB254" s="481">
        <f>AVERAGE('monthly data'!HY254:IA254)</f>
        <v>2.6807990901182621</v>
      </c>
      <c r="CC254" s="481">
        <f>AVERAGE('monthly data'!IB254:ID254)</f>
        <v>4.3718344349577265</v>
      </c>
      <c r="CD254" s="481">
        <f>AVERAGE('monthly data'!IE254:IG254)</f>
        <v>10.827558880423943</v>
      </c>
      <c r="CE254" s="481">
        <f>AVERAGE('monthly data'!IH254:IJ254)</f>
        <v>11.845165478818615</v>
      </c>
      <c r="CF254" s="481">
        <f>AVERAGE('monthly data'!IK254:IM254)</f>
        <v>13.24499852971458</v>
      </c>
      <c r="CG254" s="481">
        <f>AVERAGE('monthly data'!IN254:IP254)</f>
        <v>10.753431424443292</v>
      </c>
      <c r="CH254" s="481">
        <f>AVERAGE('monthly data'!IQ254:IS254)</f>
        <v>8.1927293399562107</v>
      </c>
      <c r="CI254" s="481">
        <f>AVERAGE('monthly data'!IT254:IV254)</f>
        <v>16.869559824040863</v>
      </c>
      <c r="CJ254" s="481">
        <f>AVERAGE('monthly data'!IW254:IY254)</f>
        <v>39.897233854128281</v>
      </c>
      <c r="CK254" s="481">
        <f>AVERAGE('monthly data'!IZ254:JB254)</f>
        <v>39.104846431984036</v>
      </c>
      <c r="CL254" s="481">
        <f>AVERAGE('monthly data'!JC254:JE254)</f>
        <v>41.439314679934228</v>
      </c>
      <c r="CM254" s="481">
        <f>AVERAGE('monthly data'!JF254:JH254)</f>
        <v>45.287497508637919</v>
      </c>
      <c r="CN254" s="481">
        <f>AVERAGE('monthly data'!JI254:JK254)</f>
        <v>44.387310237135637</v>
      </c>
      <c r="CO254" s="481">
        <f>AVERAGE('monthly data'!JL254:JN254)</f>
        <v>43.40930422003035</v>
      </c>
      <c r="CP254" s="481">
        <f>AVERAGE('monthly data'!JO254:JQ254)</f>
        <v>44.331183926895612</v>
      </c>
      <c r="CQ254" s="481">
        <f>AVERAGE('monthly data'!JR254:JT254)</f>
        <v>78.005731821237646</v>
      </c>
      <c r="CR254" s="481">
        <f>AVERAGE('monthly data'!JU254:JW254)</f>
        <v>81.097047314975498</v>
      </c>
      <c r="CS254" s="481">
        <f>AVERAGE('monthly data'!JX254:JZ254)</f>
        <v>79.814588804581476</v>
      </c>
      <c r="CT254" s="481">
        <f>AVERAGE('monthly data'!KA254:KC254)</f>
        <v>89.19088579813706</v>
      </c>
      <c r="CU254" s="481">
        <f>AVERAGE('monthly data'!KD254:KF254)</f>
        <v>97.812799868516663</v>
      </c>
      <c r="CV254" s="481">
        <f>AVERAGE('monthly data'!KG254:KI254)</f>
        <v>119.09468460963666</v>
      </c>
      <c r="CW254" s="481">
        <f>AVERAGE('monthly data'!KJ254:KL254)</f>
        <v>128.77670120180335</v>
      </c>
      <c r="CX254" s="481">
        <f>AVERAGE('monthly data'!KM254:KO254)</f>
        <v>133.78687718111067</v>
      </c>
      <c r="CY254" s="481">
        <f>AVERAGE('monthly data'!KP254:KR254)</f>
        <v>114.68641726904666</v>
      </c>
      <c r="CZ254" s="481">
        <f>AVERAGE('monthly data'!KS254:KU254)</f>
        <v>125.15260228552836</v>
      </c>
      <c r="DA254" s="481">
        <f>AVERAGE('monthly data'!KV254:KX254)</f>
        <v>140.74435961163499</v>
      </c>
      <c r="DB254" s="481">
        <f>AVERAGE('monthly data'!KY254:LA254)</f>
        <v>137.80594510748935</v>
      </c>
      <c r="DC254" s="481">
        <f>AVERAGE('monthly data'!LB254:LD254)</f>
        <v>139.23470076595339</v>
      </c>
      <c r="DD254" s="481">
        <f>AVERAGE('monthly data'!LE254:LG254)</f>
        <v>144.47838193944233</v>
      </c>
      <c r="DE254" s="481">
        <f>AVERAGE('monthly data'!LH254:LJ254)</f>
        <v>132.59569430421939</v>
      </c>
      <c r="DF254" s="481">
        <f>AVERAGE('monthly data'!LK254:LM254)</f>
        <v>131.99291539391444</v>
      </c>
      <c r="DG254" s="481">
        <f>AVERAGE('monthly data'!LN254:LP254)</f>
        <v>122.78743744518954</v>
      </c>
      <c r="DH254" s="481">
        <f>AVERAGE('monthly data'!LQ254:LS254)</f>
        <v>122.6448097014719</v>
      </c>
      <c r="DI254" s="481">
        <f>AVERAGE('monthly data'!LT254:LV254)</f>
        <v>129.19576110533146</v>
      </c>
      <c r="DJ254" s="481">
        <f>AVERAGE('monthly data'!LW254:LY254)</f>
        <v>170.90882750785761</v>
      </c>
      <c r="DK254" s="481">
        <f>AVERAGE('monthly data'!LZ254:MB254)</f>
        <v>200.73667904812649</v>
      </c>
      <c r="DL254" s="481" t="e">
        <f>AVERAGE('monthly data'!MC254:ME254)</f>
        <v>#DIV/0!</v>
      </c>
      <c r="DM254" s="481" t="e">
        <f>AVERAGE('monthly data'!MF254:MH254)</f>
        <v>#DIV/0!</v>
      </c>
      <c r="DN254" s="481" t="e">
        <f>AVERAGE('monthly data'!MI254:MK254)</f>
        <v>#DIV/0!</v>
      </c>
      <c r="DO254" s="481" t="e">
        <f>AVERAGE('monthly data'!ML254:MN254)</f>
        <v>#DIV/0!</v>
      </c>
      <c r="DP254" s="481" t="e">
        <f>AVERAGE('monthly data'!MO254:MQ254)</f>
        <v>#DIV/0!</v>
      </c>
      <c r="DQ254" s="481" t="e">
        <f>AVERAGE('monthly data'!MR254:MT254)</f>
        <v>#DIV/0!</v>
      </c>
      <c r="DR254" s="481" t="e">
        <f>AVERAGE('monthly data'!MU254:MW254)</f>
        <v>#DIV/0!</v>
      </c>
      <c r="DS254" s="481"/>
      <c r="DT254" s="481"/>
      <c r="DU254" s="481"/>
      <c r="DV254" s="481"/>
      <c r="DW254" s="481"/>
      <c r="DX254" s="481"/>
      <c r="DY254" s="481"/>
      <c r="DZ254" s="481"/>
    </row>
    <row r="255" spans="1:130">
      <c r="B255" s="478" t="s">
        <v>581</v>
      </c>
      <c r="C255" s="481">
        <f>AVERAGE('monthly data'!B255:D255)</f>
        <v>0</v>
      </c>
      <c r="D255" s="481">
        <f>AVERAGE('monthly data'!E255:G255)</f>
        <v>0</v>
      </c>
      <c r="E255" s="481">
        <f>AVERAGE('monthly data'!H255:J255)</f>
        <v>0</v>
      </c>
      <c r="F255" s="481">
        <f>AVERAGE('monthly data'!K255:M255)</f>
        <v>0</v>
      </c>
      <c r="G255" s="481">
        <f>AVERAGE('monthly data'!N255:P255)</f>
        <v>0</v>
      </c>
      <c r="H255" s="481">
        <f>AVERAGE('monthly data'!Q255:S255)</f>
        <v>0</v>
      </c>
      <c r="I255" s="481">
        <f>AVERAGE('monthly data'!T255:V255)</f>
        <v>0</v>
      </c>
      <c r="J255" s="481">
        <f>AVERAGE('monthly data'!W255:Y255)</f>
        <v>0</v>
      </c>
      <c r="K255" s="481">
        <f>AVERAGE('monthly data'!Z255:AB255)</f>
        <v>0</v>
      </c>
      <c r="L255" s="481">
        <f>AVERAGE('monthly data'!AC255:AE255)</f>
        <v>0</v>
      </c>
      <c r="M255" s="481">
        <f>AVERAGE('monthly data'!AF255:AH255)</f>
        <v>0</v>
      </c>
      <c r="N255" s="481">
        <f>AVERAGE('monthly data'!AI255:AK255)</f>
        <v>0</v>
      </c>
      <c r="O255" s="481">
        <f>AVERAGE('monthly data'!AL255:AN255)</f>
        <v>0</v>
      </c>
      <c r="P255" s="481">
        <f>AVERAGE('monthly data'!AO255:AQ255)</f>
        <v>0</v>
      </c>
      <c r="Q255" s="481">
        <f>AVERAGE('monthly data'!AR255:AT255)</f>
        <v>0</v>
      </c>
      <c r="R255" s="481">
        <f>AVERAGE('monthly data'!AU255:AW255)</f>
        <v>0</v>
      </c>
      <c r="S255" s="481">
        <f>AVERAGE('monthly data'!AX255:AZ255)</f>
        <v>0</v>
      </c>
      <c r="T255" s="481">
        <f>AVERAGE('monthly data'!BA255:BC255)</f>
        <v>0</v>
      </c>
      <c r="U255" s="481">
        <f>AVERAGE('monthly data'!BD255:BF255)</f>
        <v>0</v>
      </c>
      <c r="V255" s="481">
        <f>AVERAGE('monthly data'!BG255:BI255)</f>
        <v>0</v>
      </c>
      <c r="W255" s="481">
        <f>AVERAGE('monthly data'!BJ255:BL255)</f>
        <v>0</v>
      </c>
      <c r="X255" s="481">
        <f>AVERAGE('monthly data'!BM255:BO255)</f>
        <v>0</v>
      </c>
      <c r="Y255" s="481">
        <f>AVERAGE('monthly data'!BP255:BR255)</f>
        <v>0</v>
      </c>
      <c r="Z255" s="481">
        <f>AVERAGE('monthly data'!BS255:BU255)</f>
        <v>0</v>
      </c>
      <c r="AA255" s="481">
        <f>AVERAGE('monthly data'!BV255:BX255)</f>
        <v>0</v>
      </c>
      <c r="AB255" s="481">
        <f>AVERAGE('monthly data'!BY255:CA255)</f>
        <v>0</v>
      </c>
      <c r="AC255" s="481">
        <f>AVERAGE('monthly data'!CB255:CD255)</f>
        <v>0</v>
      </c>
      <c r="AD255" s="481">
        <f>AVERAGE('monthly data'!CE255:CG255)</f>
        <v>0</v>
      </c>
      <c r="AE255" s="481">
        <f>AVERAGE('monthly data'!CH255:CJ255)</f>
        <v>0</v>
      </c>
      <c r="AF255" s="481">
        <f>AVERAGE('monthly data'!CK255:CM255)</f>
        <v>0</v>
      </c>
      <c r="AG255" s="481">
        <f>AVERAGE('monthly data'!CN255:CP255)</f>
        <v>0</v>
      </c>
      <c r="AH255" s="481">
        <f>AVERAGE('monthly data'!CQ255:CS255)</f>
        <v>0</v>
      </c>
      <c r="AI255" s="481">
        <f>AVERAGE('monthly data'!CT255:CV255)</f>
        <v>0</v>
      </c>
      <c r="AJ255" s="481">
        <f>AVERAGE('monthly data'!CW255:CY255)</f>
        <v>0</v>
      </c>
      <c r="AK255" s="481">
        <f>AVERAGE('monthly data'!CZ255:DB255)</f>
        <v>0</v>
      </c>
      <c r="AL255" s="481">
        <f>AVERAGE('monthly data'!DC255:DE255)</f>
        <v>0</v>
      </c>
      <c r="AM255" s="481">
        <f>AVERAGE('monthly data'!DF255:DH255)</f>
        <v>0</v>
      </c>
      <c r="AN255" s="481">
        <f>AVERAGE('monthly data'!DI255:DK255)</f>
        <v>0</v>
      </c>
      <c r="AO255" s="481">
        <f>AVERAGE('monthly data'!DL255:DN255)</f>
        <v>0</v>
      </c>
      <c r="AP255" s="481">
        <f>AVERAGE('monthly data'!DO255:DQ255)</f>
        <v>0</v>
      </c>
      <c r="AQ255" s="481">
        <f>AVERAGE('monthly data'!DR255:DT255)</f>
        <v>0</v>
      </c>
      <c r="AR255" s="481">
        <f>AVERAGE('monthly data'!DU255:DW255)</f>
        <v>0</v>
      </c>
      <c r="AS255" s="481">
        <f>AVERAGE('monthly data'!DX255:DZ255)</f>
        <v>0</v>
      </c>
      <c r="AT255" s="481">
        <f>AVERAGE('monthly data'!EA255:EC255)</f>
        <v>0</v>
      </c>
      <c r="AU255" s="481">
        <f>AVERAGE('monthly data'!ED255:EF255)</f>
        <v>0</v>
      </c>
      <c r="AV255" s="481">
        <f>AVERAGE('monthly data'!EG255:EI255)</f>
        <v>0</v>
      </c>
      <c r="AW255" s="481">
        <f>AVERAGE('monthly data'!EJ255:EL255)</f>
        <v>0</v>
      </c>
      <c r="AX255" s="481">
        <f>AVERAGE('monthly data'!EM255:EO255)</f>
        <v>0</v>
      </c>
      <c r="AY255" s="481">
        <f>AVERAGE('monthly data'!EP255:ER255)</f>
        <v>0</v>
      </c>
      <c r="AZ255" s="481">
        <f>AVERAGE('monthly data'!ES255:EU255)</f>
        <v>0</v>
      </c>
      <c r="BA255" s="481">
        <f>AVERAGE('monthly data'!EV255:EX255)</f>
        <v>0</v>
      </c>
      <c r="BB255" s="481">
        <f>AVERAGE('monthly data'!EY255:FA255)</f>
        <v>0</v>
      </c>
      <c r="BC255" s="481">
        <f>AVERAGE('monthly data'!FB255:FD255)</f>
        <v>0</v>
      </c>
      <c r="BD255" s="481">
        <f>AVERAGE('monthly data'!FE255:FG255)</f>
        <v>0</v>
      </c>
      <c r="BE255" s="481">
        <f>AVERAGE('monthly data'!FH255:FJ255)</f>
        <v>0</v>
      </c>
      <c r="BF255" s="481">
        <f>AVERAGE('monthly data'!FK255:FM255)</f>
        <v>0</v>
      </c>
      <c r="BG255" s="481">
        <f>AVERAGE('monthly data'!FN255:FP255)</f>
        <v>0</v>
      </c>
      <c r="BH255" s="481">
        <f>AVERAGE('monthly data'!FQ255:FS255)</f>
        <v>0</v>
      </c>
      <c r="BI255" s="481">
        <f>AVERAGE('monthly data'!FT255:FV255)</f>
        <v>0</v>
      </c>
      <c r="BJ255" s="481">
        <f>AVERAGE('monthly data'!FW255:FY255)</f>
        <v>0</v>
      </c>
      <c r="BK255" s="481">
        <f>AVERAGE('monthly data'!FZ255:GB255)</f>
        <v>0</v>
      </c>
      <c r="BL255" s="481">
        <f>AVERAGE('monthly data'!GC255:GE255)</f>
        <v>0</v>
      </c>
      <c r="BM255" s="481">
        <f>AVERAGE('monthly data'!GF255:GH255)</f>
        <v>0</v>
      </c>
      <c r="BN255" s="481">
        <f>AVERAGE('monthly data'!GI255:GK255)</f>
        <v>0</v>
      </c>
      <c r="BO255" s="481">
        <f>AVERAGE('monthly data'!GL255:GN255)</f>
        <v>0</v>
      </c>
      <c r="BP255" s="481">
        <f>AVERAGE('monthly data'!GO255:GQ255)</f>
        <v>0</v>
      </c>
      <c r="BQ255" s="481">
        <f>AVERAGE('monthly data'!GR255:GT255)</f>
        <v>0</v>
      </c>
      <c r="BR255" s="481">
        <f>AVERAGE('monthly data'!GU255:GW255)</f>
        <v>0</v>
      </c>
      <c r="BS255" s="481">
        <f>AVERAGE('monthly data'!GX255:GZ255)</f>
        <v>0</v>
      </c>
      <c r="BT255" s="481">
        <f>AVERAGE('monthly data'!HA255:HC255)</f>
        <v>0</v>
      </c>
      <c r="BU255" s="481">
        <f>AVERAGE('monthly data'!HD255:HF255)</f>
        <v>0</v>
      </c>
      <c r="BV255" s="481">
        <f>AVERAGE('monthly data'!HG255:HI255)</f>
        <v>0</v>
      </c>
      <c r="BW255" s="481">
        <f>AVERAGE('monthly data'!HJ255:HL255)</f>
        <v>0</v>
      </c>
      <c r="BX255" s="481">
        <f>AVERAGE('monthly data'!HM255:HO255)</f>
        <v>4.3333333333333341E-5</v>
      </c>
      <c r="BY255" s="481">
        <f>AVERAGE('monthly data'!HP255:HR255)</f>
        <v>5.0333333333333328E-5</v>
      </c>
      <c r="BZ255" s="481">
        <f>AVERAGE('monthly data'!HS255:HU255)</f>
        <v>5.4333333333333337E-5</v>
      </c>
      <c r="CA255" s="481">
        <f>AVERAGE('monthly data'!HV255:HX255)</f>
        <v>0.98600600000000005</v>
      </c>
      <c r="CB255" s="481">
        <f>AVERAGE('monthly data'!HY255:IA255)</f>
        <v>0.68307333333333331</v>
      </c>
      <c r="CC255" s="481">
        <f>AVERAGE('monthly data'!IB255:ID255)</f>
        <v>1.0647602999999999</v>
      </c>
      <c r="CD255" s="481">
        <f>AVERAGE('monthly data'!IE255:IG255)</f>
        <v>4.9763132666666658</v>
      </c>
      <c r="CE255" s="481">
        <f>AVERAGE('monthly data'!IH255:IJ255)</f>
        <v>5.8239578271651995</v>
      </c>
      <c r="CF255" s="481">
        <f>AVERAGE('monthly data'!IK255:IM255)</f>
        <v>9.4688984883271186</v>
      </c>
      <c r="CG255" s="481">
        <f>AVERAGE('monthly data'!IN255:IP255)</f>
        <v>6.6111112752505337</v>
      </c>
      <c r="CH255" s="481">
        <f>AVERAGE('monthly data'!IQ255:IS255)</f>
        <v>3.9910166666666664</v>
      </c>
      <c r="CI255" s="481">
        <f>AVERAGE('monthly data'!IT255:IV255)</f>
        <v>7.5158916102534334</v>
      </c>
      <c r="CJ255" s="481">
        <f>AVERAGE('monthly data'!IW255:IY255)</f>
        <v>17.612469027874422</v>
      </c>
      <c r="CK255" s="481">
        <f>AVERAGE('monthly data'!IZ255:JB255)</f>
        <v>17.246592295634667</v>
      </c>
      <c r="CL255" s="481">
        <f>AVERAGE('monthly data'!JC255:JE255)</f>
        <v>19.823355121100487</v>
      </c>
      <c r="CM255" s="481">
        <f>AVERAGE('monthly data'!JF255:JH255)</f>
        <v>23.80256609397124</v>
      </c>
      <c r="CN255" s="481">
        <f>AVERAGE('monthly data'!JI255:JK255)</f>
        <v>23.092597833644039</v>
      </c>
      <c r="CO255" s="481">
        <f>AVERAGE('monthly data'!JL255:JN255)</f>
        <v>22.287067536697013</v>
      </c>
      <c r="CP255" s="481">
        <f>AVERAGE('monthly data'!JO255:JQ255)</f>
        <v>20.749652381895618</v>
      </c>
      <c r="CQ255" s="481">
        <f>AVERAGE('monthly data'!JR255:JT255)</f>
        <v>33.514631891904308</v>
      </c>
      <c r="CR255" s="481">
        <f>AVERAGE('monthly data'!JU255:JW255)</f>
        <v>32.709829279002172</v>
      </c>
      <c r="CS255" s="481">
        <f>AVERAGE('monthly data'!JX255:JZ255)</f>
        <v>24.812547596248134</v>
      </c>
      <c r="CT255" s="481">
        <f>AVERAGE('monthly data'!KA255:KC255)</f>
        <v>28.800487367470396</v>
      </c>
      <c r="CU255" s="481">
        <f>AVERAGE('monthly data'!KD255:KF255)</f>
        <v>28.004095582849999</v>
      </c>
      <c r="CV255" s="481">
        <f>AVERAGE('monthly data'!KG255:KI255)</f>
        <v>28.642819370293335</v>
      </c>
      <c r="CW255" s="481">
        <f>AVERAGE('monthly data'!KJ255:KL255)</f>
        <v>24.960244735076667</v>
      </c>
      <c r="CX255" s="481">
        <f>AVERAGE('monthly data'!KM255:KO255)</f>
        <v>17.588731541783336</v>
      </c>
      <c r="CY255" s="481">
        <f>AVERAGE('monthly data'!KP255:KR255)</f>
        <v>18.461812968723333</v>
      </c>
      <c r="CZ255" s="481">
        <f>AVERAGE('monthly data'!KS255:KU255)</f>
        <v>17.678763170835001</v>
      </c>
      <c r="DA255" s="481">
        <f>AVERAGE('monthly data'!KV255:KX255)</f>
        <v>16.475480656614966</v>
      </c>
      <c r="DB255" s="481">
        <f>AVERAGE('monthly data'!KY255:LA255)</f>
        <v>14.340709223921351</v>
      </c>
      <c r="DC255" s="481">
        <f>AVERAGE('monthly data'!LB255:LD255)</f>
        <v>19.873599009616729</v>
      </c>
      <c r="DD255" s="481">
        <f>AVERAGE('monthly data'!LE255:LG255)</f>
        <v>26.32473564256432</v>
      </c>
      <c r="DE255" s="481">
        <f>AVERAGE('monthly data'!LH255:LJ255)</f>
        <v>13.785420691532735</v>
      </c>
      <c r="DF255" s="481">
        <f>AVERAGE('monthly data'!LK255:LM255)</f>
        <v>18.123847754321115</v>
      </c>
      <c r="DG255" s="481">
        <f>AVERAGE('monthly data'!LN255:LP255)</f>
        <v>15.294334500923908</v>
      </c>
      <c r="DH255" s="481">
        <f>AVERAGE('monthly data'!LQ255:LS255)</f>
        <v>12.741299264655217</v>
      </c>
      <c r="DI255" s="481">
        <f>AVERAGE('monthly data'!LT255:LV255)</f>
        <v>14.609184843879779</v>
      </c>
      <c r="DJ255" s="481">
        <f>AVERAGE('monthly data'!LW255:LY255)</f>
        <v>15.906229964217616</v>
      </c>
      <c r="DK255" s="481">
        <f>AVERAGE('monthly data'!LZ255:MB255)</f>
        <v>19.242499027039813</v>
      </c>
      <c r="DL255" s="481" t="e">
        <f>AVERAGE('monthly data'!MC255:ME255)</f>
        <v>#DIV/0!</v>
      </c>
      <c r="DM255" s="481" t="e">
        <f>AVERAGE('monthly data'!MF255:MH255)</f>
        <v>#DIV/0!</v>
      </c>
      <c r="DN255" s="481" t="e">
        <f>AVERAGE('monthly data'!MI255:MK255)</f>
        <v>#DIV/0!</v>
      </c>
      <c r="DO255" s="481" t="e">
        <f>AVERAGE('monthly data'!ML255:MN255)</f>
        <v>#DIV/0!</v>
      </c>
      <c r="DP255" s="481" t="e">
        <f>AVERAGE('monthly data'!MO255:MQ255)</f>
        <v>#DIV/0!</v>
      </c>
      <c r="DQ255" s="481" t="e">
        <f>AVERAGE('monthly data'!MR255:MT255)</f>
        <v>#DIV/0!</v>
      </c>
      <c r="DR255" s="481" t="e">
        <f>AVERAGE('monthly data'!MU255:MW255)</f>
        <v>#DIV/0!</v>
      </c>
      <c r="DS255" s="481"/>
      <c r="DT255" s="481"/>
      <c r="DU255" s="481"/>
      <c r="DV255" s="481"/>
      <c r="DW255" s="481"/>
      <c r="DX255" s="481"/>
      <c r="DY255" s="481"/>
      <c r="DZ255" s="481"/>
    </row>
    <row r="256" spans="1:130" ht="15.75">
      <c r="B256" s="477" t="s">
        <v>582</v>
      </c>
      <c r="C256" s="481">
        <f>AVERAGE('monthly data'!B256:D256)</f>
        <v>17.092233333333333</v>
      </c>
      <c r="D256" s="481">
        <f>AVERAGE('monthly data'!E256:G256)</f>
        <v>18.694299999999998</v>
      </c>
      <c r="E256" s="481">
        <f>AVERAGE('monthly data'!H256:J256)</f>
        <v>26.005533333333332</v>
      </c>
      <c r="F256" s="481">
        <f>AVERAGE('monthly data'!K256:M256)</f>
        <v>28.371099999999998</v>
      </c>
      <c r="G256" s="481">
        <f>AVERAGE('monthly data'!N256:P256)</f>
        <v>25.766033333333336</v>
      </c>
      <c r="H256" s="481">
        <f>AVERAGE('monthly data'!Q256:S256)</f>
        <v>27.083533333333335</v>
      </c>
      <c r="I256" s="481">
        <f>AVERAGE('monthly data'!T256:V256)</f>
        <v>31.146766666666664</v>
      </c>
      <c r="J256" s="481">
        <f>AVERAGE('monthly data'!W256:Y256)</f>
        <v>29.337366666666668</v>
      </c>
      <c r="K256" s="481">
        <f>AVERAGE('monthly data'!Z256:AB256)</f>
        <v>29.6936</v>
      </c>
      <c r="L256" s="481">
        <f>AVERAGE('monthly data'!AC256:AE256)</f>
        <v>35.617466666666672</v>
      </c>
      <c r="M256" s="481">
        <f>AVERAGE('monthly data'!AF256:AH256)</f>
        <v>39.757899999999999</v>
      </c>
      <c r="N256" s="481">
        <f>AVERAGE('monthly data'!AI256:AK256)</f>
        <v>43.1873</v>
      </c>
      <c r="O256" s="481">
        <f>AVERAGE('monthly data'!AL256:AN256)</f>
        <v>45.375857000000003</v>
      </c>
      <c r="P256" s="481">
        <f>AVERAGE('monthly data'!AO256:AQ256)</f>
        <v>48.008924333333333</v>
      </c>
      <c r="Q256" s="481">
        <f>AVERAGE('monthly data'!AR256:AT256)</f>
        <v>54.165749999999996</v>
      </c>
      <c r="R256" s="481">
        <f>AVERAGE('monthly data'!AU256:AW256)</f>
        <v>53.037027000000002</v>
      </c>
      <c r="S256" s="481">
        <f>AVERAGE('monthly data'!AX256:AZ256)</f>
        <v>56.405210333333343</v>
      </c>
      <c r="T256" s="481">
        <f>AVERAGE('monthly data'!BA256:BC256)</f>
        <v>60.097980333333332</v>
      </c>
      <c r="U256" s="481">
        <f>AVERAGE('monthly data'!BD256:BF256)</f>
        <v>63.191356666666657</v>
      </c>
      <c r="V256" s="481">
        <f>AVERAGE('monthly data'!BG256:BI256)</f>
        <v>61.318479666666668</v>
      </c>
      <c r="W256" s="481">
        <f>AVERAGE('monthly data'!BJ256:BL256)</f>
        <v>60.902315333333341</v>
      </c>
      <c r="X256" s="481">
        <f>AVERAGE('monthly data'!BM256:BO256)</f>
        <v>65.084416999999988</v>
      </c>
      <c r="Y256" s="481">
        <f>AVERAGE('monthly data'!BP256:BR256)</f>
        <v>66.825452999999996</v>
      </c>
      <c r="Z256" s="481">
        <f>AVERAGE('monthly data'!BS256:BU256)</f>
        <v>68.836623666666654</v>
      </c>
      <c r="AA256" s="481">
        <f>AVERAGE('monthly data'!BV256:BX256)</f>
        <v>68.941748333333337</v>
      </c>
      <c r="AB256" s="481">
        <f>AVERAGE('monthly data'!BY256:CA256)</f>
        <v>72.884992333333329</v>
      </c>
      <c r="AC256" s="481">
        <f>AVERAGE('monthly data'!CB256:CD256)</f>
        <v>76.240051666666659</v>
      </c>
      <c r="AD256" s="481">
        <f>AVERAGE('monthly data'!CE256:CG256)</f>
        <v>76.471653333333336</v>
      </c>
      <c r="AE256" s="481">
        <f>AVERAGE('monthly data'!CH256:CJ256)</f>
        <v>76.178776666666678</v>
      </c>
      <c r="AF256" s="481">
        <f>AVERAGE('monthly data'!CK256:CM256)</f>
        <v>78.93910000000001</v>
      </c>
      <c r="AG256" s="481">
        <f>AVERAGE('monthly data'!CN256:CP256)</f>
        <v>80.981713333333332</v>
      </c>
      <c r="AH256" s="481">
        <f>AVERAGE('monthly data'!CQ256:CS256)</f>
        <v>83.419840000000008</v>
      </c>
      <c r="AI256" s="481">
        <f>AVERAGE('monthly data'!CT256:CV256)</f>
        <v>98.382803333333342</v>
      </c>
      <c r="AJ256" s="481">
        <f>AVERAGE('monthly data'!CW256:CY256)</f>
        <v>100.95883333333335</v>
      </c>
      <c r="AK256" s="481">
        <f>AVERAGE('monthly data'!CZ256:DB256)</f>
        <v>111.90572666666667</v>
      </c>
      <c r="AL256" s="481">
        <f>AVERAGE('monthly data'!DC256:DE256)</f>
        <v>118.47483999999999</v>
      </c>
      <c r="AM256" s="481">
        <f>AVERAGE('monthly data'!DF256:DH256)</f>
        <v>112.48231464999999</v>
      </c>
      <c r="AN256" s="481">
        <f>AVERAGE('monthly data'!DI256:DK256)</f>
        <v>115.57740857133335</v>
      </c>
      <c r="AO256" s="481">
        <f>AVERAGE('monthly data'!DL256:DN256)</f>
        <v>121.20427331499998</v>
      </c>
      <c r="AP256" s="481">
        <f>AVERAGE('monthly data'!DO256:DQ256)</f>
        <v>127.88684674866666</v>
      </c>
      <c r="AQ256" s="481">
        <f>AVERAGE('monthly data'!DR256:DT256)</f>
        <v>131.08588699999999</v>
      </c>
      <c r="AR256" s="481">
        <f>AVERAGE('monthly data'!DU256:DW256)</f>
        <v>145.51600633333337</v>
      </c>
      <c r="AS256" s="481">
        <f>AVERAGE('monthly data'!DX256:DZ256)</f>
        <v>158.16918933333332</v>
      </c>
      <c r="AT256" s="481">
        <f>AVERAGE('monthly data'!EA256:EC256)</f>
        <v>163.00664366666669</v>
      </c>
      <c r="AU256" s="481">
        <f>AVERAGE('monthly data'!ED256:EF256)</f>
        <v>170.70935900000003</v>
      </c>
      <c r="AV256" s="481">
        <f>AVERAGE('monthly data'!EG256:EI256)</f>
        <v>184.74048000000002</v>
      </c>
      <c r="AW256" s="481">
        <f>AVERAGE('monthly data'!EJ256:EL256)</f>
        <v>199.36796333333336</v>
      </c>
      <c r="AX256" s="481">
        <f>AVERAGE('monthly data'!EM256:EO256)</f>
        <v>208.52508600000002</v>
      </c>
      <c r="AY256" s="481">
        <f>AVERAGE('monthly data'!EP256:ER256)</f>
        <v>213.83897133333335</v>
      </c>
      <c r="AZ256" s="481">
        <f>AVERAGE('monthly data'!ES256:EU256)</f>
        <v>227.07651499999997</v>
      </c>
      <c r="BA256" s="481">
        <f>AVERAGE('monthly data'!EV256:EX256)</f>
        <v>244.46924543333333</v>
      </c>
      <c r="BB256" s="481">
        <f>AVERAGE('monthly data'!EY256:FA256)</f>
        <v>253.12275833333328</v>
      </c>
      <c r="BC256" s="481">
        <f>AVERAGE('monthly data'!FB256:FD256)</f>
        <v>264.31814933333334</v>
      </c>
      <c r="BD256" s="481">
        <f>AVERAGE('monthly data'!FE256:FG256)</f>
        <v>287.069277</v>
      </c>
      <c r="BE256" s="481">
        <f>AVERAGE('monthly data'!FH256:FJ256)</f>
        <v>320.19698270000004</v>
      </c>
      <c r="BF256" s="481">
        <f>AVERAGE('monthly data'!FK256:FM256)</f>
        <v>340.41823033333327</v>
      </c>
      <c r="BG256" s="481">
        <f>AVERAGE('monthly data'!FN256:FP256)</f>
        <v>335.44144612166662</v>
      </c>
      <c r="BH256" s="481">
        <f>AVERAGE('monthly data'!FQ256:FS256)</f>
        <v>333.62272205233336</v>
      </c>
      <c r="BI256" s="481">
        <f>AVERAGE('monthly data'!FT256:FV256)</f>
        <v>324.85811915000005</v>
      </c>
      <c r="BJ256" s="481">
        <f>AVERAGE('monthly data'!FW256:FY256)</f>
        <v>336.67679574300001</v>
      </c>
      <c r="BK256" s="481">
        <f>AVERAGE('monthly data'!FZ256:GB256)</f>
        <v>363.72063255733337</v>
      </c>
      <c r="BL256" s="481">
        <f>AVERAGE('monthly data'!GC256:GE256)</f>
        <v>369.61303231099993</v>
      </c>
      <c r="BM256" s="481">
        <f>AVERAGE('monthly data'!GF256:GH256)</f>
        <v>377.66344332400007</v>
      </c>
      <c r="BN256" s="481">
        <f>AVERAGE('monthly data'!GI256:GK256)</f>
        <v>391.06323796433327</v>
      </c>
      <c r="BO256" s="481">
        <f>AVERAGE('monthly data'!GL256:GN256)</f>
        <v>414.33130175366659</v>
      </c>
      <c r="BP256" s="481">
        <f>AVERAGE('monthly data'!GO256:GQ256)</f>
        <v>441.62549851882767</v>
      </c>
      <c r="BQ256" s="481">
        <f>AVERAGE('monthly data'!GR256:GT256)</f>
        <v>481.75715678366663</v>
      </c>
      <c r="BR256" s="481">
        <f>AVERAGE('monthly data'!GU256:GW256)</f>
        <v>505.0612661466667</v>
      </c>
      <c r="BS256" s="481">
        <f>AVERAGE('monthly data'!GX256:GZ256)</f>
        <v>538.02331100000004</v>
      </c>
      <c r="BT256" s="481">
        <f>AVERAGE('monthly data'!HA256:HC256)</f>
        <v>591.01679366666679</v>
      </c>
      <c r="BU256" s="481">
        <f>AVERAGE('monthly data'!HD256:HF256)</f>
        <v>649.48848866666685</v>
      </c>
      <c r="BV256" s="481">
        <f>AVERAGE('monthly data'!HG256:HI256)</f>
        <v>676.81800233333342</v>
      </c>
      <c r="BW256" s="481">
        <f>AVERAGE('monthly data'!HJ256:HL256)</f>
        <v>696.91467899999998</v>
      </c>
      <c r="BX256" s="481">
        <f>AVERAGE('monthly data'!HM256:HO256)</f>
        <v>714.40258286666665</v>
      </c>
      <c r="BY256" s="481">
        <f>AVERAGE('monthly data'!HP256:HR256)</f>
        <v>732.27341399999989</v>
      </c>
      <c r="BZ256" s="481">
        <f>AVERAGE('monthly data'!HS256:HU256)</f>
        <v>755.38439133333338</v>
      </c>
      <c r="CA256" s="481">
        <f>AVERAGE('monthly data'!HV256:HX256)</f>
        <v>782.79403345863057</v>
      </c>
      <c r="CB256" s="481">
        <f>AVERAGE('monthly data'!HY256:IA256)</f>
        <v>815.15156466180758</v>
      </c>
      <c r="CC256" s="481">
        <f>AVERAGE('monthly data'!IB256:ID256)</f>
        <v>845.01951722045499</v>
      </c>
      <c r="CD256" s="481">
        <f>AVERAGE('monthly data'!IE256:IG256)</f>
        <v>893.39070235218298</v>
      </c>
      <c r="CE256" s="481">
        <f>AVERAGE('monthly data'!IH256:IJ256)</f>
        <v>950.59687265736193</v>
      </c>
      <c r="CF256" s="481">
        <f>AVERAGE('monthly data'!IK256:IM256)</f>
        <v>1027.0400264818422</v>
      </c>
      <c r="CG256" s="481">
        <f>AVERAGE('monthly data'!IN256:IP256)</f>
        <v>1075.7962691423304</v>
      </c>
      <c r="CH256" s="481">
        <f>AVERAGE('monthly data'!IQ256:IS256)</f>
        <v>1152.1837002984619</v>
      </c>
      <c r="CI256" s="481">
        <f>AVERAGE('monthly data'!IT256:IV256)</f>
        <v>1225.6376836138877</v>
      </c>
      <c r="CJ256" s="481">
        <f>AVERAGE('monthly data'!IW256:IY256)</f>
        <v>1272.378601954719</v>
      </c>
      <c r="CK256" s="481">
        <f>AVERAGE('monthly data'!IZ256:JB256)</f>
        <v>1307.1958427551733</v>
      </c>
      <c r="CL256" s="481">
        <f>AVERAGE('monthly data'!JC256:JE256)</f>
        <v>1302.3570376421419</v>
      </c>
      <c r="CM256" s="481">
        <f>AVERAGE('monthly data'!JF256:JH256)</f>
        <v>1320.5469213768599</v>
      </c>
      <c r="CN256" s="481">
        <f>AVERAGE('monthly data'!JI256:JK256)</f>
        <v>1375.4720689217365</v>
      </c>
      <c r="CO256" s="481">
        <f>AVERAGE('monthly data'!JL256:JN256)</f>
        <v>1395.9924380175833</v>
      </c>
      <c r="CP256" s="481">
        <f>AVERAGE('monthly data'!JO256:JQ256)</f>
        <v>1446.260752555879</v>
      </c>
      <c r="CQ256" s="481">
        <f>AVERAGE('monthly data'!JR256:JT256)</f>
        <v>1438.0482276143557</v>
      </c>
      <c r="CR256" s="481">
        <f>AVERAGE('monthly data'!JU256:JW256)</f>
        <v>1475.4934318169219</v>
      </c>
      <c r="CS256" s="481">
        <f>AVERAGE('monthly data'!JX256:JZ256)</f>
        <v>1495.4725037440987</v>
      </c>
      <c r="CT256" s="481">
        <f>AVERAGE('monthly data'!KA256:KC256)</f>
        <v>1568.7585547142698</v>
      </c>
      <c r="CU256" s="481">
        <f>AVERAGE('monthly data'!KD256:KF256)</f>
        <v>1654.8706389194467</v>
      </c>
      <c r="CV256" s="481">
        <f>AVERAGE('monthly data'!KG256:KI256)</f>
        <v>1736.0751370349642</v>
      </c>
      <c r="CW256" s="481">
        <f>AVERAGE('monthly data'!KJ256:KL256)</f>
        <v>1794.169396589062</v>
      </c>
      <c r="CX256" s="481">
        <f>AVERAGE('monthly data'!KM256:KO256)</f>
        <v>1819.6636852308759</v>
      </c>
      <c r="CY256" s="481">
        <f>AVERAGE('monthly data'!KP256:KR256)</f>
        <v>1878.3628028223138</v>
      </c>
      <c r="CZ256" s="481">
        <f>AVERAGE('monthly data'!KS256:KU256)</f>
        <v>1958.8425816156584</v>
      </c>
      <c r="DA256" s="481">
        <f>AVERAGE('monthly data'!KV256:KX256)</f>
        <v>2075.515796700402</v>
      </c>
      <c r="DB256" s="481">
        <f>AVERAGE('monthly data'!KY256:LA256)</f>
        <v>2192.3424300329666</v>
      </c>
      <c r="DC256" s="481">
        <f>AVERAGE('monthly data'!LB256:LD256)</f>
        <v>2275.5671285549611</v>
      </c>
      <c r="DD256" s="481">
        <f>AVERAGE('monthly data'!LE256:LG256)</f>
        <v>2361.8266264438025</v>
      </c>
      <c r="DE256" s="481">
        <f>AVERAGE('monthly data'!LH256:LJ256)</f>
        <v>2508.4637073563349</v>
      </c>
      <c r="DF256" s="481">
        <f>AVERAGE('monthly data'!LK256:LM256)</f>
        <v>2560.3179658833519</v>
      </c>
      <c r="DG256" s="481">
        <f>AVERAGE('monthly data'!LN256:LP256)</f>
        <v>2572.8986806826342</v>
      </c>
      <c r="DH256" s="481">
        <f>AVERAGE('monthly data'!LQ256:LS256)</f>
        <v>2731.5095284776435</v>
      </c>
      <c r="DI256" s="481">
        <f>AVERAGE('monthly data'!LT256:LV256)</f>
        <v>2914.8648504691178</v>
      </c>
      <c r="DJ256" s="481">
        <f>AVERAGE('monthly data'!LW256:LY256)</f>
        <v>3156.154109905749</v>
      </c>
      <c r="DK256" s="481">
        <f>AVERAGE('monthly data'!LZ256:MB256)</f>
        <v>3218.9049724621705</v>
      </c>
      <c r="DL256" s="481" t="e">
        <f>AVERAGE('monthly data'!MC256:ME256)</f>
        <v>#DIV/0!</v>
      </c>
      <c r="DM256" s="481" t="e">
        <f>AVERAGE('monthly data'!MF256:MH256)</f>
        <v>#DIV/0!</v>
      </c>
      <c r="DN256" s="481" t="e">
        <f>AVERAGE('monthly data'!MI256:MK256)</f>
        <v>#DIV/0!</v>
      </c>
      <c r="DO256" s="481" t="e">
        <f>AVERAGE('monthly data'!ML256:MN256)</f>
        <v>#DIV/0!</v>
      </c>
      <c r="DP256" s="481" t="e">
        <f>AVERAGE('monthly data'!MO256:MQ256)</f>
        <v>#DIV/0!</v>
      </c>
      <c r="DQ256" s="481" t="e">
        <f>AVERAGE('monthly data'!MR256:MT256)</f>
        <v>#DIV/0!</v>
      </c>
      <c r="DR256" s="481" t="e">
        <f>AVERAGE('monthly data'!MU256:MW256)</f>
        <v>#DIV/0!</v>
      </c>
      <c r="DS256" s="481"/>
      <c r="DT256" s="481"/>
      <c r="DU256" s="481"/>
      <c r="DV256" s="481"/>
      <c r="DW256" s="481"/>
      <c r="DX256" s="481"/>
      <c r="DY256" s="481"/>
      <c r="DZ256" s="481"/>
    </row>
    <row r="257" spans="1:130">
      <c r="B257" s="478" t="s">
        <v>581</v>
      </c>
      <c r="C257" s="481">
        <f>AVERAGE('monthly data'!B257:D257)</f>
        <v>0</v>
      </c>
      <c r="D257" s="481">
        <f>AVERAGE('monthly data'!E257:G257)</f>
        <v>0</v>
      </c>
      <c r="E257" s="481">
        <f>AVERAGE('monthly data'!H257:J257)</f>
        <v>0</v>
      </c>
      <c r="F257" s="481">
        <f>AVERAGE('monthly data'!K257:M257)</f>
        <v>0</v>
      </c>
      <c r="G257" s="481">
        <f>AVERAGE('monthly data'!N257:P257)</f>
        <v>0</v>
      </c>
      <c r="H257" s="481">
        <f>AVERAGE('monthly data'!Q257:S257)</f>
        <v>0</v>
      </c>
      <c r="I257" s="481">
        <f>AVERAGE('monthly data'!T257:V257)</f>
        <v>0</v>
      </c>
      <c r="J257" s="481">
        <f>AVERAGE('monthly data'!W257:Y257)</f>
        <v>0</v>
      </c>
      <c r="K257" s="481">
        <f>AVERAGE('monthly data'!Z257:AB257)</f>
        <v>0</v>
      </c>
      <c r="L257" s="481">
        <f>AVERAGE('monthly data'!AC257:AE257)</f>
        <v>0</v>
      </c>
      <c r="M257" s="481">
        <f>AVERAGE('monthly data'!AF257:AH257)</f>
        <v>0</v>
      </c>
      <c r="N257" s="481">
        <f>AVERAGE('monthly data'!AI257:AK257)</f>
        <v>0</v>
      </c>
      <c r="O257" s="481">
        <f>AVERAGE('monthly data'!AL257:AN257)</f>
        <v>0</v>
      </c>
      <c r="P257" s="481">
        <f>AVERAGE('monthly data'!AO257:AQ257)</f>
        <v>0</v>
      </c>
      <c r="Q257" s="481">
        <f>AVERAGE('monthly data'!AR257:AT257)</f>
        <v>0</v>
      </c>
      <c r="R257" s="481">
        <f>AVERAGE('monthly data'!AU257:AW257)</f>
        <v>0</v>
      </c>
      <c r="S257" s="481">
        <f>AVERAGE('monthly data'!AX257:AZ257)</f>
        <v>0</v>
      </c>
      <c r="T257" s="481">
        <f>AVERAGE('monthly data'!BA257:BC257)</f>
        <v>0</v>
      </c>
      <c r="U257" s="481">
        <f>AVERAGE('monthly data'!BD257:BF257)</f>
        <v>0</v>
      </c>
      <c r="V257" s="481">
        <f>AVERAGE('monthly data'!BG257:BI257)</f>
        <v>0</v>
      </c>
      <c r="W257" s="481">
        <f>AVERAGE('monthly data'!BJ257:BL257)</f>
        <v>0</v>
      </c>
      <c r="X257" s="481">
        <f>AVERAGE('monthly data'!BM257:BO257)</f>
        <v>0</v>
      </c>
      <c r="Y257" s="481">
        <f>AVERAGE('monthly data'!BP257:BR257)</f>
        <v>0</v>
      </c>
      <c r="Z257" s="481">
        <f>AVERAGE('monthly data'!BS257:BU257)</f>
        <v>0</v>
      </c>
      <c r="AA257" s="481">
        <f>AVERAGE('monthly data'!BV257:BX257)</f>
        <v>0</v>
      </c>
      <c r="AB257" s="481">
        <f>AVERAGE('monthly data'!BY257:CA257)</f>
        <v>0</v>
      </c>
      <c r="AC257" s="481">
        <f>AVERAGE('monthly data'!CB257:CD257)</f>
        <v>0</v>
      </c>
      <c r="AD257" s="481">
        <f>AVERAGE('monthly data'!CE257:CG257)</f>
        <v>0</v>
      </c>
      <c r="AE257" s="481">
        <f>AVERAGE('monthly data'!CH257:CJ257)</f>
        <v>0</v>
      </c>
      <c r="AF257" s="481">
        <f>AVERAGE('monthly data'!CK257:CM257)</f>
        <v>0</v>
      </c>
      <c r="AG257" s="481">
        <f>AVERAGE('monthly data'!CN257:CP257)</f>
        <v>0</v>
      </c>
      <c r="AH257" s="481">
        <f>AVERAGE('monthly data'!CQ257:CS257)</f>
        <v>0</v>
      </c>
      <c r="AI257" s="481">
        <f>AVERAGE('monthly data'!CT257:CV257)</f>
        <v>0</v>
      </c>
      <c r="AJ257" s="481">
        <f>AVERAGE('monthly data'!CW257:CY257)</f>
        <v>0</v>
      </c>
      <c r="AK257" s="481">
        <f>AVERAGE('monthly data'!CZ257:DB257)</f>
        <v>0</v>
      </c>
      <c r="AL257" s="481">
        <f>AVERAGE('monthly data'!DC257:DE257)</f>
        <v>0</v>
      </c>
      <c r="AM257" s="481">
        <f>AVERAGE('monthly data'!DF257:DH257)</f>
        <v>0</v>
      </c>
      <c r="AN257" s="481">
        <f>AVERAGE('monthly data'!DI257:DK257)</f>
        <v>0</v>
      </c>
      <c r="AO257" s="481">
        <f>AVERAGE('monthly data'!DL257:DN257)</f>
        <v>0</v>
      </c>
      <c r="AP257" s="481">
        <f>AVERAGE('monthly data'!DO257:DQ257)</f>
        <v>0</v>
      </c>
      <c r="AQ257" s="481">
        <f>AVERAGE('monthly data'!DR257:DT257)</f>
        <v>0</v>
      </c>
      <c r="AR257" s="481">
        <f>AVERAGE('monthly data'!DU257:DW257)</f>
        <v>0</v>
      </c>
      <c r="AS257" s="481">
        <f>AVERAGE('monthly data'!DX257:DZ257)</f>
        <v>0</v>
      </c>
      <c r="AT257" s="481">
        <f>AVERAGE('monthly data'!EA257:EC257)</f>
        <v>0</v>
      </c>
      <c r="AU257" s="481">
        <f>AVERAGE('monthly data'!ED257:EF257)</f>
        <v>0</v>
      </c>
      <c r="AV257" s="481">
        <f>AVERAGE('monthly data'!EG257:EI257)</f>
        <v>0</v>
      </c>
      <c r="AW257" s="481">
        <f>AVERAGE('monthly data'!EJ257:EL257)</f>
        <v>0</v>
      </c>
      <c r="AX257" s="481">
        <f>AVERAGE('monthly data'!EM257:EO257)</f>
        <v>0</v>
      </c>
      <c r="AY257" s="481">
        <f>AVERAGE('monthly data'!EP257:ER257)</f>
        <v>0</v>
      </c>
      <c r="AZ257" s="481">
        <f>AVERAGE('monthly data'!ES257:EU257)</f>
        <v>0</v>
      </c>
      <c r="BA257" s="481">
        <f>AVERAGE('monthly data'!EV257:EX257)</f>
        <v>0</v>
      </c>
      <c r="BB257" s="481">
        <f>AVERAGE('monthly data'!EY257:FA257)</f>
        <v>0</v>
      </c>
      <c r="BC257" s="481">
        <f>AVERAGE('monthly data'!FB257:FD257)</f>
        <v>0</v>
      </c>
      <c r="BD257" s="481">
        <f>AVERAGE('monthly data'!FE257:FG257)</f>
        <v>0</v>
      </c>
      <c r="BE257" s="481">
        <f>AVERAGE('monthly data'!FH257:FJ257)</f>
        <v>0</v>
      </c>
      <c r="BF257" s="481">
        <f>AVERAGE('monthly data'!FK257:FM257)</f>
        <v>0</v>
      </c>
      <c r="BG257" s="481">
        <f>AVERAGE('monthly data'!FN257:FP257)</f>
        <v>0</v>
      </c>
      <c r="BH257" s="481">
        <f>AVERAGE('monthly data'!FQ257:FS257)</f>
        <v>0</v>
      </c>
      <c r="BI257" s="481">
        <f>AVERAGE('monthly data'!FT257:FV257)</f>
        <v>0</v>
      </c>
      <c r="BJ257" s="481">
        <f>AVERAGE('monthly data'!FW257:FY257)</f>
        <v>0</v>
      </c>
      <c r="BK257" s="481">
        <f>AVERAGE('monthly data'!FZ257:GB257)</f>
        <v>0</v>
      </c>
      <c r="BL257" s="481">
        <f>AVERAGE('monthly data'!GC257:GE257)</f>
        <v>0</v>
      </c>
      <c r="BM257" s="481">
        <f>AVERAGE('monthly data'!GF257:GH257)</f>
        <v>0</v>
      </c>
      <c r="BN257" s="481">
        <f>AVERAGE('monthly data'!GI257:GK257)</f>
        <v>0</v>
      </c>
      <c r="BO257" s="481">
        <f>AVERAGE('monthly data'!GL257:GN257)</f>
        <v>0</v>
      </c>
      <c r="BP257" s="481">
        <f>AVERAGE('monthly data'!GO257:GQ257)</f>
        <v>0</v>
      </c>
      <c r="BQ257" s="481">
        <f>AVERAGE('monthly data'!GR257:GT257)</f>
        <v>0</v>
      </c>
      <c r="BR257" s="481">
        <f>AVERAGE('monthly data'!GU257:GW257)</f>
        <v>2.1879566666666665</v>
      </c>
      <c r="BS257" s="481">
        <f>AVERAGE('monthly data'!GX257:GZ257)</f>
        <v>4.4828549999999998</v>
      </c>
      <c r="BT257" s="481">
        <f>AVERAGE('monthly data'!HA257:HC257)</f>
        <v>6.4414860000000003</v>
      </c>
      <c r="BU257" s="481">
        <f>AVERAGE('monthly data'!HD257:HF257)</f>
        <v>9.5473816666666682</v>
      </c>
      <c r="BV257" s="481">
        <f>AVERAGE('monthly data'!HG257:HI257)</f>
        <v>6.1186516666666675</v>
      </c>
      <c r="BW257" s="481">
        <f>AVERAGE('monthly data'!HJ257:HL257)</f>
        <v>6.8847053333333337</v>
      </c>
      <c r="BX257" s="481">
        <f>AVERAGE('monthly data'!HM257:HO257)</f>
        <v>10.126750666666668</v>
      </c>
      <c r="BY257" s="481">
        <f>AVERAGE('monthly data'!HP257:HR257)</f>
        <v>13.758374666666667</v>
      </c>
      <c r="BZ257" s="481">
        <f>AVERAGE('monthly data'!HS257:HU257)</f>
        <v>15.467808221000004</v>
      </c>
      <c r="CA257" s="481">
        <f>AVERAGE('monthly data'!HV257:HX257)</f>
        <v>20.792265771779903</v>
      </c>
      <c r="CB257" s="481">
        <f>AVERAGE('monthly data'!HY257:IA257)</f>
        <v>31.078898213916187</v>
      </c>
      <c r="CC257" s="481">
        <f>AVERAGE('monthly data'!IB257:ID257)</f>
        <v>39.515958004667795</v>
      </c>
      <c r="CD257" s="481">
        <f>AVERAGE('monthly data'!IE257:IG257)</f>
        <v>53.10990636477473</v>
      </c>
      <c r="CE257" s="481">
        <f>AVERAGE('monthly data'!IH257:IJ257)</f>
        <v>57.996811222614689</v>
      </c>
      <c r="CF257" s="481">
        <f>AVERAGE('monthly data'!IK257:IM257)</f>
        <v>72.241741149990546</v>
      </c>
      <c r="CG257" s="481">
        <f>AVERAGE('monthly data'!IN257:IP257)</f>
        <v>82.37503500101279</v>
      </c>
      <c r="CH257" s="481">
        <f>AVERAGE('monthly data'!IQ257:IS257)</f>
        <v>118.07782943967486</v>
      </c>
      <c r="CI257" s="481">
        <f>AVERAGE('monthly data'!IT257:IV257)</f>
        <v>150.19656319692501</v>
      </c>
      <c r="CJ257" s="481">
        <f>AVERAGE('monthly data'!IW257:IY257)</f>
        <v>175.04508544928407</v>
      </c>
      <c r="CK257" s="481">
        <f>AVERAGE('monthly data'!IZ257:JB257)</f>
        <v>190.65479390500658</v>
      </c>
      <c r="CL257" s="481">
        <f>AVERAGE('monthly data'!JC257:JE257)</f>
        <v>159.36040661853329</v>
      </c>
      <c r="CM257" s="481">
        <f>AVERAGE('monthly data'!JF257:JH257)</f>
        <v>156.07272886712965</v>
      </c>
      <c r="CN257" s="481">
        <f>AVERAGE('monthly data'!JI257:JK257)</f>
        <v>177.08473642269755</v>
      </c>
      <c r="CO257" s="481">
        <f>AVERAGE('monthly data'!JL257:JN257)</f>
        <v>176.64010134793156</v>
      </c>
      <c r="CP257" s="481">
        <f>AVERAGE('monthly data'!JO257:JQ257)</f>
        <v>199.20969387522101</v>
      </c>
      <c r="CQ257" s="481">
        <f>AVERAGE('monthly data'!JR257:JT257)</f>
        <v>184.52802304954366</v>
      </c>
      <c r="CR257" s="481">
        <f>AVERAGE('monthly data'!JU257:JW257)</f>
        <v>196.27828295169604</v>
      </c>
      <c r="CS257" s="481">
        <f>AVERAGE('monthly data'!JX257:JZ257)</f>
        <v>183.37831042805237</v>
      </c>
      <c r="CT257" s="481">
        <f>AVERAGE('monthly data'!KA257:KC257)</f>
        <v>180.13849396113696</v>
      </c>
      <c r="CU257" s="481">
        <f>AVERAGE('monthly data'!KD257:KF257)</f>
        <v>190.96268502210896</v>
      </c>
      <c r="CV257" s="481">
        <f>AVERAGE('monthly data'!KG257:KI257)</f>
        <v>223.59796548206501</v>
      </c>
      <c r="CW257" s="481">
        <f>AVERAGE('monthly data'!KJ257:KL257)</f>
        <v>231.33852081372163</v>
      </c>
      <c r="CX257" s="481">
        <f>AVERAGE('monthly data'!KM257:KO257)</f>
        <v>215.50901823774555</v>
      </c>
      <c r="CY257" s="481">
        <f>AVERAGE('monthly data'!KP257:KR257)</f>
        <v>206.32817989384458</v>
      </c>
      <c r="CZ257" s="481">
        <f>AVERAGE('monthly data'!KS257:KU257)</f>
        <v>229.24230467973621</v>
      </c>
      <c r="DA257" s="481">
        <f>AVERAGE('monthly data'!KV257:KX257)</f>
        <v>236.07403890305397</v>
      </c>
      <c r="DB257" s="481">
        <f>AVERAGE('monthly data'!KY257:LA257)</f>
        <v>233.18502414723034</v>
      </c>
      <c r="DC257" s="481">
        <f>AVERAGE('monthly data'!LB257:LD257)</f>
        <v>228.52233824093921</v>
      </c>
      <c r="DD257" s="481">
        <f>AVERAGE('monthly data'!LE257:LG257)</f>
        <v>254.11527490111894</v>
      </c>
      <c r="DE257" s="481">
        <f>AVERAGE('monthly data'!LH257:LJ257)</f>
        <v>252.37098417408299</v>
      </c>
      <c r="DF257" s="481">
        <f>AVERAGE('monthly data'!LK257:LM257)</f>
        <v>254.41589395581141</v>
      </c>
      <c r="DG257" s="481">
        <f>AVERAGE('monthly data'!LN257:LP257)</f>
        <v>223.80516361355922</v>
      </c>
      <c r="DH257" s="481">
        <f>AVERAGE('monthly data'!LQ257:LS257)</f>
        <v>265.27983438728467</v>
      </c>
      <c r="DI257" s="481">
        <f>AVERAGE('monthly data'!LT257:LV257)</f>
        <v>279.31427446733079</v>
      </c>
      <c r="DJ257" s="481">
        <f>AVERAGE('monthly data'!LW257:LY257)</f>
        <v>236.93299315253532</v>
      </c>
      <c r="DK257" s="481">
        <f>AVERAGE('monthly data'!LZ257:MB257)</f>
        <v>202.21974214851488</v>
      </c>
      <c r="DL257" s="481" t="e">
        <f>AVERAGE('monthly data'!MC257:ME257)</f>
        <v>#DIV/0!</v>
      </c>
      <c r="DM257" s="481" t="e">
        <f>AVERAGE('monthly data'!MF257:MH257)</f>
        <v>#DIV/0!</v>
      </c>
      <c r="DN257" s="481" t="e">
        <f>AVERAGE('monthly data'!MI257:MK257)</f>
        <v>#DIV/0!</v>
      </c>
      <c r="DO257" s="481" t="e">
        <f>AVERAGE('monthly data'!ML257:MN257)</f>
        <v>#DIV/0!</v>
      </c>
      <c r="DP257" s="481" t="e">
        <f>AVERAGE('monthly data'!MO257:MQ257)</f>
        <v>#DIV/0!</v>
      </c>
      <c r="DQ257" s="481" t="e">
        <f>AVERAGE('monthly data'!MR257:MT257)</f>
        <v>#DIV/0!</v>
      </c>
      <c r="DR257" s="481" t="e">
        <f>AVERAGE('monthly data'!MU257:MW257)</f>
        <v>#DIV/0!</v>
      </c>
      <c r="DS257" s="481"/>
      <c r="DT257" s="481"/>
      <c r="DU257" s="481"/>
      <c r="DV257" s="481"/>
      <c r="DW257" s="481"/>
      <c r="DX257" s="481"/>
      <c r="DY257" s="481"/>
      <c r="DZ257" s="481"/>
    </row>
    <row r="258" spans="1:130" s="216" customFormat="1">
      <c r="A258" s="716"/>
      <c r="B258" s="476" t="s">
        <v>583</v>
      </c>
      <c r="C258" s="480">
        <f>AVERAGE('monthly data'!B258:D258)</f>
        <v>-8.5127333333333333</v>
      </c>
      <c r="D258" s="480">
        <f>AVERAGE('monthly data'!E258:G258)</f>
        <v>-2.5629666666666626</v>
      </c>
      <c r="E258" s="480">
        <f>AVERAGE('monthly data'!H258:J258)</f>
        <v>-3.8090333333333342</v>
      </c>
      <c r="F258" s="480">
        <f>AVERAGE('monthly data'!K258:M258)</f>
        <v>-9.6255333333333315</v>
      </c>
      <c r="G258" s="480">
        <f>AVERAGE('monthly data'!N258:P258)</f>
        <v>-11.735666666666669</v>
      </c>
      <c r="H258" s="480">
        <f>AVERAGE('monthly data'!Q258:S258)</f>
        <v>-12.600133333333337</v>
      </c>
      <c r="I258" s="480">
        <f>AVERAGE('monthly data'!T258:V258)</f>
        <v>-13.371133333333328</v>
      </c>
      <c r="J258" s="480">
        <f>AVERAGE('monthly data'!W258:Y258)</f>
        <v>-14.800100000000002</v>
      </c>
      <c r="K258" s="480">
        <f>AVERAGE('monthly data'!Z258:AB258)</f>
        <v>-15.8436</v>
      </c>
      <c r="L258" s="480">
        <f>AVERAGE('monthly data'!AC258:AE258)</f>
        <v>-17.027033333333332</v>
      </c>
      <c r="M258" s="480">
        <f>AVERAGE('monthly data'!AF258:AH258)</f>
        <v>-23.686033333333341</v>
      </c>
      <c r="N258" s="480">
        <f>AVERAGE('monthly data'!AI258:AK258)</f>
        <v>-32.823299999999996</v>
      </c>
      <c r="O258" s="480">
        <f>AVERAGE('monthly data'!AL258:AN258)</f>
        <v>-25.770212666666666</v>
      </c>
      <c r="P258" s="480">
        <f>AVERAGE('monthly data'!AO258:AQ258)</f>
        <v>-27.484440666666668</v>
      </c>
      <c r="Q258" s="480">
        <f>AVERAGE('monthly data'!AR258:AT258)</f>
        <v>-30.036786333333339</v>
      </c>
      <c r="R258" s="480">
        <f>AVERAGE('monthly data'!AU258:AW258)</f>
        <v>-30.59194633333334</v>
      </c>
      <c r="S258" s="480">
        <f>AVERAGE('monthly data'!AX258:AZ258)</f>
        <v>-29.769513333333347</v>
      </c>
      <c r="T258" s="480">
        <f>AVERAGE('monthly data'!BA258:BC258)</f>
        <v>-28.921133666666673</v>
      </c>
      <c r="U258" s="480">
        <f>AVERAGE('monthly data'!BD258:BF258)</f>
        <v>-30.784968000000003</v>
      </c>
      <c r="V258" s="480">
        <f>AVERAGE('monthly data'!BG258:BI258)</f>
        <v>-32.207432333333344</v>
      </c>
      <c r="W258" s="480">
        <f>AVERAGE('monthly data'!BJ258:BL258)</f>
        <v>-31.840422333333336</v>
      </c>
      <c r="X258" s="480">
        <f>AVERAGE('monthly data'!BM258:BO258)</f>
        <v>-30.377216000000001</v>
      </c>
      <c r="Y258" s="480">
        <f>AVERAGE('monthly data'!BP258:BR258)</f>
        <v>-34.582069666666662</v>
      </c>
      <c r="Z258" s="480">
        <f>AVERAGE('monthly data'!BS258:BU258)</f>
        <v>-39.616419666666673</v>
      </c>
      <c r="AA258" s="480">
        <f>AVERAGE('monthly data'!BV258:BX258)</f>
        <v>-39.05209</v>
      </c>
      <c r="AB258" s="480">
        <f>AVERAGE('monthly data'!BY258:CA258)</f>
        <v>-40.630206666666673</v>
      </c>
      <c r="AC258" s="480">
        <f>AVERAGE('monthly data'!CB258:CD258)</f>
        <v>-41.305529999999997</v>
      </c>
      <c r="AD258" s="480">
        <f>AVERAGE('monthly data'!CE258:CG258)</f>
        <v>-46.187766333333336</v>
      </c>
      <c r="AE258" s="480">
        <f>AVERAGE('monthly data'!CH258:CJ258)</f>
        <v>-42.202570000000009</v>
      </c>
      <c r="AF258" s="480">
        <f>AVERAGE('monthly data'!CK258:CM258)</f>
        <v>-40.912089999999999</v>
      </c>
      <c r="AG258" s="480">
        <f>AVERAGE('monthly data'!CN258:CP258)</f>
        <v>-42.209899999999998</v>
      </c>
      <c r="AH258" s="480">
        <f>AVERAGE('monthly data'!CQ258:CS258)</f>
        <v>-46.680280000000003</v>
      </c>
      <c r="AI258" s="480">
        <f>AVERAGE('monthly data'!CT258:CV258)</f>
        <v>-53.746306666666662</v>
      </c>
      <c r="AJ258" s="480">
        <f>AVERAGE('monthly data'!CW258:CY258)</f>
        <v>-58.898620000000001</v>
      </c>
      <c r="AK258" s="480">
        <f>AVERAGE('monthly data'!CZ258:DB258)</f>
        <v>-60.414756666666669</v>
      </c>
      <c r="AL258" s="480">
        <f>AVERAGE('monthly data'!DC258:DE258)</f>
        <v>-62.525389999999994</v>
      </c>
      <c r="AM258" s="480">
        <f>AVERAGE('monthly data'!DF258:DH258)</f>
        <v>-60.973294781666674</v>
      </c>
      <c r="AN258" s="480">
        <f>AVERAGE('monthly data'!DI258:DK258)</f>
        <v>-59.608382274666667</v>
      </c>
      <c r="AO258" s="480">
        <f>AVERAGE('monthly data'!DL258:DN258)</f>
        <v>-60.535404368999998</v>
      </c>
      <c r="AP258" s="480">
        <f>AVERAGE('monthly data'!DO258:DQ258)</f>
        <v>-69.299923666666686</v>
      </c>
      <c r="AQ258" s="480">
        <f>AVERAGE('monthly data'!DR258:DT258)</f>
        <v>-73.296508000000017</v>
      </c>
      <c r="AR258" s="480">
        <f>AVERAGE('monthly data'!DU258:DW258)</f>
        <v>-71.823649442000047</v>
      </c>
      <c r="AS258" s="480">
        <f>AVERAGE('monthly data'!DX258:DZ258)</f>
        <v>-76.207414000000014</v>
      </c>
      <c r="AT258" s="480">
        <f>AVERAGE('monthly data'!EA258:EC258)</f>
        <v>-82.0501996666667</v>
      </c>
      <c r="AU258" s="480">
        <f>AVERAGE('monthly data'!ED258:EF258)</f>
        <v>-88.917563999999985</v>
      </c>
      <c r="AV258" s="480">
        <f>AVERAGE('monthly data'!EG258:EI258)</f>
        <v>-91.834522333333382</v>
      </c>
      <c r="AW258" s="480">
        <f>AVERAGE('monthly data'!EJ258:EL258)</f>
        <v>-100.12573133333335</v>
      </c>
      <c r="AX258" s="480">
        <f>AVERAGE('monthly data'!EM258:EO258)</f>
        <v>-107.69131133333337</v>
      </c>
      <c r="AY258" s="480">
        <f>AVERAGE('monthly data'!EP258:ER258)</f>
        <v>-109.00818533333336</v>
      </c>
      <c r="AZ258" s="480">
        <f>AVERAGE('monthly data'!ES258:EU258)</f>
        <v>-104.59019087633335</v>
      </c>
      <c r="BA258" s="480">
        <f>AVERAGE('monthly data'!EV258:EX258)</f>
        <v>-118.2923904333333</v>
      </c>
      <c r="BB258" s="480">
        <f>AVERAGE('monthly data'!EY258:FA258)</f>
        <v>-112.40935433333338</v>
      </c>
      <c r="BC258" s="480">
        <f>AVERAGE('monthly data'!FB258:FD258)</f>
        <v>-116.04641624900005</v>
      </c>
      <c r="BD258" s="480">
        <f>AVERAGE('monthly data'!FE258:FG258)</f>
        <v>-115.69989587766666</v>
      </c>
      <c r="BE258" s="480">
        <f>AVERAGE('monthly data'!FH258:FJ258)</f>
        <v>-124.29508165566669</v>
      </c>
      <c r="BF258" s="480">
        <f>AVERAGE('monthly data'!FK258:FM258)</f>
        <v>-135.13065842666654</v>
      </c>
      <c r="BG258" s="480">
        <f>AVERAGE('monthly data'!FN258:FP258)</f>
        <v>-138.79802406633337</v>
      </c>
      <c r="BH258" s="480">
        <f>AVERAGE('monthly data'!FQ258:FS258)</f>
        <v>-141.868927613854</v>
      </c>
      <c r="BI258" s="480">
        <f>AVERAGE('monthly data'!FT258:FV258)</f>
        <v>-140.95103331333337</v>
      </c>
      <c r="BJ258" s="480">
        <f>AVERAGE('monthly data'!FW258:FY258)</f>
        <v>-140.63759096703004</v>
      </c>
      <c r="BK258" s="480">
        <f>AVERAGE('monthly data'!FZ258:GB258)</f>
        <v>-147.33545866773338</v>
      </c>
      <c r="BL258" s="480">
        <f>AVERAGE('monthly data'!GC258:GE258)</f>
        <v>-150.79488880097924</v>
      </c>
      <c r="BM258" s="480">
        <f>AVERAGE('monthly data'!GF258:GH258)</f>
        <v>-157.02769291580003</v>
      </c>
      <c r="BN258" s="480">
        <f>AVERAGE('monthly data'!GI258:GK258)</f>
        <v>-168.14203046186665</v>
      </c>
      <c r="BO258" s="480">
        <f>AVERAGE('monthly data'!GL258:GN258)</f>
        <v>-167.87130565346666</v>
      </c>
      <c r="BP258" s="480">
        <f>AVERAGE('monthly data'!GO258:GQ258)</f>
        <v>-164.66676154158395</v>
      </c>
      <c r="BQ258" s="480">
        <f>AVERAGE('monthly data'!GR258:GT258)</f>
        <v>-164.8776105361201</v>
      </c>
      <c r="BR258" s="480">
        <f>AVERAGE('monthly data'!GU258:GW258)</f>
        <v>-175.42264760410669</v>
      </c>
      <c r="BS258" s="480">
        <f>AVERAGE('monthly data'!GX258:GZ258)</f>
        <v>-184.18406306817329</v>
      </c>
      <c r="BT258" s="480">
        <f>AVERAGE('monthly data'!HA258:HC258)</f>
        <v>-180.32445650205344</v>
      </c>
      <c r="BU258" s="480">
        <f>AVERAGE('monthly data'!HD258:HF258)</f>
        <v>-194.27318758144006</v>
      </c>
      <c r="BV258" s="480">
        <f>AVERAGE('monthly data'!HG258:HI258)</f>
        <v>-212.38053959890678</v>
      </c>
      <c r="BW258" s="480">
        <f>AVERAGE('monthly data'!HJ258:HL258)</f>
        <v>-215.25629645245328</v>
      </c>
      <c r="BX258" s="480">
        <f>AVERAGE('monthly data'!HM258:HO258)</f>
        <v>-225.02419799445337</v>
      </c>
      <c r="BY258" s="480">
        <f>AVERAGE('monthly data'!HP258:HR258)</f>
        <v>-243.71449757726648</v>
      </c>
      <c r="BZ258" s="480">
        <f>AVERAGE('monthly data'!HS258:HU258)</f>
        <v>-268.65126706676432</v>
      </c>
      <c r="CA258" s="480">
        <f>AVERAGE('monthly data'!HV258:HX258)</f>
        <v>-304.78949059947109</v>
      </c>
      <c r="CB258" s="480">
        <f>AVERAGE('monthly data'!HY258:IA258)</f>
        <v>-317.27215934808055</v>
      </c>
      <c r="CC258" s="480">
        <f>AVERAGE('monthly data'!IB258:ID258)</f>
        <v>-350.93462832324718</v>
      </c>
      <c r="CD258" s="480">
        <f>AVERAGE('monthly data'!IE258:IG258)</f>
        <v>-360.56687116193672</v>
      </c>
      <c r="CE258" s="480">
        <f>AVERAGE('monthly data'!IH258:IJ258)</f>
        <v>-362.09828526573324</v>
      </c>
      <c r="CF258" s="480">
        <f>AVERAGE('monthly data'!IK258:IM258)</f>
        <v>-359.73427906573198</v>
      </c>
      <c r="CG258" s="480">
        <f>AVERAGE('monthly data'!IN258:IP258)</f>
        <v>-337.73866099721431</v>
      </c>
      <c r="CH258" s="480">
        <f>AVERAGE('monthly data'!IQ258:IS258)</f>
        <v>-364.59309157332444</v>
      </c>
      <c r="CI258" s="480">
        <f>AVERAGE('monthly data'!IT258:IV258)</f>
        <v>-407.68987020615964</v>
      </c>
      <c r="CJ258" s="480">
        <f>AVERAGE('monthly data'!IW258:IY258)</f>
        <v>-431.50703988897266</v>
      </c>
      <c r="CK258" s="480">
        <f>AVERAGE('monthly data'!IZ258:JB258)</f>
        <v>-449.26574984901964</v>
      </c>
      <c r="CL258" s="480">
        <f>AVERAGE('monthly data'!JC258:JE258)</f>
        <v>-481.07257241082516</v>
      </c>
      <c r="CM258" s="480">
        <f>AVERAGE('monthly data'!JF258:JH258)</f>
        <v>-500.94946597278636</v>
      </c>
      <c r="CN258" s="480">
        <f>AVERAGE('monthly data'!JI258:JK258)</f>
        <v>-514.18830657535921</v>
      </c>
      <c r="CO258" s="480">
        <f>AVERAGE('monthly data'!JL258:JN258)</f>
        <v>-531.18355384038739</v>
      </c>
      <c r="CP258" s="480">
        <f>AVERAGE('monthly data'!JO258:JQ258)</f>
        <v>-564.04444871213809</v>
      </c>
      <c r="CQ258" s="480">
        <f>AVERAGE('monthly data'!JR258:JT258)</f>
        <v>-598.8939424476863</v>
      </c>
      <c r="CR258" s="480">
        <f>AVERAGE('monthly data'!JU258:JW258)</f>
        <v>-605.96501940598603</v>
      </c>
      <c r="CS258" s="480">
        <f>AVERAGE('monthly data'!JX258:JZ258)</f>
        <v>-629.45819923617103</v>
      </c>
      <c r="CT258" s="480">
        <f>AVERAGE('monthly data'!KA258:KC258)</f>
        <v>-667.52215676633261</v>
      </c>
      <c r="CU258" s="480">
        <f>AVERAGE('monthly data'!KD258:KF258)</f>
        <v>-718.17303398649653</v>
      </c>
      <c r="CV258" s="480">
        <f>AVERAGE('monthly data'!KG258:KI258)</f>
        <v>-747.99098550856627</v>
      </c>
      <c r="CW258" s="480">
        <f>AVERAGE('monthly data'!KJ258:KL258)</f>
        <v>-743.12729769643317</v>
      </c>
      <c r="CX258" s="480">
        <f>AVERAGE('monthly data'!KM258:KO258)</f>
        <v>-761.06789031641767</v>
      </c>
      <c r="CY258" s="480">
        <f>AVERAGE('monthly data'!KP258:KR258)</f>
        <v>-843.01241240009779</v>
      </c>
      <c r="CZ258" s="480">
        <f>AVERAGE('monthly data'!KS258:KU258)</f>
        <v>-876.22879198748069</v>
      </c>
      <c r="DA258" s="480">
        <f>AVERAGE('monthly data'!KV258:KX258)</f>
        <v>-898.13300469106673</v>
      </c>
      <c r="DB258" s="480">
        <f>AVERAGE('monthly data'!KY258:LA258)</f>
        <v>-959.12770270475096</v>
      </c>
      <c r="DC258" s="480">
        <f>AVERAGE('monthly data'!LB258:LD258)</f>
        <v>-965.5334724977007</v>
      </c>
      <c r="DD258" s="480">
        <f>AVERAGE('monthly data'!LE258:LG258)</f>
        <v>-1031.5903087758154</v>
      </c>
      <c r="DE258" s="480">
        <f>AVERAGE('monthly data'!LH258:LJ258)</f>
        <v>-1093.3948307862338</v>
      </c>
      <c r="DF258" s="480">
        <f>AVERAGE('monthly data'!LK258:LM258)</f>
        <v>-1102.9125799485967</v>
      </c>
      <c r="DG258" s="480">
        <f>AVERAGE('monthly data'!LN258:LP258)</f>
        <v>-1120.2255249931738</v>
      </c>
      <c r="DH258" s="480">
        <f>AVERAGE('monthly data'!LQ258:LS258)</f>
        <v>-1158.6234834544919</v>
      </c>
      <c r="DI258" s="480">
        <f>AVERAGE('monthly data'!LT258:LV258)</f>
        <v>-1371.7999320625058</v>
      </c>
      <c r="DJ258" s="480">
        <f>AVERAGE('monthly data'!LW258:LY258)</f>
        <v>-1659.6176199890353</v>
      </c>
      <c r="DK258" s="480">
        <f>AVERAGE('monthly data'!LZ258:MB258)</f>
        <v>-1686.0192203111662</v>
      </c>
      <c r="DL258" s="480" t="e">
        <f>AVERAGE('monthly data'!MC258:ME258)</f>
        <v>#DIV/0!</v>
      </c>
      <c r="DM258" s="480" t="e">
        <f>AVERAGE('monthly data'!MF258:MH258)</f>
        <v>#DIV/0!</v>
      </c>
      <c r="DN258" s="480" t="e">
        <f>AVERAGE('monthly data'!MI258:MK258)</f>
        <v>#DIV/0!</v>
      </c>
      <c r="DO258" s="480" t="e">
        <f>AVERAGE('monthly data'!ML258:MN258)</f>
        <v>#DIV/0!</v>
      </c>
      <c r="DP258" s="480" t="e">
        <f>AVERAGE('monthly data'!MO258:MQ258)</f>
        <v>#DIV/0!</v>
      </c>
      <c r="DQ258" s="480" t="e">
        <f>AVERAGE('monthly data'!MR258:MT258)</f>
        <v>#DIV/0!</v>
      </c>
      <c r="DR258" s="480" t="e">
        <f>AVERAGE('monthly data'!MU258:MW258)</f>
        <v>#DIV/0!</v>
      </c>
      <c r="DS258" s="480"/>
      <c r="DT258" s="480"/>
      <c r="DU258" s="480"/>
      <c r="DV258" s="480"/>
      <c r="DW258" s="480"/>
      <c r="DX258" s="480"/>
      <c r="DY258" s="480"/>
      <c r="DZ258" s="480"/>
    </row>
    <row r="259" spans="1:130" s="532" customFormat="1">
      <c r="A259" s="717"/>
      <c r="B259" s="530" t="s">
        <v>569</v>
      </c>
      <c r="C259" s="531">
        <f>AVERAGE('monthly data'!B259:D259)</f>
        <v>7.8833333333368696E-3</v>
      </c>
      <c r="D259" s="531">
        <f>AVERAGE('monthly data'!E259:G259)</f>
        <v>2.8999999999944257E-3</v>
      </c>
      <c r="E259" s="531">
        <f>AVERAGE('monthly data'!H259:J259)</f>
        <v>4.0333333333298542E-3</v>
      </c>
      <c r="F259" s="531">
        <f>AVERAGE('monthly data'!K259:M259)</f>
        <v>7.2900000000008916E-2</v>
      </c>
      <c r="G259" s="531">
        <f>AVERAGE('monthly data'!N259:P259)</f>
        <v>9.2333333333328937E-2</v>
      </c>
      <c r="H259" s="531">
        <f>AVERAGE('monthly data'!Q259:S259)</f>
        <v>-6.3633333333333056E-2</v>
      </c>
      <c r="I259" s="531">
        <f>AVERAGE('monthly data'!T259:V259)</f>
        <v>1.8300000000001166E-2</v>
      </c>
      <c r="J259" s="531">
        <f>AVERAGE('monthly data'!W259:Y259)</f>
        <v>-4.2333333333388623E-3</v>
      </c>
      <c r="K259" s="531">
        <f>AVERAGE('monthly data'!Z259:AB259)</f>
        <v>8.4566666666650771E-3</v>
      </c>
      <c r="L259" s="531">
        <f>AVERAGE('monthly data'!AC259:AE259)</f>
        <v>-0.10089666666666612</v>
      </c>
      <c r="M259" s="531">
        <f>AVERAGE('monthly data'!AF259:AH259)</f>
        <v>6.2333333333337272E-2</v>
      </c>
      <c r="N259" s="531">
        <f>AVERAGE('monthly data'!AI259:AK259)</f>
        <v>-5.1000000000011404E-2</v>
      </c>
      <c r="O259" s="531">
        <f>AVERAGE('monthly data'!AL259:AN259)</f>
        <v>-0.45930999999999261</v>
      </c>
      <c r="P259" s="531">
        <f>AVERAGE('monthly data'!AO259:AQ259)</f>
        <v>-0.80630333333332749</v>
      </c>
      <c r="Q259" s="531">
        <f>AVERAGE('monthly data'!AR259:AT259)</f>
        <v>0.66206666666666558</v>
      </c>
      <c r="R259" s="531">
        <f>AVERAGE('monthly data'!AU259:AW259)</f>
        <v>0.34987666666666445</v>
      </c>
      <c r="S259" s="531">
        <f>AVERAGE('monthly data'!AX259:AZ259)</f>
        <v>-0.19884333333334325</v>
      </c>
      <c r="T259" s="531">
        <f>AVERAGE('monthly data'!BA259:BC259)</f>
        <v>0.59016366666665954</v>
      </c>
      <c r="U259" s="531">
        <f>AVERAGE('monthly data'!BD259:BF259)</f>
        <v>0.15216333333332463</v>
      </c>
      <c r="V259" s="531">
        <f>AVERAGE('monthly data'!BG259:BI259)</f>
        <v>0.18576000000002088</v>
      </c>
      <c r="W259" s="531">
        <f>AVERAGE('monthly data'!BJ259:BL259)</f>
        <v>1.1459570000000145</v>
      </c>
      <c r="X259" s="531">
        <f>AVERAGE('monthly data'!BM259:BO259)</f>
        <v>0.95852199999999266</v>
      </c>
      <c r="Y259" s="531">
        <f>AVERAGE('monthly data'!BP259:BR259)</f>
        <v>0.4287700000000001</v>
      </c>
      <c r="Z259" s="531">
        <f>AVERAGE('monthly data'!BS259:BU259)</f>
        <v>0.30344166666665257</v>
      </c>
      <c r="AA259" s="531">
        <f>AVERAGE('monthly data'!BV259:BX259)</f>
        <v>0.35376633333331142</v>
      </c>
      <c r="AB259" s="531">
        <f>AVERAGE('monthly data'!BY259:CA259)</f>
        <v>6.5557000000003043E-2</v>
      </c>
      <c r="AC259" s="531">
        <f>AVERAGE('monthly data'!CB259:CD259)</f>
        <v>1.6977283333333257</v>
      </c>
      <c r="AD259" s="531">
        <f>AVERAGE('monthly data'!CE259:CG259)</f>
        <v>-1.1594763333333304</v>
      </c>
      <c r="AE259" s="531">
        <f>AVERAGE('monthly data'!CH259:CJ259)</f>
        <v>0.46940666666666192</v>
      </c>
      <c r="AF259" s="531">
        <f>AVERAGE('monthly data'!CK259:CM259)</f>
        <v>-6.7430000000001655E-2</v>
      </c>
      <c r="AG259" s="531">
        <f>AVERAGE('monthly data'!CN259:CP259)</f>
        <v>1.5173333333317865E-2</v>
      </c>
      <c r="AH259" s="531">
        <f>AVERAGE('monthly data'!CQ259:CS259)</f>
        <v>2.1900000000035411E-3</v>
      </c>
      <c r="AI259" s="531">
        <f>AVERAGE('monthly data'!CT259:CV259)</f>
        <v>0.43043999999999488</v>
      </c>
      <c r="AJ259" s="531">
        <f>AVERAGE('monthly data'!CW259:CY259)</f>
        <v>0.70697000000001253</v>
      </c>
      <c r="AK259" s="531">
        <f>AVERAGE('monthly data'!CZ259:DB259)</f>
        <v>2.4370799999999897</v>
      </c>
      <c r="AL259" s="531">
        <f>AVERAGE('monthly data'!DC259:DE259)</f>
        <v>3.3761566666666831</v>
      </c>
      <c r="AM259" s="531">
        <f>AVERAGE('monthly data'!DF259:DH259)</f>
        <v>-5.9204859266657195E-2</v>
      </c>
      <c r="AN259" s="531">
        <f>AVERAGE('monthly data'!DI259:DK259)</f>
        <v>-0.44230916799999892</v>
      </c>
      <c r="AO259" s="531">
        <f>AVERAGE('monthly data'!DL259:DN259)</f>
        <v>-0.84817209000003879</v>
      </c>
      <c r="AP259" s="531">
        <f>AVERAGE('monthly data'!DO259:DQ259)</f>
        <v>-0.83691548833330864</v>
      </c>
      <c r="AQ259" s="531">
        <f>AVERAGE('monthly data'!DR259:DT259)</f>
        <v>1.333999999998999E-2</v>
      </c>
      <c r="AR259" s="531">
        <f>AVERAGE('monthly data'!DU259:DW259)</f>
        <v>1.076666666657881E-3</v>
      </c>
      <c r="AS259" s="531">
        <f>AVERAGE('monthly data'!DX259:DZ259)</f>
        <v>2.0333333334103068E-4</v>
      </c>
      <c r="AT259" s="531">
        <f>AVERAGE('monthly data'!EA259:EC259)</f>
        <v>2.0666666668489597E-4</v>
      </c>
      <c r="AU259" s="531">
        <f>AVERAGE('monthly data'!ED259:EF259)</f>
        <v>-0.10993666666668862</v>
      </c>
      <c r="AV259" s="531">
        <f>AVERAGE('monthly data'!EG259:EI259)</f>
        <v>2.666666667513103E-5</v>
      </c>
      <c r="AW259" s="531">
        <f>AVERAGE('monthly data'!EJ259:EL259)</f>
        <v>1.670000000027964E-3</v>
      </c>
      <c r="AX259" s="531">
        <f>AVERAGE('monthly data'!EM259:EO259)</f>
        <v>-9.9999999974897946E-5</v>
      </c>
      <c r="AY259" s="531">
        <f>AVERAGE('monthly data'!EP259:ER259)</f>
        <v>-1.5000000001919034E-4</v>
      </c>
      <c r="AZ259" s="531">
        <f>AVERAGE('monthly data'!ES259:EU259)</f>
        <v>-1.6666666738274216E-5</v>
      </c>
      <c r="BA259" s="531">
        <f>AVERAGE('monthly data'!EV259:EX259)</f>
        <v>6.6666667066783702E-6</v>
      </c>
      <c r="BB259" s="531">
        <f>AVERAGE('monthly data'!EY259:FA259)</f>
        <v>-6.5000000000736691E-4</v>
      </c>
      <c r="BC259" s="531">
        <f>AVERAGE('monthly data'!FB259:FD259)</f>
        <v>0.67005666666669106</v>
      </c>
      <c r="BD259" s="531">
        <f>AVERAGE('monthly data'!FE259:FG259)</f>
        <v>0.66442666666671357</v>
      </c>
      <c r="BE259" s="531">
        <f>AVERAGE('monthly data'!FH259:FJ259)</f>
        <v>0.69940666666671325</v>
      </c>
      <c r="BF259" s="531">
        <f>AVERAGE('monthly data'!FK259:FM259)</f>
        <v>0.68712666666669975</v>
      </c>
      <c r="BG259" s="531">
        <f>AVERAGE('monthly data'!FN259:FP259)</f>
        <v>-1.2250000000335604E-3</v>
      </c>
      <c r="BH259" s="531">
        <f>AVERAGE('monthly data'!FQ259:FS259)</f>
        <v>3.8280000000023996E-2</v>
      </c>
      <c r="BI259" s="531">
        <f>AVERAGE('monthly data'!FT259:FV259)</f>
        <v>8.313333333357301E-3</v>
      </c>
      <c r="BJ259" s="531">
        <f>AVERAGE('monthly data'!FW259:FY259)</f>
        <v>-0.69886246199996549</v>
      </c>
      <c r="BK259" s="531">
        <f>AVERAGE('monthly data'!FZ259:GB259)</f>
        <v>-5.1360672786074701E-2</v>
      </c>
      <c r="BL259" s="531">
        <f>AVERAGE('monthly data'!GC259:GE259)</f>
        <v>-1.1609226191997854E-2</v>
      </c>
      <c r="BM259" s="531">
        <f>AVERAGE('monthly data'!GF259:GH259)</f>
        <v>-0.10530649346666603</v>
      </c>
      <c r="BN259" s="531">
        <f>AVERAGE('monthly data'!GI259:GK259)</f>
        <v>-6.9801104400047123E-2</v>
      </c>
      <c r="BO259" s="531">
        <f>AVERAGE('monthly data'!GL259:GN259)</f>
        <v>-7.5353333333320435E-2</v>
      </c>
      <c r="BP259" s="531">
        <f>AVERAGE('monthly data'!GO259:GQ259)</f>
        <v>-4.6339078526330013E-2</v>
      </c>
      <c r="BQ259" s="531">
        <f>AVERAGE('monthly data'!GR259:GT259)</f>
        <v>3.3092093333304241E-2</v>
      </c>
      <c r="BR259" s="531">
        <f>AVERAGE('monthly data'!GU259:GW259)</f>
        <v>1.3573333333283699E-2</v>
      </c>
      <c r="BS259" s="531">
        <f>AVERAGE('monthly data'!GX259:GZ259)</f>
        <v>0</v>
      </c>
      <c r="BT259" s="531">
        <f>AVERAGE('monthly data'!HA259:HC259)</f>
        <v>0</v>
      </c>
      <c r="BU259" s="531">
        <f>AVERAGE('monthly data'!HD259:HF259)</f>
        <v>0</v>
      </c>
      <c r="BV259" s="531">
        <f>AVERAGE('monthly data'!HG259:HI259)</f>
        <v>0</v>
      </c>
      <c r="BW259" s="531">
        <f>AVERAGE('monthly data'!HJ259:HL259)</f>
        <v>0</v>
      </c>
      <c r="BX259" s="531">
        <f>AVERAGE('monthly data'!HM259:HO259)</f>
        <v>0</v>
      </c>
      <c r="BY259" s="531">
        <f>AVERAGE('monthly data'!HP259:HR259)</f>
        <v>0</v>
      </c>
      <c r="BZ259" s="531">
        <f>AVERAGE('monthly data'!HS259:HU259)</f>
        <v>1.1347850534320969E-2</v>
      </c>
      <c r="CA259" s="531">
        <f>AVERAGE('monthly data'!HV259:HX259)</f>
        <v>0</v>
      </c>
      <c r="CB259" s="531">
        <f>AVERAGE('monthly data'!HY259:IA259)</f>
        <v>0</v>
      </c>
      <c r="CC259" s="531">
        <f>AVERAGE('monthly data'!IB259:ID259)</f>
        <v>0</v>
      </c>
      <c r="CD259" s="531">
        <f>AVERAGE('monthly data'!IE259:IG259)</f>
        <v>0</v>
      </c>
      <c r="CE259" s="531">
        <f>AVERAGE('monthly data'!IH259:IJ259)</f>
        <v>0</v>
      </c>
      <c r="CF259" s="531">
        <f>AVERAGE('monthly data'!IK259:IM259)</f>
        <v>0</v>
      </c>
      <c r="CG259" s="531">
        <f>AVERAGE('monthly data'!IN259:IP259)</f>
        <v>0</v>
      </c>
      <c r="CH259" s="531">
        <f>AVERAGE('monthly data'!IQ259:IS259)</f>
        <v>0</v>
      </c>
      <c r="CI259" s="531">
        <f>AVERAGE('monthly data'!IT259:IV259)</f>
        <v>0</v>
      </c>
      <c r="CJ259" s="531">
        <f>AVERAGE('monthly data'!IW259:IY259)</f>
        <v>0</v>
      </c>
      <c r="CK259" s="531">
        <f>AVERAGE('monthly data'!IZ259:JB259)</f>
        <v>0</v>
      </c>
      <c r="CL259" s="531">
        <f>AVERAGE('monthly data'!JC259:JE259)</f>
        <v>0</v>
      </c>
      <c r="CM259" s="531">
        <f>AVERAGE('monthly data'!JF259:JH259)</f>
        <v>0</v>
      </c>
      <c r="CN259" s="531">
        <f>AVERAGE('monthly data'!JI259:JK259)</f>
        <v>0</v>
      </c>
      <c r="CO259" s="531">
        <f>AVERAGE('monthly data'!JL259:JN259)</f>
        <v>0</v>
      </c>
      <c r="CP259" s="531">
        <f>AVERAGE('monthly data'!JO259:JQ259)</f>
        <v>0</v>
      </c>
      <c r="CQ259" s="531">
        <f>AVERAGE('monthly data'!JR259:JT259)</f>
        <v>0</v>
      </c>
      <c r="CR259" s="531">
        <f>AVERAGE('monthly data'!JU259:JW259)</f>
        <v>0</v>
      </c>
      <c r="CS259" s="531">
        <f>AVERAGE('monthly data'!JX259:JZ259)</f>
        <v>0</v>
      </c>
      <c r="CT259" s="531">
        <f>AVERAGE('monthly data'!KA259:KC259)</f>
        <v>0</v>
      </c>
      <c r="CU259" s="531">
        <f>AVERAGE('monthly data'!KD259:KF259)</f>
        <v>0</v>
      </c>
      <c r="CV259" s="531">
        <f>AVERAGE('monthly data'!KG259:KI259)</f>
        <v>0</v>
      </c>
      <c r="CW259" s="531">
        <f>AVERAGE('monthly data'!KJ259:KL259)</f>
        <v>0</v>
      </c>
      <c r="CX259" s="531">
        <f>AVERAGE('monthly data'!KM259:KO259)</f>
        <v>0</v>
      </c>
      <c r="CY259" s="531">
        <f>AVERAGE('monthly data'!KP259:KR259)</f>
        <v>0</v>
      </c>
      <c r="CZ259" s="531">
        <f>AVERAGE('monthly data'!KS259:KU259)</f>
        <v>0</v>
      </c>
      <c r="DA259" s="531">
        <f>AVERAGE('monthly data'!KV259:KX259)</f>
        <v>0</v>
      </c>
      <c r="DB259" s="531">
        <f>AVERAGE('monthly data'!KY259:LA259)</f>
        <v>0</v>
      </c>
      <c r="DC259" s="531">
        <f>AVERAGE('monthly data'!LB259:LD259)</f>
        <v>0</v>
      </c>
      <c r="DD259" s="531">
        <f>AVERAGE('monthly data'!LE259:LG259)</f>
        <v>0</v>
      </c>
      <c r="DE259" s="531">
        <f>AVERAGE('monthly data'!LH259:LJ259)</f>
        <v>0</v>
      </c>
      <c r="DF259" s="531">
        <f>AVERAGE('monthly data'!LK259:LM259)</f>
        <v>0</v>
      </c>
      <c r="DG259" s="531">
        <f>AVERAGE('monthly data'!LN259:LP259)</f>
        <v>0</v>
      </c>
      <c r="DH259" s="531">
        <f>AVERAGE('monthly data'!LQ259:LS259)</f>
        <v>0</v>
      </c>
      <c r="DI259" s="531">
        <f>AVERAGE('monthly data'!LT259:LV259)</f>
        <v>0</v>
      </c>
      <c r="DJ259" s="531">
        <f>AVERAGE('monthly data'!LW259:LY259)</f>
        <v>0</v>
      </c>
      <c r="DK259" s="531">
        <f>AVERAGE('monthly data'!LZ259:MB259)</f>
        <v>0</v>
      </c>
      <c r="DL259" s="531" t="e">
        <f>AVERAGE('monthly data'!MC259:ME259)</f>
        <v>#DIV/0!</v>
      </c>
      <c r="DM259" s="531" t="e">
        <f>AVERAGE('monthly data'!MF259:MH259)</f>
        <v>#DIV/0!</v>
      </c>
      <c r="DN259" s="531" t="e">
        <f>AVERAGE('monthly data'!MI259:MK259)</f>
        <v>#DIV/0!</v>
      </c>
      <c r="DO259" s="531" t="e">
        <f>AVERAGE('monthly data'!ML259:MN259)</f>
        <v>#DIV/0!</v>
      </c>
      <c r="DP259" s="531" t="e">
        <f>AVERAGE('monthly data'!MO259:MQ259)</f>
        <v>#DIV/0!</v>
      </c>
      <c r="DQ259" s="531" t="e">
        <f>AVERAGE('monthly data'!MR259:MT259)</f>
        <v>#DIV/0!</v>
      </c>
      <c r="DR259" s="531" t="e">
        <f>AVERAGE('monthly data'!MU259:MW259)</f>
        <v>#DIV/0!</v>
      </c>
      <c r="DS259" s="531"/>
      <c r="DT259" s="531"/>
      <c r="DU259" s="531"/>
      <c r="DV259" s="531"/>
      <c r="DW259" s="531"/>
      <c r="DX259" s="531"/>
      <c r="DY259" s="531"/>
      <c r="DZ259" s="531"/>
    </row>
    <row r="260" spans="1:130" s="216" customFormat="1">
      <c r="A260" s="777" t="s">
        <v>1433</v>
      </c>
      <c r="B260" s="476" t="s">
        <v>584</v>
      </c>
      <c r="C260" s="480">
        <f>AVERAGE('monthly data'!B260:D260)</f>
        <v>38.232633333333332</v>
      </c>
      <c r="D260" s="480">
        <f>AVERAGE('monthly data'!E260:G260)</f>
        <v>45.077333333333343</v>
      </c>
      <c r="E260" s="480">
        <f>AVERAGE('monthly data'!H260:J260)</f>
        <v>56.576900000000002</v>
      </c>
      <c r="F260" s="480">
        <f>AVERAGE('monthly data'!K260:M260)</f>
        <v>60.473700000000001</v>
      </c>
      <c r="G260" s="480">
        <f>AVERAGE('monthly data'!N260:P260)</f>
        <v>61.30286666666666</v>
      </c>
      <c r="H260" s="480">
        <f>AVERAGE('monthly data'!Q260:S260)</f>
        <v>61.264199999999995</v>
      </c>
      <c r="I260" s="480">
        <f>AVERAGE('monthly data'!T260:V260)</f>
        <v>65.398266666666657</v>
      </c>
      <c r="J260" s="480">
        <f>AVERAGE('monthly data'!W260:Y260)</f>
        <v>65.969966666666664</v>
      </c>
      <c r="K260" s="480">
        <f>AVERAGE('monthly data'!Z260:AB260)</f>
        <v>71.107266666666661</v>
      </c>
      <c r="L260" s="480">
        <f>AVERAGE('monthly data'!AC260:AE260)</f>
        <v>83.319699999999997</v>
      </c>
      <c r="M260" s="480">
        <f>AVERAGE('monthly data'!AF260:AH260)</f>
        <v>81.726333333333329</v>
      </c>
      <c r="N260" s="480">
        <f>AVERAGE('monthly data'!AI260:AK260)</f>
        <v>85.293533333333343</v>
      </c>
      <c r="O260" s="480">
        <f>AVERAGE('monthly data'!AL260:AN260)</f>
        <v>86.519633333333331</v>
      </c>
      <c r="P260" s="480">
        <f>AVERAGE('monthly data'!AO260:AQ260)</f>
        <v>81.910533333333333</v>
      </c>
      <c r="Q260" s="480">
        <f>AVERAGE('monthly data'!AR260:AT260)</f>
        <v>82.176393666666669</v>
      </c>
      <c r="R260" s="480">
        <f>AVERAGE('monthly data'!AU260:AW260)</f>
        <v>85.411836666666659</v>
      </c>
      <c r="S260" s="480">
        <f>AVERAGE('monthly data'!AX260:AZ260)</f>
        <v>90.963346333333334</v>
      </c>
      <c r="T260" s="480">
        <f>AVERAGE('monthly data'!BA260:BC260)</f>
        <v>91.533776000000003</v>
      </c>
      <c r="U260" s="480">
        <f>AVERAGE('monthly data'!BD260:BF260)</f>
        <v>95.490474333333324</v>
      </c>
      <c r="V260" s="480">
        <f>AVERAGE('monthly data'!BG260:BI260)</f>
        <v>95.44417966666667</v>
      </c>
      <c r="W260" s="480">
        <f>AVERAGE('monthly data'!BJ260:BL260)</f>
        <v>94.430490000000006</v>
      </c>
      <c r="X260" s="480">
        <f>AVERAGE('monthly data'!BM260:BO260)</f>
        <v>99.579061333333343</v>
      </c>
      <c r="Y260" s="480">
        <f>AVERAGE('monthly data'!BP260:BR260)</f>
        <v>101.73629633333333</v>
      </c>
      <c r="Z260" s="480">
        <f>AVERAGE('monthly data'!BS260:BU260)</f>
        <v>105.80359733333334</v>
      </c>
      <c r="AA260" s="480">
        <f>AVERAGE('monthly data'!BV260:BX260)</f>
        <v>123.289761</v>
      </c>
      <c r="AB260" s="480">
        <f>AVERAGE('monthly data'!BY260:CA260)</f>
        <v>126.22782099999999</v>
      </c>
      <c r="AC260" s="480">
        <f>AVERAGE('monthly data'!CB260:CD260)</f>
        <v>124.85733</v>
      </c>
      <c r="AD260" s="480">
        <f>AVERAGE('monthly data'!CE260:CG260)</f>
        <v>125.92054666666667</v>
      </c>
      <c r="AE260" s="480">
        <f>AVERAGE('monthly data'!CH260:CJ260)</f>
        <v>128.33688333333333</v>
      </c>
      <c r="AF260" s="480">
        <f>AVERAGE('monthly data'!CK260:CM260)</f>
        <v>132.97000666666671</v>
      </c>
      <c r="AG260" s="480">
        <f>AVERAGE('monthly data'!CN260:CP260)</f>
        <v>140.72456333333335</v>
      </c>
      <c r="AH260" s="480">
        <f>AVERAGE('monthly data'!CQ260:CS260)</f>
        <v>144.00733</v>
      </c>
      <c r="AI260" s="480">
        <f>AVERAGE('monthly data'!CT260:CV260)</f>
        <v>149.56111000000001</v>
      </c>
      <c r="AJ260" s="480">
        <f>AVERAGE('monthly data'!CW260:CY260)</f>
        <v>154.92243999999999</v>
      </c>
      <c r="AK260" s="480">
        <f>AVERAGE('monthly data'!CZ260:DB260)</f>
        <v>166.01381333333333</v>
      </c>
      <c r="AL260" s="480">
        <f>AVERAGE('monthly data'!DC260:DE260)</f>
        <v>171.80523666666667</v>
      </c>
      <c r="AM260" s="480">
        <f>AVERAGE('monthly data'!DF260:DH260)</f>
        <v>171.34038368566667</v>
      </c>
      <c r="AN260" s="480">
        <f>AVERAGE('monthly data'!DI260:DK260)</f>
        <v>173.48157395256666</v>
      </c>
      <c r="AO260" s="480">
        <f>AVERAGE('monthly data'!DL260:DN260)</f>
        <v>182.132783166</v>
      </c>
      <c r="AP260" s="480">
        <f>AVERAGE('monthly data'!DO260:DQ260)</f>
        <v>192.71900662599998</v>
      </c>
      <c r="AQ260" s="480">
        <f>AVERAGE('monthly data'!DR260:DT260)</f>
        <v>205.09887272799998</v>
      </c>
      <c r="AR260" s="480">
        <f>AVERAGE('monthly data'!DU260:DW260)</f>
        <v>219.1175846903333</v>
      </c>
      <c r="AS260" s="480">
        <f>AVERAGE('monthly data'!DX260:DZ260)</f>
        <v>229.99541639303334</v>
      </c>
      <c r="AT260" s="480">
        <f>AVERAGE('monthly data'!EA260:EC260)</f>
        <v>238.74425792232998</v>
      </c>
      <c r="AU260" s="480">
        <f>AVERAGE('monthly data'!ED260:EF260)</f>
        <v>240.99955583000005</v>
      </c>
      <c r="AV260" s="480">
        <f>AVERAGE('monthly data'!EG260:EI260)</f>
        <v>267.02752765843331</v>
      </c>
      <c r="AW260" s="480">
        <f>AVERAGE('monthly data'!EJ260:EL260)</f>
        <v>287.48912887966668</v>
      </c>
      <c r="AX260" s="480">
        <f>AVERAGE('monthly data'!EM260:EO260)</f>
        <v>308.9351507086667</v>
      </c>
      <c r="AY260" s="480">
        <f>AVERAGE('monthly data'!EP260:ER260)</f>
        <v>305.19992088700002</v>
      </c>
      <c r="AZ260" s="480">
        <f>AVERAGE('monthly data'!ES260:EU260)</f>
        <v>337.40632658766663</v>
      </c>
      <c r="BA260" s="480">
        <f>AVERAGE('monthly data'!EV260:EX260)</f>
        <v>364.16827091533332</v>
      </c>
      <c r="BB260" s="480">
        <f>AVERAGE('monthly data'!EY260:FA260)</f>
        <v>406.7281916683333</v>
      </c>
      <c r="BC260" s="480">
        <f>AVERAGE('monthly data'!FB260:FD260)</f>
        <v>420.53089879433332</v>
      </c>
      <c r="BD260" s="480">
        <f>AVERAGE('monthly data'!FE260:FG260)</f>
        <v>443.28125697399997</v>
      </c>
      <c r="BE260" s="480">
        <f>AVERAGE('monthly data'!FH260:FJ260)</f>
        <v>465.06610295599995</v>
      </c>
      <c r="BF260" s="480">
        <f>AVERAGE('monthly data'!FK260:FM260)</f>
        <v>468.14456020333336</v>
      </c>
      <c r="BG260" s="480">
        <f>AVERAGE('monthly data'!FN260:FP260)</f>
        <v>433.16546623707944</v>
      </c>
      <c r="BH260" s="480">
        <f>AVERAGE('monthly data'!FQ260:FS260)</f>
        <v>438.54570172733338</v>
      </c>
      <c r="BI260" s="480">
        <f>AVERAGE('monthly data'!FT260:FV260)</f>
        <v>464.72744026966666</v>
      </c>
      <c r="BJ260" s="480">
        <f>AVERAGE('monthly data'!FW260:FY260)</f>
        <v>494.03898362733327</v>
      </c>
      <c r="BK260" s="480">
        <f>AVERAGE('monthly data'!FZ260:GB260)</f>
        <v>508.14381306266665</v>
      </c>
      <c r="BL260" s="480">
        <f>AVERAGE('monthly data'!GC260:GE260)</f>
        <v>534.4529501193332</v>
      </c>
      <c r="BM260" s="480">
        <f>AVERAGE('monthly data'!GF260:GH260)</f>
        <v>570.73896322799999</v>
      </c>
      <c r="BN260" s="480">
        <f>AVERAGE('monthly data'!GI260:GK260)</f>
        <v>595.38946840466667</v>
      </c>
      <c r="BO260" s="480">
        <f>AVERAGE('monthly data'!GL260:GN260)</f>
        <v>618.7815577803334</v>
      </c>
      <c r="BP260" s="480">
        <f>AVERAGE('monthly data'!GO260:GQ260)</f>
        <v>679.4288832382839</v>
      </c>
      <c r="BQ260" s="480">
        <f>AVERAGE('monthly data'!GR260:GT260)</f>
        <v>723.65413722233336</v>
      </c>
      <c r="BR260" s="480">
        <f>AVERAGE('monthly data'!GU260:GW260)</f>
        <v>749.83461429400995</v>
      </c>
      <c r="BS260" s="480">
        <f>AVERAGE('monthly data'!GX260:GZ260)</f>
        <v>791.27405967600009</v>
      </c>
      <c r="BT260" s="480">
        <f>AVERAGE('monthly data'!HA260:HC260)</f>
        <v>859.77660896966665</v>
      </c>
      <c r="BU260" s="480">
        <f>AVERAGE('monthly data'!HD260:HF260)</f>
        <v>847.62482068700001</v>
      </c>
      <c r="BV260" s="480">
        <f>AVERAGE('monthly data'!HG260:HI260)</f>
        <v>854.05408988199997</v>
      </c>
      <c r="BW260" s="480">
        <f>AVERAGE('monthly data'!HJ260:HL260)</f>
        <v>880.35957149933347</v>
      </c>
      <c r="BX260" s="480">
        <f>AVERAGE('monthly data'!HM260:HO260)</f>
        <v>917.90799255799993</v>
      </c>
      <c r="BY260" s="480">
        <f>AVERAGE('monthly data'!HP260:HR260)</f>
        <v>971.78717282566674</v>
      </c>
      <c r="BZ260" s="480">
        <f>AVERAGE('monthly data'!HS260:HU260)</f>
        <v>1002.5341475729998</v>
      </c>
      <c r="CA260" s="480">
        <f>AVERAGE('monthly data'!HV260:HX260)</f>
        <v>1031.2504497710506</v>
      </c>
      <c r="CB260" s="480">
        <f>AVERAGE('monthly data'!HY260:IA260)</f>
        <v>1172.408840727978</v>
      </c>
      <c r="CC260" s="480">
        <f>AVERAGE('monthly data'!IB260:ID260)</f>
        <v>1214.6458057464163</v>
      </c>
      <c r="CD260" s="480">
        <f>AVERAGE('monthly data'!IE260:IG260)</f>
        <v>1215.821277325728</v>
      </c>
      <c r="CE260" s="480">
        <f>AVERAGE('monthly data'!IH260:IJ260)</f>
        <v>1249.9902649815729</v>
      </c>
      <c r="CF260" s="480">
        <f>AVERAGE('monthly data'!IK260:IM260)</f>
        <v>1371.5927171632593</v>
      </c>
      <c r="CG260" s="480">
        <f>AVERAGE('monthly data'!IN260:IP260)</f>
        <v>1420.9140489029296</v>
      </c>
      <c r="CH260" s="480">
        <f>AVERAGE('monthly data'!IQ260:IS260)</f>
        <v>1461.8297828463828</v>
      </c>
      <c r="CI260" s="480">
        <f>AVERAGE('monthly data'!IT260:IV260)</f>
        <v>1489.687582109699</v>
      </c>
      <c r="CJ260" s="480">
        <f>AVERAGE('monthly data'!IW260:IY260)</f>
        <v>1517.4256300112713</v>
      </c>
      <c r="CK260" s="480">
        <f>AVERAGE('monthly data'!IZ260:JB260)</f>
        <v>1530.0968022204818</v>
      </c>
      <c r="CL260" s="480">
        <f>AVERAGE('monthly data'!JC260:JE260)</f>
        <v>1552.0942600293008</v>
      </c>
      <c r="CM260" s="480">
        <f>AVERAGE('monthly data'!JF260:JH260)</f>
        <v>1607.9469891494693</v>
      </c>
      <c r="CN260" s="480">
        <f>AVERAGE('monthly data'!JI260:JK260)</f>
        <v>1703.7031581999117</v>
      </c>
      <c r="CO260" s="480">
        <f>AVERAGE('monthly data'!JL260:JN260)</f>
        <v>1753.9079737959198</v>
      </c>
      <c r="CP260" s="480">
        <f>AVERAGE('monthly data'!JO260:JQ260)</f>
        <v>1767.6364988700905</v>
      </c>
      <c r="CQ260" s="480">
        <f>AVERAGE('monthly data'!JR260:JT260)</f>
        <v>1853.4297209356519</v>
      </c>
      <c r="CR260" s="480">
        <f>AVERAGE('monthly data'!JU260:JW260)</f>
        <v>1904.592939282986</v>
      </c>
      <c r="CS260" s="480">
        <f>AVERAGE('monthly data'!JX260:JZ260)</f>
        <v>1947.3095023763906</v>
      </c>
      <c r="CT260" s="480">
        <f>AVERAGE('monthly data'!KA260:KC260)</f>
        <v>2024.9635895181516</v>
      </c>
      <c r="CU260" s="480">
        <f>AVERAGE('monthly data'!KD260:KF260)</f>
        <v>2082.2017325946422</v>
      </c>
      <c r="CV260" s="480">
        <f>AVERAGE('monthly data'!KG260:KI260)</f>
        <v>2166.0258313623763</v>
      </c>
      <c r="CW260" s="480">
        <f>AVERAGE('monthly data'!KJ260:KL260)</f>
        <v>2218.1743354775695</v>
      </c>
      <c r="CX260" s="480">
        <f>AVERAGE('monthly data'!KM260:KO260)</f>
        <v>2314.4338407394398</v>
      </c>
      <c r="CY260" s="480">
        <f>AVERAGE('monthly data'!KP260:KR260)</f>
        <v>2428.1791319216427</v>
      </c>
      <c r="CZ260" s="480">
        <f>AVERAGE('monthly data'!KS260:KU260)</f>
        <v>2546.5271922362977</v>
      </c>
      <c r="DA260" s="480">
        <f>AVERAGE('monthly data'!KV260:KX260)</f>
        <v>2680.1614671670495</v>
      </c>
      <c r="DB260" s="480">
        <f>AVERAGE('monthly data'!KY260:LA260)</f>
        <v>2761.1368791359869</v>
      </c>
      <c r="DC260" s="480">
        <f>AVERAGE('monthly data'!LB260:LD260)</f>
        <v>2866.2434930036811</v>
      </c>
      <c r="DD260" s="480">
        <f>AVERAGE('monthly data'!LE260:LG260)</f>
        <v>3003.4700086643847</v>
      </c>
      <c r="DE260" s="480">
        <f>AVERAGE('monthly data'!LH260:LJ260)</f>
        <v>3138.8241861089937</v>
      </c>
      <c r="DF260" s="480">
        <f>AVERAGE('monthly data'!LK260:LM260)</f>
        <v>3261.5739261549993</v>
      </c>
      <c r="DG260" s="480">
        <f>AVERAGE('monthly data'!LN260:LP260)</f>
        <v>3453.1814113107489</v>
      </c>
      <c r="DH260" s="480">
        <f>AVERAGE('monthly data'!LQ260:LS260)</f>
        <v>3658.1294355021587</v>
      </c>
      <c r="DI260" s="480">
        <f>AVERAGE('monthly data'!LT260:LV260)</f>
        <v>3776.4103282924511</v>
      </c>
      <c r="DJ260" s="480">
        <f>AVERAGE('monthly data'!LW260:LY260)</f>
        <v>3862.4197449947587</v>
      </c>
      <c r="DK260" s="480">
        <f>AVERAGE('monthly data'!LZ260:MB260)</f>
        <v>3927.4051463681176</v>
      </c>
      <c r="DL260" s="480" t="e">
        <f>AVERAGE('monthly data'!MC260:ME260)</f>
        <v>#DIV/0!</v>
      </c>
      <c r="DM260" s="480" t="e">
        <f>AVERAGE('monthly data'!MF260:MH260)</f>
        <v>#DIV/0!</v>
      </c>
      <c r="DN260" s="480" t="e">
        <f>AVERAGE('monthly data'!MI260:MK260)</f>
        <v>#DIV/0!</v>
      </c>
      <c r="DO260" s="480" t="e">
        <f>AVERAGE('monthly data'!ML260:MN260)</f>
        <v>#DIV/0!</v>
      </c>
      <c r="DP260" s="480" t="e">
        <f>AVERAGE('monthly data'!MO260:MQ260)</f>
        <v>#DIV/0!</v>
      </c>
      <c r="DQ260" s="480" t="e">
        <f>AVERAGE('monthly data'!MR260:MT260)</f>
        <v>#DIV/0!</v>
      </c>
      <c r="DR260" s="480" t="e">
        <f>AVERAGE('monthly data'!MU260:MW260)</f>
        <v>#DIV/0!</v>
      </c>
      <c r="DS260" s="480"/>
      <c r="DT260" s="480"/>
      <c r="DU260" s="480"/>
      <c r="DV260" s="480"/>
      <c r="DW260" s="480"/>
      <c r="DX260" s="480"/>
      <c r="DY260" s="480"/>
      <c r="DZ260" s="480"/>
    </row>
    <row r="261" spans="1:130" s="216" customFormat="1">
      <c r="A261" s="716"/>
      <c r="B261" s="476" t="s">
        <v>585</v>
      </c>
      <c r="C261" s="481">
        <f>AVERAGE('monthly data'!B261:D261)</f>
        <v>34.884299999999996</v>
      </c>
      <c r="D261" s="481">
        <f>AVERAGE('monthly data'!E261:G261)</f>
        <v>38.317</v>
      </c>
      <c r="E261" s="481">
        <f>AVERAGE('monthly data'!H261:J261)</f>
        <v>45.270900000000005</v>
      </c>
      <c r="F261" s="481">
        <f>AVERAGE('monthly data'!K261:M261)</f>
        <v>46.764699999999984</v>
      </c>
      <c r="G261" s="481">
        <f>AVERAGE('monthly data'!N261:P261)</f>
        <v>46.349766666666675</v>
      </c>
      <c r="H261" s="481">
        <f>AVERAGE('monthly data'!Q261:S261)</f>
        <v>47.45453333333333</v>
      </c>
      <c r="I261" s="481">
        <f>AVERAGE('monthly data'!T261:V261)</f>
        <v>51.135933333333334</v>
      </c>
      <c r="J261" s="481">
        <f>AVERAGE('monthly data'!W261:Y261)</f>
        <v>52.104633333333332</v>
      </c>
      <c r="K261" s="481">
        <f>AVERAGE('monthly data'!Z261:AB261)</f>
        <v>56.509266666666669</v>
      </c>
      <c r="L261" s="481">
        <f>AVERAGE('monthly data'!AC261:AE261)</f>
        <v>63.547366666666676</v>
      </c>
      <c r="M261" s="481">
        <f>AVERAGE('monthly data'!AF261:AH261)</f>
        <v>65.555333333333337</v>
      </c>
      <c r="N261" s="481">
        <f>AVERAGE('monthly data'!AI261:AK261)</f>
        <v>69.318200000000004</v>
      </c>
      <c r="O261" s="481">
        <f>AVERAGE('monthly data'!AL261:AN261)</f>
        <v>70.502966666666666</v>
      </c>
      <c r="P261" s="481">
        <f>AVERAGE('monthly data'!AO261:AQ261)</f>
        <v>66.542600000000007</v>
      </c>
      <c r="Q261" s="481">
        <f>AVERAGE('monthly data'!AR261:AT261)</f>
        <v>66.116393666666667</v>
      </c>
      <c r="R261" s="481">
        <f>AVERAGE('monthly data'!AU261:AW261)</f>
        <v>68.255313999999998</v>
      </c>
      <c r="S261" s="481">
        <f>AVERAGE('monthly data'!AX261:AZ261)</f>
        <v>71.8</v>
      </c>
      <c r="T261" s="481">
        <f>AVERAGE('monthly data'!BA261:BC261)</f>
        <v>73.397744666666668</v>
      </c>
      <c r="U261" s="481">
        <f>AVERAGE('monthly data'!BD261:BF261)</f>
        <v>74.131231</v>
      </c>
      <c r="V261" s="481">
        <f>AVERAGE('monthly data'!BG261:BI261)</f>
        <v>74.356885666666656</v>
      </c>
      <c r="W261" s="481">
        <f>AVERAGE('monthly data'!BJ261:BL261)</f>
        <v>75.348932999999988</v>
      </c>
      <c r="X261" s="481">
        <f>AVERAGE('monthly data'!BM261:BO261)</f>
        <v>79.020663666666664</v>
      </c>
      <c r="Y261" s="481">
        <f>AVERAGE('monthly data'!BP261:BR261)</f>
        <v>78.033429666666663</v>
      </c>
      <c r="Z261" s="481">
        <f>AVERAGE('monthly data'!BS261:BU261)</f>
        <v>80.379715666666669</v>
      </c>
      <c r="AA261" s="481">
        <f>AVERAGE('monthly data'!BV261:BX261)</f>
        <v>94.49984666666667</v>
      </c>
      <c r="AB261" s="481">
        <f>AVERAGE('monthly data'!BY261:CA261)</f>
        <v>98.466965666666667</v>
      </c>
      <c r="AC261" s="481">
        <f>AVERAGE('monthly data'!CB261:CD261)</f>
        <v>96.177626666666654</v>
      </c>
      <c r="AD261" s="481">
        <f>AVERAGE('monthly data'!CE261:CG261)</f>
        <v>96.814880000000002</v>
      </c>
      <c r="AE261" s="481">
        <f>AVERAGE('monthly data'!CH261:CJ261)</f>
        <v>101.14363666666667</v>
      </c>
      <c r="AF261" s="481">
        <f>AVERAGE('monthly data'!CK261:CM261)</f>
        <v>105.03893333333336</v>
      </c>
      <c r="AG261" s="481">
        <f>AVERAGE('monthly data'!CN261:CP261)</f>
        <v>108.94089333333334</v>
      </c>
      <c r="AH261" s="481">
        <f>AVERAGE('monthly data'!CQ261:CS261)</f>
        <v>113.08336000000001</v>
      </c>
      <c r="AI261" s="481">
        <f>AVERAGE('monthly data'!CT261:CV261)</f>
        <v>119.29840999999999</v>
      </c>
      <c r="AJ261" s="481">
        <f>AVERAGE('monthly data'!CW261:CY261)</f>
        <v>121.38890666666664</v>
      </c>
      <c r="AK261" s="481">
        <f>AVERAGE('monthly data'!CZ261:DB261)</f>
        <v>127.85834666666666</v>
      </c>
      <c r="AL261" s="481">
        <f>AVERAGE('monthly data'!DC261:DE261)</f>
        <v>131.56146999999999</v>
      </c>
      <c r="AM261" s="481">
        <f>AVERAGE('monthly data'!DF261:DH261)</f>
        <v>129.42258968566665</v>
      </c>
      <c r="AN261" s="481">
        <f>AVERAGE('monthly data'!DI261:DK261)</f>
        <v>130.42827361923335</v>
      </c>
      <c r="AO261" s="481">
        <f>AVERAGE('monthly data'!DL261:DN261)</f>
        <v>139.40657183266669</v>
      </c>
      <c r="AP261" s="481">
        <f>AVERAGE('monthly data'!DO261:DQ261)</f>
        <v>147.48908795933332</v>
      </c>
      <c r="AQ261" s="481">
        <f>AVERAGE('monthly data'!DR261:DT261)</f>
        <v>156.61951572799998</v>
      </c>
      <c r="AR261" s="481">
        <f>AVERAGE('monthly data'!DU261:DW261)</f>
        <v>171.5429946903333</v>
      </c>
      <c r="AS261" s="481">
        <f>AVERAGE('monthly data'!DX261:DZ261)</f>
        <v>183.93646639303333</v>
      </c>
      <c r="AT261" s="481">
        <f>AVERAGE('monthly data'!EA261:EC261)</f>
        <v>193.52612525566329</v>
      </c>
      <c r="AU261" s="481">
        <f>AVERAGE('monthly data'!ED261:EF261)</f>
        <v>195.83520149666666</v>
      </c>
      <c r="AV261" s="481">
        <f>AVERAGE('monthly data'!EG261:EI261)</f>
        <v>220.34435699176666</v>
      </c>
      <c r="AW261" s="481">
        <f>AVERAGE('monthly data'!EJ261:EL261)</f>
        <v>231.30395987966668</v>
      </c>
      <c r="AX261" s="481">
        <f>AVERAGE('monthly data'!EM261:EO261)</f>
        <v>250.18078337533333</v>
      </c>
      <c r="AY261" s="481">
        <f>AVERAGE('monthly data'!EP261:ER261)</f>
        <v>247.55680255366667</v>
      </c>
      <c r="AZ261" s="481">
        <f>AVERAGE('monthly data'!ES261:EU261)</f>
        <v>279.37667292099997</v>
      </c>
      <c r="BA261" s="481">
        <f>AVERAGE('monthly data'!EV261:EX261)</f>
        <v>302.50797358199998</v>
      </c>
      <c r="BB261" s="481">
        <f>AVERAGE('monthly data'!EY261:FA261)</f>
        <v>339.39399233499995</v>
      </c>
      <c r="BC261" s="481">
        <f>AVERAGE('monthly data'!FB261:FD261)</f>
        <v>350.91989912766667</v>
      </c>
      <c r="BD261" s="481">
        <f>AVERAGE('monthly data'!FE261:FG261)</f>
        <v>365.06726597400001</v>
      </c>
      <c r="BE261" s="481">
        <f>AVERAGE('monthly data'!FH261:FJ261)</f>
        <v>380.24614028933325</v>
      </c>
      <c r="BF261" s="481">
        <f>AVERAGE('monthly data'!FK261:FM261)</f>
        <v>384.76431487000008</v>
      </c>
      <c r="BG261" s="481">
        <f>AVERAGE('monthly data'!FN261:FP261)</f>
        <v>353.50001123707943</v>
      </c>
      <c r="BH261" s="481">
        <f>AVERAGE('monthly data'!FQ261:FS261)</f>
        <v>353.79821206066669</v>
      </c>
      <c r="BI261" s="481">
        <f>AVERAGE('monthly data'!FT261:FV261)</f>
        <v>369.99236793633332</v>
      </c>
      <c r="BJ261" s="481">
        <f>AVERAGE('monthly data'!FW261:FY261)</f>
        <v>398.89868062733331</v>
      </c>
      <c r="BK261" s="481">
        <f>AVERAGE('monthly data'!FZ261:GB261)</f>
        <v>411.54805806266671</v>
      </c>
      <c r="BL261" s="481">
        <f>AVERAGE('monthly data'!GC261:GE261)</f>
        <v>442.44421338733326</v>
      </c>
      <c r="BM261" s="481">
        <f>AVERAGE('monthly data'!GF261:GH261)</f>
        <v>466.7461525613333</v>
      </c>
      <c r="BN261" s="481">
        <f>AVERAGE('monthly data'!GI261:GK261)</f>
        <v>492.93981507133338</v>
      </c>
      <c r="BO261" s="481">
        <f>AVERAGE('monthly data'!GL261:GN261)</f>
        <v>504.41645189499997</v>
      </c>
      <c r="BP261" s="481">
        <f>AVERAGE('monthly data'!GO261:GQ261)</f>
        <v>567.71531229533332</v>
      </c>
      <c r="BQ261" s="481">
        <f>AVERAGE('monthly data'!GR261:GT261)</f>
        <v>607.49109255566657</v>
      </c>
      <c r="BR261" s="481">
        <f>AVERAGE('monthly data'!GU261:GW261)</f>
        <v>623.61285096067661</v>
      </c>
      <c r="BS261" s="481">
        <f>AVERAGE('monthly data'!GX261:GZ261)</f>
        <v>665.98276367599999</v>
      </c>
      <c r="BT261" s="481">
        <f>AVERAGE('monthly data'!HA261:HC261)</f>
        <v>727.60975063633339</v>
      </c>
      <c r="BU261" s="481">
        <f>AVERAGE('monthly data'!HD261:HF261)</f>
        <v>710.44516668699998</v>
      </c>
      <c r="BV261" s="481">
        <f>AVERAGE('monthly data'!HG261:HI261)</f>
        <v>704.95451754866679</v>
      </c>
      <c r="BW261" s="481">
        <f>AVERAGE('monthly data'!HJ261:HL261)</f>
        <v>724.79349083266663</v>
      </c>
      <c r="BX261" s="481">
        <f>AVERAGE('monthly data'!HM261:HO261)</f>
        <v>764.42028122466672</v>
      </c>
      <c r="BY261" s="481">
        <f>AVERAGE('monthly data'!HP261:HR261)</f>
        <v>810.13924082566666</v>
      </c>
      <c r="BZ261" s="481">
        <f>AVERAGE('monthly data'!HS261:HU261)</f>
        <v>827.53260490633329</v>
      </c>
      <c r="CA261" s="481">
        <f>AVERAGE('monthly data'!HV261:HX261)</f>
        <v>833.07121659049835</v>
      </c>
      <c r="CB261" s="481">
        <f>AVERAGE('monthly data'!HY261:IA261)</f>
        <v>907.39308326136359</v>
      </c>
      <c r="CC261" s="481">
        <f>AVERAGE('monthly data'!IB261:ID261)</f>
        <v>957.54454717737724</v>
      </c>
      <c r="CD261" s="481">
        <f>AVERAGE('monthly data'!IE261:IG261)</f>
        <v>973.41304805214997</v>
      </c>
      <c r="CE261" s="481">
        <f>AVERAGE('monthly data'!IH261:IJ261)</f>
        <v>1015.5534142947117</v>
      </c>
      <c r="CF261" s="481">
        <f>AVERAGE('monthly data'!IK261:IM261)</f>
        <v>1134.7996387550429</v>
      </c>
      <c r="CG261" s="481">
        <f>AVERAGE('monthly data'!IN261:IP261)</f>
        <v>1174.4881249190896</v>
      </c>
      <c r="CH261" s="481">
        <f>AVERAGE('monthly data'!IQ261:IS261)</f>
        <v>1205.8698467125078</v>
      </c>
      <c r="CI261" s="481">
        <f>AVERAGE('monthly data'!IT261:IV261)</f>
        <v>1226.1052990505475</v>
      </c>
      <c r="CJ261" s="481">
        <f>AVERAGE('monthly data'!IW261:IY261)</f>
        <v>1251.799401494276</v>
      </c>
      <c r="CK261" s="481">
        <f>AVERAGE('monthly data'!IZ261:JB261)</f>
        <v>1240.0188377617803</v>
      </c>
      <c r="CL261" s="481">
        <f>AVERAGE('monthly data'!JC261:JE261)</f>
        <v>1227.5206903853316</v>
      </c>
      <c r="CM261" s="481">
        <f>AVERAGE('monthly data'!JF261:JH261)</f>
        <v>1273.9791082075301</v>
      </c>
      <c r="CN261" s="481">
        <f>AVERAGE('monthly data'!JI261:JK261)</f>
        <v>1328.3540659692803</v>
      </c>
      <c r="CO261" s="481">
        <f>AVERAGE('monthly data'!JL261:JN261)</f>
        <v>1370.104043059787</v>
      </c>
      <c r="CP261" s="481">
        <f>AVERAGE('monthly data'!JO261:JQ261)</f>
        <v>1369.3857987565182</v>
      </c>
      <c r="CQ261" s="481">
        <f>AVERAGE('monthly data'!JR261:JT261)</f>
        <v>1434.3701422699708</v>
      </c>
      <c r="CR261" s="481">
        <f>AVERAGE('monthly data'!JU261:JW261)</f>
        <v>1461.4596042615933</v>
      </c>
      <c r="CS261" s="481">
        <f>AVERAGE('monthly data'!JX261:JZ261)</f>
        <v>1482.9642545950821</v>
      </c>
      <c r="CT261" s="481">
        <f>AVERAGE('monthly data'!KA261:KC261)</f>
        <v>1526.478278994291</v>
      </c>
      <c r="CU261" s="481">
        <f>AVERAGE('monthly data'!KD261:KF261)</f>
        <v>1588.3403637215999</v>
      </c>
      <c r="CV261" s="481">
        <f>AVERAGE('monthly data'!KG261:KI261)</f>
        <v>1680.9959882816602</v>
      </c>
      <c r="CW261" s="481">
        <f>AVERAGE('monthly data'!KJ261:KL261)</f>
        <v>1723.9111526341396</v>
      </c>
      <c r="CX261" s="481">
        <f>AVERAGE('monthly data'!KM261:KO261)</f>
        <v>1812.7645389774145</v>
      </c>
      <c r="CY261" s="481">
        <f>AVERAGE('monthly data'!KP261:KR261)</f>
        <v>1885.9148823975895</v>
      </c>
      <c r="CZ261" s="481">
        <f>AVERAGE('monthly data'!KS261:KU261)</f>
        <v>1974.8085122978273</v>
      </c>
      <c r="DA261" s="481">
        <f>AVERAGE('monthly data'!KV261:KX261)</f>
        <v>2081.5753466257324</v>
      </c>
      <c r="DB261" s="481">
        <f>AVERAGE('monthly data'!KY261:LA261)</f>
        <v>2135.8430198583387</v>
      </c>
      <c r="DC261" s="481">
        <f>AVERAGE('monthly data'!LB261:LD261)</f>
        <v>2187.8464347728232</v>
      </c>
      <c r="DD261" s="481">
        <f>AVERAGE('monthly data'!LE261:LG261)</f>
        <v>2278.4753674656649</v>
      </c>
      <c r="DE261" s="481">
        <f>AVERAGE('monthly data'!LH261:LJ261)</f>
        <v>2376.8280085658539</v>
      </c>
      <c r="DF261" s="481">
        <f>AVERAGE('monthly data'!LK261:LM261)</f>
        <v>2448.0416784844883</v>
      </c>
      <c r="DG261" s="481">
        <f>AVERAGE('monthly data'!LN261:LP261)</f>
        <v>2507.3600648079669</v>
      </c>
      <c r="DH261" s="481">
        <f>AVERAGE('monthly data'!LQ261:LS261)</f>
        <v>2721.652634922812</v>
      </c>
      <c r="DI261" s="481">
        <f>AVERAGE('monthly data'!LT261:LV261)</f>
        <v>2817.1978673202998</v>
      </c>
      <c r="DJ261" s="481">
        <f>AVERAGE('monthly data'!LW261:LY261)</f>
        <v>2890.741097747034</v>
      </c>
      <c r="DK261" s="481">
        <f>AVERAGE('monthly data'!LZ261:MB261)</f>
        <v>2939.5522900997871</v>
      </c>
      <c r="DL261" s="481" t="e">
        <f>AVERAGE('monthly data'!MC261:ME261)</f>
        <v>#DIV/0!</v>
      </c>
      <c r="DM261" s="481" t="e">
        <f>AVERAGE('monthly data'!MF261:MH261)</f>
        <v>#DIV/0!</v>
      </c>
      <c r="DN261" s="481" t="e">
        <f>AVERAGE('monthly data'!MI261:MK261)</f>
        <v>#DIV/0!</v>
      </c>
      <c r="DO261" s="481" t="e">
        <f>AVERAGE('monthly data'!ML261:MN261)</f>
        <v>#DIV/0!</v>
      </c>
      <c r="DP261" s="481" t="e">
        <f>AVERAGE('monthly data'!MO261:MQ261)</f>
        <v>#DIV/0!</v>
      </c>
      <c r="DQ261" s="481" t="e">
        <f>AVERAGE('monthly data'!MR261:MT261)</f>
        <v>#DIV/0!</v>
      </c>
      <c r="DR261" s="481" t="e">
        <f>AVERAGE('monthly data'!MU261:MW261)</f>
        <v>#DIV/0!</v>
      </c>
      <c r="DS261" s="481"/>
      <c r="DT261" s="481"/>
      <c r="DU261" s="481"/>
      <c r="DV261" s="481"/>
      <c r="DW261" s="481"/>
      <c r="DX261" s="481"/>
      <c r="DY261" s="481"/>
      <c r="DZ261" s="481"/>
    </row>
    <row r="262" spans="1:130" s="216" customFormat="1">
      <c r="A262" s="716"/>
      <c r="B262" s="476" t="s">
        <v>586</v>
      </c>
      <c r="C262" s="481">
        <f>AVERAGE('monthly data'!B262:D262)</f>
        <v>29.671599999999998</v>
      </c>
      <c r="D262" s="481">
        <f>AVERAGE('monthly data'!E262:G262)</f>
        <v>32.233066666666666</v>
      </c>
      <c r="E262" s="481">
        <f>AVERAGE('monthly data'!H262:J262)</f>
        <v>38.519566666666663</v>
      </c>
      <c r="F262" s="481">
        <f>AVERAGE('monthly data'!K262:M262)</f>
        <v>39.467199999999998</v>
      </c>
      <c r="G262" s="481">
        <f>AVERAGE('monthly data'!N262:P262)</f>
        <v>39.380299999999998</v>
      </c>
      <c r="H262" s="481">
        <f>AVERAGE('monthly data'!Q262:S262)</f>
        <v>40.254600000000003</v>
      </c>
      <c r="I262" s="481">
        <f>AVERAGE('monthly data'!T262:V262)</f>
        <v>43.962833333333343</v>
      </c>
      <c r="J262" s="481">
        <f>AVERAGE('monthly data'!W262:Y262)</f>
        <v>43.754300000000001</v>
      </c>
      <c r="K262" s="481">
        <f>AVERAGE('monthly data'!Z262:AB262)</f>
        <v>45.651966666666674</v>
      </c>
      <c r="L262" s="481">
        <f>AVERAGE('monthly data'!AC262:AE262)</f>
        <v>50.875433333333341</v>
      </c>
      <c r="M262" s="481">
        <f>AVERAGE('monthly data'!AF262:AH262)</f>
        <v>52.718866666666663</v>
      </c>
      <c r="N262" s="481">
        <f>AVERAGE('monthly data'!AI262:AK262)</f>
        <v>53.259366666666665</v>
      </c>
      <c r="O262" s="481">
        <f>AVERAGE('monthly data'!AL262:AN262)</f>
        <v>50.599299999999999</v>
      </c>
      <c r="P262" s="481">
        <f>AVERAGE('monthly data'!AO262:AQ262)</f>
        <v>51.277633333333334</v>
      </c>
      <c r="Q262" s="481">
        <f>AVERAGE('monthly data'!AR262:AT262)</f>
        <v>46.915327000000012</v>
      </c>
      <c r="R262" s="481">
        <f>AVERAGE('monthly data'!AU262:AW262)</f>
        <v>47.649047333333328</v>
      </c>
      <c r="S262" s="481">
        <f>AVERAGE('monthly data'!AX262:AZ262)</f>
        <v>52.310633333333328</v>
      </c>
      <c r="T262" s="481">
        <f>AVERAGE('monthly data'!BA262:BC262)</f>
        <v>54.20594466666666</v>
      </c>
      <c r="U262" s="481">
        <f>AVERAGE('monthly data'!BD262:BF262)</f>
        <v>56.978897666666661</v>
      </c>
      <c r="V262" s="481">
        <f>AVERAGE('monthly data'!BG262:BI262)</f>
        <v>56.218952333333334</v>
      </c>
      <c r="W262" s="481">
        <f>AVERAGE('monthly data'!BJ262:BL262)</f>
        <v>56.825599666666655</v>
      </c>
      <c r="X262" s="481">
        <f>AVERAGE('monthly data'!BM262:BO262)</f>
        <v>58.097996999999999</v>
      </c>
      <c r="Y262" s="481">
        <f>AVERAGE('monthly data'!BP262:BR262)</f>
        <v>56.628429666666669</v>
      </c>
      <c r="Z262" s="481">
        <f>AVERAGE('monthly data'!BS262:BU262)</f>
        <v>58.164715666666666</v>
      </c>
      <c r="AA262" s="481">
        <f>AVERAGE('monthly data'!BV262:BX262)</f>
        <v>67.888180000000006</v>
      </c>
      <c r="AB262" s="481">
        <f>AVERAGE('monthly data'!BY262:CA262)</f>
        <v>71.996965666666654</v>
      </c>
      <c r="AC262" s="481">
        <f>AVERAGE('monthly data'!CB262:CD262)</f>
        <v>73.754293333333337</v>
      </c>
      <c r="AD262" s="481">
        <f>AVERAGE('monthly data'!CE262:CG262)</f>
        <v>69.214879999999994</v>
      </c>
      <c r="AE262" s="481">
        <f>AVERAGE('monthly data'!CH262:CJ262)</f>
        <v>66.110303333333334</v>
      </c>
      <c r="AF262" s="481">
        <f>AVERAGE('monthly data'!CK262:CM262)</f>
        <v>69.405600000000021</v>
      </c>
      <c r="AG262" s="481">
        <f>AVERAGE('monthly data'!CN262:CP262)</f>
        <v>71.726560000000006</v>
      </c>
      <c r="AH262" s="481">
        <f>AVERAGE('monthly data'!CQ262:CS262)</f>
        <v>72.117360000000005</v>
      </c>
      <c r="AI262" s="481">
        <f>AVERAGE('monthly data'!CT262:CV262)</f>
        <v>80.052810000000008</v>
      </c>
      <c r="AJ262" s="481">
        <f>AVERAGE('monthly data'!CW262:CY262)</f>
        <v>84.786773333333329</v>
      </c>
      <c r="AK262" s="481">
        <f>AVERAGE('monthly data'!CZ262:DB262)</f>
        <v>89.527546666666652</v>
      </c>
      <c r="AL262" s="481">
        <f>AVERAGE('monthly data'!DC262:DE262)</f>
        <v>92.79443666666667</v>
      </c>
      <c r="AM262" s="481">
        <f>AVERAGE('monthly data'!DF262:DH262)</f>
        <v>86.14404935233334</v>
      </c>
      <c r="AN262" s="481">
        <f>AVERAGE('monthly data'!DI262:DK262)</f>
        <v>87.856045555333324</v>
      </c>
      <c r="AO262" s="481">
        <f>AVERAGE('monthly data'!DL262:DN262)</f>
        <v>91.73602437000001</v>
      </c>
      <c r="AP262" s="481">
        <f>AVERAGE('monthly data'!DO262:DQ262)</f>
        <v>95.238778151333307</v>
      </c>
      <c r="AQ262" s="481">
        <f>AVERAGE('monthly data'!DR262:DT262)</f>
        <v>103.910087933</v>
      </c>
      <c r="AR262" s="481">
        <f>AVERAGE('monthly data'!DU262:DW262)</f>
        <v>113.40633710099998</v>
      </c>
      <c r="AS262" s="481">
        <f>AVERAGE('monthly data'!DX262:DZ262)</f>
        <v>118.23515453769998</v>
      </c>
      <c r="AT262" s="481">
        <f>AVERAGE('monthly data'!EA262:EC262)</f>
        <v>123.61068525232997</v>
      </c>
      <c r="AU262" s="481">
        <f>AVERAGE('monthly data'!ED262:EF262)</f>
        <v>124.4311146776667</v>
      </c>
      <c r="AV262" s="481">
        <f>AVERAGE('monthly data'!EG262:EI262)</f>
        <v>138.64108783043329</v>
      </c>
      <c r="AW262" s="481">
        <f>AVERAGE('monthly data'!EJ262:EL262)</f>
        <v>137.05079401066666</v>
      </c>
      <c r="AX262" s="481">
        <f>AVERAGE('monthly data'!EM262:EO262)</f>
        <v>147.68175370866666</v>
      </c>
      <c r="AY262" s="481">
        <f>AVERAGE('monthly data'!EP262:ER262)</f>
        <v>149.60750255366665</v>
      </c>
      <c r="AZ262" s="481">
        <f>AVERAGE('monthly data'!ES262:EU262)</f>
        <v>165.20442708133331</v>
      </c>
      <c r="BA262" s="481">
        <f>AVERAGE('monthly data'!EV262:EX262)</f>
        <v>170.88343424866665</v>
      </c>
      <c r="BB262" s="481">
        <f>AVERAGE('monthly data'!EY262:FA262)</f>
        <v>200.278078335</v>
      </c>
      <c r="BC262" s="481">
        <f>AVERAGE('monthly data'!FB262:FD262)</f>
        <v>218.7260441276666</v>
      </c>
      <c r="BD262" s="481">
        <f>AVERAGE('monthly data'!FE262:FG262)</f>
        <v>236.72304964066666</v>
      </c>
      <c r="BE262" s="481">
        <f>AVERAGE('monthly data'!FH262:FJ262)</f>
        <v>248.12310695599999</v>
      </c>
      <c r="BF262" s="481">
        <f>AVERAGE('monthly data'!FK262:FM262)</f>
        <v>249.89687853666669</v>
      </c>
      <c r="BG262" s="481">
        <f>AVERAGE('monthly data'!FN262:FP262)</f>
        <v>223.49384657041279</v>
      </c>
      <c r="BH262" s="481">
        <f>AVERAGE('monthly data'!FQ262:FS262)</f>
        <v>223.37637954400006</v>
      </c>
      <c r="BI262" s="481">
        <f>AVERAGE('monthly data'!FT262:FV262)</f>
        <v>242.98818753633336</v>
      </c>
      <c r="BJ262" s="481">
        <f>AVERAGE('monthly data'!FW262:FY262)</f>
        <v>251.46568189399991</v>
      </c>
      <c r="BK262" s="481">
        <f>AVERAGE('monthly data'!FZ262:GB262)</f>
        <v>249.01128854533337</v>
      </c>
      <c r="BL262" s="481">
        <f>AVERAGE('monthly data'!GC262:GE262)</f>
        <v>276.94096470646667</v>
      </c>
      <c r="BM262" s="481">
        <f>AVERAGE('monthly data'!GF262:GH262)</f>
        <v>291.6852559456666</v>
      </c>
      <c r="BN262" s="481">
        <f>AVERAGE('monthly data'!GI262:GK262)</f>
        <v>312.8917190046667</v>
      </c>
      <c r="BO262" s="481">
        <f>AVERAGE('monthly data'!GL262:GN262)</f>
        <v>317.56382301166661</v>
      </c>
      <c r="BP262" s="481">
        <f>AVERAGE('monthly data'!GO262:GQ262)</f>
        <v>357.85682002866662</v>
      </c>
      <c r="BQ262" s="481">
        <f>AVERAGE('monthly data'!GR262:GT262)</f>
        <v>359.86864843466668</v>
      </c>
      <c r="BR262" s="481">
        <f>AVERAGE('monthly data'!GU262:GW262)</f>
        <v>369.72053780200991</v>
      </c>
      <c r="BS262" s="481">
        <f>AVERAGE('monthly data'!GX262:GZ262)</f>
        <v>391.30817034266664</v>
      </c>
      <c r="BT262" s="481">
        <f>AVERAGE('monthly data'!HA262:HC262)</f>
        <v>428.00982496966679</v>
      </c>
      <c r="BU262" s="481">
        <f>AVERAGE('monthly data'!HD262:HF262)</f>
        <v>420.21551445366663</v>
      </c>
      <c r="BV262" s="481">
        <f>AVERAGE('monthly data'!HG262:HI262)</f>
        <v>412.7423889653333</v>
      </c>
      <c r="BW262" s="481">
        <f>AVERAGE('monthly data'!HJ262:HL262)</f>
        <v>421.50538846600011</v>
      </c>
      <c r="BX262" s="481">
        <f>AVERAGE('monthly data'!HM262:HO262)</f>
        <v>464.25940205799998</v>
      </c>
      <c r="BY262" s="481">
        <f>AVERAGE('monthly data'!HP262:HR262)</f>
        <v>497.86533582566659</v>
      </c>
      <c r="BZ262" s="481">
        <f>AVERAGE('monthly data'!HS262:HU262)</f>
        <v>491.27397090633332</v>
      </c>
      <c r="CA262" s="481">
        <f>AVERAGE('monthly data'!HV262:HX262)</f>
        <v>491.78790787633221</v>
      </c>
      <c r="CB262" s="481">
        <f>AVERAGE('monthly data'!HY262:IA262)</f>
        <v>536.09217869507074</v>
      </c>
      <c r="CC262" s="481">
        <f>AVERAGE('monthly data'!IB262:ID262)</f>
        <v>545.51478446696399</v>
      </c>
      <c r="CD262" s="481">
        <f>AVERAGE('monthly data'!IE262:IG262)</f>
        <v>562.27046428281267</v>
      </c>
      <c r="CE262" s="481">
        <f>AVERAGE('monthly data'!IH262:IJ262)</f>
        <v>591.30188535441687</v>
      </c>
      <c r="CF262" s="481">
        <f>AVERAGE('monthly data'!IK262:IM262)</f>
        <v>683.99030358236348</v>
      </c>
      <c r="CG262" s="481">
        <f>AVERAGE('monthly data'!IN262:IP262)</f>
        <v>726.08527059619428</v>
      </c>
      <c r="CH262" s="481">
        <f>AVERAGE('monthly data'!IQ262:IS262)</f>
        <v>738.54703610480135</v>
      </c>
      <c r="CI262" s="481">
        <f>AVERAGE('monthly data'!IT262:IV262)</f>
        <v>759.92434377240204</v>
      </c>
      <c r="CJ262" s="481">
        <f>AVERAGE('monthly data'!IW262:IY262)</f>
        <v>746.52422668099371</v>
      </c>
      <c r="CK262" s="481">
        <f>AVERAGE('monthly data'!IZ262:JB262)</f>
        <v>720.05232344274236</v>
      </c>
      <c r="CL262" s="481">
        <f>AVERAGE('monthly data'!JC262:JE262)</f>
        <v>691.66289526302842</v>
      </c>
      <c r="CM262" s="481">
        <f>AVERAGE('monthly data'!JF262:JH262)</f>
        <v>708.5097514468498</v>
      </c>
      <c r="CN262" s="481">
        <f>AVERAGE('monthly data'!JI262:JK262)</f>
        <v>793.1844581342865</v>
      </c>
      <c r="CO262" s="481">
        <f>AVERAGE('monthly data'!JL262:JN262)</f>
        <v>801.63872157694823</v>
      </c>
      <c r="CP262" s="481">
        <f>AVERAGE('monthly data'!JO262:JQ262)</f>
        <v>786.00246326138551</v>
      </c>
      <c r="CQ262" s="481">
        <f>AVERAGE('monthly data'!JR262:JT262)</f>
        <v>814.91249052152932</v>
      </c>
      <c r="CR262" s="481">
        <f>AVERAGE('monthly data'!JU262:JW262)</f>
        <v>836.16680065068294</v>
      </c>
      <c r="CS262" s="481">
        <f>AVERAGE('monthly data'!JX262:JZ262)</f>
        <v>880.25947034646276</v>
      </c>
      <c r="CT262" s="481">
        <f>AVERAGE('monthly data'!KA262:KC262)</f>
        <v>917.46415370006969</v>
      </c>
      <c r="CU262" s="481">
        <f>AVERAGE('monthly data'!KD262:KF262)</f>
        <v>972.40416499557261</v>
      </c>
      <c r="CV262" s="481">
        <f>AVERAGE('monthly data'!KG262:KI262)</f>
        <v>996.36025885688741</v>
      </c>
      <c r="CW262" s="481">
        <f>AVERAGE('monthly data'!KJ262:KL262)</f>
        <v>1002.4442213350773</v>
      </c>
      <c r="CX262" s="481">
        <f>AVERAGE('monthly data'!KM262:KO262)</f>
        <v>1059.7410221995713</v>
      </c>
      <c r="CY262" s="481">
        <f>AVERAGE('monthly data'!KP262:KR262)</f>
        <v>1130.1293116575323</v>
      </c>
      <c r="CZ262" s="481">
        <f>AVERAGE('monthly data'!KS262:KU262)</f>
        <v>1152.3976044378308</v>
      </c>
      <c r="DA262" s="481">
        <f>AVERAGE('monthly data'!KV262:KX262)</f>
        <v>1202.9324471464313</v>
      </c>
      <c r="DB262" s="481">
        <f>AVERAGE('monthly data'!KY262:LA262)</f>
        <v>1215.4473186288199</v>
      </c>
      <c r="DC262" s="481">
        <f>AVERAGE('monthly data'!LB262:LD262)</f>
        <v>1247.7101647794696</v>
      </c>
      <c r="DD262" s="481">
        <f>AVERAGE('monthly data'!LE262:LG262)</f>
        <v>1278.6391204215236</v>
      </c>
      <c r="DE262" s="481">
        <f>AVERAGE('monthly data'!LH262:LJ262)</f>
        <v>1324.3540486165314</v>
      </c>
      <c r="DF262" s="481">
        <f>AVERAGE('monthly data'!LK262:LM262)</f>
        <v>1381.3564218542717</v>
      </c>
      <c r="DG262" s="481">
        <f>AVERAGE('monthly data'!LN262:LP262)</f>
        <v>1358.7840128859441</v>
      </c>
      <c r="DH262" s="481">
        <f>AVERAGE('monthly data'!LQ262:LS262)</f>
        <v>1551.3189517973085</v>
      </c>
      <c r="DI262" s="481">
        <f>AVERAGE('monthly data'!LT262:LV262)</f>
        <v>1644.7182713848727</v>
      </c>
      <c r="DJ262" s="481">
        <f>AVERAGE('monthly data'!LW262:LY262)</f>
        <v>1606.1670130633709</v>
      </c>
      <c r="DK262" s="481">
        <f>AVERAGE('monthly data'!LZ262:MB262)</f>
        <v>1689.8465583947298</v>
      </c>
      <c r="DL262" s="481" t="e">
        <f>AVERAGE('monthly data'!MC262:ME262)</f>
        <v>#DIV/0!</v>
      </c>
      <c r="DM262" s="481" t="e">
        <f>AVERAGE('monthly data'!MF262:MH262)</f>
        <v>#DIV/0!</v>
      </c>
      <c r="DN262" s="481" t="e">
        <f>AVERAGE('monthly data'!MI262:MK262)</f>
        <v>#DIV/0!</v>
      </c>
      <c r="DO262" s="481" t="e">
        <f>AVERAGE('monthly data'!ML262:MN262)</f>
        <v>#DIV/0!</v>
      </c>
      <c r="DP262" s="481" t="e">
        <f>AVERAGE('monthly data'!MO262:MQ262)</f>
        <v>#DIV/0!</v>
      </c>
      <c r="DQ262" s="481" t="e">
        <f>AVERAGE('monthly data'!MR262:MT262)</f>
        <v>#DIV/0!</v>
      </c>
      <c r="DR262" s="481" t="e">
        <f>AVERAGE('monthly data'!MU262:MW262)</f>
        <v>#DIV/0!</v>
      </c>
      <c r="DS262" s="481"/>
      <c r="DT262" s="481"/>
      <c r="DU262" s="481"/>
      <c r="DV262" s="481"/>
      <c r="DW262" s="481"/>
      <c r="DX262" s="481"/>
      <c r="DY262" s="481"/>
      <c r="DZ262" s="481"/>
    </row>
    <row r="263" spans="1:130" ht="15.75">
      <c r="B263" s="477" t="s">
        <v>587</v>
      </c>
      <c r="C263" s="481">
        <f>AVERAGE('monthly data'!B263:D263)</f>
        <v>12.1577</v>
      </c>
      <c r="D263" s="481">
        <f>AVERAGE('monthly data'!E263:G263)</f>
        <v>14.144033333333335</v>
      </c>
      <c r="E263" s="481">
        <f>AVERAGE('monthly data'!H263:J263)</f>
        <v>17.446966666666665</v>
      </c>
      <c r="F263" s="481">
        <f>AVERAGE('monthly data'!K263:M263)</f>
        <v>16.39513333333333</v>
      </c>
      <c r="G263" s="481">
        <f>AVERAGE('monthly data'!N263:P263)</f>
        <v>15.595133333333335</v>
      </c>
      <c r="H263" s="481">
        <f>AVERAGE('monthly data'!Q263:S263)</f>
        <v>16.100300000000001</v>
      </c>
      <c r="I263" s="481">
        <f>AVERAGE('monthly data'!T263:V263)</f>
        <v>18.477433333333334</v>
      </c>
      <c r="J263" s="481">
        <f>AVERAGE('monthly data'!W263:Y263)</f>
        <v>19.174299999999999</v>
      </c>
      <c r="K263" s="481">
        <f>AVERAGE('monthly data'!Z263:AB263)</f>
        <v>20.362233333333332</v>
      </c>
      <c r="L263" s="481">
        <f>AVERAGE('monthly data'!AC263:AE263)</f>
        <v>22.515433333333334</v>
      </c>
      <c r="M263" s="481">
        <f>AVERAGE('monthly data'!AF263:AH263)</f>
        <v>22.190666666666669</v>
      </c>
      <c r="N263" s="481">
        <f>AVERAGE('monthly data'!AI263:AK263)</f>
        <v>21.4328</v>
      </c>
      <c r="O263" s="481">
        <f>AVERAGE('monthly data'!AL263:AN263)</f>
        <v>19.76733333333333</v>
      </c>
      <c r="P263" s="481">
        <f>AVERAGE('monthly data'!AO263:AQ263)</f>
        <v>18.914333333333335</v>
      </c>
      <c r="Q263" s="481">
        <f>AVERAGE('monthly data'!AR263:AT263)</f>
        <v>17.371427000000001</v>
      </c>
      <c r="R263" s="481">
        <f>AVERAGE('monthly data'!AU263:AW263)</f>
        <v>18.046880666666667</v>
      </c>
      <c r="S263" s="481">
        <f>AVERAGE('monthly data'!AX263:AZ263)</f>
        <v>18.767566666666667</v>
      </c>
      <c r="T263" s="481">
        <f>AVERAGE('monthly data'!BA263:BC263)</f>
        <v>20.082211333333333</v>
      </c>
      <c r="U263" s="481">
        <f>AVERAGE('monthly data'!BD263:BF263)</f>
        <v>19.884197666666669</v>
      </c>
      <c r="V263" s="481">
        <f>AVERAGE('monthly data'!BG263:BI263)</f>
        <v>19.674519</v>
      </c>
      <c r="W263" s="481">
        <f>AVERAGE('monthly data'!BJ263:BL263)</f>
        <v>19.151866333333334</v>
      </c>
      <c r="X263" s="481">
        <f>AVERAGE('monthly data'!BM263:BO263)</f>
        <v>21.079863666666668</v>
      </c>
      <c r="Y263" s="481">
        <f>AVERAGE('monthly data'!BP263:BR263)</f>
        <v>20.531096333333334</v>
      </c>
      <c r="Z263" s="481">
        <f>AVERAGE('monthly data'!BS263:BU263)</f>
        <v>20.571949</v>
      </c>
      <c r="AA263" s="481">
        <f>AVERAGE('monthly data'!BV263:BX263)</f>
        <v>21.926003666666663</v>
      </c>
      <c r="AB263" s="481">
        <f>AVERAGE('monthly data'!BY263:CA263)</f>
        <v>23.434901</v>
      </c>
      <c r="AC263" s="481">
        <f>AVERAGE('monthly data'!CB263:CD263)</f>
        <v>23.696713333333332</v>
      </c>
      <c r="AD263" s="481">
        <f>AVERAGE('monthly data'!CE263:CG263)</f>
        <v>23.526983333333334</v>
      </c>
      <c r="AE263" s="481">
        <f>AVERAGE('monthly data'!CH263:CJ263)</f>
        <v>23.855676666666668</v>
      </c>
      <c r="AF263" s="481">
        <f>AVERAGE('monthly data'!CK263:CM263)</f>
        <v>24.809113333333332</v>
      </c>
      <c r="AG263" s="481">
        <f>AVERAGE('monthly data'!CN263:CP263)</f>
        <v>25.248196666666669</v>
      </c>
      <c r="AH263" s="481">
        <f>AVERAGE('monthly data'!CQ263:CS263)</f>
        <v>26.129326666666667</v>
      </c>
      <c r="AI263" s="481">
        <f>AVERAGE('monthly data'!CT263:CV263)</f>
        <v>25.866983333333334</v>
      </c>
      <c r="AJ263" s="481">
        <f>AVERAGE('monthly data'!CW263:CY263)</f>
        <v>27.311183333333332</v>
      </c>
      <c r="AK263" s="481">
        <f>AVERAGE('monthly data'!CZ263:DB263)</f>
        <v>30.584136666666666</v>
      </c>
      <c r="AL263" s="481">
        <f>AVERAGE('monthly data'!DC263:DE263)</f>
        <v>30.990379999999998</v>
      </c>
      <c r="AM263" s="481">
        <f>AVERAGE('monthly data'!DF263:DH263)</f>
        <v>30.971820100000002</v>
      </c>
      <c r="AN263" s="481">
        <f>AVERAGE('monthly data'!DI263:DK263)</f>
        <v>33.761572292666663</v>
      </c>
      <c r="AO263" s="481">
        <f>AVERAGE('monthly data'!DL263:DN263)</f>
        <v>36.439954343000004</v>
      </c>
      <c r="AP263" s="481">
        <f>AVERAGE('monthly data'!DO263:DQ263)</f>
        <v>37.077863666666666</v>
      </c>
      <c r="AQ263" s="481">
        <f>AVERAGE('monthly data'!DR263:DT263)</f>
        <v>35.421248650666662</v>
      </c>
      <c r="AR263" s="481">
        <f>AVERAGE('monthly data'!DU263:DW263)</f>
        <v>39.73619042833333</v>
      </c>
      <c r="AS263" s="481">
        <f>AVERAGE('monthly data'!DX263:DZ263)</f>
        <v>41.062227333333333</v>
      </c>
      <c r="AT263" s="481">
        <f>AVERAGE('monthly data'!EA263:EC263)</f>
        <v>43.078015648333327</v>
      </c>
      <c r="AU263" s="481">
        <f>AVERAGE('monthly data'!ED263:EF263)</f>
        <v>42.320024999999994</v>
      </c>
      <c r="AV263" s="481">
        <f>AVERAGE('monthly data'!EG263:EI263)</f>
        <v>46.571661333333338</v>
      </c>
      <c r="AW263" s="481">
        <f>AVERAGE('monthly data'!EJ263:EL263)</f>
        <v>46.752453666666668</v>
      </c>
      <c r="AX263" s="481">
        <f>AVERAGE('monthly data'!EM263:EO263)</f>
        <v>48.075344666666666</v>
      </c>
      <c r="AY263" s="481">
        <f>AVERAGE('monthly data'!EP263:ER263)</f>
        <v>46.544857666666665</v>
      </c>
      <c r="AZ263" s="481">
        <f>AVERAGE('monthly data'!ES263:EU263)</f>
        <v>49.752597666666674</v>
      </c>
      <c r="BA263" s="481">
        <f>AVERAGE('monthly data'!EV263:EX263)</f>
        <v>53.418831333333344</v>
      </c>
      <c r="BB263" s="481">
        <f>AVERAGE('monthly data'!EY263:FA263)</f>
        <v>57.311168666666674</v>
      </c>
      <c r="BC263" s="481">
        <f>AVERAGE('monthly data'!FB263:FD263)</f>
        <v>60.684893999999993</v>
      </c>
      <c r="BD263" s="481">
        <f>AVERAGE('monthly data'!FE263:FG263)</f>
        <v>68.046560333333346</v>
      </c>
      <c r="BE263" s="481">
        <f>AVERAGE('monthly data'!FH263:FJ263)</f>
        <v>74.859014666666667</v>
      </c>
      <c r="BF263" s="481">
        <f>AVERAGE('monthly data'!FK263:FM263)</f>
        <v>76.123723652666669</v>
      </c>
      <c r="BG263" s="481">
        <f>AVERAGE('monthly data'!FN263:FP263)</f>
        <v>69.079694060666668</v>
      </c>
      <c r="BH263" s="481">
        <f>AVERAGE('monthly data'!FQ263:FS263)</f>
        <v>69.272565649000001</v>
      </c>
      <c r="BI263" s="481">
        <f>AVERAGE('monthly data'!FT263:FV263)</f>
        <v>70.999858318999998</v>
      </c>
      <c r="BJ263" s="481">
        <f>AVERAGE('monthly data'!FW263:FY263)</f>
        <v>72.719051867666664</v>
      </c>
      <c r="BK263" s="481">
        <f>AVERAGE('monthly data'!FZ263:GB263)</f>
        <v>69.937133749333341</v>
      </c>
      <c r="BL263" s="481">
        <f>AVERAGE('monthly data'!GC263:GE263)</f>
        <v>76.974456582999991</v>
      </c>
      <c r="BM263" s="481">
        <f>AVERAGE('monthly data'!GF263:GH263)</f>
        <v>82.400959569000008</v>
      </c>
      <c r="BN263" s="481">
        <f>AVERAGE('monthly data'!GI263:GK263)</f>
        <v>84.295883220333337</v>
      </c>
      <c r="BO263" s="481">
        <f>AVERAGE('monthly data'!GL263:GN263)</f>
        <v>83.447388241666658</v>
      </c>
      <c r="BP263" s="481">
        <f>AVERAGE('monthly data'!GO263:GQ263)</f>
        <v>93.618836382333328</v>
      </c>
      <c r="BQ263" s="481">
        <f>AVERAGE('monthly data'!GR263:GT263)</f>
        <v>96.523539518999996</v>
      </c>
      <c r="BR263" s="481">
        <f>AVERAGE('monthly data'!GU263:GW263)</f>
        <v>95.640576784010008</v>
      </c>
      <c r="BS263" s="481">
        <f>AVERAGE('monthly data'!GX263:GZ263)</f>
        <v>97.397305734666659</v>
      </c>
      <c r="BT263" s="481">
        <f>AVERAGE('monthly data'!HA263:HC263)</f>
        <v>106.68661600633334</v>
      </c>
      <c r="BU263" s="481">
        <f>AVERAGE('monthly data'!HD263:HF263)</f>
        <v>105.86078833333333</v>
      </c>
      <c r="BV263" s="481">
        <f>AVERAGE('monthly data'!HG263:HI263)</f>
        <v>102.18453233333332</v>
      </c>
      <c r="BW263" s="481">
        <f>AVERAGE('monthly data'!HJ263:HL263)</f>
        <v>102.75958233333331</v>
      </c>
      <c r="BX263" s="481">
        <f>AVERAGE('monthly data'!HM263:HO263)</f>
        <v>109.85745533333333</v>
      </c>
      <c r="BY263" s="481">
        <f>AVERAGE('monthly data'!HP263:HR263)</f>
        <v>110.45753766666667</v>
      </c>
      <c r="BZ263" s="481">
        <f>AVERAGE('monthly data'!HS263:HU263)</f>
        <v>108.67285133333333</v>
      </c>
      <c r="CA263" s="481">
        <f>AVERAGE('monthly data'!HV263:HX263)</f>
        <v>109.59882311609333</v>
      </c>
      <c r="CB263" s="481">
        <f>AVERAGE('monthly data'!HY263:IA263)</f>
        <v>117.29779912254082</v>
      </c>
      <c r="CC263" s="481">
        <f>AVERAGE('monthly data'!IB263:ID263)</f>
        <v>111.27868909462245</v>
      </c>
      <c r="CD263" s="481">
        <f>AVERAGE('monthly data'!IE263:IG263)</f>
        <v>111.74047802341083</v>
      </c>
      <c r="CE263" s="481">
        <f>AVERAGE('monthly data'!IH263:IJ263)</f>
        <v>116.09444114873195</v>
      </c>
      <c r="CF263" s="481">
        <f>AVERAGE('monthly data'!IK263:IM263)</f>
        <v>129.09927319460999</v>
      </c>
      <c r="CG263" s="481">
        <f>AVERAGE('monthly data'!IN263:IP263)</f>
        <v>129.72959310815358</v>
      </c>
      <c r="CH263" s="481">
        <f>AVERAGE('monthly data'!IQ263:IS263)</f>
        <v>130.22506636660606</v>
      </c>
      <c r="CI263" s="481">
        <f>AVERAGE('monthly data'!IT263:IV263)</f>
        <v>134.94424963065717</v>
      </c>
      <c r="CJ263" s="481">
        <f>AVERAGE('monthly data'!IW263:IY263)</f>
        <v>144.03987438583403</v>
      </c>
      <c r="CK263" s="481">
        <f>AVERAGE('monthly data'!IZ263:JB263)</f>
        <v>139.2769080082704</v>
      </c>
      <c r="CL263" s="481">
        <f>AVERAGE('monthly data'!JC263:JE263)</f>
        <v>134.43579926369378</v>
      </c>
      <c r="CM263" s="481">
        <f>AVERAGE('monthly data'!JF263:JH263)</f>
        <v>140.94409473520003</v>
      </c>
      <c r="CN263" s="481">
        <f>AVERAGE('monthly data'!JI263:JK263)</f>
        <v>153.05961091862844</v>
      </c>
      <c r="CO263" s="481">
        <f>AVERAGE('monthly data'!JL263:JN263)</f>
        <v>152.44897258168916</v>
      </c>
      <c r="CP263" s="481">
        <f>AVERAGE('monthly data'!JO263:JQ263)</f>
        <v>148.80028853983333</v>
      </c>
      <c r="CQ263" s="481">
        <f>AVERAGE('monthly data'!JR263:JT263)</f>
        <v>157.6728365824909</v>
      </c>
      <c r="CR263" s="481">
        <f>AVERAGE('monthly data'!JU263:JW263)</f>
        <v>173.62667903139516</v>
      </c>
      <c r="CS263" s="481">
        <f>AVERAGE('monthly data'!JX263:JZ263)</f>
        <v>168.18417590916974</v>
      </c>
      <c r="CT263" s="481">
        <f>AVERAGE('monthly data'!KA263:KC263)</f>
        <v>169.69878615097218</v>
      </c>
      <c r="CU263" s="481">
        <f>AVERAGE('monthly data'!KD263:KF263)</f>
        <v>175.1394053657892</v>
      </c>
      <c r="CV263" s="481">
        <f>AVERAGE('monthly data'!KG263:KI263)</f>
        <v>192.92886076310569</v>
      </c>
      <c r="CW263" s="481">
        <f>AVERAGE('monthly data'!KJ263:KL263)</f>
        <v>189.52212191164998</v>
      </c>
      <c r="CX263" s="481">
        <f>AVERAGE('monthly data'!KM263:KO263)</f>
        <v>195.89284178866669</v>
      </c>
      <c r="CY263" s="481">
        <f>AVERAGE('monthly data'!KP263:KR263)</f>
        <v>204.30621787315997</v>
      </c>
      <c r="CZ263" s="481">
        <f>AVERAGE('monthly data'!KS263:KU263)</f>
        <v>220.4612516466033</v>
      </c>
      <c r="DA263" s="481">
        <f>AVERAGE('monthly data'!KV263:KX263)</f>
        <v>225.06728377613334</v>
      </c>
      <c r="DB263" s="481">
        <f>AVERAGE('monthly data'!KY263:LA263)</f>
        <v>229.25254585280001</v>
      </c>
      <c r="DC263" s="481">
        <f>AVERAGE('monthly data'!LB263:LD263)</f>
        <v>228.90850029232669</v>
      </c>
      <c r="DD263" s="481">
        <f>AVERAGE('monthly data'!LE263:LG263)</f>
        <v>242.55919930278</v>
      </c>
      <c r="DE263" s="481">
        <f>AVERAGE('monthly data'!LH263:LJ263)</f>
        <v>246.36970004519335</v>
      </c>
      <c r="DF263" s="481">
        <f>AVERAGE('monthly data'!LK263:LM263)</f>
        <v>253.79867420873998</v>
      </c>
      <c r="DG263" s="481">
        <f>AVERAGE('monthly data'!LN263:LP263)</f>
        <v>263.67555110482664</v>
      </c>
      <c r="DH263" s="481">
        <f>AVERAGE('monthly data'!LQ263:LS263)</f>
        <v>293.05496437256664</v>
      </c>
      <c r="DI263" s="481">
        <f>AVERAGE('monthly data'!LT263:LV263)</f>
        <v>283.66307173350668</v>
      </c>
      <c r="DJ263" s="481">
        <f>AVERAGE('monthly data'!LW263:LY263)</f>
        <v>283.03417056860741</v>
      </c>
      <c r="DK263" s="481">
        <f>AVERAGE('monthly data'!LZ263:MB263)</f>
        <v>291.67812675388001</v>
      </c>
      <c r="DL263" s="481" t="e">
        <f>AVERAGE('monthly data'!MC263:ME263)</f>
        <v>#DIV/0!</v>
      </c>
      <c r="DM263" s="481" t="e">
        <f>AVERAGE('monthly data'!MF263:MH263)</f>
        <v>#DIV/0!</v>
      </c>
      <c r="DN263" s="481" t="e">
        <f>AVERAGE('monthly data'!MI263:MK263)</f>
        <v>#DIV/0!</v>
      </c>
      <c r="DO263" s="481" t="e">
        <f>AVERAGE('monthly data'!ML263:MN263)</f>
        <v>#DIV/0!</v>
      </c>
      <c r="DP263" s="481" t="e">
        <f>AVERAGE('monthly data'!MO263:MQ263)</f>
        <v>#DIV/0!</v>
      </c>
      <c r="DQ263" s="481" t="e">
        <f>AVERAGE('monthly data'!MR263:MT263)</f>
        <v>#DIV/0!</v>
      </c>
      <c r="DR263" s="481" t="e">
        <f>AVERAGE('monthly data'!MU263:MW263)</f>
        <v>#DIV/0!</v>
      </c>
      <c r="DS263" s="481"/>
      <c r="DT263" s="481"/>
      <c r="DU263" s="481"/>
      <c r="DV263" s="481"/>
      <c r="DW263" s="481"/>
      <c r="DX263" s="481"/>
      <c r="DY263" s="481"/>
      <c r="DZ263" s="481"/>
    </row>
    <row r="264" spans="1:130" ht="15.75">
      <c r="B264" s="477" t="s">
        <v>588</v>
      </c>
      <c r="C264" s="481">
        <f>AVERAGE('monthly data'!B264:D264)</f>
        <v>26.075466666666667</v>
      </c>
      <c r="D264" s="481">
        <f>AVERAGE('monthly data'!E264:G264)</f>
        <v>30.952866666666665</v>
      </c>
      <c r="E264" s="481">
        <f>AVERAGE('monthly data'!H264:J264)</f>
        <v>39.130133333333333</v>
      </c>
      <c r="F264" s="481">
        <f>AVERAGE('monthly data'!K264:M264)</f>
        <v>44.071866666666665</v>
      </c>
      <c r="G264" s="481">
        <f>AVERAGE('monthly data'!N264:P264)</f>
        <v>45.70773333333333</v>
      </c>
      <c r="H264" s="481">
        <f>AVERAGE('monthly data'!Q264:S264)</f>
        <v>45.163900000000005</v>
      </c>
      <c r="I264" s="481">
        <f>AVERAGE('monthly data'!T264:V264)</f>
        <v>46.920833333333327</v>
      </c>
      <c r="J264" s="481">
        <f>AVERAGE('monthly data'!W264:Y264)</f>
        <v>46.795666666666669</v>
      </c>
      <c r="K264" s="481">
        <f>AVERAGE('monthly data'!Z264:AB264)</f>
        <v>50.745033333333339</v>
      </c>
      <c r="L264" s="481">
        <f>AVERAGE('monthly data'!AC264:AE264)</f>
        <v>60.80426666666667</v>
      </c>
      <c r="M264" s="481">
        <f>AVERAGE('monthly data'!AF264:AH264)</f>
        <v>59.535666666666664</v>
      </c>
      <c r="N264" s="481">
        <f>AVERAGE('monthly data'!AI264:AK264)</f>
        <v>63.857599999999998</v>
      </c>
      <c r="O264" s="481">
        <f>AVERAGE('monthly data'!AL264:AN264)</f>
        <v>66.672633333333337</v>
      </c>
      <c r="P264" s="481">
        <f>AVERAGE('monthly data'!AO264:AQ264)</f>
        <v>62.489233333333338</v>
      </c>
      <c r="Q264" s="481">
        <f>AVERAGE('monthly data'!AR264:AT264)</f>
        <v>65.466523333333328</v>
      </c>
      <c r="R264" s="481">
        <f>AVERAGE('monthly data'!AU264:AW264)</f>
        <v>67.713686666666675</v>
      </c>
      <c r="S264" s="481">
        <f>AVERAGE('monthly data'!AX264:AZ264)</f>
        <v>72.156600000000012</v>
      </c>
      <c r="T264" s="481">
        <f>AVERAGE('monthly data'!BA264:BC264)</f>
        <v>71.878033333333335</v>
      </c>
      <c r="U264" s="481">
        <f>AVERAGE('monthly data'!BD264:BF264)</f>
        <v>75.733566666666661</v>
      </c>
      <c r="V264" s="481">
        <f>AVERAGE('monthly data'!BG264:BI264)</f>
        <v>75.940416666666664</v>
      </c>
      <c r="W264" s="481">
        <f>AVERAGE('monthly data'!BJ264:BL264)</f>
        <v>76.407606666666666</v>
      </c>
      <c r="X264" s="481">
        <f>AVERAGE('monthly data'!BM264:BO264)</f>
        <v>79.44295000000001</v>
      </c>
      <c r="Y264" s="481">
        <f>AVERAGE('monthly data'!BP264:BR264)</f>
        <v>81.580533333333335</v>
      </c>
      <c r="Z264" s="481">
        <f>AVERAGE('monthly data'!BS264:BU264)</f>
        <v>85.586079999999995</v>
      </c>
      <c r="AA264" s="481">
        <f>AVERAGE('monthly data'!BV264:BX264)</f>
        <v>101.36375733333334</v>
      </c>
      <c r="AB264" s="481">
        <f>AVERAGE('monthly data'!BY264:CA264)</f>
        <v>102.79292</v>
      </c>
      <c r="AC264" s="481">
        <f>AVERAGE('monthly data'!CB264:CD264)</f>
        <v>101.16061666666667</v>
      </c>
      <c r="AD264" s="481">
        <f>AVERAGE('monthly data'!CE264:CG264)</f>
        <v>102.39356333333332</v>
      </c>
      <c r="AE264" s="481">
        <f>AVERAGE('monthly data'!CH264:CJ264)</f>
        <v>104.48120666666667</v>
      </c>
      <c r="AF264" s="481">
        <f>AVERAGE('monthly data'!CK264:CM264)</f>
        <v>108.16089333333333</v>
      </c>
      <c r="AG264" s="481">
        <f>AVERAGE('monthly data'!CN264:CP264)</f>
        <v>115.47636666666666</v>
      </c>
      <c r="AH264" s="481">
        <f>AVERAGE('monthly data'!CQ264:CS264)</f>
        <v>117.87800333333333</v>
      </c>
      <c r="AI264" s="481">
        <f>AVERAGE('monthly data'!CT264:CV264)</f>
        <v>123.69412666666666</v>
      </c>
      <c r="AJ264" s="481">
        <f>AVERAGE('monthly data'!CW264:CY264)</f>
        <v>127.61125666666668</v>
      </c>
      <c r="AK264" s="481">
        <f>AVERAGE('monthly data'!CZ264:DB264)</f>
        <v>135.42967666666667</v>
      </c>
      <c r="AL264" s="481">
        <f>AVERAGE('monthly data'!DC264:DE264)</f>
        <v>140.81485666666666</v>
      </c>
      <c r="AM264" s="481">
        <f>AVERAGE('monthly data'!DF264:DH264)</f>
        <v>140.36856358566666</v>
      </c>
      <c r="AN264" s="481">
        <f>AVERAGE('monthly data'!DI264:DK264)</f>
        <v>139.72000165990002</v>
      </c>
      <c r="AO264" s="481">
        <f>AVERAGE('monthly data'!DL264:DN264)</f>
        <v>145.69282882300001</v>
      </c>
      <c r="AP264" s="481">
        <f>AVERAGE('monthly data'!DO264:DQ264)</f>
        <v>155.64114295933334</v>
      </c>
      <c r="AQ264" s="481">
        <f>AVERAGE('monthly data'!DR264:DT264)</f>
        <v>169.67762407733332</v>
      </c>
      <c r="AR264" s="481">
        <f>AVERAGE('monthly data'!DU264:DW264)</f>
        <v>179.38139426199999</v>
      </c>
      <c r="AS264" s="481">
        <f>AVERAGE('monthly data'!DX264:DZ264)</f>
        <v>188.9331890597</v>
      </c>
      <c r="AT264" s="481">
        <f>AVERAGE('monthly data'!EA264:EC264)</f>
        <v>195.66624227399666</v>
      </c>
      <c r="AU264" s="481">
        <f>AVERAGE('monthly data'!ED264:EF264)</f>
        <v>198.67953083000006</v>
      </c>
      <c r="AV264" s="481">
        <f>AVERAGE('monthly data'!EG264:EI264)</f>
        <v>220.4558663251</v>
      </c>
      <c r="AW264" s="481">
        <f>AVERAGE('monthly data'!EJ264:EL264)</f>
        <v>240.73667521299998</v>
      </c>
      <c r="AX264" s="481">
        <f>AVERAGE('monthly data'!EM264:EO264)</f>
        <v>260.859806042</v>
      </c>
      <c r="AY264" s="481">
        <f>AVERAGE('monthly data'!EP264:ER264)</f>
        <v>258.65506322033332</v>
      </c>
      <c r="AZ264" s="481">
        <f>AVERAGE('monthly data'!ES264:EU264)</f>
        <v>287.65372892099998</v>
      </c>
      <c r="BA264" s="481">
        <f>AVERAGE('monthly data'!EV264:EX264)</f>
        <v>310.74943958199998</v>
      </c>
      <c r="BB264" s="481">
        <f>AVERAGE('monthly data'!EY264:FA264)</f>
        <v>349.41702300166662</v>
      </c>
      <c r="BC264" s="481">
        <f>AVERAGE('monthly data'!FB264:FD264)</f>
        <v>359.84600479433334</v>
      </c>
      <c r="BD264" s="481">
        <f>AVERAGE('monthly data'!FE264:FG264)</f>
        <v>375.23469664066664</v>
      </c>
      <c r="BE264" s="481">
        <f>AVERAGE('monthly data'!FH264:FJ264)</f>
        <v>390.20708828933329</v>
      </c>
      <c r="BF264" s="481">
        <f>AVERAGE('monthly data'!FK264:FM264)</f>
        <v>392.02083655066667</v>
      </c>
      <c r="BG264" s="481">
        <f>AVERAGE('monthly data'!FN264:FP264)</f>
        <v>364.08577217641277</v>
      </c>
      <c r="BH264" s="481">
        <f>AVERAGE('monthly data'!FQ264:FS264)</f>
        <v>369.27313607833338</v>
      </c>
      <c r="BI264" s="481">
        <f>AVERAGE('monthly data'!FT264:FV264)</f>
        <v>393.72758195066672</v>
      </c>
      <c r="BJ264" s="481">
        <f>AVERAGE('monthly data'!FW264:FY264)</f>
        <v>420.61719276433331</v>
      </c>
      <c r="BK264" s="481">
        <f>AVERAGE('monthly data'!FZ264:GB264)</f>
        <v>438.20667931333338</v>
      </c>
      <c r="BL264" s="481">
        <f>AVERAGE('monthly data'!GC264:GE264)</f>
        <v>457.47849353633336</v>
      </c>
      <c r="BM264" s="481">
        <f>AVERAGE('monthly data'!GF264:GH264)</f>
        <v>488.33800365899998</v>
      </c>
      <c r="BN264" s="481">
        <f>AVERAGE('monthly data'!GI264:GK264)</f>
        <v>511.09358518433334</v>
      </c>
      <c r="BO264" s="481">
        <f>AVERAGE('monthly data'!GL264:GN264)</f>
        <v>535.33416953866663</v>
      </c>
      <c r="BP264" s="481">
        <f>AVERAGE('monthly data'!GO264:GQ264)</f>
        <v>585.81004685595065</v>
      </c>
      <c r="BQ264" s="481">
        <f>AVERAGE('monthly data'!GR264:GT264)</f>
        <v>627.13059770333336</v>
      </c>
      <c r="BR264" s="481">
        <f>AVERAGE('monthly data'!GU264:GW264)</f>
        <v>654.19403750999993</v>
      </c>
      <c r="BS264" s="481">
        <f>AVERAGE('monthly data'!GX264:GZ264)</f>
        <v>693.87675394133328</v>
      </c>
      <c r="BT264" s="481">
        <f>AVERAGE('monthly data'!HA264:HC264)</f>
        <v>753.08999296333332</v>
      </c>
      <c r="BU264" s="481">
        <f>AVERAGE('monthly data'!HD264:HF264)</f>
        <v>741.76403235366661</v>
      </c>
      <c r="BV264" s="481">
        <f>AVERAGE('monthly data'!HG264:HI264)</f>
        <v>751.86955754866665</v>
      </c>
      <c r="BW264" s="481">
        <f>AVERAGE('monthly data'!HJ264:HL264)</f>
        <v>777.599989166</v>
      </c>
      <c r="BX264" s="481">
        <f>AVERAGE('monthly data'!HM264:HO264)</f>
        <v>808.05053722466664</v>
      </c>
      <c r="BY264" s="481">
        <f>AVERAGE('monthly data'!HP264:HR264)</f>
        <v>861.32963515900008</v>
      </c>
      <c r="BZ264" s="481">
        <f>AVERAGE('monthly data'!HS264:HU264)</f>
        <v>893.86129623966656</v>
      </c>
      <c r="CA264" s="481">
        <f>AVERAGE('monthly data'!HV264:HX264)</f>
        <v>921.65162665495734</v>
      </c>
      <c r="CB264" s="481">
        <f>AVERAGE('monthly data'!HY264:IA264)</f>
        <v>1055.1110416054373</v>
      </c>
      <c r="CC264" s="481">
        <f>AVERAGE('monthly data'!IB264:ID264)</f>
        <v>1103.3671166517936</v>
      </c>
      <c r="CD264" s="481">
        <f>AVERAGE('monthly data'!IE264:IG264)</f>
        <v>1104.080799302317</v>
      </c>
      <c r="CE264" s="481">
        <f>AVERAGE('monthly data'!IH264:IJ264)</f>
        <v>1133.8958238328407</v>
      </c>
      <c r="CF264" s="481">
        <f>AVERAGE('monthly data'!IK264:IM264)</f>
        <v>1242.4934439686492</v>
      </c>
      <c r="CG264" s="481">
        <f>AVERAGE('monthly data'!IN264:IP264)</f>
        <v>1291.1844557947759</v>
      </c>
      <c r="CH264" s="481">
        <f>AVERAGE('monthly data'!IQ264:IS264)</f>
        <v>1331.6047164797767</v>
      </c>
      <c r="CI264" s="481">
        <f>AVERAGE('monthly data'!IT264:IV264)</f>
        <v>1354.7433324790418</v>
      </c>
      <c r="CJ264" s="481">
        <f>AVERAGE('monthly data'!IW264:IY264)</f>
        <v>1373.3857556254377</v>
      </c>
      <c r="CK264" s="481">
        <f>AVERAGE('monthly data'!IZ264:JB264)</f>
        <v>1390.8198942122115</v>
      </c>
      <c r="CL264" s="481">
        <f>AVERAGE('monthly data'!JC264:JE264)</f>
        <v>1417.6584607656071</v>
      </c>
      <c r="CM264" s="481">
        <f>AVERAGE('monthly data'!JF264:JH264)</f>
        <v>1467.0028944142693</v>
      </c>
      <c r="CN264" s="481">
        <f>AVERAGE('monthly data'!JI264:JK264)</f>
        <v>1550.6435472812834</v>
      </c>
      <c r="CO264" s="481">
        <f>AVERAGE('monthly data'!JL264:JN264)</f>
        <v>1601.4590012142305</v>
      </c>
      <c r="CP264" s="481">
        <f>AVERAGE('monthly data'!JO264:JQ264)</f>
        <v>1618.836210330257</v>
      </c>
      <c r="CQ264" s="481">
        <f>AVERAGE('monthly data'!JR264:JT264)</f>
        <v>1695.7568843531608</v>
      </c>
      <c r="CR264" s="481">
        <f>AVERAGE('monthly data'!JU264:JW264)</f>
        <v>1730.9662602515909</v>
      </c>
      <c r="CS264" s="481">
        <f>AVERAGE('monthly data'!JX264:JZ264)</f>
        <v>1779.1253264672207</v>
      </c>
      <c r="CT264" s="481">
        <f>AVERAGE('monthly data'!KA264:KC264)</f>
        <v>1855.2648033671794</v>
      </c>
      <c r="CU264" s="481">
        <f>AVERAGE('monthly data'!KD264:KF264)</f>
        <v>1907.0623272288533</v>
      </c>
      <c r="CV264" s="481">
        <f>AVERAGE('monthly data'!KG264:KI264)</f>
        <v>1973.0969705992702</v>
      </c>
      <c r="CW264" s="481">
        <f>AVERAGE('monthly data'!KJ264:KL264)</f>
        <v>2028.6522135659195</v>
      </c>
      <c r="CX264" s="481">
        <f>AVERAGE('monthly data'!KM264:KO264)</f>
        <v>2118.540998950773</v>
      </c>
      <c r="CY264" s="481">
        <f>AVERAGE('monthly data'!KP264:KR264)</f>
        <v>2223.8729140484825</v>
      </c>
      <c r="CZ264" s="481">
        <f>AVERAGE('monthly data'!KS264:KU264)</f>
        <v>2326.0659405896945</v>
      </c>
      <c r="DA264" s="481">
        <f>AVERAGE('monthly data'!KV264:KX264)</f>
        <v>2455.094183390916</v>
      </c>
      <c r="DB264" s="481">
        <f>AVERAGE('monthly data'!KY264:LA264)</f>
        <v>2531.8843332831866</v>
      </c>
      <c r="DC264" s="481">
        <f>AVERAGE('monthly data'!LB264:LD264)</f>
        <v>2637.3349927113545</v>
      </c>
      <c r="DD264" s="481">
        <f>AVERAGE('monthly data'!LE264:LG264)</f>
        <v>2760.9108093616051</v>
      </c>
      <c r="DE264" s="481">
        <f>AVERAGE('monthly data'!LH264:LJ264)</f>
        <v>2892.4544860638002</v>
      </c>
      <c r="DF264" s="481">
        <f>AVERAGE('monthly data'!LK264:LM264)</f>
        <v>3007.7752519462592</v>
      </c>
      <c r="DG264" s="481">
        <f>AVERAGE('monthly data'!LN264:LP264)</f>
        <v>3189.5058602059216</v>
      </c>
      <c r="DH264" s="481">
        <f>AVERAGE('monthly data'!LQ264:LS264)</f>
        <v>3365.074471129592</v>
      </c>
      <c r="DI264" s="481">
        <f>AVERAGE('monthly data'!LT264:LV264)</f>
        <v>3492.7472565589446</v>
      </c>
      <c r="DJ264" s="481">
        <f>AVERAGE('monthly data'!LW264:LY264)</f>
        <v>3579.3855744261509</v>
      </c>
      <c r="DK264" s="481">
        <f>AVERAGE('monthly data'!LZ264:MB264)</f>
        <v>3635.7270196142381</v>
      </c>
      <c r="DL264" s="481" t="e">
        <f>AVERAGE('monthly data'!MC264:ME264)</f>
        <v>#DIV/0!</v>
      </c>
      <c r="DM264" s="481" t="e">
        <f>AVERAGE('monthly data'!MF264:MH264)</f>
        <v>#DIV/0!</v>
      </c>
      <c r="DN264" s="481" t="e">
        <f>AVERAGE('monthly data'!MI264:MK264)</f>
        <v>#DIV/0!</v>
      </c>
      <c r="DO264" s="481" t="e">
        <f>AVERAGE('monthly data'!ML264:MN264)</f>
        <v>#DIV/0!</v>
      </c>
      <c r="DP264" s="481" t="e">
        <f>AVERAGE('monthly data'!MO264:MQ264)</f>
        <v>#DIV/0!</v>
      </c>
      <c r="DQ264" s="481" t="e">
        <f>AVERAGE('monthly data'!MR264:MT264)</f>
        <v>#DIV/0!</v>
      </c>
      <c r="DR264" s="481" t="e">
        <f>AVERAGE('monthly data'!MU264:MW264)</f>
        <v>#DIV/0!</v>
      </c>
      <c r="DS264" s="481"/>
      <c r="DT264" s="481"/>
      <c r="DU264" s="481"/>
      <c r="DV264" s="481"/>
      <c r="DW264" s="481"/>
      <c r="DX264" s="481"/>
      <c r="DY264" s="481"/>
      <c r="DZ264" s="481"/>
    </row>
    <row r="265" spans="1:130" ht="15.75">
      <c r="B265" s="477" t="s">
        <v>589</v>
      </c>
      <c r="C265" s="481">
        <f>AVERAGE('monthly data'!B265:D265)</f>
        <v>17.5139</v>
      </c>
      <c r="D265" s="481">
        <f>AVERAGE('monthly data'!E265:G265)</f>
        <v>18.089033333333333</v>
      </c>
      <c r="E265" s="481">
        <f>AVERAGE('monthly data'!H265:J265)</f>
        <v>21.072599999999998</v>
      </c>
      <c r="F265" s="481">
        <f>AVERAGE('monthly data'!K265:M265)</f>
        <v>23.072066666666668</v>
      </c>
      <c r="G265" s="481">
        <f>AVERAGE('monthly data'!N265:P265)</f>
        <v>23.785166666666669</v>
      </c>
      <c r="H265" s="481">
        <f>AVERAGE('monthly data'!Q265:S265)</f>
        <v>24.154299999999996</v>
      </c>
      <c r="I265" s="481">
        <f>AVERAGE('monthly data'!T265:V265)</f>
        <v>25.485399999999998</v>
      </c>
      <c r="J265" s="481">
        <f>AVERAGE('monthly data'!W265:Y265)</f>
        <v>24.580000000000002</v>
      </c>
      <c r="K265" s="481">
        <f>AVERAGE('monthly data'!Z265:AB265)</f>
        <v>25.289733333333334</v>
      </c>
      <c r="L265" s="481">
        <f>AVERAGE('monthly data'!AC265:AE265)</f>
        <v>28.36</v>
      </c>
      <c r="M265" s="481">
        <f>AVERAGE('monthly data'!AF265:AH265)</f>
        <v>30.528200000000002</v>
      </c>
      <c r="N265" s="481">
        <f>AVERAGE('monthly data'!AI265:AK265)</f>
        <v>31.826566666666668</v>
      </c>
      <c r="O265" s="481">
        <f>AVERAGE('monthly data'!AL265:AN265)</f>
        <v>30.83196666666667</v>
      </c>
      <c r="P265" s="481">
        <f>AVERAGE('monthly data'!AO265:AQ265)</f>
        <v>32.363300000000002</v>
      </c>
      <c r="Q265" s="481">
        <f>AVERAGE('monthly data'!AR265:AT265)</f>
        <v>29.543899999999997</v>
      </c>
      <c r="R265" s="481">
        <f>AVERAGE('monthly data'!AU265:AW265)</f>
        <v>29.602166666666665</v>
      </c>
      <c r="S265" s="481">
        <f>AVERAGE('monthly data'!AX265:AZ265)</f>
        <v>33.543066666666668</v>
      </c>
      <c r="T265" s="481">
        <f>AVERAGE('monthly data'!BA265:BC265)</f>
        <v>34.123733333333334</v>
      </c>
      <c r="U265" s="481">
        <f>AVERAGE('monthly data'!BD265:BF265)</f>
        <v>37.094699999999996</v>
      </c>
      <c r="V265" s="481">
        <f>AVERAGE('monthly data'!BG265:BI265)</f>
        <v>36.544433333333338</v>
      </c>
      <c r="W265" s="481">
        <f>AVERAGE('monthly data'!BJ265:BL265)</f>
        <v>37.673733333333331</v>
      </c>
      <c r="X265" s="481">
        <f>AVERAGE('monthly data'!BM265:BO265)</f>
        <v>37.018133333333331</v>
      </c>
      <c r="Y265" s="481">
        <f>AVERAGE('monthly data'!BP265:BR265)</f>
        <v>36.097333333333331</v>
      </c>
      <c r="Z265" s="481">
        <f>AVERAGE('monthly data'!BS265:BU265)</f>
        <v>37.59276666666667</v>
      </c>
      <c r="AA265" s="481">
        <f>AVERAGE('monthly data'!BV265:BX265)</f>
        <v>45.962176333333339</v>
      </c>
      <c r="AB265" s="481">
        <f>AVERAGE('monthly data'!BY265:CA265)</f>
        <v>48.56206466666665</v>
      </c>
      <c r="AC265" s="481">
        <f>AVERAGE('monthly data'!CB265:CD265)</f>
        <v>50.057580000000002</v>
      </c>
      <c r="AD265" s="481">
        <f>AVERAGE('monthly data'!CE265:CG265)</f>
        <v>45.68789666666666</v>
      </c>
      <c r="AE265" s="481">
        <f>AVERAGE('monthly data'!CH265:CJ265)</f>
        <v>42.254626666666674</v>
      </c>
      <c r="AF265" s="481">
        <f>AVERAGE('monthly data'!CK265:CM265)</f>
        <v>44.596486666666685</v>
      </c>
      <c r="AG265" s="481">
        <f>AVERAGE('monthly data'!CN265:CP265)</f>
        <v>46.478363333333334</v>
      </c>
      <c r="AH265" s="481">
        <f>AVERAGE('monthly data'!CQ265:CS265)</f>
        <v>45.988033333333334</v>
      </c>
      <c r="AI265" s="481">
        <f>AVERAGE('monthly data'!CT265:CV265)</f>
        <v>54.185826666666664</v>
      </c>
      <c r="AJ265" s="481">
        <f>AVERAGE('monthly data'!CW265:CY265)</f>
        <v>57.475590000000004</v>
      </c>
      <c r="AK265" s="481">
        <f>AVERAGE('monthly data'!CZ265:DB265)</f>
        <v>58.94341</v>
      </c>
      <c r="AL265" s="481">
        <f>AVERAGE('monthly data'!DC265:DE265)</f>
        <v>61.804056666666661</v>
      </c>
      <c r="AM265" s="481">
        <f>AVERAGE('monthly data'!DF265:DH265)</f>
        <v>55.172229252333331</v>
      </c>
      <c r="AN265" s="481">
        <f>AVERAGE('monthly data'!DI265:DK265)</f>
        <v>54.094473262666668</v>
      </c>
      <c r="AO265" s="481">
        <f>AVERAGE('monthly data'!DL265:DN265)</f>
        <v>55.296070027000006</v>
      </c>
      <c r="AP265" s="481">
        <f>AVERAGE('monthly data'!DO265:DQ265)</f>
        <v>58.160914484666648</v>
      </c>
      <c r="AQ265" s="481">
        <f>AVERAGE('monthly data'!DR265:DT265)</f>
        <v>68.488839282333331</v>
      </c>
      <c r="AR265" s="481">
        <f>AVERAGE('monthly data'!DU265:DW265)</f>
        <v>73.670146672666647</v>
      </c>
      <c r="AS265" s="481">
        <f>AVERAGE('monthly data'!DX265:DZ265)</f>
        <v>77.172927204366658</v>
      </c>
      <c r="AT265" s="481">
        <f>AVERAGE('monthly data'!EA265:EC265)</f>
        <v>80.532669603996638</v>
      </c>
      <c r="AU265" s="481">
        <f>AVERAGE('monthly data'!ED265:EF265)</f>
        <v>82.111089677666698</v>
      </c>
      <c r="AV265" s="481">
        <f>AVERAGE('monthly data'!EG265:EI265)</f>
        <v>92.069426497099982</v>
      </c>
      <c r="AW265" s="481">
        <f>AVERAGE('monthly data'!EJ265:EL265)</f>
        <v>90.298340343999996</v>
      </c>
      <c r="AX265" s="481">
        <f>AVERAGE('monthly data'!EM265:EO265)</f>
        <v>99.60640904200001</v>
      </c>
      <c r="AY265" s="481">
        <f>AVERAGE('monthly data'!EP265:ER265)</f>
        <v>103.06264488699999</v>
      </c>
      <c r="AZ265" s="481">
        <f>AVERAGE('monthly data'!ES265:EU265)</f>
        <v>115.45182941466663</v>
      </c>
      <c r="BA265" s="481">
        <f>AVERAGE('monthly data'!EV265:EX265)</f>
        <v>117.46460291533333</v>
      </c>
      <c r="BB265" s="481">
        <f>AVERAGE('monthly data'!EY265:FA265)</f>
        <v>142.9669096683333</v>
      </c>
      <c r="BC265" s="481">
        <f>AVERAGE('monthly data'!FB265:FD265)</f>
        <v>158.04115012766661</v>
      </c>
      <c r="BD265" s="481">
        <f>AVERAGE('monthly data'!FE265:FG265)</f>
        <v>168.67648930733333</v>
      </c>
      <c r="BE265" s="481">
        <f>AVERAGE('monthly data'!FH265:FJ265)</f>
        <v>173.26409228933332</v>
      </c>
      <c r="BF265" s="481">
        <f>AVERAGE('monthly data'!FK265:FM265)</f>
        <v>173.77315488400004</v>
      </c>
      <c r="BG265" s="481">
        <f>AVERAGE('monthly data'!FN265:FP265)</f>
        <v>154.41415250974612</v>
      </c>
      <c r="BH265" s="481">
        <f>AVERAGE('monthly data'!FQ265:FS265)</f>
        <v>154.10381389500006</v>
      </c>
      <c r="BI265" s="481">
        <f>AVERAGE('monthly data'!FT265:FV265)</f>
        <v>171.98832921733333</v>
      </c>
      <c r="BJ265" s="481">
        <f>AVERAGE('monthly data'!FW265:FY265)</f>
        <v>178.74663002633329</v>
      </c>
      <c r="BK265" s="481">
        <f>AVERAGE('monthly data'!FZ265:GB265)</f>
        <v>179.07415479600002</v>
      </c>
      <c r="BL265" s="481">
        <f>AVERAGE('monthly data'!GC265:GE265)</f>
        <v>199.96650812346664</v>
      </c>
      <c r="BM265" s="481">
        <f>AVERAGE('monthly data'!GF265:GH265)</f>
        <v>209.28429637666662</v>
      </c>
      <c r="BN265" s="481">
        <f>AVERAGE('monthly data'!GI265:GK265)</f>
        <v>228.59583578433339</v>
      </c>
      <c r="BO265" s="481">
        <f>AVERAGE('monthly data'!GL265:GN265)</f>
        <v>234.11643476999998</v>
      </c>
      <c r="BP265" s="481">
        <f>AVERAGE('monthly data'!GO265:GQ265)</f>
        <v>264.2379836463333</v>
      </c>
      <c r="BQ265" s="481">
        <f>AVERAGE('monthly data'!GR265:GT265)</f>
        <v>263.34510891566669</v>
      </c>
      <c r="BR265" s="481">
        <f>AVERAGE('monthly data'!GU265:GW265)</f>
        <v>274.07996101799995</v>
      </c>
      <c r="BS265" s="481">
        <f>AVERAGE('monthly data'!GX265:GZ265)</f>
        <v>293.91086460800005</v>
      </c>
      <c r="BT265" s="481">
        <f>AVERAGE('monthly data'!HA265:HC265)</f>
        <v>321.32320896333346</v>
      </c>
      <c r="BU265" s="481">
        <f>AVERAGE('monthly data'!HD265:HF265)</f>
        <v>314.35472612033328</v>
      </c>
      <c r="BV265" s="481">
        <f>AVERAGE('monthly data'!HG265:HI265)</f>
        <v>310.55785663199998</v>
      </c>
      <c r="BW265" s="481">
        <f>AVERAGE('monthly data'!HJ265:HL265)</f>
        <v>318.7458061326667</v>
      </c>
      <c r="BX265" s="481">
        <f>AVERAGE('monthly data'!HM265:HO265)</f>
        <v>354.40194672466669</v>
      </c>
      <c r="BY265" s="481">
        <f>AVERAGE('monthly data'!HP265:HR265)</f>
        <v>387.40779815899992</v>
      </c>
      <c r="BZ265" s="481">
        <f>AVERAGE('monthly data'!HS265:HU265)</f>
        <v>382.60111957299995</v>
      </c>
      <c r="CA265" s="481">
        <f>AVERAGE('monthly data'!HV265:HX265)</f>
        <v>382.18908476023893</v>
      </c>
      <c r="CB265" s="481">
        <f>AVERAGE('monthly data'!HY265:IA265)</f>
        <v>418.79437957252998</v>
      </c>
      <c r="CC265" s="481">
        <f>AVERAGE('monthly data'!IB265:ID265)</f>
        <v>434.23609537234148</v>
      </c>
      <c r="CD265" s="481">
        <f>AVERAGE('monthly data'!IE265:IG265)</f>
        <v>450.52998625940194</v>
      </c>
      <c r="CE265" s="481">
        <f>AVERAGE('monthly data'!IH265:IJ265)</f>
        <v>475.20744420568491</v>
      </c>
      <c r="CF265" s="481">
        <f>AVERAGE('monthly data'!IK265:IM265)</f>
        <v>554.8910303877534</v>
      </c>
      <c r="CG265" s="481">
        <f>AVERAGE('monthly data'!IN265:IP265)</f>
        <v>596.35567748804067</v>
      </c>
      <c r="CH265" s="481">
        <f>AVERAGE('monthly data'!IQ265:IS265)</f>
        <v>608.32196973819543</v>
      </c>
      <c r="CI265" s="481">
        <f>AVERAGE('monthly data'!IT265:IV265)</f>
        <v>624.98009414174487</v>
      </c>
      <c r="CJ265" s="481">
        <f>AVERAGE('monthly data'!IW265:IY265)</f>
        <v>602.48435229515962</v>
      </c>
      <c r="CK265" s="481">
        <f>AVERAGE('monthly data'!IZ265:JB265)</f>
        <v>580.77541543447217</v>
      </c>
      <c r="CL265" s="481">
        <f>AVERAGE('monthly data'!JC265:JE265)</f>
        <v>557.22709599933455</v>
      </c>
      <c r="CM265" s="481">
        <f>AVERAGE('monthly data'!JF265:JH265)</f>
        <v>567.56565671164981</v>
      </c>
      <c r="CN265" s="481">
        <f>AVERAGE('monthly data'!JI265:JK265)</f>
        <v>640.12484721565806</v>
      </c>
      <c r="CO265" s="481">
        <f>AVERAGE('monthly data'!JL265:JN265)</f>
        <v>649.18974899525904</v>
      </c>
      <c r="CP265" s="481">
        <f>AVERAGE('monthly data'!JO265:JQ265)</f>
        <v>637.2021747215523</v>
      </c>
      <c r="CQ265" s="481">
        <f>AVERAGE('monthly data'!JR265:JT265)</f>
        <v>657.23965393903836</v>
      </c>
      <c r="CR265" s="481">
        <f>AVERAGE('monthly data'!JU265:JW265)</f>
        <v>662.54012161928767</v>
      </c>
      <c r="CS265" s="481">
        <f>AVERAGE('monthly data'!JX265:JZ265)</f>
        <v>712.075294437293</v>
      </c>
      <c r="CT265" s="481">
        <f>AVERAGE('monthly data'!KA265:KC265)</f>
        <v>747.76536754909739</v>
      </c>
      <c r="CU265" s="481">
        <f>AVERAGE('monthly data'!KD265:KF265)</f>
        <v>797.2647596297835</v>
      </c>
      <c r="CV265" s="481">
        <f>AVERAGE('monthly data'!KG265:KI265)</f>
        <v>803.4313980937817</v>
      </c>
      <c r="CW265" s="481">
        <f>AVERAGE('monthly data'!KJ265:KL265)</f>
        <v>812.92209942342731</v>
      </c>
      <c r="CX265" s="481">
        <f>AVERAGE('monthly data'!KM265:KO265)</f>
        <v>863.84818041090466</v>
      </c>
      <c r="CY265" s="481">
        <f>AVERAGE('monthly data'!KP265:KR265)</f>
        <v>925.82309378437219</v>
      </c>
      <c r="CZ265" s="481">
        <f>AVERAGE('monthly data'!KS265:KU265)</f>
        <v>931.93635279122748</v>
      </c>
      <c r="DA265" s="481">
        <f>AVERAGE('monthly data'!KV265:KX265)</f>
        <v>977.86516337029798</v>
      </c>
      <c r="DB265" s="481">
        <f>AVERAGE('monthly data'!KY265:LA265)</f>
        <v>986.19477277601993</v>
      </c>
      <c r="DC265" s="481">
        <f>AVERAGE('monthly data'!LB265:LD265)</f>
        <v>1018.8016644871427</v>
      </c>
      <c r="DD265" s="481">
        <f>AVERAGE('monthly data'!LE265:LG265)</f>
        <v>1036.0799211187434</v>
      </c>
      <c r="DE265" s="481">
        <f>AVERAGE('monthly data'!LH265:LJ265)</f>
        <v>1077.9843485713379</v>
      </c>
      <c r="DF265" s="481">
        <f>AVERAGE('monthly data'!LK265:LM265)</f>
        <v>1127.5577476455317</v>
      </c>
      <c r="DG265" s="481">
        <f>AVERAGE('monthly data'!LN265:LP265)</f>
        <v>1095.1084617811175</v>
      </c>
      <c r="DH265" s="481">
        <f>AVERAGE('monthly data'!LQ265:LS265)</f>
        <v>1258.2639874247418</v>
      </c>
      <c r="DI265" s="481">
        <f>AVERAGE('monthly data'!LT265:LV265)</f>
        <v>1361.0551996513659</v>
      </c>
      <c r="DJ265" s="481">
        <f>AVERAGE('monthly data'!LW265:LY265)</f>
        <v>1323.1328424947631</v>
      </c>
      <c r="DK265" s="481">
        <f>AVERAGE('monthly data'!LZ265:MB265)</f>
        <v>1398.1684316408498</v>
      </c>
      <c r="DL265" s="481" t="e">
        <f>AVERAGE('monthly data'!MC265:ME265)</f>
        <v>#DIV/0!</v>
      </c>
      <c r="DM265" s="481" t="e">
        <f>AVERAGE('monthly data'!MF265:MH265)</f>
        <v>#DIV/0!</v>
      </c>
      <c r="DN265" s="481" t="e">
        <f>AVERAGE('monthly data'!MI265:MK265)</f>
        <v>#DIV/0!</v>
      </c>
      <c r="DO265" s="481" t="e">
        <f>AVERAGE('monthly data'!ML265:MN265)</f>
        <v>#DIV/0!</v>
      </c>
      <c r="DP265" s="481" t="e">
        <f>AVERAGE('monthly data'!MO265:MQ265)</f>
        <v>#DIV/0!</v>
      </c>
      <c r="DQ265" s="481" t="e">
        <f>AVERAGE('monthly data'!MR265:MT265)</f>
        <v>#DIV/0!</v>
      </c>
      <c r="DR265" s="481" t="e">
        <f>AVERAGE('monthly data'!MU265:MW265)</f>
        <v>#DIV/0!</v>
      </c>
      <c r="DS265" s="481"/>
      <c r="DT265" s="481"/>
      <c r="DU265" s="481"/>
      <c r="DV265" s="481"/>
      <c r="DW265" s="481"/>
      <c r="DX265" s="481"/>
      <c r="DY265" s="481"/>
      <c r="DZ265" s="481"/>
    </row>
    <row r="266" spans="1:130" ht="15.75">
      <c r="B266" s="477" t="s">
        <v>590</v>
      </c>
      <c r="C266" s="481">
        <f>AVERAGE('monthly data'!B266:D266)</f>
        <v>5.2127000000000008</v>
      </c>
      <c r="D266" s="481">
        <f>AVERAGE('monthly data'!E266:G266)</f>
        <v>6.0839333333333334</v>
      </c>
      <c r="E266" s="481">
        <f>AVERAGE('monthly data'!H266:J266)</f>
        <v>6.7513333333333341</v>
      </c>
      <c r="F266" s="481">
        <f>AVERAGE('monthly data'!K266:M266)</f>
        <v>7.2974999999999994</v>
      </c>
      <c r="G266" s="481">
        <f>AVERAGE('monthly data'!N266:P266)</f>
        <v>6.9694666666666665</v>
      </c>
      <c r="H266" s="481">
        <f>AVERAGE('monthly data'!Q266:S266)</f>
        <v>7.199933333333334</v>
      </c>
      <c r="I266" s="481">
        <f>AVERAGE('monthly data'!T266:V266)</f>
        <v>7.1731000000000007</v>
      </c>
      <c r="J266" s="481">
        <f>AVERAGE('monthly data'!W266:Y266)</f>
        <v>8.3503333333333316</v>
      </c>
      <c r="K266" s="481">
        <f>AVERAGE('monthly data'!Z266:AB266)</f>
        <v>10.8573</v>
      </c>
      <c r="L266" s="481">
        <f>AVERAGE('monthly data'!AC266:AE266)</f>
        <v>12.671933333333333</v>
      </c>
      <c r="M266" s="481">
        <f>AVERAGE('monthly data'!AF266:AH266)</f>
        <v>12.836466666666666</v>
      </c>
      <c r="N266" s="481">
        <f>AVERAGE('monthly data'!AI266:AK266)</f>
        <v>16.058833333333336</v>
      </c>
      <c r="O266" s="481">
        <f>AVERAGE('monthly data'!AL266:AN266)</f>
        <v>19.903666666666666</v>
      </c>
      <c r="P266" s="481">
        <f>AVERAGE('monthly data'!AO266:AQ266)</f>
        <v>15.264966666666666</v>
      </c>
      <c r="Q266" s="481">
        <f>AVERAGE('monthly data'!AR266:AT266)</f>
        <v>19.201066666666666</v>
      </c>
      <c r="R266" s="481">
        <f>AVERAGE('monthly data'!AU266:AW266)</f>
        <v>20.606266666666667</v>
      </c>
      <c r="S266" s="481">
        <f>AVERAGE('monthly data'!AX266:AZ266)</f>
        <v>19.489366666666669</v>
      </c>
      <c r="T266" s="481">
        <f>AVERAGE('monthly data'!BA266:BC266)</f>
        <v>19.191800000000001</v>
      </c>
      <c r="U266" s="481">
        <f>AVERAGE('monthly data'!BD266:BF266)</f>
        <v>17.152333333333335</v>
      </c>
      <c r="V266" s="481">
        <f>AVERAGE('monthly data'!BG266:BI266)</f>
        <v>18.137933333333333</v>
      </c>
      <c r="W266" s="481">
        <f>AVERAGE('monthly data'!BJ266:BL266)</f>
        <v>18.523333333333337</v>
      </c>
      <c r="X266" s="481">
        <f>AVERAGE('monthly data'!BM266:BO266)</f>
        <v>20.922666666666668</v>
      </c>
      <c r="Y266" s="481">
        <f>AVERAGE('monthly data'!BP266:BR266)</f>
        <v>21.405000000000001</v>
      </c>
      <c r="Z266" s="481">
        <f>AVERAGE('monthly data'!BS266:BU266)</f>
        <v>22.215</v>
      </c>
      <c r="AA266" s="481">
        <f>AVERAGE('monthly data'!BV266:BX266)</f>
        <v>26.611666666666668</v>
      </c>
      <c r="AB266" s="481">
        <f>AVERAGE('monthly data'!BY266:CA266)</f>
        <v>26.47</v>
      </c>
      <c r="AC266" s="481">
        <f>AVERAGE('monthly data'!CB266:CD266)</f>
        <v>22.423333333333332</v>
      </c>
      <c r="AD266" s="481">
        <f>AVERAGE('monthly data'!CE266:CG266)</f>
        <v>27.600000000000005</v>
      </c>
      <c r="AE266" s="481">
        <f>AVERAGE('monthly data'!CH266:CJ266)</f>
        <v>35.033333333333331</v>
      </c>
      <c r="AF266" s="481">
        <f>AVERAGE('monthly data'!CK266:CM266)</f>
        <v>35.633333333333333</v>
      </c>
      <c r="AG266" s="481">
        <f>AVERAGE('monthly data'!CN266:CP266)</f>
        <v>37.214333333333336</v>
      </c>
      <c r="AH266" s="481">
        <f>AVERAGE('monthly data'!CQ266:CS266)</f>
        <v>40.966000000000001</v>
      </c>
      <c r="AI266" s="481">
        <f>AVERAGE('monthly data'!CT266:CV266)</f>
        <v>39.245600000000003</v>
      </c>
      <c r="AJ266" s="481">
        <f>AVERAGE('monthly data'!CW266:CY266)</f>
        <v>36.602133333333335</v>
      </c>
      <c r="AK266" s="481">
        <f>AVERAGE('monthly data'!CZ266:DB266)</f>
        <v>38.330800000000004</v>
      </c>
      <c r="AL266" s="481">
        <f>AVERAGE('monthly data'!DC266:DE266)</f>
        <v>38.767033333333337</v>
      </c>
      <c r="AM266" s="481">
        <f>AVERAGE('monthly data'!DF266:DH266)</f>
        <v>43.278540333333332</v>
      </c>
      <c r="AN266" s="481">
        <f>AVERAGE('monthly data'!DI266:DK266)</f>
        <v>42.572228063900006</v>
      </c>
      <c r="AO266" s="481">
        <f>AVERAGE('monthly data'!DL266:DN266)</f>
        <v>47.670547462666661</v>
      </c>
      <c r="AP266" s="481">
        <f>AVERAGE('monthly data'!DO266:DQ266)</f>
        <v>52.250309807999997</v>
      </c>
      <c r="AQ266" s="481">
        <f>AVERAGE('monthly data'!DR266:DT266)</f>
        <v>52.709427795000003</v>
      </c>
      <c r="AR266" s="481">
        <f>AVERAGE('monthly data'!DU266:DW266)</f>
        <v>58.136657589333332</v>
      </c>
      <c r="AS266" s="481">
        <f>AVERAGE('monthly data'!DX266:DZ266)</f>
        <v>65.70131185533333</v>
      </c>
      <c r="AT266" s="481">
        <f>AVERAGE('monthly data'!EA266:EC266)</f>
        <v>69.91544000333333</v>
      </c>
      <c r="AU266" s="481">
        <f>AVERAGE('monthly data'!ED266:EF266)</f>
        <v>71.404086818999986</v>
      </c>
      <c r="AV266" s="481">
        <f>AVERAGE('monthly data'!EG266:EI266)</f>
        <v>81.703269161333324</v>
      </c>
      <c r="AW266" s="481">
        <f>AVERAGE('monthly data'!EJ266:EL266)</f>
        <v>94.253165869</v>
      </c>
      <c r="AX266" s="481">
        <f>AVERAGE('monthly data'!EM266:EO266)</f>
        <v>102.49902966666666</v>
      </c>
      <c r="AY266" s="481">
        <f>AVERAGE('monthly data'!EP266:ER266)</f>
        <v>97.949299999999994</v>
      </c>
      <c r="AZ266" s="481">
        <f>AVERAGE('monthly data'!ES266:EU266)</f>
        <v>114.17224583966667</v>
      </c>
      <c r="BA266" s="481">
        <f>AVERAGE('monthly data'!EV266:EX266)</f>
        <v>131.62453933333333</v>
      </c>
      <c r="BB266" s="481">
        <f>AVERAGE('monthly data'!EY266:FA266)</f>
        <v>139.115914</v>
      </c>
      <c r="BC266" s="481">
        <f>AVERAGE('monthly data'!FB266:FD266)</f>
        <v>132.19385500000001</v>
      </c>
      <c r="BD266" s="481">
        <f>AVERAGE('monthly data'!FE266:FG266)</f>
        <v>128.34421633333332</v>
      </c>
      <c r="BE266" s="481">
        <f>AVERAGE('monthly data'!FH266:FJ266)</f>
        <v>132.12303333333332</v>
      </c>
      <c r="BF266" s="481">
        <f>AVERAGE('monthly data'!FK266:FM266)</f>
        <v>134.86743633333333</v>
      </c>
      <c r="BG266" s="481">
        <f>AVERAGE('monthly data'!FN266:FP266)</f>
        <v>130.00616466666665</v>
      </c>
      <c r="BH266" s="481">
        <f>AVERAGE('monthly data'!FQ266:FS266)</f>
        <v>130.42183251666665</v>
      </c>
      <c r="BI266" s="481">
        <f>AVERAGE('monthly data'!FT266:FV266)</f>
        <v>127.0041804</v>
      </c>
      <c r="BJ266" s="481">
        <f>AVERAGE('monthly data'!FW266:FY266)</f>
        <v>147.43299873333333</v>
      </c>
      <c r="BK266" s="481">
        <f>AVERAGE('monthly data'!FZ266:GB266)</f>
        <v>162.53676951733334</v>
      </c>
      <c r="BL266" s="481">
        <f>AVERAGE('monthly data'!GC266:GE266)</f>
        <v>165.50324868086665</v>
      </c>
      <c r="BM266" s="481">
        <f>AVERAGE('monthly data'!GF266:GH266)</f>
        <v>175.06089661566671</v>
      </c>
      <c r="BN266" s="481">
        <f>AVERAGE('monthly data'!GI266:GK266)</f>
        <v>180.04809606666666</v>
      </c>
      <c r="BO266" s="481">
        <f>AVERAGE('monthly data'!GL266:GN266)</f>
        <v>186.85262888333332</v>
      </c>
      <c r="BP266" s="481">
        <f>AVERAGE('monthly data'!GO266:GQ266)</f>
        <v>209.85849226666664</v>
      </c>
      <c r="BQ266" s="481">
        <f>AVERAGE('monthly data'!GR266:GT266)</f>
        <v>247.62244412099994</v>
      </c>
      <c r="BR266" s="481">
        <f>AVERAGE('monthly data'!GU266:GW266)</f>
        <v>253.89231315866672</v>
      </c>
      <c r="BS266" s="481">
        <f>AVERAGE('monthly data'!GX266:GZ266)</f>
        <v>274.67459333333335</v>
      </c>
      <c r="BT266" s="481">
        <f>AVERAGE('monthly data'!HA266:HC266)</f>
        <v>299.59992566666659</v>
      </c>
      <c r="BU266" s="481">
        <f>AVERAGE('monthly data'!HD266:HF266)</f>
        <v>290.22965223333335</v>
      </c>
      <c r="BV266" s="481">
        <f>AVERAGE('monthly data'!HG266:HI266)</f>
        <v>292.21212858333337</v>
      </c>
      <c r="BW266" s="481">
        <f>AVERAGE('monthly data'!HJ266:HL266)</f>
        <v>303.28810236666664</v>
      </c>
      <c r="BX266" s="481">
        <f>AVERAGE('monthly data'!HM266:HO266)</f>
        <v>300.16087916666669</v>
      </c>
      <c r="BY266" s="481">
        <f>AVERAGE('monthly data'!HP266:HR266)</f>
        <v>312.27390500000001</v>
      </c>
      <c r="BZ266" s="481">
        <f>AVERAGE('monthly data'!HS266:HU266)</f>
        <v>336.25863399999997</v>
      </c>
      <c r="CA266" s="481">
        <f>AVERAGE('monthly data'!HV266:HX266)</f>
        <v>341.28330871416614</v>
      </c>
      <c r="CB266" s="481">
        <f>AVERAGE('monthly data'!HY266:IA266)</f>
        <v>371.30090456629267</v>
      </c>
      <c r="CC266" s="481">
        <f>AVERAGE('monthly data'!IB266:ID266)</f>
        <v>412.02976271041331</v>
      </c>
      <c r="CD266" s="481">
        <f>AVERAGE('monthly data'!IE266:IG266)</f>
        <v>411.14258376933731</v>
      </c>
      <c r="CE266" s="481">
        <f>AVERAGE('monthly data'!IH266:IJ266)</f>
        <v>424.25152894029475</v>
      </c>
      <c r="CF266" s="481">
        <f>AVERAGE('monthly data'!IK266:IM266)</f>
        <v>450.80933517267948</v>
      </c>
      <c r="CG266" s="481">
        <f>AVERAGE('monthly data'!IN266:IP266)</f>
        <v>448.40285432289539</v>
      </c>
      <c r="CH266" s="481">
        <f>AVERAGE('monthly data'!IQ266:IS266)</f>
        <v>467.32281060770623</v>
      </c>
      <c r="CI266" s="481">
        <f>AVERAGE('monthly data'!IT266:IV266)</f>
        <v>466.1809552781454</v>
      </c>
      <c r="CJ266" s="481">
        <f>AVERAGE('monthly data'!IW266:IY266)</f>
        <v>505.27517481328238</v>
      </c>
      <c r="CK266" s="481">
        <f>AVERAGE('monthly data'!IZ266:JB266)</f>
        <v>519.96651431903774</v>
      </c>
      <c r="CL266" s="481">
        <f>AVERAGE('monthly data'!JC266:JE266)</f>
        <v>535.85779512230351</v>
      </c>
      <c r="CM266" s="481">
        <f>AVERAGE('monthly data'!JF266:JH266)</f>
        <v>565.4693567606804</v>
      </c>
      <c r="CN266" s="481">
        <f>AVERAGE('monthly data'!JI266:JK266)</f>
        <v>535.16960783499383</v>
      </c>
      <c r="CO266" s="481">
        <f>AVERAGE('monthly data'!JL266:JN266)</f>
        <v>568.46532148283882</v>
      </c>
      <c r="CP266" s="481">
        <f>AVERAGE('monthly data'!JO266:JQ266)</f>
        <v>583.38333549513266</v>
      </c>
      <c r="CQ266" s="481">
        <f>AVERAGE('monthly data'!JR266:JT266)</f>
        <v>619.45765174844155</v>
      </c>
      <c r="CR266" s="481">
        <f>AVERAGE('monthly data'!JU266:JW266)</f>
        <v>625.29280361091037</v>
      </c>
      <c r="CS266" s="481">
        <f>AVERAGE('monthly data'!JX266:JZ266)</f>
        <v>602.70478424861949</v>
      </c>
      <c r="CT266" s="481">
        <f>AVERAGE('monthly data'!KA266:KC266)</f>
        <v>609.01412529422123</v>
      </c>
      <c r="CU266" s="481">
        <f>AVERAGE('monthly data'!KD266:KF266)</f>
        <v>615.93619872602733</v>
      </c>
      <c r="CV266" s="481">
        <f>AVERAGE('monthly data'!KG266:KI266)</f>
        <v>684.63572942477288</v>
      </c>
      <c r="CW266" s="481">
        <f>AVERAGE('monthly data'!KJ266:KL266)</f>
        <v>721.46693129906237</v>
      </c>
      <c r="CX266" s="481">
        <f>AVERAGE('monthly data'!KM266:KO266)</f>
        <v>753.02351677784316</v>
      </c>
      <c r="CY266" s="481">
        <f>AVERAGE('monthly data'!KP266:KR266)</f>
        <v>755.78557074005755</v>
      </c>
      <c r="CZ266" s="481">
        <f>AVERAGE('monthly data'!KS266:KU266)</f>
        <v>822.41090785999643</v>
      </c>
      <c r="DA266" s="481">
        <f>AVERAGE('monthly data'!KV266:KX266)</f>
        <v>878.64289947930104</v>
      </c>
      <c r="DB266" s="481">
        <f>AVERAGE('monthly data'!KY266:LA266)</f>
        <v>920.39570122951829</v>
      </c>
      <c r="DC266" s="481">
        <f>AVERAGE('monthly data'!LB266:LD266)</f>
        <v>940.13626999335384</v>
      </c>
      <c r="DD266" s="481">
        <f>AVERAGE('monthly data'!LE266:LG266)</f>
        <v>999.8362470441416</v>
      </c>
      <c r="DE266" s="481">
        <f>AVERAGE('monthly data'!LH266:LJ266)</f>
        <v>1052.4739599493225</v>
      </c>
      <c r="DF266" s="481">
        <f>AVERAGE('monthly data'!LK266:LM266)</f>
        <v>1066.6852566302166</v>
      </c>
      <c r="DG266" s="481">
        <f>AVERAGE('monthly data'!LN266:LP266)</f>
        <v>1148.5760519220223</v>
      </c>
      <c r="DH266" s="481">
        <f>AVERAGE('monthly data'!LQ266:LS266)</f>
        <v>1170.3336831255035</v>
      </c>
      <c r="DI266" s="481">
        <f>AVERAGE('monthly data'!LT266:LV266)</f>
        <v>1172.4795959354271</v>
      </c>
      <c r="DJ266" s="481">
        <f>AVERAGE('monthly data'!LW266:LY266)</f>
        <v>1284.5740846836636</v>
      </c>
      <c r="DK266" s="481">
        <f>AVERAGE('monthly data'!LZ266:MB266)</f>
        <v>1249.7057317050569</v>
      </c>
      <c r="DL266" s="481" t="e">
        <f>AVERAGE('monthly data'!MC266:ME266)</f>
        <v>#DIV/0!</v>
      </c>
      <c r="DM266" s="481" t="e">
        <f>AVERAGE('monthly data'!MF266:MH266)</f>
        <v>#DIV/0!</v>
      </c>
      <c r="DN266" s="481" t="e">
        <f>AVERAGE('monthly data'!MI266:MK266)</f>
        <v>#DIV/0!</v>
      </c>
      <c r="DO266" s="481" t="e">
        <f>AVERAGE('monthly data'!ML266:MN266)</f>
        <v>#DIV/0!</v>
      </c>
      <c r="DP266" s="481" t="e">
        <f>AVERAGE('monthly data'!MO266:MQ266)</f>
        <v>#DIV/0!</v>
      </c>
      <c r="DQ266" s="481" t="e">
        <f>AVERAGE('monthly data'!MR266:MT266)</f>
        <v>#DIV/0!</v>
      </c>
      <c r="DR266" s="481" t="e">
        <f>AVERAGE('monthly data'!MU266:MW266)</f>
        <v>#DIV/0!</v>
      </c>
      <c r="DS266" s="481"/>
      <c r="DT266" s="481"/>
      <c r="DU266" s="481"/>
      <c r="DV266" s="481"/>
      <c r="DW266" s="481"/>
      <c r="DX266" s="481"/>
      <c r="DY266" s="481"/>
      <c r="DZ266" s="481"/>
    </row>
    <row r="267" spans="1:130" ht="15.75">
      <c r="B267" s="477" t="s">
        <v>591</v>
      </c>
      <c r="C267" s="481">
        <f>AVERAGE('monthly data'!B267:D267)</f>
        <v>3.3483333333333332</v>
      </c>
      <c r="D267" s="481">
        <f>AVERAGE('monthly data'!E267:G267)</f>
        <v>6.7603333333333326</v>
      </c>
      <c r="E267" s="481">
        <f>AVERAGE('monthly data'!H267:J267)</f>
        <v>11.305999999999999</v>
      </c>
      <c r="F267" s="481">
        <f>AVERAGE('monthly data'!K267:M267)</f>
        <v>13.709000000000001</v>
      </c>
      <c r="G267" s="481">
        <f>AVERAGE('monthly data'!N267:P267)</f>
        <v>14.953099999999999</v>
      </c>
      <c r="H267" s="481">
        <f>AVERAGE('monthly data'!Q267:S267)</f>
        <v>13.809666666666667</v>
      </c>
      <c r="I267" s="481">
        <f>AVERAGE('monthly data'!T267:V267)</f>
        <v>14.262333333333332</v>
      </c>
      <c r="J267" s="481">
        <f>AVERAGE('monthly data'!W267:Y267)</f>
        <v>13.865333333333332</v>
      </c>
      <c r="K267" s="481">
        <f>AVERAGE('monthly data'!Z267:AB267)</f>
        <v>14.597999999999999</v>
      </c>
      <c r="L267" s="481">
        <f>AVERAGE('monthly data'!AC267:AE267)</f>
        <v>19.772333333333332</v>
      </c>
      <c r="M267" s="481">
        <f>AVERAGE('monthly data'!AF267:AH267)</f>
        <v>16.170999999999999</v>
      </c>
      <c r="N267" s="481">
        <f>AVERAGE('monthly data'!AI267:AK267)</f>
        <v>15.975333333333333</v>
      </c>
      <c r="O267" s="481">
        <f>AVERAGE('monthly data'!AL267:AN267)</f>
        <v>16.016666666666666</v>
      </c>
      <c r="P267" s="481">
        <f>AVERAGE('monthly data'!AO267:AQ267)</f>
        <v>15.367933333333333</v>
      </c>
      <c r="Q267" s="481">
        <f>AVERAGE('monthly data'!AR267:AT267)</f>
        <v>16.059999999999999</v>
      </c>
      <c r="R267" s="481">
        <f>AVERAGE('monthly data'!AU267:AW267)</f>
        <v>17.156522666666667</v>
      </c>
      <c r="S267" s="481">
        <f>AVERAGE('monthly data'!AX267:AZ267)</f>
        <v>19.163346333333333</v>
      </c>
      <c r="T267" s="481">
        <f>AVERAGE('monthly data'!BA267:BC267)</f>
        <v>18.136031333333335</v>
      </c>
      <c r="U267" s="481">
        <f>AVERAGE('monthly data'!BD267:BF267)</f>
        <v>21.359243333333335</v>
      </c>
      <c r="V267" s="481">
        <f>AVERAGE('monthly data'!BG267:BI267)</f>
        <v>21.087293999999996</v>
      </c>
      <c r="W267" s="481">
        <f>AVERAGE('monthly data'!BJ267:BL267)</f>
        <v>19.081557</v>
      </c>
      <c r="X267" s="481">
        <f>AVERAGE('monthly data'!BM267:BO267)</f>
        <v>20.558397666666664</v>
      </c>
      <c r="Y267" s="481">
        <f>AVERAGE('monthly data'!BP267:BR267)</f>
        <v>23.702866666666665</v>
      </c>
      <c r="Z267" s="481">
        <f>AVERAGE('monthly data'!BS267:BU267)</f>
        <v>25.42388166666667</v>
      </c>
      <c r="AA267" s="481">
        <f>AVERAGE('monthly data'!BV267:BX267)</f>
        <v>28.789914333333332</v>
      </c>
      <c r="AB267" s="481">
        <f>AVERAGE('monthly data'!BY267:CA267)</f>
        <v>27.760855333333335</v>
      </c>
      <c r="AC267" s="481">
        <f>AVERAGE('monthly data'!CB267:CD267)</f>
        <v>28.679703333333332</v>
      </c>
      <c r="AD267" s="481">
        <f>AVERAGE('monthly data'!CE267:CG267)</f>
        <v>29.105666666666668</v>
      </c>
      <c r="AE267" s="481">
        <f>AVERAGE('monthly data'!CH267:CJ267)</f>
        <v>27.193246666666667</v>
      </c>
      <c r="AF267" s="481">
        <f>AVERAGE('monthly data'!CK267:CM267)</f>
        <v>27.931073333333334</v>
      </c>
      <c r="AG267" s="481">
        <f>AVERAGE('monthly data'!CN267:CP267)</f>
        <v>31.783670000000001</v>
      </c>
      <c r="AH267" s="481">
        <f>AVERAGE('monthly data'!CQ267:CS267)</f>
        <v>30.923970000000001</v>
      </c>
      <c r="AI267" s="481">
        <f>AVERAGE('monthly data'!CT267:CV267)</f>
        <v>30.262699999999999</v>
      </c>
      <c r="AJ267" s="481">
        <f>AVERAGE('monthly data'!CW267:CY267)</f>
        <v>33.533533333333331</v>
      </c>
      <c r="AK267" s="481">
        <f>AVERAGE('monthly data'!CZ267:DB267)</f>
        <v>38.155466666666676</v>
      </c>
      <c r="AL267" s="481">
        <f>AVERAGE('monthly data'!DC267:DE267)</f>
        <v>40.243766666666666</v>
      </c>
      <c r="AM267" s="481">
        <f>AVERAGE('monthly data'!DF267:DH267)</f>
        <v>41.917793999999994</v>
      </c>
      <c r="AN267" s="481">
        <f>AVERAGE('monthly data'!DI267:DK267)</f>
        <v>43.053300333333333</v>
      </c>
      <c r="AO267" s="481">
        <f>AVERAGE('monthly data'!DL267:DN267)</f>
        <v>42.726211333333332</v>
      </c>
      <c r="AP267" s="481">
        <f>AVERAGE('monthly data'!DO267:DQ267)</f>
        <v>45.22991866666667</v>
      </c>
      <c r="AQ267" s="481">
        <f>AVERAGE('monthly data'!DR267:DT267)</f>
        <v>48.479356999999993</v>
      </c>
      <c r="AR267" s="481">
        <f>AVERAGE('monthly data'!DU267:DW267)</f>
        <v>47.574590000000001</v>
      </c>
      <c r="AS267" s="481">
        <f>AVERAGE('monthly data'!DX267:DZ267)</f>
        <v>46.058950000000003</v>
      </c>
      <c r="AT267" s="481">
        <f>AVERAGE('monthly data'!EA267:EC267)</f>
        <v>45.218132666666669</v>
      </c>
      <c r="AU267" s="481">
        <f>AVERAGE('monthly data'!ED267:EF267)</f>
        <v>45.164354333333335</v>
      </c>
      <c r="AV267" s="481">
        <f>AVERAGE('monthly data'!EG267:EI267)</f>
        <v>46.683170666666662</v>
      </c>
      <c r="AW267" s="481">
        <f>AVERAGE('monthly data'!EJ267:EL267)</f>
        <v>56.185168999999995</v>
      </c>
      <c r="AX267" s="481">
        <f>AVERAGE('monthly data'!EM267:EO267)</f>
        <v>58.754367333333334</v>
      </c>
      <c r="AY267" s="481">
        <f>AVERAGE('monthly data'!EP267:ER267)</f>
        <v>57.643118333333327</v>
      </c>
      <c r="AZ267" s="481">
        <f>AVERAGE('monthly data'!ES267:EU267)</f>
        <v>58.029653666666668</v>
      </c>
      <c r="BA267" s="481">
        <f>AVERAGE('monthly data'!EV267:EX267)</f>
        <v>61.66029733333334</v>
      </c>
      <c r="BB267" s="481">
        <f>AVERAGE('monthly data'!EY267:FA267)</f>
        <v>67.334199333333331</v>
      </c>
      <c r="BC267" s="481">
        <f>AVERAGE('monthly data'!FB267:FD267)</f>
        <v>69.610999666666672</v>
      </c>
      <c r="BD267" s="481">
        <f>AVERAGE('monthly data'!FE267:FG267)</f>
        <v>78.213990999999993</v>
      </c>
      <c r="BE267" s="481">
        <f>AVERAGE('monthly data'!FH267:FJ267)</f>
        <v>84.819962666666655</v>
      </c>
      <c r="BF267" s="481">
        <f>AVERAGE('monthly data'!FK267:FM267)</f>
        <v>83.380245333333335</v>
      </c>
      <c r="BG267" s="481">
        <f>AVERAGE('monthly data'!FN267:FP267)</f>
        <v>79.665454999999994</v>
      </c>
      <c r="BH267" s="481">
        <f>AVERAGE('monthly data'!FQ267:FS267)</f>
        <v>84.747489666666652</v>
      </c>
      <c r="BI267" s="481">
        <f>AVERAGE('monthly data'!FT267:FV267)</f>
        <v>94.735072333333335</v>
      </c>
      <c r="BJ267" s="481">
        <f>AVERAGE('monthly data'!FW267:FY267)</f>
        <v>95.140303000000003</v>
      </c>
      <c r="BK267" s="481">
        <f>AVERAGE('monthly data'!FZ267:GB267)</f>
        <v>96.595754999999997</v>
      </c>
      <c r="BL267" s="481">
        <f>AVERAGE('monthly data'!GC267:GE267)</f>
        <v>92.008736732000003</v>
      </c>
      <c r="BM267" s="481">
        <f>AVERAGE('monthly data'!GF267:GH267)</f>
        <v>103.99281066666667</v>
      </c>
      <c r="BN267" s="481">
        <f>AVERAGE('monthly data'!GI267:GK267)</f>
        <v>102.44965333333334</v>
      </c>
      <c r="BO267" s="481">
        <f>AVERAGE('monthly data'!GL267:GN267)</f>
        <v>114.36510588533334</v>
      </c>
      <c r="BP267" s="481">
        <f>AVERAGE('monthly data'!GO267:GQ267)</f>
        <v>111.54041933333333</v>
      </c>
      <c r="BQ267" s="481">
        <f>AVERAGE('monthly data'!GR267:GT267)</f>
        <v>116.16304466666666</v>
      </c>
      <c r="BR267" s="481">
        <f>AVERAGE('monthly data'!GU267:GW267)</f>
        <v>126.22176333333334</v>
      </c>
      <c r="BS267" s="481">
        <f>AVERAGE('monthly data'!GX267:GZ267)</f>
        <v>125.29129599999999</v>
      </c>
      <c r="BT267" s="481">
        <f>AVERAGE('monthly data'!HA267:HC267)</f>
        <v>132.16685833333335</v>
      </c>
      <c r="BU267" s="481">
        <f>AVERAGE('monthly data'!HD267:HF267)</f>
        <v>137.179654</v>
      </c>
      <c r="BV267" s="481">
        <f>AVERAGE('monthly data'!HG267:HI267)</f>
        <v>149.09957233333333</v>
      </c>
      <c r="BW267" s="481">
        <f>AVERAGE('monthly data'!HJ267:HL267)</f>
        <v>155.56608066666669</v>
      </c>
      <c r="BX267" s="481">
        <f>AVERAGE('monthly data'!HM267:HO267)</f>
        <v>153.48771133333335</v>
      </c>
      <c r="BY267" s="481">
        <f>AVERAGE('monthly data'!HP267:HR267)</f>
        <v>161.647932</v>
      </c>
      <c r="BZ267" s="481">
        <f>AVERAGE('monthly data'!HS267:HU267)</f>
        <v>175.00154266666664</v>
      </c>
      <c r="CA267" s="481">
        <f>AVERAGE('monthly data'!HV267:HX267)</f>
        <v>198.17923318055227</v>
      </c>
      <c r="CB267" s="481">
        <f>AVERAGE('monthly data'!HY267:IA267)</f>
        <v>265.01575746661456</v>
      </c>
      <c r="CC267" s="481">
        <f>AVERAGE('monthly data'!IB267:ID267)</f>
        <v>257.10125856903898</v>
      </c>
      <c r="CD267" s="481">
        <f>AVERAGE('monthly data'!IE267:IG267)</f>
        <v>242.40822927357772</v>
      </c>
      <c r="CE267" s="481">
        <f>AVERAGE('monthly data'!IH267:IJ267)</f>
        <v>234.43685068686111</v>
      </c>
      <c r="CF267" s="481">
        <f>AVERAGE('monthly data'!IK267:IM267)</f>
        <v>236.79307840821639</v>
      </c>
      <c r="CG267" s="481">
        <f>AVERAGE('monthly data'!IN267:IP267)</f>
        <v>246.42592398383991</v>
      </c>
      <c r="CH267" s="481">
        <f>AVERAGE('monthly data'!IQ267:IS267)</f>
        <v>255.95993613387517</v>
      </c>
      <c r="CI267" s="481">
        <f>AVERAGE('monthly data'!IT267:IV267)</f>
        <v>263.58228305915139</v>
      </c>
      <c r="CJ267" s="481">
        <f>AVERAGE('monthly data'!IW267:IY267)</f>
        <v>265.62622851699535</v>
      </c>
      <c r="CK267" s="481">
        <f>AVERAGE('monthly data'!IZ267:JB267)</f>
        <v>290.07796445870162</v>
      </c>
      <c r="CL267" s="481">
        <f>AVERAGE('monthly data'!JC267:JE267)</f>
        <v>324.57356964396899</v>
      </c>
      <c r="CM267" s="481">
        <f>AVERAGE('monthly data'!JF267:JH267)</f>
        <v>333.96788094193909</v>
      </c>
      <c r="CN267" s="481">
        <f>AVERAGE('monthly data'!JI267:JK267)</f>
        <v>375.34909223063147</v>
      </c>
      <c r="CO267" s="481">
        <f>AVERAGE('monthly data'!JL267:JN267)</f>
        <v>383.80393073613254</v>
      </c>
      <c r="CP267" s="481">
        <f>AVERAGE('monthly data'!JO267:JQ267)</f>
        <v>398.25070011357201</v>
      </c>
      <c r="CQ267" s="481">
        <f>AVERAGE('monthly data'!JR267:JT267)</f>
        <v>419.05957866568087</v>
      </c>
      <c r="CR267" s="481">
        <f>AVERAGE('monthly data'!JU267:JW267)</f>
        <v>443.13333502139284</v>
      </c>
      <c r="CS267" s="481">
        <f>AVERAGE('monthly data'!JX267:JZ267)</f>
        <v>464.34524778130844</v>
      </c>
      <c r="CT267" s="481">
        <f>AVERAGE('monthly data'!KA267:KC267)</f>
        <v>498.48531052386062</v>
      </c>
      <c r="CU267" s="481">
        <f>AVERAGE('monthly data'!KD267:KF267)</f>
        <v>493.8613688730423</v>
      </c>
      <c r="CV267" s="481">
        <f>AVERAGE('monthly data'!KG267:KI267)</f>
        <v>485.02984308071569</v>
      </c>
      <c r="CW267" s="481">
        <f>AVERAGE('monthly data'!KJ267:KL267)</f>
        <v>494.26318284342977</v>
      </c>
      <c r="CX267" s="481">
        <f>AVERAGE('monthly data'!KM267:KO267)</f>
        <v>501.6693017620251</v>
      </c>
      <c r="CY267" s="481">
        <f>AVERAGE('monthly data'!KP267:KR267)</f>
        <v>542.26424952405296</v>
      </c>
      <c r="CZ267" s="481">
        <f>AVERAGE('monthly data'!KS267:KU267)</f>
        <v>571.71867993847002</v>
      </c>
      <c r="DA267" s="481">
        <f>AVERAGE('monthly data'!KV267:KX267)</f>
        <v>598.58612054131697</v>
      </c>
      <c r="DB267" s="481">
        <f>AVERAGE('monthly data'!KY267:LA267)</f>
        <v>625.29385927764849</v>
      </c>
      <c r="DC267" s="481">
        <f>AVERAGE('monthly data'!LB267:LD267)</f>
        <v>678.39705823085762</v>
      </c>
      <c r="DD267" s="481">
        <f>AVERAGE('monthly data'!LE267:LG267)</f>
        <v>724.99464119871982</v>
      </c>
      <c r="DE267" s="481">
        <f>AVERAGE('monthly data'!LH267:LJ267)</f>
        <v>761.99617754313977</v>
      </c>
      <c r="DF267" s="481">
        <f>AVERAGE('monthly data'!LK267:LM267)</f>
        <v>813.53224767051108</v>
      </c>
      <c r="DG267" s="481">
        <f>AVERAGE('monthly data'!LN267:LP267)</f>
        <v>945.82134650278203</v>
      </c>
      <c r="DH267" s="481">
        <f>AVERAGE('monthly data'!LQ267:LS267)</f>
        <v>936.47680057934701</v>
      </c>
      <c r="DI267" s="481">
        <f>AVERAGE('monthly data'!LT267:LV267)</f>
        <v>959.21246097215101</v>
      </c>
      <c r="DJ267" s="481">
        <f>AVERAGE('monthly data'!LW267:LY267)</f>
        <v>971.67864724772414</v>
      </c>
      <c r="DK267" s="481">
        <f>AVERAGE('monthly data'!LZ267:MB267)</f>
        <v>987.85285626833092</v>
      </c>
      <c r="DL267" s="481" t="e">
        <f>AVERAGE('monthly data'!MC267:ME267)</f>
        <v>#DIV/0!</v>
      </c>
      <c r="DM267" s="481" t="e">
        <f>AVERAGE('monthly data'!MF267:MH267)</f>
        <v>#DIV/0!</v>
      </c>
      <c r="DN267" s="481" t="e">
        <f>AVERAGE('monthly data'!MI267:MK267)</f>
        <v>#DIV/0!</v>
      </c>
      <c r="DO267" s="481" t="e">
        <f>AVERAGE('monthly data'!ML267:MN267)</f>
        <v>#DIV/0!</v>
      </c>
      <c r="DP267" s="481" t="e">
        <f>AVERAGE('monthly data'!MO267:MQ267)</f>
        <v>#DIV/0!</v>
      </c>
      <c r="DQ267" s="481" t="e">
        <f>AVERAGE('monthly data'!MR267:MT267)</f>
        <v>#DIV/0!</v>
      </c>
      <c r="DR267" s="481" t="e">
        <f>AVERAGE('monthly data'!MU267:MW267)</f>
        <v>#DIV/0!</v>
      </c>
      <c r="DS267" s="481"/>
      <c r="DT267" s="481"/>
      <c r="DU267" s="481"/>
      <c r="DV267" s="481"/>
      <c r="DW267" s="481"/>
      <c r="DX267" s="481"/>
      <c r="DY267" s="481"/>
      <c r="DZ267" s="481"/>
    </row>
    <row r="268" spans="1:130">
      <c r="A268" t="s">
        <v>1434</v>
      </c>
      <c r="B268" s="476" t="s">
        <v>592</v>
      </c>
      <c r="C268" s="480">
        <f>AVERAGE('monthly data'!B268:D268)</f>
        <v>172.96666666666667</v>
      </c>
      <c r="D268" s="480">
        <f>AVERAGE('monthly data'!E268:G268)</f>
        <v>273.40666666666669</v>
      </c>
      <c r="E268" s="480">
        <f>AVERAGE('monthly data'!H268:J268)</f>
        <v>312.94333333333333</v>
      </c>
      <c r="F268" s="480">
        <f>AVERAGE('monthly data'!K268:M268)</f>
        <v>304.42666666666668</v>
      </c>
      <c r="G268" s="480">
        <f>AVERAGE('monthly data'!N268:P268)</f>
        <v>305.15666666666669</v>
      </c>
      <c r="H268" s="480">
        <f>AVERAGE('monthly data'!Q268:S268)</f>
        <v>307.1366666666666</v>
      </c>
      <c r="I268" s="480">
        <f>AVERAGE('monthly data'!T268:V268)</f>
        <v>306.94</v>
      </c>
      <c r="J268" s="480">
        <f>AVERAGE('monthly data'!W268:Y268)</f>
        <v>308.15666666666669</v>
      </c>
      <c r="K268" s="480">
        <f>AVERAGE('monthly data'!Z268:AB268)</f>
        <v>305.07333333333332</v>
      </c>
      <c r="L268" s="480">
        <f>AVERAGE('monthly data'!AC268:AE268)</f>
        <v>301.67</v>
      </c>
      <c r="M268" s="480">
        <f>AVERAGE('monthly data'!AF268:AH268)</f>
        <v>299.65000000000003</v>
      </c>
      <c r="N268" s="480">
        <f>AVERAGE('monthly data'!AI268:AK268)</f>
        <v>304.13406666666668</v>
      </c>
      <c r="O268" s="480">
        <f>AVERAGE('monthly data'!AL268:AN268)</f>
        <v>307.24526666666668</v>
      </c>
      <c r="P268" s="480">
        <f>AVERAGE('monthly data'!AO268:AQ268)</f>
        <v>309.30023333333332</v>
      </c>
      <c r="Q268" s="480">
        <f>AVERAGE('monthly data'!AR268:AT268)</f>
        <v>315.43559999999997</v>
      </c>
      <c r="R268" s="480">
        <f>AVERAGE('monthly data'!AU268:AW268)</f>
        <v>325.17063333333334</v>
      </c>
      <c r="S268" s="480">
        <f>AVERAGE('monthly data'!AX268:AZ268)</f>
        <v>332.72683333333333</v>
      </c>
      <c r="T268" s="480">
        <f>AVERAGE('monthly data'!BA268:BC268)</f>
        <v>335.24263333333334</v>
      </c>
      <c r="U268" s="480">
        <f>AVERAGE('monthly data'!BD268:BF268)</f>
        <v>334.17593333333338</v>
      </c>
      <c r="V268" s="480">
        <f>AVERAGE('monthly data'!BG268:BI268)</f>
        <v>342.67333333333335</v>
      </c>
      <c r="W268" s="480">
        <f>AVERAGE('monthly data'!BJ268:BL268)</f>
        <v>362.86523333333338</v>
      </c>
      <c r="X268" s="480">
        <f>AVERAGE('monthly data'!BM268:BO268)</f>
        <v>379.38619999999997</v>
      </c>
      <c r="Y268" s="480">
        <f>AVERAGE('monthly data'!BP268:BR268)</f>
        <v>405.44846666666666</v>
      </c>
      <c r="Z268" s="480">
        <f>AVERAGE('monthly data'!BS268:BU268)</f>
        <v>425.22200000000004</v>
      </c>
      <c r="AA268" s="480">
        <f>AVERAGE('monthly data'!BV268:BX268)</f>
        <v>433.65370000000001</v>
      </c>
      <c r="AB268" s="480">
        <f>AVERAGE('monthly data'!BY268:CA268)</f>
        <v>439.91476666666671</v>
      </c>
      <c r="AC268" s="480">
        <f>AVERAGE('monthly data'!CB268:CD268)</f>
        <v>444.85699999999997</v>
      </c>
      <c r="AD268" s="480">
        <f>AVERAGE('monthly data'!CE268:CG268)</f>
        <v>456.51973333333336</v>
      </c>
      <c r="AE268" s="480">
        <f>AVERAGE('monthly data'!CH268:CJ268)</f>
        <v>460.78180000000003</v>
      </c>
      <c r="AF268" s="480">
        <f>AVERAGE('monthly data'!CK268:CM268)</f>
        <v>466.89789999999999</v>
      </c>
      <c r="AG268" s="480">
        <f>AVERAGE('monthly data'!CN268:CP268)</f>
        <v>482.0136333333333</v>
      </c>
      <c r="AH268" s="480">
        <f>AVERAGE('monthly data'!CQ268:CS268)</f>
        <v>502.00759999999997</v>
      </c>
      <c r="AI268" s="480">
        <f>AVERAGE('monthly data'!CT268:CV268)</f>
        <v>513.79566666666653</v>
      </c>
      <c r="AJ268" s="480">
        <f>AVERAGE('monthly data'!CW268:CY268)</f>
        <v>529.15250000000003</v>
      </c>
      <c r="AK268" s="480">
        <f>AVERAGE('monthly data'!CZ268:DB268)</f>
        <v>550.97806666666668</v>
      </c>
      <c r="AL268" s="480">
        <f>AVERAGE('monthly data'!DC268:DE268)</f>
        <v>570.24270000000001</v>
      </c>
      <c r="AM268" s="480">
        <f>AVERAGE('monthly data'!DF268:DH268)</f>
        <v>582.59703333333334</v>
      </c>
      <c r="AN268" s="480">
        <f>AVERAGE('monthly data'!DI268:DK268)</f>
        <v>579.72720000000004</v>
      </c>
      <c r="AO268" s="480">
        <f>AVERAGE('monthly data'!DL268:DN268)</f>
        <v>576.23130000000003</v>
      </c>
      <c r="AP268" s="480">
        <f>AVERAGE('monthly data'!DO268:DQ268)</f>
        <v>568.83500000000004</v>
      </c>
      <c r="AQ268" s="480">
        <f>AVERAGE('monthly data'!DR268:DT268)</f>
        <v>562.91933333333327</v>
      </c>
      <c r="AR268" s="480">
        <f>AVERAGE('monthly data'!DU268:DW268)</f>
        <v>558.01066666666668</v>
      </c>
      <c r="AS268" s="480">
        <f>AVERAGE('monthly data'!DX268:DZ268)</f>
        <v>554.43773333333331</v>
      </c>
      <c r="AT268" s="480">
        <f>AVERAGE('monthly data'!EA268:EC268)</f>
        <v>553.72896666666668</v>
      </c>
      <c r="AU268" s="480">
        <f>AVERAGE('monthly data'!ED268:EF268)</f>
        <v>553.86156666666659</v>
      </c>
      <c r="AV268" s="480">
        <f>AVERAGE('monthly data'!EG268:EI268)</f>
        <v>552.04456666666658</v>
      </c>
      <c r="AW268" s="480">
        <f>AVERAGE('monthly data'!EJ268:EL268)</f>
        <v>551.29</v>
      </c>
      <c r="AX268" s="480">
        <f>AVERAGE('monthly data'!EM268:EO268)</f>
        <v>550.01006666666672</v>
      </c>
      <c r="AY268" s="480">
        <f>AVERAGE('monthly data'!EP268:ER268)</f>
        <v>547.8706953333334</v>
      </c>
      <c r="AZ268" s="480">
        <f>AVERAGE('monthly data'!ES268:EU268)</f>
        <v>546.36796666666669</v>
      </c>
      <c r="BA268" s="480">
        <f>AVERAGE('monthly data'!EV268:EX268)</f>
        <v>547.9300333333332</v>
      </c>
      <c r="BB268" s="480">
        <f>AVERAGE('monthly data'!EY268:FA268)</f>
        <v>545.1224666666667</v>
      </c>
      <c r="BC268" s="480">
        <f>AVERAGE('monthly data'!FB268:FD268)</f>
        <v>543.75016666666659</v>
      </c>
      <c r="BD268" s="480">
        <f>AVERAGE('monthly data'!FE268:FG268)</f>
        <v>543.35059999999999</v>
      </c>
      <c r="BE268" s="480">
        <f>AVERAGE('monthly data'!FH268:FJ268)</f>
        <v>548.45026666666661</v>
      </c>
      <c r="BF268" s="480">
        <f>AVERAGE('monthly data'!FK268:FM268)</f>
        <v>554.87563333333344</v>
      </c>
      <c r="BG268" s="480">
        <f>AVERAGE('monthly data'!FN268:FP268)</f>
        <v>567.51356666666663</v>
      </c>
      <c r="BH268" s="480">
        <f>AVERAGE('monthly data'!FQ268:FS268)</f>
        <v>567.94516666666675</v>
      </c>
      <c r="BI268" s="480">
        <f>AVERAGE('monthly data'!FT268:FV268)</f>
        <v>568.61543333333339</v>
      </c>
      <c r="BJ268" s="480">
        <f>AVERAGE('monthly data'!FW268:FY268)</f>
        <v>570.35006666666663</v>
      </c>
      <c r="BK268" s="480">
        <f>AVERAGE('monthly data'!FZ268:GB268)</f>
        <v>572.97773333333339</v>
      </c>
      <c r="BL268" s="480">
        <f>AVERAGE('monthly data'!GC268:GE268)</f>
        <v>581.90906666666672</v>
      </c>
      <c r="BM268" s="480">
        <f>AVERAGE('monthly data'!GF268:GH268)</f>
        <v>588.65896666666674</v>
      </c>
      <c r="BN268" s="480">
        <f>AVERAGE('monthly data'!GI268:GK268)</f>
        <v>592.92746666666665</v>
      </c>
      <c r="BO268" s="480">
        <f>AVERAGE('monthly data'!GL268:GN268)</f>
        <v>598.79229999999995</v>
      </c>
      <c r="BP268" s="480">
        <f>AVERAGE('monthly data'!GO268:GQ268)</f>
        <v>600.82229999999993</v>
      </c>
      <c r="BQ268" s="480">
        <f>AVERAGE('monthly data'!GR268:GT268)</f>
        <v>599.70283333333339</v>
      </c>
      <c r="BR268" s="480">
        <f>AVERAGE('monthly data'!GU268:GW268)</f>
        <v>602.88823333333323</v>
      </c>
      <c r="BS268" s="480">
        <f>AVERAGE('monthly data'!GX268:GZ268)</f>
        <v>605.75963333333334</v>
      </c>
      <c r="BT268" s="480">
        <f>AVERAGE('monthly data'!HA268:HC268)</f>
        <v>609.95213333333334</v>
      </c>
      <c r="BU268" s="480">
        <f>AVERAGE('monthly data'!HD268:HF268)</f>
        <v>616.77823333333333</v>
      </c>
      <c r="BV268" s="480">
        <f>AVERAGE('monthly data'!HG268:HI268)</f>
        <v>628.87980000000005</v>
      </c>
      <c r="BW268" s="480">
        <f>AVERAGE('monthly data'!HJ268:HL268)</f>
        <v>634.05126666666672</v>
      </c>
      <c r="BX268" s="480">
        <f>AVERAGE('monthly data'!HM268:HO268)</f>
        <v>640.90513333333331</v>
      </c>
      <c r="BY268" s="480">
        <f>AVERAGE('monthly data'!HP268:HR268)</f>
        <v>651.71690000000001</v>
      </c>
      <c r="BZ268" s="480">
        <f>AVERAGE('monthly data'!HS268:HU268)</f>
        <v>666.11929999999995</v>
      </c>
      <c r="CA268" s="480">
        <f>AVERAGE('monthly data'!HV268:HX268)</f>
        <v>675.81020000000001</v>
      </c>
      <c r="CB268" s="480">
        <f>AVERAGE('monthly data'!HY268:IA268)</f>
        <v>680.24398400000007</v>
      </c>
      <c r="CC268" s="480">
        <f>AVERAGE('monthly data'!IB268:ID268)</f>
        <v>685.10600366666677</v>
      </c>
      <c r="CD268" s="480">
        <f>AVERAGE('monthly data'!IE268:IG268)</f>
        <v>691.73567933333334</v>
      </c>
      <c r="CE268" s="480">
        <f>AVERAGE('monthly data'!IH268:IJ268)</f>
        <v>704.0425713333334</v>
      </c>
      <c r="CF268" s="480">
        <f>AVERAGE('monthly data'!IK268:IM268)</f>
        <v>714.77447466666672</v>
      </c>
      <c r="CG268" s="480">
        <f>AVERAGE('monthly data'!IN268:IP268)</f>
        <v>726.75622533333342</v>
      </c>
      <c r="CH268" s="480">
        <f>AVERAGE('monthly data'!IQ268:IS268)</f>
        <v>741.72515148548553</v>
      </c>
      <c r="CI268" s="480">
        <f>AVERAGE('monthly data'!IT268:IV268)</f>
        <v>761.68883333333326</v>
      </c>
      <c r="CJ268" s="480">
        <f>AVERAGE('monthly data'!IW268:IY268)</f>
        <v>778.34971466666673</v>
      </c>
      <c r="CK268" s="480">
        <f>AVERAGE('monthly data'!IZ268:JB268)</f>
        <v>803.56321666666656</v>
      </c>
      <c r="CL268" s="480">
        <f>AVERAGE('monthly data'!JC268:JE268)</f>
        <v>815.90467799999988</v>
      </c>
      <c r="CM268" s="480">
        <f>AVERAGE('monthly data'!JF268:JH268)</f>
        <v>823.89286200000004</v>
      </c>
      <c r="CN268" s="480">
        <f>AVERAGE('monthly data'!JI268:JK268)</f>
        <v>828.469289</v>
      </c>
      <c r="CO268" s="480">
        <f>AVERAGE('monthly data'!JL268:JN268)</f>
        <v>834.84030133333329</v>
      </c>
      <c r="CP268" s="480">
        <f>AVERAGE('monthly data'!JO268:JQ268)</f>
        <v>842.86346433333335</v>
      </c>
      <c r="CQ268" s="480">
        <f>AVERAGE('monthly data'!JR268:JT268)</f>
        <v>850.09021200000007</v>
      </c>
      <c r="CR268" s="480">
        <f>AVERAGE('monthly data'!JU268:JW268)</f>
        <v>857.3376893333334</v>
      </c>
      <c r="CS268" s="480">
        <f>AVERAGE('monthly data'!JX268:JZ268)</f>
        <v>865.96284433333346</v>
      </c>
      <c r="CT268" s="480">
        <f>AVERAGE('monthly data'!KA268:KC268)</f>
        <v>875.28542733333325</v>
      </c>
      <c r="CU268" s="480">
        <f>AVERAGE('monthly data'!KD268:KF268)</f>
        <v>885.67530833333331</v>
      </c>
      <c r="CV268" s="480">
        <f>AVERAGE('monthly data'!KG268:KI268)</f>
        <v>894.8453913333334</v>
      </c>
      <c r="CW268" s="480">
        <f>AVERAGE('monthly data'!KJ268:KL268)</f>
        <v>905.97122200000001</v>
      </c>
      <c r="CX268" s="480">
        <f>AVERAGE('monthly data'!KM268:KO268)</f>
        <v>918.31128033333334</v>
      </c>
      <c r="CY268" s="480">
        <f>AVERAGE('monthly data'!KP268:KR268)</f>
        <v>928.656069</v>
      </c>
      <c r="CZ268" s="480">
        <f>AVERAGE('monthly data'!KS268:KU268)</f>
        <v>933.92425866666679</v>
      </c>
      <c r="DA268" s="480">
        <f>AVERAGE('monthly data'!KV268:KX268)</f>
        <v>950.13409933333332</v>
      </c>
      <c r="DB268" s="480">
        <f>AVERAGE('monthly data'!KY268:LA268)</f>
        <v>968.05447233333325</v>
      </c>
      <c r="DC268" s="480">
        <f>AVERAGE('monthly data'!LB268:LD268)</f>
        <v>977.14758133333328</v>
      </c>
      <c r="DD268" s="480">
        <f>AVERAGE('monthly data'!LE268:LG268)</f>
        <v>984.52451733333339</v>
      </c>
      <c r="DE268" s="480">
        <f>AVERAGE('monthly data'!LH268:LJ268)</f>
        <v>993.58738066666672</v>
      </c>
      <c r="DF268" s="480">
        <f>AVERAGE('monthly data'!LK268:LM268)</f>
        <v>1006.1916706666667</v>
      </c>
      <c r="DG268" s="480">
        <f>AVERAGE('monthly data'!LN268:LP268)</f>
        <v>1015.5230623333333</v>
      </c>
      <c r="DH268" s="480">
        <f>AVERAGE('monthly data'!LQ268:LS268)</f>
        <v>1022.226682</v>
      </c>
      <c r="DI268" s="480">
        <f>AVERAGE('monthly data'!LT268:LV268)</f>
        <v>1035.0783236666668</v>
      </c>
      <c r="DJ268" s="480">
        <f>AVERAGE('monthly data'!LW268:LY268)</f>
        <v>1059.0593696666667</v>
      </c>
      <c r="DK268" s="480">
        <f>AVERAGE('monthly data'!LZ268:MB268)</f>
        <v>1092.8158933333334</v>
      </c>
      <c r="DL268" s="480" t="e">
        <f>AVERAGE('monthly data'!MC268:ME268)</f>
        <v>#DIV/0!</v>
      </c>
      <c r="DM268" s="480" t="e">
        <f>AVERAGE('monthly data'!MF268:MH268)</f>
        <v>#DIV/0!</v>
      </c>
      <c r="DN268" s="480" t="e">
        <f>AVERAGE('monthly data'!MI268:MK268)</f>
        <v>#DIV/0!</v>
      </c>
      <c r="DO268" s="480" t="e">
        <f>AVERAGE('monthly data'!ML268:MN268)</f>
        <v>#DIV/0!</v>
      </c>
      <c r="DP268" s="480" t="e">
        <f>AVERAGE('monthly data'!MO268:MQ268)</f>
        <v>#DIV/0!</v>
      </c>
      <c r="DQ268" s="480" t="e">
        <f>AVERAGE('monthly data'!MR268:MT268)</f>
        <v>#DIV/0!</v>
      </c>
      <c r="DR268" s="480" t="e">
        <f>AVERAGE('monthly data'!MU268:MW268)</f>
        <v>#DIV/0!</v>
      </c>
      <c r="DS268" s="480"/>
      <c r="DT268" s="480"/>
      <c r="DU268" s="480"/>
      <c r="DV268" s="480"/>
      <c r="DW268" s="480"/>
      <c r="DX268" s="480"/>
      <c r="DY268" s="480"/>
      <c r="DZ268" s="480"/>
    </row>
    <row r="269" spans="1:130">
      <c r="B269" s="479" t="s">
        <v>593</v>
      </c>
      <c r="C269" s="482">
        <f>AVERAGE('monthly data'!B269:D269)</f>
        <v>263.11999999999995</v>
      </c>
      <c r="D269" s="482">
        <f>AVERAGE('monthly data'!E269:G269)</f>
        <v>430.12000000000006</v>
      </c>
      <c r="E269" s="482">
        <f>AVERAGE('monthly data'!H269:J269)</f>
        <v>473.90000000000003</v>
      </c>
      <c r="F269" s="482">
        <f>AVERAGE('monthly data'!K269:M269)</f>
        <v>453.91333333333336</v>
      </c>
      <c r="G269" s="482">
        <f>AVERAGE('monthly data'!N269:P269)</f>
        <v>445.82</v>
      </c>
      <c r="H269" s="482">
        <f>AVERAGE('monthly data'!Q269:S269)</f>
        <v>444.21000000000004</v>
      </c>
      <c r="I269" s="482">
        <f>AVERAGE('monthly data'!T269:V269)</f>
        <v>446.22333333333336</v>
      </c>
      <c r="J269" s="482">
        <f>AVERAGE('monthly data'!W269:Y269)</f>
        <v>443.14000000000004</v>
      </c>
      <c r="K269" s="482">
        <f>AVERAGE('monthly data'!Z269:AB269)</f>
        <v>420.51333333333332</v>
      </c>
      <c r="L269" s="482">
        <f>AVERAGE('monthly data'!AC269:AE269)</f>
        <v>415.06</v>
      </c>
      <c r="M269" s="482">
        <f>AVERAGE('monthly data'!AF269:AH269)</f>
        <v>440.66666666666669</v>
      </c>
      <c r="N269" s="482">
        <f>AVERAGE('monthly data'!AI269:AK269)</f>
        <v>415.22333333333336</v>
      </c>
      <c r="O269" s="482">
        <f>AVERAGE('monthly data'!AL269:AN269)</f>
        <v>413.57666666666665</v>
      </c>
      <c r="P269" s="482">
        <f>AVERAGE('monthly data'!AO269:AQ269)</f>
        <v>413.85666666666663</v>
      </c>
      <c r="Q269" s="482">
        <f>AVERAGE('monthly data'!AR269:AT269)</f>
        <v>425.07666666666665</v>
      </c>
      <c r="R269" s="482">
        <f>AVERAGE('monthly data'!AU269:AW269)</f>
        <v>455.12999999999994</v>
      </c>
      <c r="S269" s="482">
        <f>AVERAGE('monthly data'!AX269:AZ269)</f>
        <v>462.59999999999997</v>
      </c>
      <c r="T269" s="482">
        <f>AVERAGE('monthly data'!BA269:BC269)</f>
        <v>454.22666666666669</v>
      </c>
      <c r="U269" s="482">
        <f>AVERAGE('monthly data'!BD269:BF269)</f>
        <v>460.33</v>
      </c>
      <c r="V269" s="482">
        <f>AVERAGE('monthly data'!BG269:BI269)</f>
        <v>471.3603</v>
      </c>
      <c r="W269" s="482">
        <f>AVERAGE('monthly data'!BJ269:BL269)</f>
        <v>489.00303333333335</v>
      </c>
      <c r="X269" s="482">
        <f>AVERAGE('monthly data'!BM269:BO269)</f>
        <v>504.4495</v>
      </c>
      <c r="Y269" s="482">
        <f>AVERAGE('monthly data'!BP269:BR269)</f>
        <v>524.90333333333331</v>
      </c>
      <c r="Z269" s="482">
        <f>AVERAGE('monthly data'!BS269:BU269)</f>
        <v>544.84499999999991</v>
      </c>
      <c r="AA269" s="482">
        <f>AVERAGE('monthly data'!BV269:BX269)</f>
        <v>556.12913333333336</v>
      </c>
      <c r="AB269" s="482">
        <f>AVERAGE('monthly data'!BY269:CA269)</f>
        <v>553.8988333333333</v>
      </c>
      <c r="AC269" s="482">
        <f>AVERAGE('monthly data'!CB269:CD269)</f>
        <v>567.61076666666668</v>
      </c>
      <c r="AD269" s="482">
        <f>AVERAGE('monthly data'!CE269:CG269)</f>
        <v>576.71783333333326</v>
      </c>
      <c r="AE269" s="482">
        <f>AVERAGE('monthly data'!CH269:CJ269)</f>
        <v>571.07799999999997</v>
      </c>
      <c r="AF269" s="482">
        <f>AVERAGE('monthly data'!CK269:CM269)</f>
        <v>601.80286666666677</v>
      </c>
      <c r="AG269" s="482">
        <f>AVERAGE('monthly data'!CN269:CP269)</f>
        <v>635.16723333333334</v>
      </c>
      <c r="AH269" s="482">
        <f>AVERAGE('monthly data'!CQ269:CS269)</f>
        <v>665.38499999999999</v>
      </c>
      <c r="AI269" s="482">
        <f>AVERAGE('monthly data'!CT269:CV269)</f>
        <v>698.58063333333337</v>
      </c>
      <c r="AJ269" s="482">
        <f>AVERAGE('monthly data'!CW269:CY269)</f>
        <v>731.67343333333338</v>
      </c>
      <c r="AK269" s="482">
        <f>AVERAGE('monthly data'!CZ269:DB269)</f>
        <v>762.09066666666661</v>
      </c>
      <c r="AL269" s="482">
        <f>AVERAGE('monthly data'!DC269:DE269)</f>
        <v>820.38683333333336</v>
      </c>
      <c r="AM269" s="482">
        <f>AVERAGE('monthly data'!DF269:DH269)</f>
        <v>855.77469999999994</v>
      </c>
      <c r="AN269" s="482">
        <f>AVERAGE('monthly data'!DI269:DK269)</f>
        <v>840.42173333333346</v>
      </c>
      <c r="AO269" s="482">
        <f>AVERAGE('monthly data'!DL269:DN269)</f>
        <v>842.1486666666666</v>
      </c>
      <c r="AP269" s="482">
        <f>AVERAGE('monthly data'!DO269:DQ269)</f>
        <v>868.31736666666666</v>
      </c>
      <c r="AQ269" s="482">
        <f>AVERAGE('monthly data'!DR269:DT269)</f>
        <v>855.42276666666669</v>
      </c>
      <c r="AR269" s="482">
        <f>AVERAGE('monthly data'!DU269:DW269)</f>
        <v>829.71300000000008</v>
      </c>
      <c r="AS269" s="482">
        <f>AVERAGE('monthly data'!DX269:DZ269)</f>
        <v>806.78486666666674</v>
      </c>
      <c r="AT269" s="482">
        <f>AVERAGE('monthly data'!EA269:EC269)</f>
        <v>794.36213333333342</v>
      </c>
      <c r="AU269" s="482">
        <f>AVERAGE('monthly data'!ED269:EF269)</f>
        <v>797.39470000000017</v>
      </c>
      <c r="AV269" s="482">
        <f>AVERAGE('monthly data'!EG269:EI269)</f>
        <v>814.66760000000011</v>
      </c>
      <c r="AW269" s="482">
        <f>AVERAGE('monthly data'!EJ269:EL269)</f>
        <v>817.33636666666678</v>
      </c>
      <c r="AX269" s="482">
        <f>AVERAGE('monthly data'!EM269:EO269)</f>
        <v>823.41177900000002</v>
      </c>
      <c r="AY269" s="482">
        <f>AVERAGE('monthly data'!EP269:ER269)</f>
        <v>823.67241100000001</v>
      </c>
      <c r="AZ269" s="482">
        <f>AVERAGE('monthly data'!ES269:EU269)</f>
        <v>829.97919999999988</v>
      </c>
      <c r="BA269" s="482">
        <f>AVERAGE('monthly data'!EV269:EX269)</f>
        <v>843.33143333333328</v>
      </c>
      <c r="BB269" s="482">
        <f>AVERAGE('monthly data'!EY269:FA269)</f>
        <v>860.76023333333342</v>
      </c>
      <c r="BC269" s="482">
        <f>AVERAGE('monthly data'!FB269:FD269)</f>
        <v>877.29443333333336</v>
      </c>
      <c r="BD269" s="482">
        <f>AVERAGE('monthly data'!FE269:FG269)</f>
        <v>883.64476666666667</v>
      </c>
      <c r="BE269" s="482">
        <f>AVERAGE('monthly data'!FH269:FJ269)</f>
        <v>868.24130000000002</v>
      </c>
      <c r="BF269" s="482">
        <f>AVERAGE('monthly data'!FK269:FM269)</f>
        <v>840.76740000000007</v>
      </c>
      <c r="BG269" s="482">
        <f>AVERAGE('monthly data'!FN269:FP269)</f>
        <v>845.1167999999999</v>
      </c>
      <c r="BH269" s="482">
        <f>AVERAGE('monthly data'!FQ269:FS269)</f>
        <v>867.78620000000001</v>
      </c>
      <c r="BI269" s="482">
        <f>AVERAGE('monthly data'!FT269:FV269)</f>
        <v>889.41610000000003</v>
      </c>
      <c r="BJ269" s="482">
        <f>AVERAGE('monthly data'!FW269:FY269)</f>
        <v>903.5234999999999</v>
      </c>
      <c r="BK269" s="482">
        <f>AVERAGE('monthly data'!FZ269:GB269)</f>
        <v>879.61189999999999</v>
      </c>
      <c r="BL269" s="482">
        <f>AVERAGE('monthly data'!GC269:GE269)</f>
        <v>774.76710000000003</v>
      </c>
      <c r="BM269" s="482">
        <f>AVERAGE('monthly data'!GF269:GH269)</f>
        <v>902.58883333333335</v>
      </c>
      <c r="BN269" s="482">
        <f>AVERAGE('monthly data'!GI269:GK269)</f>
        <v>915.87639999999999</v>
      </c>
      <c r="BO269" s="482">
        <f>AVERAGE('monthly data'!GL269:GN269)</f>
        <v>937.4461</v>
      </c>
      <c r="BP269" s="482">
        <f>AVERAGE('monthly data'!GO269:GQ269)</f>
        <v>961.38313333333338</v>
      </c>
      <c r="BQ269" s="482">
        <f>AVERAGE('monthly data'!GR269:GT269)</f>
        <v>956.29016666666666</v>
      </c>
      <c r="BR269" s="482">
        <f>AVERAGE('monthly data'!GU269:GW269)</f>
        <v>941.93379999999991</v>
      </c>
      <c r="BS269" s="482">
        <f>AVERAGE('monthly data'!GX269:GZ269)</f>
        <v>939.13236666666671</v>
      </c>
      <c r="BT269" s="482">
        <f>AVERAGE('monthly data'!HA269:HC269)</f>
        <v>930.60609999999997</v>
      </c>
      <c r="BU269" s="482">
        <f>AVERAGE('monthly data'!HD269:HF269)</f>
        <v>941.29219999999998</v>
      </c>
      <c r="BV269" s="482">
        <f>AVERAGE('monthly data'!HG269:HI269)</f>
        <v>965.51220000000012</v>
      </c>
      <c r="BW269" s="482">
        <f>AVERAGE('monthly data'!HJ269:HL269)</f>
        <v>956.39476666666667</v>
      </c>
      <c r="BX269" s="482">
        <f>AVERAGE('monthly data'!HM269:HO269)</f>
        <v>955.05560000000003</v>
      </c>
      <c r="BY269" s="482">
        <f>AVERAGE('monthly data'!HP269:HR269)</f>
        <v>982.27799999999991</v>
      </c>
      <c r="BZ269" s="482">
        <f>AVERAGE('monthly data'!HS269:HU269)</f>
        <v>1013.4488576666666</v>
      </c>
      <c r="CA269" s="482">
        <f>AVERAGE('monthly data'!HV269:HX269)</f>
        <v>1027.5635909999999</v>
      </c>
      <c r="CB269" s="482">
        <f>AVERAGE('monthly data'!HY269:IA269)</f>
        <v>1051.7422806666666</v>
      </c>
      <c r="CC269" s="482">
        <f>AVERAGE('monthly data'!IB269:ID269)</f>
        <v>1036.2651563333334</v>
      </c>
      <c r="CD269" s="482">
        <f>AVERAGE('monthly data'!IE269:IG269)</f>
        <v>1012.2895103333334</v>
      </c>
      <c r="CE269" s="482">
        <f>AVERAGE('monthly data'!IH269:IJ269)</f>
        <v>985.06327766666664</v>
      </c>
      <c r="CF269" s="482">
        <f>AVERAGE('monthly data'!IK269:IM269)</f>
        <v>1000.6794088333335</v>
      </c>
      <c r="CG269" s="482">
        <f>AVERAGE('monthly data'!IN269:IP269)</f>
        <v>1019.0844946666666</v>
      </c>
      <c r="CH269" s="482">
        <f>AVERAGE('monthly data'!IQ269:IS269)</f>
        <v>1027.3935593333333</v>
      </c>
      <c r="CI269" s="482">
        <f>AVERAGE('monthly data'!IT269:IV269)</f>
        <v>1059.2188189999999</v>
      </c>
      <c r="CJ269" s="482">
        <f>AVERAGE('monthly data'!IW269:IY269)</f>
        <v>1093.682431</v>
      </c>
      <c r="CK269" s="482">
        <f>AVERAGE('monthly data'!IZ269:JB269)</f>
        <v>1121.0366666666666</v>
      </c>
      <c r="CL269" s="482">
        <f>AVERAGE('monthly data'!JC269:JE269)</f>
        <v>1111.466095</v>
      </c>
      <c r="CM269" s="482">
        <f>AVERAGE('monthly data'!JF269:JH269)</f>
        <v>1116.7666666666667</v>
      </c>
      <c r="CN269" s="482">
        <f>AVERAGE('monthly data'!JI269:JK269)</f>
        <v>1143.2434856666666</v>
      </c>
      <c r="CO269" s="482">
        <f>AVERAGE('monthly data'!JL269:JN269)</f>
        <v>1178.6633333333332</v>
      </c>
      <c r="CP269" s="482">
        <f>AVERAGE('monthly data'!JO269:JQ269)</f>
        <v>1191.4584090000001</v>
      </c>
      <c r="CQ269" s="482">
        <f>AVERAGE('monthly data'!JR269:JT269)</f>
        <v>1236.6170853333333</v>
      </c>
      <c r="CR269" s="482">
        <f>AVERAGE('monthly data'!JU269:JW269)</f>
        <v>1217.6537283333334</v>
      </c>
      <c r="CS269" s="482">
        <f>AVERAGE('monthly data'!JX269:JZ269)</f>
        <v>1214.5384083333333</v>
      </c>
      <c r="CT269" s="482">
        <f>AVERAGE('monthly data'!KA269:KC269)</f>
        <v>1212.3133863333333</v>
      </c>
      <c r="CU269" s="482">
        <f>AVERAGE('monthly data'!KD269:KF269)</f>
        <v>1234.9145906666665</v>
      </c>
      <c r="CV269" s="482">
        <f>AVERAGE('monthly data'!KG269:KI269)</f>
        <v>1237.7568023333333</v>
      </c>
      <c r="CW269" s="482">
        <f>AVERAGE('monthly data'!KJ269:KL269)</f>
        <v>1241.0332106666665</v>
      </c>
      <c r="CX269" s="482">
        <f>AVERAGE('monthly data'!KM269:KO269)</f>
        <v>1265.3054856666668</v>
      </c>
      <c r="CY269" s="482">
        <f>AVERAGE('monthly data'!KP269:KR269)</f>
        <v>1274.2921793333333</v>
      </c>
      <c r="CZ269" s="482">
        <f>AVERAGE('monthly data'!KS269:KU269)</f>
        <v>1278.7728103333332</v>
      </c>
      <c r="DA269" s="482">
        <f>AVERAGE('monthly data'!KV269:KX269)</f>
        <v>1340.4677703333334</v>
      </c>
      <c r="DB269" s="482">
        <f>AVERAGE('monthly data'!KY269:LA269)</f>
        <v>1381.616319</v>
      </c>
      <c r="DC269" s="482">
        <f>AVERAGE('monthly data'!LB269:LD269)</f>
        <v>1401.4250756666668</v>
      </c>
      <c r="DD269" s="482">
        <f>AVERAGE('monthly data'!LE269:LG269)</f>
        <v>1413.7508246666666</v>
      </c>
      <c r="DE269" s="482">
        <f>AVERAGE('monthly data'!LH269:LJ269)</f>
        <v>1412.0789089999998</v>
      </c>
      <c r="DF269" s="482">
        <f>AVERAGE('monthly data'!LK269:LM269)</f>
        <v>1412.3837893333337</v>
      </c>
      <c r="DG269" s="482">
        <f>AVERAGE('monthly data'!LN269:LP269)</f>
        <v>1411.4363519999999</v>
      </c>
      <c r="DH269" s="482">
        <f>AVERAGE('monthly data'!LQ269:LS269)</f>
        <v>1370.4498643333334</v>
      </c>
      <c r="DI269" s="482">
        <f>AVERAGE('monthly data'!LT269:LV269)</f>
        <v>1344.6303296666665</v>
      </c>
      <c r="DJ269" s="482">
        <f>AVERAGE('monthly data'!LW269:LY269)</f>
        <v>1387.711953</v>
      </c>
      <c r="DK269" s="482">
        <f>AVERAGE('monthly data'!LZ269:MB269)</f>
        <v>1465.709936</v>
      </c>
      <c r="DL269" s="482" t="e">
        <f>AVERAGE('monthly data'!MC269:ME269)</f>
        <v>#DIV/0!</v>
      </c>
      <c r="DM269" s="482" t="e">
        <f>AVERAGE('monthly data'!MF269:MH269)</f>
        <v>#DIV/0!</v>
      </c>
      <c r="DN269" s="482" t="e">
        <f>AVERAGE('monthly data'!MI269:MK269)</f>
        <v>#DIV/0!</v>
      </c>
      <c r="DO269" s="482" t="e">
        <f>AVERAGE('monthly data'!ML269:MN269)</f>
        <v>#DIV/0!</v>
      </c>
      <c r="DP269" s="482" t="e">
        <f>AVERAGE('monthly data'!MO269:MQ269)</f>
        <v>#DIV/0!</v>
      </c>
      <c r="DQ269" s="482" t="e">
        <f>AVERAGE('monthly data'!MR269:MT269)</f>
        <v>#DIV/0!</v>
      </c>
      <c r="DR269" s="482" t="e">
        <f>AVERAGE('monthly data'!MU269:MW269)</f>
        <v>#DIV/0!</v>
      </c>
      <c r="DS269" s="482"/>
      <c r="DT269" s="482"/>
      <c r="DU269" s="482"/>
      <c r="DV269" s="482"/>
      <c r="DW269" s="482"/>
      <c r="DX269" s="482"/>
      <c r="DY269" s="482"/>
      <c r="DZ269" s="482"/>
    </row>
    <row r="270" spans="1:130">
      <c r="B270" s="788" t="str">
        <f>+'monthly data'!A270</f>
        <v>Summary NBR balance sheet (bln RWF)</v>
      </c>
      <c r="C270" s="787"/>
      <c r="D270" s="787"/>
      <c r="E270" s="787"/>
      <c r="F270" s="787"/>
      <c r="G270" s="787"/>
      <c r="H270" s="787"/>
      <c r="I270" s="787"/>
      <c r="J270" s="787"/>
      <c r="K270" s="787"/>
      <c r="L270" s="787"/>
      <c r="M270" s="787"/>
      <c r="N270" s="787"/>
      <c r="O270" s="787"/>
      <c r="P270" s="787"/>
      <c r="Q270" s="787"/>
      <c r="R270" s="787"/>
      <c r="S270" s="787"/>
      <c r="T270" s="787"/>
      <c r="U270" s="787"/>
      <c r="V270" s="787"/>
      <c r="W270" s="787"/>
      <c r="X270" s="787"/>
      <c r="Y270" s="787"/>
      <c r="Z270" s="787"/>
      <c r="AA270" s="787"/>
      <c r="AB270" s="787"/>
      <c r="AC270" s="787"/>
      <c r="AD270" s="787"/>
      <c r="AE270" s="787"/>
      <c r="AF270" s="787"/>
      <c r="AG270" s="787"/>
      <c r="AH270" s="787"/>
      <c r="AI270" s="787"/>
      <c r="AJ270" s="787"/>
      <c r="AK270" s="787"/>
      <c r="AL270" s="787"/>
      <c r="AM270" s="787"/>
      <c r="AN270" s="787"/>
      <c r="AO270" s="787"/>
      <c r="AP270" s="787"/>
      <c r="AQ270" s="787"/>
      <c r="AR270" s="787"/>
      <c r="AS270" s="787"/>
      <c r="AT270" s="787"/>
      <c r="AU270" s="787"/>
      <c r="AV270" s="787"/>
      <c r="AW270" s="787"/>
      <c r="AX270" s="787"/>
      <c r="AY270" s="787"/>
      <c r="AZ270" s="787"/>
      <c r="BA270" s="787"/>
      <c r="BB270" s="787"/>
      <c r="BC270" s="787"/>
      <c r="BD270" s="787"/>
      <c r="BE270" s="787"/>
      <c r="BF270" s="787"/>
      <c r="BG270" s="787"/>
      <c r="BH270" s="787"/>
      <c r="BI270" s="787"/>
      <c r="BJ270" s="787"/>
      <c r="BK270" s="787"/>
      <c r="BL270" s="787"/>
      <c r="BM270" s="787"/>
      <c r="BN270" s="787"/>
      <c r="BO270" s="787"/>
      <c r="BP270" s="787"/>
      <c r="BQ270" s="787"/>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row>
    <row r="271" spans="1:130">
      <c r="A271" t="s">
        <v>1501</v>
      </c>
      <c r="B271" s="789" t="str">
        <f>+'monthly data'!A271</f>
        <v xml:space="preserve">Reserve money </v>
      </c>
      <c r="C271" s="786"/>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f>AVERAGE('monthly data'!GU271:GW271)</f>
        <v>156.50566499999999</v>
      </c>
      <c r="BS271" s="480">
        <f>AVERAGE('monthly data'!GX271:GZ271)</f>
        <v>156.45119666666668</v>
      </c>
      <c r="BT271" s="480">
        <f>AVERAGE('monthly data'!HA271:HC271)</f>
        <v>172.07310333333336</v>
      </c>
      <c r="BU271" s="480">
        <f>AVERAGE('monthly data'!HD271:HF271)</f>
        <v>177.58345</v>
      </c>
      <c r="BV271" s="480">
        <f>AVERAGE('monthly data'!HG271:HI271)</f>
        <v>180.95995333333335</v>
      </c>
      <c r="BW271" s="480">
        <f>AVERAGE('monthly data'!HJ271:HL271)</f>
        <v>186.54709666666665</v>
      </c>
      <c r="BX271" s="480">
        <f>AVERAGE('monthly data'!HM271:HO271)</f>
        <v>194.44739333333334</v>
      </c>
      <c r="BY271" s="480">
        <f>AVERAGE('monthly data'!HP271:HR271)</f>
        <v>205.42106666666666</v>
      </c>
      <c r="BZ271" s="480">
        <f>AVERAGE('monthly data'!HS271:HU271)</f>
        <v>205.99420333333333</v>
      </c>
      <c r="CA271" s="480">
        <f>AVERAGE('monthly data'!HV271:HX271)</f>
        <v>215.650227</v>
      </c>
      <c r="CB271" s="480">
        <f>AVERAGE('monthly data'!HY271:IA271)</f>
        <v>220.76659833333329</v>
      </c>
      <c r="CC271" s="480">
        <f>AVERAGE('monthly data'!IB271:ID271)</f>
        <v>229.89999633333332</v>
      </c>
      <c r="CD271" s="480">
        <f>AVERAGE('monthly data'!IE271:IG271)</f>
        <v>240.78904522840762</v>
      </c>
      <c r="CE271" s="480">
        <f>AVERAGE('monthly data'!IH271:IJ271)</f>
        <v>246.75462125524101</v>
      </c>
      <c r="CF271" s="480">
        <f>AVERAGE('monthly data'!IK271:IM271)</f>
        <v>267.00011177894538</v>
      </c>
      <c r="CG271" s="480">
        <f>AVERAGE('monthly data'!IN271:IP271)</f>
        <v>274.54190748666667</v>
      </c>
      <c r="CH271" s="480">
        <f>AVERAGE('monthly data'!IQ271:IS271)</f>
        <v>270.02375878497833</v>
      </c>
      <c r="CI271" s="480">
        <f>AVERAGE('monthly data'!IT271:IV271)</f>
        <v>278.91324048946871</v>
      </c>
      <c r="CJ271" s="480">
        <f>AVERAGE('monthly data'!IW271:IY271)</f>
        <v>298.25621812409162</v>
      </c>
      <c r="CK271" s="480">
        <f>AVERAGE('monthly data'!IZ271:JB271)</f>
        <v>287.37295905323202</v>
      </c>
      <c r="CL271" s="480">
        <f>AVERAGE('monthly data'!JC271:JE271)</f>
        <v>290.51200985517659</v>
      </c>
      <c r="CM271" s="480">
        <f>AVERAGE('monthly data'!JF271:JH271)</f>
        <v>290.97040892851464</v>
      </c>
      <c r="CN271" s="480">
        <f>AVERAGE('monthly data'!JI271:JK271)</f>
        <v>305.79384743833936</v>
      </c>
      <c r="CO271" s="480">
        <f>AVERAGE('monthly data'!JL271:JN271)</f>
        <v>309.87600625377041</v>
      </c>
      <c r="CP271" s="480">
        <f>AVERAGE('monthly data'!JO271:JQ271)</f>
        <v>309.22821333825283</v>
      </c>
      <c r="CQ271" s="480">
        <f>AVERAGE('monthly data'!JR271:JT271)</f>
        <v>332.74593052391236</v>
      </c>
      <c r="CR271" s="480">
        <f>AVERAGE('monthly data'!JU271:JW271)</f>
        <v>353.18629380247756</v>
      </c>
      <c r="CS271" s="480">
        <f>AVERAGE('monthly data'!JX271:JZ271)</f>
        <v>345.11318434310073</v>
      </c>
      <c r="CT271" s="480">
        <f>AVERAGE('monthly data'!KA271:KC271)</f>
        <v>360.75821298122565</v>
      </c>
      <c r="CU271" s="480">
        <f>AVERAGE('monthly data'!KD271:KF271)</f>
        <v>371.29579949772307</v>
      </c>
      <c r="CV271" s="480">
        <f>AVERAGE('monthly data'!KG271:KI271)</f>
        <v>395.55148936816084</v>
      </c>
      <c r="CW271" s="480">
        <f>AVERAGE('monthly data'!KJ271:KL271)</f>
        <v>398.88732142656255</v>
      </c>
      <c r="CX271" s="480">
        <f>AVERAGE('monthly data'!KM271:KO271)</f>
        <v>425.00166332284203</v>
      </c>
      <c r="CY271" s="480">
        <f>AVERAGE('monthly data'!KP271:KR271)</f>
        <v>445.20350281467609</v>
      </c>
      <c r="CZ271" s="480">
        <f>AVERAGE('monthly data'!KS271:KU271)</f>
        <v>475.12951002815799</v>
      </c>
      <c r="DA271" s="480">
        <f>AVERAGE('monthly data'!KV271:KX271)</f>
        <v>509.2939297870023</v>
      </c>
      <c r="DB271" s="480">
        <f>AVERAGE('monthly data'!KY271:LA271)</f>
        <v>521.22800904342478</v>
      </c>
      <c r="DC271" s="480">
        <f>AVERAGE('monthly data'!LB271:LD271)</f>
        <v>537.69467291792569</v>
      </c>
      <c r="DD271" s="480">
        <f>AVERAGE('monthly data'!LE271:LG271)</f>
        <v>537.90468575134321</v>
      </c>
      <c r="DE271" s="480">
        <f>AVERAGE('monthly data'!LH271:LJ271)</f>
        <v>603.50993991791995</v>
      </c>
      <c r="DF271" s="480">
        <f>AVERAGE('monthly data'!LK271:LM271)</f>
        <v>640.93643237614867</v>
      </c>
      <c r="DG271" s="480">
        <f>AVERAGE('monthly data'!LN271:LP271)</f>
        <v>640.34013390037512</v>
      </c>
      <c r="DH271" s="480">
        <f>AVERAGE('monthly data'!LQ271:LS271)</f>
        <v>672.08541346522259</v>
      </c>
      <c r="DI271" s="480">
        <f>AVERAGE('monthly data'!LT271:LV271)</f>
        <v>645.43916578404935</v>
      </c>
      <c r="DJ271" s="480">
        <f>AVERAGE('monthly data'!LW271:LY271)</f>
        <v>727.31705433936895</v>
      </c>
      <c r="DK271" s="480">
        <f>AVERAGE('monthly data'!LZ271:MB271)</f>
        <v>730.81708155877823</v>
      </c>
      <c r="DL271" s="480" t="e">
        <f>AVERAGE('monthly data'!MC271:ME271)</f>
        <v>#DIV/0!</v>
      </c>
      <c r="DM271" s="480" t="e">
        <f>AVERAGE('monthly data'!MF271:MH271)</f>
        <v>#DIV/0!</v>
      </c>
      <c r="DN271" s="480" t="e">
        <f>AVERAGE('monthly data'!MI271:MK271)</f>
        <v>#DIV/0!</v>
      </c>
      <c r="DO271" s="480" t="e">
        <f>AVERAGE('monthly data'!ML271:MN271)</f>
        <v>#DIV/0!</v>
      </c>
      <c r="DP271" s="480" t="e">
        <f>AVERAGE('monthly data'!MO271:MQ271)</f>
        <v>#DIV/0!</v>
      </c>
      <c r="DQ271" s="480" t="e">
        <f>AVERAGE('monthly data'!MR271:MT271)</f>
        <v>#DIV/0!</v>
      </c>
      <c r="DR271" s="480" t="e">
        <f>AVERAGE('monthly data'!MU271:MW271)</f>
        <v>#DIV/0!</v>
      </c>
      <c r="DS271" s="480"/>
      <c r="DT271" s="480"/>
      <c r="DU271" s="480"/>
      <c r="DV271" s="480"/>
      <c r="DW271" s="480"/>
      <c r="DX271" s="480"/>
      <c r="DY271" s="480"/>
      <c r="DZ271" s="480"/>
    </row>
    <row r="272" spans="1:130">
      <c r="A272" t="s">
        <v>1502</v>
      </c>
      <c r="B272" s="789" t="str">
        <f>+'monthly data'!A272</f>
        <v>Net foreign assets</v>
      </c>
      <c r="C272" s="786"/>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f>AVERAGE('monthly data'!GU272:GW272)</f>
        <v>507.48951394840003</v>
      </c>
      <c r="BS272" s="480">
        <f>AVERAGE('monthly data'!GX272:GZ272)</f>
        <v>500.66027487184004</v>
      </c>
      <c r="BT272" s="480">
        <f>AVERAGE('monthly data'!HA272:HC272)</f>
        <v>426.81112939205332</v>
      </c>
      <c r="BU272" s="480">
        <f>AVERAGE('monthly data'!HD272:HF272)</f>
        <v>381.91269739343994</v>
      </c>
      <c r="BV272" s="480">
        <f>AVERAGE('monthly data'!HG272:HI272)</f>
        <v>416.36661119157333</v>
      </c>
      <c r="BW272" s="480">
        <f>AVERAGE('monthly data'!HJ272:HL272)</f>
        <v>370.30593163312</v>
      </c>
      <c r="BX272" s="480">
        <f>AVERAGE('monthly data'!HM272:HO272)</f>
        <v>498.72079902112</v>
      </c>
      <c r="BY272" s="480">
        <f>AVERAGE('monthly data'!HP272:HR272)</f>
        <v>586.30632437226666</v>
      </c>
      <c r="BZ272" s="480">
        <f>AVERAGE('monthly data'!HS272:HU272)</f>
        <v>614.09704688289651</v>
      </c>
      <c r="CA272" s="480">
        <f>AVERAGE('monthly data'!HV272:HX272)</f>
        <v>570.45375049750987</v>
      </c>
      <c r="CB272" s="480">
        <f>AVERAGE('monthly data'!HY272:IA272)</f>
        <v>559.30035775304339</v>
      </c>
      <c r="CC272" s="480">
        <f>AVERAGE('monthly data'!IB272:ID272)</f>
        <v>531.41653416407189</v>
      </c>
      <c r="CD272" s="480">
        <f>AVERAGE('monthly data'!IE272:IG272)</f>
        <v>514.71666905102325</v>
      </c>
      <c r="CE272" s="480">
        <f>AVERAGE('monthly data'!IH272:IJ272)</f>
        <v>561.84854012102335</v>
      </c>
      <c r="CF272" s="480">
        <f>AVERAGE('monthly data'!IK272:IM272)</f>
        <v>543.09214422565663</v>
      </c>
      <c r="CG272" s="480">
        <f>AVERAGE('monthly data'!IN272:IP272)</f>
        <v>481.94793001088993</v>
      </c>
      <c r="CH272" s="480">
        <f>AVERAGE('monthly data'!IQ272:IS272)</f>
        <v>521.1608286101058</v>
      </c>
      <c r="CI272" s="480">
        <f>AVERAGE('monthly data'!IT272:IV272)</f>
        <v>544.61474636672551</v>
      </c>
      <c r="CJ272" s="480">
        <f>AVERAGE('monthly data'!IW272:IY272)</f>
        <v>554.00800434752773</v>
      </c>
      <c r="CK272" s="480">
        <f>AVERAGE('monthly data'!IZ272:JB272)</f>
        <v>541.54709355452985</v>
      </c>
      <c r="CL272" s="480">
        <f>AVERAGE('monthly data'!JC272:JE272)</f>
        <v>584.62689492876063</v>
      </c>
      <c r="CM272" s="480">
        <f>AVERAGE('monthly data'!JF272:JH272)</f>
        <v>614.16630724354854</v>
      </c>
      <c r="CN272" s="480">
        <f>AVERAGE('monthly data'!JI272:JK272)</f>
        <v>584.38206133442054</v>
      </c>
      <c r="CO272" s="480">
        <f>AVERAGE('monthly data'!JL272:JN272)</f>
        <v>586.95512183347046</v>
      </c>
      <c r="CP272" s="480">
        <f>AVERAGE('monthly data'!JO272:JQ272)</f>
        <v>651.44880098089004</v>
      </c>
      <c r="CQ272" s="480">
        <f>AVERAGE('monthly data'!JR272:JT272)</f>
        <v>675.86125763174527</v>
      </c>
      <c r="CR272" s="480">
        <f>AVERAGE('monthly data'!JU272:JW272)</f>
        <v>652.46939394841172</v>
      </c>
      <c r="CS272" s="480">
        <f>AVERAGE('monthly data'!JX272:JZ272)</f>
        <v>650.33604902865955</v>
      </c>
      <c r="CT272" s="480">
        <f>AVERAGE('monthly data'!KA272:KC272)</f>
        <v>682.59641576772162</v>
      </c>
      <c r="CU272" s="480">
        <f>AVERAGE('monthly data'!KD272:KF272)</f>
        <v>785.09105268529129</v>
      </c>
      <c r="CV272" s="480">
        <f>AVERAGE('monthly data'!KG272:KI272)</f>
        <v>735.98059783222618</v>
      </c>
      <c r="CW272" s="480">
        <f>AVERAGE('monthly data'!KJ272:KL272)</f>
        <v>705.67798234853126</v>
      </c>
      <c r="CX272" s="480">
        <f>AVERAGE('monthly data'!KM272:KO272)</f>
        <v>842.56166974171231</v>
      </c>
      <c r="CY272" s="480">
        <f>AVERAGE('monthly data'!KP272:KR272)</f>
        <v>942.81899323325706</v>
      </c>
      <c r="CZ272" s="480">
        <f>AVERAGE('monthly data'!KS272:KU272)</f>
        <v>1073.2225465030554</v>
      </c>
      <c r="DA272" s="480">
        <f>AVERAGE('monthly data'!KV272:KX272)</f>
        <v>1291.1045250215811</v>
      </c>
      <c r="DB272" s="480">
        <f>AVERAGE('monthly data'!KY272:LA272)</f>
        <v>1301.7695023088147</v>
      </c>
      <c r="DC272" s="480">
        <f>AVERAGE('monthly data'!LB272:LD272)</f>
        <v>1258.7253545183505</v>
      </c>
      <c r="DD272" s="480">
        <f>AVERAGE('monthly data'!LE272:LG272)</f>
        <v>1249.7559374024765</v>
      </c>
      <c r="DE272" s="480">
        <f>AVERAGE('monthly data'!LH272:LJ272)</f>
        <v>1313.608609648139</v>
      </c>
      <c r="DF272" s="480">
        <f>AVERAGE('monthly data'!LK272:LM272)</f>
        <v>1333.4688743373733</v>
      </c>
      <c r="DG272" s="480">
        <f>AVERAGE('monthly data'!LN272:LP272)</f>
        <v>1279.4683247008888</v>
      </c>
      <c r="DH272" s="480">
        <f>AVERAGE('monthly data'!LQ272:LS272)</f>
        <v>1520.6605714854443</v>
      </c>
      <c r="DI272" s="480">
        <f>AVERAGE('monthly data'!LT272:LV272)</f>
        <v>1453.8095302704444</v>
      </c>
      <c r="DJ272" s="480">
        <f>AVERAGE('monthly data'!LW272:LY272)</f>
        <v>1358.1234168088888</v>
      </c>
      <c r="DK272" s="480">
        <f>AVERAGE('monthly data'!LZ272:MB272)</f>
        <v>1286.2812840151112</v>
      </c>
      <c r="DL272" s="480" t="e">
        <f>AVERAGE('monthly data'!MC272:ME272)</f>
        <v>#DIV/0!</v>
      </c>
      <c r="DM272" s="480" t="e">
        <f>AVERAGE('monthly data'!MF272:MH272)</f>
        <v>#DIV/0!</v>
      </c>
      <c r="DN272" s="480" t="e">
        <f>AVERAGE('monthly data'!MI272:MK272)</f>
        <v>#DIV/0!</v>
      </c>
      <c r="DO272" s="480" t="e">
        <f>AVERAGE('monthly data'!ML272:MN272)</f>
        <v>#DIV/0!</v>
      </c>
      <c r="DP272" s="480" t="e">
        <f>AVERAGE('monthly data'!MO272:MQ272)</f>
        <v>#DIV/0!</v>
      </c>
      <c r="DQ272" s="480" t="e">
        <f>AVERAGE('monthly data'!MR272:MT272)</f>
        <v>#DIV/0!</v>
      </c>
      <c r="DR272" s="480" t="e">
        <f>AVERAGE('monthly data'!MU272:MW272)</f>
        <v>#DIV/0!</v>
      </c>
      <c r="DS272" s="480"/>
      <c r="DT272" s="480"/>
      <c r="DU272" s="480"/>
      <c r="DV272" s="480"/>
      <c r="DW272" s="480"/>
      <c r="DX272" s="480"/>
      <c r="DY272" s="480"/>
      <c r="DZ272" s="480"/>
    </row>
    <row r="273" spans="1:130">
      <c r="A273" t="s">
        <v>1503</v>
      </c>
      <c r="B273" s="790" t="str">
        <f>+'monthly data'!A273</f>
        <v xml:space="preserve">        Government(net)</v>
      </c>
      <c r="C273" s="785"/>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f>AVERAGE('monthly data'!GU273:GW273)</f>
        <v>-222.181895</v>
      </c>
      <c r="BS273" s="482">
        <f>AVERAGE('monthly data'!GX273:GZ273)</f>
        <v>-192.05077666666668</v>
      </c>
      <c r="BT273" s="482">
        <f>AVERAGE('monthly data'!HA273:HC273)</f>
        <v>-102.73272333333334</v>
      </c>
      <c r="BU273" s="482">
        <f>AVERAGE('monthly data'!HD273:HF273)</f>
        <v>-127.30147333333333</v>
      </c>
      <c r="BV273" s="482">
        <f>AVERAGE('monthly data'!HG273:HI273)</f>
        <v>-150.72824333333332</v>
      </c>
      <c r="BW273" s="482">
        <f>AVERAGE('monthly data'!HJ273:HL273)</f>
        <v>-123.39434333333332</v>
      </c>
      <c r="BX273" s="482">
        <f>AVERAGE('monthly data'!HM273:HO273)</f>
        <v>-205.62564522666665</v>
      </c>
      <c r="BY273" s="482">
        <f>AVERAGE('monthly data'!HP273:HR273)</f>
        <v>-273.61699666666669</v>
      </c>
      <c r="BZ273" s="482">
        <f>AVERAGE('monthly data'!HS273:HU273)</f>
        <v>-296.13261666666671</v>
      </c>
      <c r="CA273" s="482">
        <f>AVERAGE('monthly data'!HV273:HX273)</f>
        <v>-242.86023333333333</v>
      </c>
      <c r="CB273" s="482">
        <f>AVERAGE('monthly data'!HY273:IA273)</f>
        <v>-189.93073023069996</v>
      </c>
      <c r="CC273" s="482">
        <f>AVERAGE('monthly data'!IB273:ID273)</f>
        <v>-102.09086666666667</v>
      </c>
      <c r="CD273" s="482">
        <f>AVERAGE('monthly data'!IE273:IG273)</f>
        <v>-102.17026991603332</v>
      </c>
      <c r="CE273" s="482">
        <f>AVERAGE('monthly data'!IH273:IJ273)</f>
        <v>-162.13254117739999</v>
      </c>
      <c r="CF273" s="482">
        <f>AVERAGE('monthly data'!IK273:IM273)</f>
        <v>-120.40180358461335</v>
      </c>
      <c r="CG273" s="482">
        <f>AVERAGE('monthly data'!IN273:IP273)</f>
        <v>-105.05172779983332</v>
      </c>
      <c r="CH273" s="482">
        <f>AVERAGE('monthly data'!IQ273:IS273)</f>
        <v>-131.54968981062333</v>
      </c>
      <c r="CI273" s="482">
        <f>AVERAGE('monthly data'!IT273:IV273)</f>
        <v>-153.66338824133666</v>
      </c>
      <c r="CJ273" s="482">
        <f>AVERAGE('monthly data'!IW273:IY273)</f>
        <v>-155.56815735325665</v>
      </c>
      <c r="CK273" s="482">
        <f>AVERAGE('monthly data'!IZ273:JB273)</f>
        <v>-143.95527893053</v>
      </c>
      <c r="CL273" s="482">
        <f>AVERAGE('monthly data'!JC273:JE273)</f>
        <v>-164.74796654908332</v>
      </c>
      <c r="CM273" s="482">
        <f>AVERAGE('monthly data'!JF273:JH273)</f>
        <v>-172.48670995688892</v>
      </c>
      <c r="CN273" s="482">
        <f>AVERAGE('monthly data'!JI273:JK273)</f>
        <v>-125.43488737644445</v>
      </c>
      <c r="CO273" s="482">
        <f>AVERAGE('monthly data'!JL273:JN273)</f>
        <v>-123.52180634166666</v>
      </c>
      <c r="CP273" s="482">
        <f>AVERAGE('monthly data'!JO273:JQ273)</f>
        <v>-163.29322809066664</v>
      </c>
      <c r="CQ273" s="482">
        <f>AVERAGE('monthly data'!JR273:JT273)</f>
        <v>-115.30644272253487</v>
      </c>
      <c r="CR273" s="482">
        <f>AVERAGE('monthly data'!JU273:JW273)</f>
        <v>-74.611244246443746</v>
      </c>
      <c r="CS273" s="482">
        <f>AVERAGE('monthly data'!JX273:JZ273)</f>
        <v>-87.773808663454432</v>
      </c>
      <c r="CT273" s="482">
        <f>AVERAGE('monthly data'!KA273:KC273)</f>
        <v>-110.34327035676279</v>
      </c>
      <c r="CU273" s="482">
        <f>AVERAGE('monthly data'!KD273:KF273)</f>
        <v>-170.56677933229133</v>
      </c>
      <c r="CV273" s="482">
        <f>AVERAGE('monthly data'!KG273:KI273)</f>
        <v>-128.50295368222618</v>
      </c>
      <c r="CW273" s="482">
        <f>AVERAGE('monthly data'!KJ273:KL273)</f>
        <v>-124.48639940586456</v>
      </c>
      <c r="CX273" s="482">
        <f>AVERAGE('monthly data'!KM273:KO273)</f>
        <v>-227.46053818171231</v>
      </c>
      <c r="CY273" s="482">
        <f>AVERAGE('monthly data'!KP273:KR273)</f>
        <v>-297.06779020004478</v>
      </c>
      <c r="CZ273" s="482">
        <f>AVERAGE('monthly data'!KS273:KU273)</f>
        <v>-361.48254694267098</v>
      </c>
      <c r="DA273" s="482">
        <f>AVERAGE('monthly data'!KV273:KX273)</f>
        <v>-570.01112880764128</v>
      </c>
      <c r="DB273" s="482">
        <f>AVERAGE('monthly data'!KY273:LA273)</f>
        <v>-624.46916987748148</v>
      </c>
      <c r="DC273" s="482">
        <f>AVERAGE('monthly data'!LB273:LD273)</f>
        <v>-616.28152785168379</v>
      </c>
      <c r="DD273" s="482">
        <f>AVERAGE('monthly data'!LE273:LG273)</f>
        <v>-560.33335406914318</v>
      </c>
      <c r="DE273" s="482">
        <f>AVERAGE('monthly data'!LH273:LJ273)</f>
        <v>-567.0407229814723</v>
      </c>
      <c r="DF273" s="482">
        <f>AVERAGE('monthly data'!LK273:LM273)</f>
        <v>-524.23817488404006</v>
      </c>
      <c r="DG273" s="482">
        <f>AVERAGE('monthly data'!LN273:LP273)</f>
        <v>-466.56630470088885</v>
      </c>
      <c r="DH273" s="482">
        <f>AVERAGE('monthly data'!LQ273:LS273)</f>
        <v>-638.54435152477788</v>
      </c>
      <c r="DI273" s="482">
        <f>AVERAGE('monthly data'!LT273:LV273)</f>
        <v>-475.26865147444443</v>
      </c>
      <c r="DJ273" s="482">
        <f>AVERAGE('monthly data'!LW273:LY273)</f>
        <v>-368.08933680888885</v>
      </c>
      <c r="DK273" s="482">
        <f>AVERAGE('monthly data'!LZ273:MB273)</f>
        <v>-332.29081681677775</v>
      </c>
      <c r="DL273" s="482" t="e">
        <f>AVERAGE('monthly data'!MC273:ME273)</f>
        <v>#DIV/0!</v>
      </c>
      <c r="DM273" s="482" t="e">
        <f>AVERAGE('monthly data'!MF273:MH273)</f>
        <v>#DIV/0!</v>
      </c>
      <c r="DN273" s="482" t="e">
        <f>AVERAGE('monthly data'!MI273:MK273)</f>
        <v>#DIV/0!</v>
      </c>
      <c r="DO273" s="482" t="e">
        <f>AVERAGE('monthly data'!ML273:MN273)</f>
        <v>#DIV/0!</v>
      </c>
      <c r="DP273" s="482" t="e">
        <f>AVERAGE('monthly data'!MO273:MQ273)</f>
        <v>#DIV/0!</v>
      </c>
      <c r="DQ273" s="482" t="e">
        <f>AVERAGE('monthly data'!MR273:MT273)</f>
        <v>#DIV/0!</v>
      </c>
      <c r="DR273" s="482" t="e">
        <f>AVERAGE('monthly data'!MU273:MW273)</f>
        <v>#DIV/0!</v>
      </c>
      <c r="DS273" s="480"/>
      <c r="DT273" s="480"/>
      <c r="DU273" s="480"/>
      <c r="DV273" s="480"/>
      <c r="DW273" s="480"/>
      <c r="DX273" s="480"/>
      <c r="DY273" s="480"/>
      <c r="DZ273" s="480"/>
    </row>
    <row r="274" spans="1:130">
      <c r="B274" s="444" t="s">
        <v>1499</v>
      </c>
    </row>
    <row r="275" spans="1:130">
      <c r="B275" s="444"/>
    </row>
    <row r="276" spans="1:130">
      <c r="B276" s="555" t="s">
        <v>1490</v>
      </c>
    </row>
    <row r="277" spans="1:130">
      <c r="B277" s="444" t="s">
        <v>1003</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1004</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98" t="str">
        <f>IF(SUM('monthly data'!B279:D279)=0,"",SUM('monthly data'!B279:D279))</f>
        <v/>
      </c>
      <c r="D279" s="799" t="str">
        <f>IF(SUM('monthly data'!E279:G279)=0,"",SUM('monthly data'!E279:G279))</f>
        <v/>
      </c>
      <c r="DE279" s="798" t="str">
        <f>IF(SUM('monthly data'!LH279:LJ279)=0,"",SUM('monthly data'!LH279:LJ279))</f>
        <v/>
      </c>
      <c r="DF279" s="799" t="str">
        <f>IF(SUM('monthly data'!LK279:LM279)=0,"",SUM('monthly data'!LK279:LM279))</f>
        <v/>
      </c>
      <c r="DG279" s="799" t="str">
        <f>IF(SUM('monthly data'!LN279:LP279)=0,"",SUM('monthly data'!LN279:LP279))</f>
        <v/>
      </c>
      <c r="DH279" s="799" t="str">
        <f>IF(SUM('monthly data'!LQ279:LS279)=0,"",SUM('monthly data'!LQ279:LS279))</f>
        <v/>
      </c>
      <c r="DI279" s="799" t="str">
        <f>IF(SUM('monthly data'!LT279:LV279)=0,"",SUM('monthly data'!LT279:LV279))</f>
        <v/>
      </c>
      <c r="DJ279" s="799" t="str">
        <f>IF(SUM('monthly data'!LW279:LY279)=0,"",SUM('monthly data'!LW279:LY279))</f>
        <v/>
      </c>
      <c r="DK279" s="799" t="str">
        <f>IF(SUM('monthly data'!LZ279:MB279)=0,"",SUM('monthly data'!LZ279:MB279))</f>
        <v/>
      </c>
      <c r="DL279" s="799" t="str">
        <f>IF(SUM('monthly data'!MC279:ME279)=0,"",SUM('monthly data'!MC279:ME279))</f>
        <v/>
      </c>
      <c r="DM279" s="799" t="str">
        <f>IF(SUM('monthly data'!MF279:MH279)=0,"",SUM('monthly data'!MF279:MH279))</f>
        <v/>
      </c>
      <c r="DN279" s="799" t="str">
        <f>IF(SUM('monthly data'!MI279:MK279)=0,"",SUM('monthly data'!MI279:MK279))</f>
        <v/>
      </c>
      <c r="DO279" s="799" t="str">
        <f>IF(SUM('monthly data'!ML279:MN279)=0,"",SUM('monthly data'!ML279:MN279))</f>
        <v/>
      </c>
      <c r="DP279" s="799" t="str">
        <f>IF(SUM('monthly data'!MO279:MQ279)=0,"",SUM('monthly data'!MO279:MQ279))</f>
        <v/>
      </c>
      <c r="DQ279" s="799" t="str">
        <f>IF(SUM('monthly data'!MR279:MT279)=0,"",SUM('monthly data'!MR279:MT279))</f>
        <v/>
      </c>
      <c r="DR279" s="799" t="str">
        <f>IF(SUM('monthly data'!MU279:MW279)=0,"",SUM('monthly data'!MU279:MW279))</f>
        <v/>
      </c>
      <c r="DS279" s="799"/>
      <c r="DT279" s="799"/>
      <c r="DU279" s="799"/>
      <c r="DV279" s="799"/>
      <c r="DW279" s="799"/>
      <c r="DX279" s="799"/>
      <c r="DY279" s="799"/>
      <c r="DZ279" s="799"/>
    </row>
    <row r="280" spans="1:130" ht="15.75">
      <c r="B280" s="794" t="s">
        <v>1408</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800" t="s">
        <v>1522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75">
      <c r="A281" s="716"/>
      <c r="B281" s="103" t="s">
        <v>864</v>
      </c>
      <c r="C281" s="579" t="s">
        <v>502</v>
      </c>
      <c r="D281" s="579" t="s">
        <v>503</v>
      </c>
      <c r="E281" s="579" t="s">
        <v>504</v>
      </c>
      <c r="F281" s="579" t="s">
        <v>505</v>
      </c>
      <c r="G281" s="579" t="s">
        <v>506</v>
      </c>
      <c r="H281" s="579" t="s">
        <v>507</v>
      </c>
      <c r="I281" s="579" t="s">
        <v>508</v>
      </c>
      <c r="J281" s="579" t="s">
        <v>509</v>
      </c>
      <c r="K281" s="579" t="s">
        <v>510</v>
      </c>
      <c r="L281" s="579" t="s">
        <v>511</v>
      </c>
      <c r="M281" s="579" t="s">
        <v>512</v>
      </c>
      <c r="N281" s="579" t="s">
        <v>513</v>
      </c>
      <c r="O281" s="579" t="s">
        <v>514</v>
      </c>
      <c r="P281" s="579" t="s">
        <v>515</v>
      </c>
      <c r="Q281" s="579" t="s">
        <v>516</v>
      </c>
      <c r="R281" s="579" t="s">
        <v>517</v>
      </c>
      <c r="S281" s="579" t="s">
        <v>518</v>
      </c>
      <c r="T281" s="579" t="s">
        <v>519</v>
      </c>
      <c r="U281" s="579" t="s">
        <v>520</v>
      </c>
      <c r="V281" s="579" t="s">
        <v>521</v>
      </c>
      <c r="W281" s="579" t="s">
        <v>522</v>
      </c>
      <c r="X281" s="579" t="s">
        <v>523</v>
      </c>
      <c r="Y281" s="579" t="s">
        <v>524</v>
      </c>
      <c r="Z281" s="579" t="s">
        <v>525</v>
      </c>
      <c r="AA281" s="579" t="s">
        <v>526</v>
      </c>
      <c r="AB281" s="579" t="s">
        <v>527</v>
      </c>
      <c r="AC281" s="579" t="s">
        <v>528</v>
      </c>
      <c r="AD281" s="579" t="s">
        <v>529</v>
      </c>
      <c r="AE281" s="579" t="s">
        <v>530</v>
      </c>
      <c r="AF281" s="579" t="s">
        <v>531</v>
      </c>
      <c r="AG281" s="579" t="s">
        <v>532</v>
      </c>
      <c r="AH281" s="579" t="s">
        <v>533</v>
      </c>
      <c r="AI281" s="579" t="s">
        <v>534</v>
      </c>
      <c r="AJ281" s="579" t="s">
        <v>535</v>
      </c>
      <c r="AK281" s="579" t="s">
        <v>536</v>
      </c>
      <c r="AL281" s="579" t="s">
        <v>537</v>
      </c>
      <c r="AM281" s="579" t="s">
        <v>538</v>
      </c>
      <c r="AN281" s="579" t="s">
        <v>539</v>
      </c>
      <c r="AO281" s="579" t="s">
        <v>540</v>
      </c>
      <c r="AP281" s="579" t="s">
        <v>541</v>
      </c>
      <c r="AQ281" s="579" t="s">
        <v>542</v>
      </c>
      <c r="AR281" s="579" t="s">
        <v>543</v>
      </c>
      <c r="AS281" s="579" t="s">
        <v>544</v>
      </c>
      <c r="AT281" s="579" t="s">
        <v>545</v>
      </c>
      <c r="AU281" s="579" t="s">
        <v>68</v>
      </c>
      <c r="AV281" s="579" t="s">
        <v>69</v>
      </c>
      <c r="AW281" s="579" t="s">
        <v>70</v>
      </c>
      <c r="AX281" s="579" t="s">
        <v>71</v>
      </c>
      <c r="AY281" s="579" t="s">
        <v>72</v>
      </c>
      <c r="AZ281" s="579" t="s">
        <v>73</v>
      </c>
      <c r="BA281" s="579" t="s">
        <v>74</v>
      </c>
      <c r="BB281" s="579" t="s">
        <v>75</v>
      </c>
      <c r="BC281" s="579" t="s">
        <v>76</v>
      </c>
      <c r="BD281" s="579" t="s">
        <v>77</v>
      </c>
      <c r="BE281" s="579" t="s">
        <v>78</v>
      </c>
      <c r="BF281" s="579" t="s">
        <v>79</v>
      </c>
      <c r="BG281" s="579" t="s">
        <v>80</v>
      </c>
      <c r="BH281" s="579" t="s">
        <v>81</v>
      </c>
      <c r="BI281" s="579" t="s">
        <v>82</v>
      </c>
      <c r="BJ281" s="579" t="s">
        <v>83</v>
      </c>
      <c r="BK281" s="579" t="s">
        <v>84</v>
      </c>
      <c r="BL281" s="579" t="s">
        <v>85</v>
      </c>
      <c r="BM281" s="579" t="s">
        <v>86</v>
      </c>
      <c r="BN281" s="579" t="s">
        <v>87</v>
      </c>
      <c r="BO281" s="579" t="s">
        <v>88</v>
      </c>
      <c r="BP281" s="579" t="s">
        <v>89</v>
      </c>
      <c r="BQ281" s="579" t="s">
        <v>90</v>
      </c>
      <c r="BR281" s="579" t="s">
        <v>91</v>
      </c>
      <c r="BS281" s="579" t="s">
        <v>92</v>
      </c>
      <c r="BT281" s="579" t="s">
        <v>93</v>
      </c>
      <c r="BU281" s="579" t="s">
        <v>94</v>
      </c>
      <c r="BV281" s="579" t="s">
        <v>95</v>
      </c>
      <c r="BW281" s="579" t="s">
        <v>96</v>
      </c>
      <c r="BX281" s="579" t="s">
        <v>97</v>
      </c>
      <c r="BY281" s="579" t="s">
        <v>98</v>
      </c>
      <c r="BZ281" s="579" t="s">
        <v>99</v>
      </c>
      <c r="CA281" s="579" t="s">
        <v>49</v>
      </c>
      <c r="CB281" s="579" t="s">
        <v>50</v>
      </c>
      <c r="CC281" s="579" t="s">
        <v>51</v>
      </c>
      <c r="CD281" s="579" t="s">
        <v>52</v>
      </c>
      <c r="CE281" s="579" t="s">
        <v>53</v>
      </c>
      <c r="CF281" s="579" t="s">
        <v>54</v>
      </c>
      <c r="CG281" s="579" t="s">
        <v>55</v>
      </c>
      <c r="CH281" s="579" t="s">
        <v>56</v>
      </c>
      <c r="CI281" s="579" t="s">
        <v>57</v>
      </c>
      <c r="CJ281" s="579" t="s">
        <v>58</v>
      </c>
      <c r="CK281" s="579" t="s">
        <v>59</v>
      </c>
      <c r="CL281" s="579" t="s">
        <v>60</v>
      </c>
      <c r="CM281" s="579" t="s">
        <v>61</v>
      </c>
      <c r="CN281" s="579" t="s">
        <v>62</v>
      </c>
      <c r="CO281" s="579" t="s">
        <v>63</v>
      </c>
      <c r="CP281" s="579" t="s">
        <v>64</v>
      </c>
      <c r="CQ281" s="579" t="s">
        <v>65</v>
      </c>
      <c r="CR281" s="579" t="s">
        <v>100</v>
      </c>
      <c r="CS281" s="579" t="s">
        <v>105</v>
      </c>
      <c r="CT281" s="579" t="s">
        <v>546</v>
      </c>
      <c r="CU281" s="579" t="s">
        <v>547</v>
      </c>
      <c r="CV281" s="579" t="s">
        <v>548</v>
      </c>
      <c r="CW281" s="579" t="s">
        <v>549</v>
      </c>
      <c r="CX281" s="579" t="s">
        <v>550</v>
      </c>
      <c r="CY281" s="579" t="s">
        <v>551</v>
      </c>
      <c r="CZ281" s="579" t="s">
        <v>552</v>
      </c>
      <c r="DA281" s="579" t="s">
        <v>553</v>
      </c>
      <c r="DB281" s="579" t="s">
        <v>554</v>
      </c>
      <c r="DC281" s="579" t="s">
        <v>555</v>
      </c>
      <c r="DD281" s="579" t="s">
        <v>556</v>
      </c>
      <c r="DE281" s="579" t="s">
        <v>557</v>
      </c>
      <c r="DF281" s="579" t="s">
        <v>558</v>
      </c>
      <c r="DG281" s="579" t="s">
        <v>559</v>
      </c>
      <c r="DH281" s="579" t="s">
        <v>560</v>
      </c>
      <c r="DI281" s="579" t="s">
        <v>561</v>
      </c>
      <c r="DJ281" s="579" t="s">
        <v>562</v>
      </c>
      <c r="DK281" s="579" t="s">
        <v>563</v>
      </c>
      <c r="DL281" s="579" t="s">
        <v>564</v>
      </c>
      <c r="DM281" s="579" t="s">
        <v>565</v>
      </c>
      <c r="DN281" s="579" t="s">
        <v>566</v>
      </c>
      <c r="DO281" s="579" t="s">
        <v>567</v>
      </c>
      <c r="DP281" s="579" t="s">
        <v>851</v>
      </c>
      <c r="DQ281" s="579" t="s">
        <v>852</v>
      </c>
      <c r="DR281" s="579" t="s">
        <v>853</v>
      </c>
      <c r="DS281" s="579" t="s">
        <v>1387</v>
      </c>
      <c r="DT281" s="579" t="s">
        <v>1388</v>
      </c>
      <c r="DU281" s="579" t="s">
        <v>1389</v>
      </c>
      <c r="DV281" s="579" t="s">
        <v>1390</v>
      </c>
      <c r="DW281" s="579" t="s">
        <v>1392</v>
      </c>
      <c r="DX281" s="579" t="s">
        <v>1394</v>
      </c>
      <c r="DY281" s="579" t="s">
        <v>1393</v>
      </c>
      <c r="DZ281" s="579" t="s">
        <v>1391</v>
      </c>
    </row>
    <row r="282" spans="1:130">
      <c r="A282" t="s">
        <v>1523</v>
      </c>
      <c r="B282" s="687" t="s">
        <v>37</v>
      </c>
      <c r="C282" s="100">
        <f>SUM('monthly data'!B282:D282)</f>
        <v>0</v>
      </c>
      <c r="D282" s="100">
        <f>SUM('monthly data'!E282:G282)</f>
        <v>0</v>
      </c>
      <c r="E282" s="100">
        <f>SUM('monthly data'!H282:J282)</f>
        <v>0</v>
      </c>
      <c r="F282" s="100">
        <f>SUM('monthly data'!K282:M282)</f>
        <v>0</v>
      </c>
      <c r="G282" s="100">
        <f>SUM('monthly data'!N282:P282)</f>
        <v>0</v>
      </c>
      <c r="H282" s="100">
        <f>SUM('monthly data'!Q282:S282)</f>
        <v>0</v>
      </c>
      <c r="I282" s="100">
        <f>SUM('monthly data'!T282:V282)</f>
        <v>0</v>
      </c>
      <c r="J282" s="100">
        <f>SUM('monthly data'!W282:Y282)</f>
        <v>0</v>
      </c>
      <c r="K282" s="100">
        <f>SUM('monthly data'!Z282:AB282)</f>
        <v>0</v>
      </c>
      <c r="L282" s="100">
        <f>SUM('monthly data'!AC282:AE282)</f>
        <v>0</v>
      </c>
      <c r="M282" s="100">
        <f>SUM('monthly data'!AF282:AH282)</f>
        <v>0</v>
      </c>
      <c r="N282" s="100">
        <f>SUM('monthly data'!AI282:AK282)</f>
        <v>0</v>
      </c>
      <c r="O282" s="100">
        <f>SUM('monthly data'!AL282:AN282)</f>
        <v>0</v>
      </c>
      <c r="P282" s="100">
        <f>SUM('monthly data'!AO282:AQ282)</f>
        <v>0</v>
      </c>
      <c r="Q282" s="100">
        <f>SUM('monthly data'!AR282:AT282)</f>
        <v>0</v>
      </c>
      <c r="R282" s="100">
        <f>SUM('monthly data'!AU282:AW282)</f>
        <v>0</v>
      </c>
      <c r="S282" s="767">
        <f>SUM('monthly data'!AX282:AZ282)</f>
        <v>16.494543749999998</v>
      </c>
      <c r="T282" s="767">
        <f>SUM('monthly data'!BA282:BC282)</f>
        <v>16.494543749999998</v>
      </c>
      <c r="U282" s="767">
        <f>SUM('monthly data'!BD282:BF282)</f>
        <v>16.494543749999998</v>
      </c>
      <c r="V282" s="767">
        <f>SUM('monthly data'!BG282:BI282)</f>
        <v>16.494543749999998</v>
      </c>
      <c r="W282" s="767">
        <f>SUM('monthly data'!BJ282:BL282)</f>
        <v>17.914793750000001</v>
      </c>
      <c r="X282" s="767">
        <f>SUM('monthly data'!BM282:BO282)</f>
        <v>17.914793750000001</v>
      </c>
      <c r="Y282" s="767">
        <f>SUM('monthly data'!BP282:BR282)</f>
        <v>17.914793750000001</v>
      </c>
      <c r="Z282" s="767">
        <f>SUM('monthly data'!BS282:BU282)</f>
        <v>17.914793750000001</v>
      </c>
      <c r="AA282" s="767">
        <f>SUM('monthly data'!BV282:BX282)</f>
        <v>21.219462499999999</v>
      </c>
      <c r="AB282" s="767">
        <f>SUM('monthly data'!BY282:CA282)</f>
        <v>21.219462499999999</v>
      </c>
      <c r="AC282" s="767">
        <f>SUM('monthly data'!CB282:CD282)</f>
        <v>21.219462499999999</v>
      </c>
      <c r="AD282" s="767">
        <f>SUM('monthly data'!CE282:CG282)</f>
        <v>21.219462499999999</v>
      </c>
      <c r="AE282" s="767">
        <f>SUM('monthly data'!CH282:CJ282)</f>
        <v>25.507881250000001</v>
      </c>
      <c r="AF282" s="767">
        <f>SUM('monthly data'!CK282:CM282)</f>
        <v>25.507881250000001</v>
      </c>
      <c r="AG282" s="767">
        <f>SUM('monthly data'!CN282:CP282)</f>
        <v>25.507881250000001</v>
      </c>
      <c r="AH282" s="767">
        <f>SUM('monthly data'!CQ282:CS282)</f>
        <v>25.507881250000001</v>
      </c>
      <c r="AI282" s="767">
        <f>SUM('monthly data'!CT282:CV282)</f>
        <v>30.632406250000003</v>
      </c>
      <c r="AJ282" s="767">
        <f>SUM('monthly data'!CW282:CY282)</f>
        <v>30.632406250000003</v>
      </c>
      <c r="AK282" s="767">
        <f>SUM('monthly data'!CZ282:DB282)</f>
        <v>30.632406250000003</v>
      </c>
      <c r="AL282" s="767">
        <f>SUM('monthly data'!DC282:DE282)</f>
        <v>30.632406250000003</v>
      </c>
      <c r="AM282" s="767">
        <f>SUM('monthly data'!DF282:DH282)</f>
        <v>37.122482739624999</v>
      </c>
      <c r="AN282" s="767">
        <f>SUM('monthly data'!DI282:DK282)</f>
        <v>37.122482739624999</v>
      </c>
      <c r="AO282" s="767">
        <f>SUM('monthly data'!DL282:DN282)</f>
        <v>37.122482739624999</v>
      </c>
      <c r="AP282" s="767">
        <f>SUM('monthly data'!DO282:DQ282)</f>
        <v>37.122482739624999</v>
      </c>
      <c r="AQ282" s="767">
        <f>SUM('monthly data'!DR282:DT282)</f>
        <v>44.55864672925</v>
      </c>
      <c r="AR282" s="767">
        <f>SUM('monthly data'!DU282:DW282)</f>
        <v>44.55864672925</v>
      </c>
      <c r="AS282" s="767">
        <f>SUM('monthly data'!DX282:DZ282)</f>
        <v>44.55864672925</v>
      </c>
      <c r="AT282" s="767">
        <f>SUM('monthly data'!EA282:EC282)</f>
        <v>44.55864672925</v>
      </c>
      <c r="AU282" s="767">
        <f>SUM('monthly data'!ED282:EF282)</f>
        <v>53.349332739624998</v>
      </c>
      <c r="AV282" s="767">
        <f>SUM('monthly data'!EG282:EI282)</f>
        <v>53.349332739624998</v>
      </c>
      <c r="AW282" s="767">
        <f>SUM('monthly data'!EJ282:EL282)</f>
        <v>53.349332739624998</v>
      </c>
      <c r="AX282" s="767">
        <f>SUM('monthly data'!EM282:EO282)</f>
        <v>53.349332739624998</v>
      </c>
      <c r="AY282" s="767">
        <f>SUM('monthly data'!EP282:ER282)</f>
        <v>56.6267</v>
      </c>
      <c r="AZ282" s="767">
        <f>SUM('monthly data'!ES282:EU282)</f>
        <v>67.69450211600001</v>
      </c>
      <c r="BA282" s="767">
        <f>SUM('monthly data'!EV282:EX282)</f>
        <v>62.033635910000001</v>
      </c>
      <c r="BB282" s="767">
        <f>SUM('monthly data'!EY282:FA282)</f>
        <v>66.582168555999999</v>
      </c>
      <c r="BC282" s="767">
        <f>SUM('monthly data'!FB282:FD282)</f>
        <v>70.578250808999996</v>
      </c>
      <c r="BD282" s="767">
        <f>SUM('monthly data'!FE282:FG282)</f>
        <v>91.066500184000006</v>
      </c>
      <c r="BE282" s="767">
        <f>SUM('monthly data'!FH282:FJ282)</f>
        <v>87.867468116999987</v>
      </c>
      <c r="BF282" s="767">
        <f>SUM('monthly data'!FK282:FM282)</f>
        <v>131.46667801000001</v>
      </c>
      <c r="BG282" s="767">
        <f>SUM('monthly data'!FN282:FP282)</f>
        <v>94.077004313000003</v>
      </c>
      <c r="BH282" s="767">
        <f>SUM('monthly data'!FQ282:FS282)</f>
        <v>99.622917962999992</v>
      </c>
      <c r="BI282" s="767">
        <f>SUM('monthly data'!FT282:FV282)</f>
        <v>89.576460534000006</v>
      </c>
      <c r="BJ282" s="767">
        <f>SUM('monthly data'!FW282:FY282)</f>
        <v>96.085076262000001</v>
      </c>
      <c r="BK282" s="767">
        <f>SUM('monthly data'!FZ282:GB282)</f>
        <v>104.575702718</v>
      </c>
      <c r="BL282" s="767">
        <f>SUM('monthly data'!GC282:GE282)</f>
        <v>99.734615116000001</v>
      </c>
      <c r="BM282" s="767">
        <f>SUM('monthly data'!GF282:GH282)</f>
        <v>108.42124874000001</v>
      </c>
      <c r="BN282" s="767">
        <f>SUM('monthly data'!GI282:GK282)</f>
        <v>118.18001899000001</v>
      </c>
      <c r="BO282" s="767">
        <f>SUM('monthly data'!GL282:GN282)</f>
        <v>124.5272568</v>
      </c>
      <c r="BP282" s="767">
        <f>SUM('monthly data'!GO282:GQ282)</f>
        <v>132.97007821099999</v>
      </c>
      <c r="BQ282" s="767">
        <f>SUM('monthly data'!GR282:GT282)</f>
        <v>144.99758527189999</v>
      </c>
      <c r="BR282" s="767">
        <f>SUM('monthly data'!GU282:GW282)</f>
        <v>139.20587669899999</v>
      </c>
      <c r="BS282" s="767">
        <f>SUM('monthly data'!GX282:GZ282)</f>
        <v>148.46140398199998</v>
      </c>
      <c r="BT282" s="767">
        <f>SUM('monthly data'!HA282:HC282)</f>
        <v>159.16336863999999</v>
      </c>
      <c r="BU282" s="767">
        <f>SUM('monthly data'!HD282:HF282)</f>
        <v>159.36510000000001</v>
      </c>
      <c r="BV282" s="767">
        <f>SUM('monthly data'!HG282:HI282)</f>
        <v>186.83633763879635</v>
      </c>
      <c r="BW282" s="767">
        <f>SUM('monthly data'!HJ282:HL282)</f>
        <v>193.87556876731006</v>
      </c>
      <c r="BX282" s="767">
        <f>SUM('monthly data'!HM282:HO282)</f>
        <v>194.93075094798422</v>
      </c>
      <c r="BY282" s="767">
        <f>SUM('monthly data'!HP282:HR282)</f>
        <v>190.70894861656348</v>
      </c>
      <c r="BZ282" s="767">
        <f>SUM('monthly data'!HS282:HU282)</f>
        <v>227.16039664250772</v>
      </c>
      <c r="CA282" s="767">
        <f>SUM('monthly data'!HV282:HX282)</f>
        <v>214.81330800936433</v>
      </c>
      <c r="CB282" s="767">
        <f>SUM('monthly data'!HY282:IA282)</f>
        <v>241.18698638623681</v>
      </c>
      <c r="CC282" s="767">
        <f>SUM('monthly data'!IB282:ID282)</f>
        <v>213.42336031185732</v>
      </c>
      <c r="CD282" s="767">
        <f>SUM('monthly data'!IE282:IG282)</f>
        <v>233.73201476406911</v>
      </c>
      <c r="CE282" s="767">
        <f>SUM('monthly data'!IH282:IJ282)</f>
        <v>275.00733888980153</v>
      </c>
      <c r="CF282" s="767">
        <f>SUM('monthly data'!IK282:IM282)</f>
        <v>267.25984252293006</v>
      </c>
      <c r="CG282" s="767">
        <f>SUM('monthly data'!IN282:IP282)</f>
        <v>240.85229160007083</v>
      </c>
      <c r="CH282" s="767">
        <f>SUM('monthly data'!IQ282:IS282)</f>
        <v>300.28837915683323</v>
      </c>
      <c r="CI282" s="767">
        <f>SUM('monthly data'!IT282:IV282)</f>
        <v>312.93098910262466</v>
      </c>
      <c r="CJ282" s="767">
        <f>SUM('monthly data'!IW282:IY282)</f>
        <v>313.83853823902695</v>
      </c>
      <c r="CK282" s="767">
        <f>SUM('monthly data'!IZ282:JB282)</f>
        <v>290.47980244015287</v>
      </c>
      <c r="CL282" s="767">
        <f>SUM('monthly data'!JC282:JE282)</f>
        <v>308.57554725409705</v>
      </c>
      <c r="CM282" s="767">
        <f>SUM('monthly data'!JF282:JH282)</f>
        <v>342.57036047670999</v>
      </c>
      <c r="CN282" s="767">
        <f>SUM('monthly data'!JI282:JK282)</f>
        <v>343.95413537447763</v>
      </c>
      <c r="CO282" s="767">
        <f>SUM('monthly data'!JL282:JN282)</f>
        <v>308.61506207086001</v>
      </c>
      <c r="CP282" s="767">
        <f>SUM('monthly data'!JO282:JQ282)</f>
        <v>382.07234636281004</v>
      </c>
      <c r="CQ282" s="767">
        <f>SUM('monthly data'!JR282:JT282)</f>
        <v>359.262551606096</v>
      </c>
      <c r="CR282" s="767">
        <f>SUM('monthly data'!JU282:JW282)</f>
        <v>411.55379588257017</v>
      </c>
      <c r="CS282" s="767">
        <f>SUM('monthly data'!JX282:JZ282)</f>
        <v>403.36882964511301</v>
      </c>
      <c r="CT282" s="767">
        <f>SUM('monthly data'!KA282:KC282)</f>
        <v>402.50554167892847</v>
      </c>
      <c r="CU282" s="767">
        <f>SUM('monthly data'!KD282:KF282)</f>
        <v>411.91081682044262</v>
      </c>
      <c r="CV282" s="767">
        <f>SUM('monthly data'!KG282:KI282)</f>
        <v>452.41785263343957</v>
      </c>
      <c r="CW282" s="767">
        <f>SUM('monthly data'!KJ282:KL282)</f>
        <v>431.73068139364301</v>
      </c>
      <c r="CX282" s="767">
        <f>SUM('monthly data'!KM282:KO282)</f>
        <v>475.54089885639934</v>
      </c>
      <c r="CY282" s="767">
        <f>SUM('monthly data'!KP282:KR282)</f>
        <v>406.01749062423437</v>
      </c>
      <c r="CZ282" s="767">
        <f>SUM('monthly data'!KS282:KU282)</f>
        <v>442.11418832114828</v>
      </c>
      <c r="DA282" s="767">
        <f>SUM('monthly data'!KV282:KX282)</f>
        <v>465.55733846344333</v>
      </c>
      <c r="DB282" s="767">
        <f>SUM('monthly data'!KY282:LA282)</f>
        <v>506.04205806765168</v>
      </c>
      <c r="DC282" s="767">
        <f>SUM('monthly data'!LB282:LD282)</f>
        <v>445.93471602151521</v>
      </c>
      <c r="DD282" s="767">
        <f>SUM('monthly data'!LE282:LG282)</f>
        <v>589.56891673439543</v>
      </c>
      <c r="DE282" s="767">
        <f>SUM('monthly data'!LH282:LJ282)</f>
        <v>483.78364397597835</v>
      </c>
      <c r="DF282" s="767">
        <f>SUM('monthly data'!LK282:LM282)</f>
        <v>567.37949963150277</v>
      </c>
      <c r="DG282" s="767">
        <f>SUM('monthly data'!LN282:LP282)</f>
        <v>609.02471992966753</v>
      </c>
      <c r="DH282" s="767">
        <f>SUM('monthly data'!LQ282:LS282)</f>
        <v>617.81078237267343</v>
      </c>
      <c r="DI282" s="767">
        <f>SUM('monthly data'!LT282:LV282)</f>
        <v>614.08218580488142</v>
      </c>
      <c r="DJ282" s="767">
        <f>SUM('monthly data'!LW282:LY282)</f>
        <v>640.50884865780063</v>
      </c>
      <c r="DK282" s="767">
        <f>SUM('monthly data'!LZ282:MB282)</f>
        <v>0</v>
      </c>
      <c r="DL282" s="767">
        <f>SUM('monthly data'!MC282:ME282)</f>
        <v>0</v>
      </c>
      <c r="DM282" s="767">
        <f>SUM('monthly data'!MF282:MH282)</f>
        <v>0</v>
      </c>
      <c r="DN282" s="767">
        <f>SUM('monthly data'!MI282:MK282)</f>
        <v>0</v>
      </c>
      <c r="DO282" s="767">
        <f>SUM('monthly data'!ML282:MN282)</f>
        <v>0</v>
      </c>
      <c r="DP282" s="767">
        <f>SUM('monthly data'!MO282:MQ282)</f>
        <v>0</v>
      </c>
      <c r="DQ282" s="767">
        <f>SUM('monthly data'!MR282:MT282)</f>
        <v>0</v>
      </c>
      <c r="DR282" s="767">
        <f>SUM('monthly data'!MU282:MW282)</f>
        <v>0</v>
      </c>
      <c r="DS282" s="100"/>
      <c r="DT282" s="100"/>
      <c r="DU282" s="100"/>
      <c r="DV282" s="100"/>
      <c r="DW282" s="100"/>
      <c r="DX282" s="100"/>
      <c r="DY282" s="100"/>
      <c r="DZ282" s="100"/>
    </row>
    <row r="283" spans="1:130">
      <c r="B283" s="688" t="s">
        <v>17</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67">
        <f>SUM('monthly data'!AX283:AZ283)</f>
        <v>15.621131250000001</v>
      </c>
      <c r="T283" s="767">
        <f>SUM('monthly data'!BA283:BC283)</f>
        <v>15.621131250000001</v>
      </c>
      <c r="U283" s="767">
        <f>SUM('monthly data'!BD283:BF283)</f>
        <v>15.621131250000001</v>
      </c>
      <c r="V283" s="767">
        <f>SUM('monthly data'!BG283:BI283)</f>
        <v>15.621131250000001</v>
      </c>
      <c r="W283" s="767">
        <f>SUM('monthly data'!BJ283:BL283)</f>
        <v>16.868343750000001</v>
      </c>
      <c r="X283" s="767">
        <f>SUM('monthly data'!BM283:BO283)</f>
        <v>16.868343750000001</v>
      </c>
      <c r="Y283" s="767">
        <f>SUM('monthly data'!BP283:BR283)</f>
        <v>16.868343750000001</v>
      </c>
      <c r="Z283" s="767">
        <f>SUM('monthly data'!BS283:BU283)</f>
        <v>16.868343750000001</v>
      </c>
      <c r="AA283" s="767">
        <f>SUM('monthly data'!BV283:BX283)</f>
        <v>19.77225</v>
      </c>
      <c r="AB283" s="767">
        <f>SUM('monthly data'!BY283:CA283)</f>
        <v>19.77225</v>
      </c>
      <c r="AC283" s="767">
        <f>SUM('monthly data'!CB283:CD283)</f>
        <v>19.77225</v>
      </c>
      <c r="AD283" s="767">
        <f>SUM('monthly data'!CE283:CG283)</f>
        <v>19.77225</v>
      </c>
      <c r="AE283" s="767">
        <f>SUM('monthly data'!CH283:CJ283)</f>
        <v>23.784599999999998</v>
      </c>
      <c r="AF283" s="767">
        <f>SUM('monthly data'!CK283:CM283)</f>
        <v>23.784599999999998</v>
      </c>
      <c r="AG283" s="767">
        <f>SUM('monthly data'!CN283:CP283)</f>
        <v>23.784599999999998</v>
      </c>
      <c r="AH283" s="767">
        <f>SUM('monthly data'!CQ283:CS283)</f>
        <v>23.784599999999998</v>
      </c>
      <c r="AI283" s="767">
        <f>SUM('monthly data'!CT283:CV283)</f>
        <v>28.483943749999995</v>
      </c>
      <c r="AJ283" s="767">
        <f>SUM('monthly data'!CW283:CY283)</f>
        <v>28.483943749999995</v>
      </c>
      <c r="AK283" s="767">
        <f>SUM('monthly data'!CZ283:DB283)</f>
        <v>28.483943749999995</v>
      </c>
      <c r="AL283" s="767">
        <f>SUM('monthly data'!DC283:DE283)</f>
        <v>28.483943749999995</v>
      </c>
      <c r="AM283" s="767">
        <f>SUM('monthly data'!DF283:DH283)</f>
        <v>33.975598305812497</v>
      </c>
      <c r="AN283" s="767">
        <f>SUM('monthly data'!DI283:DK283)</f>
        <v>33.975598305812497</v>
      </c>
      <c r="AO283" s="767">
        <f>SUM('monthly data'!DL283:DN283)</f>
        <v>33.975598305812497</v>
      </c>
      <c r="AP283" s="767">
        <f>SUM('monthly data'!DO283:DQ283)</f>
        <v>33.975598305812497</v>
      </c>
      <c r="AQ283" s="767">
        <f>SUM('monthly data'!DR283:DT283)</f>
        <v>40.640634111625005</v>
      </c>
      <c r="AR283" s="767">
        <f>SUM('monthly data'!DU283:DW283)</f>
        <v>40.640634111625005</v>
      </c>
      <c r="AS283" s="767">
        <f>SUM('monthly data'!DX283:DZ283)</f>
        <v>40.640634111625005</v>
      </c>
      <c r="AT283" s="767">
        <f>SUM('monthly data'!EA283:EC283)</f>
        <v>40.640634111625005</v>
      </c>
      <c r="AU283" s="767">
        <f>SUM('monthly data'!ED283:EF283)</f>
        <v>49.360123305812493</v>
      </c>
      <c r="AV283" s="767">
        <f>SUM('monthly data'!EG283:EI283)</f>
        <v>49.360123305812493</v>
      </c>
      <c r="AW283" s="767">
        <f>SUM('monthly data'!EJ283:EL283)</f>
        <v>49.360123305812493</v>
      </c>
      <c r="AX283" s="767">
        <f>SUM('monthly data'!EM283:EO283)</f>
        <v>49.360123305812493</v>
      </c>
      <c r="AY283" s="767">
        <f>SUM('monthly data'!EP283:ER283)</f>
        <v>53.526699999999998</v>
      </c>
      <c r="AZ283" s="767">
        <f>SUM('monthly data'!ES283:EU283)</f>
        <v>62.732599999999998</v>
      </c>
      <c r="BA283" s="767">
        <f>SUM('monthly data'!EV283:EX283)</f>
        <v>58.537999999999997</v>
      </c>
      <c r="BB283" s="767">
        <f>SUM('monthly data'!EY283:FA283)</f>
        <v>63.011299999999999</v>
      </c>
      <c r="BC283" s="767">
        <f>SUM('monthly data'!FB283:FD283)</f>
        <v>68.441100000000006</v>
      </c>
      <c r="BD283" s="767">
        <f>SUM('monthly data'!FE283:FG283)</f>
        <v>82.437950000000001</v>
      </c>
      <c r="BE283" s="767">
        <f>SUM('monthly data'!FH283:FJ283)</f>
        <v>84.1143</v>
      </c>
      <c r="BF283" s="767">
        <f>SUM('monthly data'!FK283:FM283)</f>
        <v>93.701099999999997</v>
      </c>
      <c r="BG283" s="767">
        <f>SUM('monthly data'!FN283:FP283)</f>
        <v>91.128500000000003</v>
      </c>
      <c r="BH283" s="767">
        <f>SUM('monthly data'!FQ283:FS283)</f>
        <v>92.427599999999998</v>
      </c>
      <c r="BI283" s="767">
        <f>SUM('monthly data'!FT283:FV283)</f>
        <v>86.222489999999993</v>
      </c>
      <c r="BJ283" s="767">
        <f>SUM('monthly data'!FW283:FY283)</f>
        <v>93.038399999999996</v>
      </c>
      <c r="BK283" s="767">
        <f>SUM('monthly data'!FZ283:GB283)</f>
        <v>101.2783</v>
      </c>
      <c r="BL283" s="767">
        <f>SUM('monthly data'!GC283:GE283)</f>
        <v>94.415400000000005</v>
      </c>
      <c r="BM283" s="767">
        <f>SUM('monthly data'!GF283:GH283)</f>
        <v>103.76764</v>
      </c>
      <c r="BN283" s="767">
        <f>SUM('monthly data'!GI283:GK283)</f>
        <v>113.32740000000001</v>
      </c>
      <c r="BO283" s="767">
        <f>SUM('monthly data'!GL283:GN283)</f>
        <v>120.46912</v>
      </c>
      <c r="BP283" s="767">
        <f>SUM('monthly data'!GO283:GQ283)</f>
        <v>125.91171</v>
      </c>
      <c r="BQ283" s="767">
        <f>SUM('monthly data'!GR283:GT283)</f>
        <v>123.8564560209</v>
      </c>
      <c r="BR283" s="767">
        <f>SUM('monthly data'!GU283:GW283)</f>
        <v>134.79237499999999</v>
      </c>
      <c r="BS283" s="767">
        <f>SUM('monthly data'!GX283:GZ283)</f>
        <v>145.13220000000001</v>
      </c>
      <c r="BT283" s="767">
        <f>SUM('monthly data'!HA283:HC283)</f>
        <v>153.29829999999998</v>
      </c>
      <c r="BU283" s="767">
        <f>SUM('monthly data'!HD283:HF283)</f>
        <v>150.2071</v>
      </c>
      <c r="BV283" s="767">
        <f>SUM('monthly data'!HG283:HI283)</f>
        <v>153.93375438906139</v>
      </c>
      <c r="BW283" s="767">
        <f>SUM('monthly data'!HJ283:HL283)</f>
        <v>172.03507055809507</v>
      </c>
      <c r="BX283" s="767">
        <f>SUM('monthly data'!HM283:HO283)</f>
        <v>175.34935919804821</v>
      </c>
      <c r="BY283" s="767">
        <f>SUM('monthly data'!HP283:HR283)</f>
        <v>174.52187765229149</v>
      </c>
      <c r="BZ283" s="767">
        <f>SUM('monthly data'!HS283:HU283)</f>
        <v>185.12825426286372</v>
      </c>
      <c r="CA283" s="767">
        <f>SUM('monthly data'!HV283:HX283)</f>
        <v>188.68390473805232</v>
      </c>
      <c r="CB283" s="767">
        <f>SUM('monthly data'!HY283:IA283)</f>
        <v>215.09123925011662</v>
      </c>
      <c r="CC283" s="767">
        <f>SUM('monthly data'!IB283:ID283)</f>
        <v>204.99199875990109</v>
      </c>
      <c r="CD283" s="767">
        <f>SUM('monthly data'!IE283:IG283)</f>
        <v>201.15622471529173</v>
      </c>
      <c r="CE283" s="767">
        <f>SUM('monthly data'!IH283:IJ283)</f>
        <v>212.18758104886246</v>
      </c>
      <c r="CF283" s="767">
        <f>SUM('monthly data'!IK283:IM283)</f>
        <v>240.013726221544</v>
      </c>
      <c r="CG283" s="767">
        <f>SUM('monthly data'!IN283:IP283)</f>
        <v>221.80388529835068</v>
      </c>
      <c r="CH283" s="767">
        <f>SUM('monthly data'!IQ283:IS283)</f>
        <v>242.49674987694934</v>
      </c>
      <c r="CI283" s="767">
        <f>SUM('monthly data'!IT283:IV283)</f>
        <v>263.4770267111125</v>
      </c>
      <c r="CJ283" s="767">
        <f>SUM('monthly data'!IW283:IY283)</f>
        <v>272.53628794569659</v>
      </c>
      <c r="CK283" s="767">
        <f>SUM('monthly data'!IZ283:JB283)</f>
        <v>248.89174879220005</v>
      </c>
      <c r="CL283" s="767">
        <f>SUM('monthly data'!JC283:JE283)</f>
        <v>259.71449375044602</v>
      </c>
      <c r="CM283" s="767">
        <f>SUM('monthly data'!JF283:JH283)</f>
        <v>298.48911785671004</v>
      </c>
      <c r="CN283" s="767">
        <f>SUM('monthly data'!JI283:JK283)</f>
        <v>297.0477846755</v>
      </c>
      <c r="CO283" s="767">
        <f>SUM('monthly data'!JL283:JN283)</f>
        <v>277.04485722251582</v>
      </c>
      <c r="CP283" s="767">
        <f>SUM('monthly data'!JO283:JQ283)</f>
        <v>307.36872696613585</v>
      </c>
      <c r="CQ283" s="767">
        <f>SUM('monthly data'!JR283:JT283)</f>
        <v>328.58990079186964</v>
      </c>
      <c r="CR283" s="767">
        <f>SUM('monthly data'!JU283:JW283)</f>
        <v>339.88014610932157</v>
      </c>
      <c r="CS283" s="767">
        <f>SUM('monthly data'!JX283:JZ283)</f>
        <v>312.72964746637001</v>
      </c>
      <c r="CT283" s="767">
        <f>SUM('monthly data'!KA283:KC283)</f>
        <v>343.45304838396004</v>
      </c>
      <c r="CU283" s="767">
        <f>SUM('monthly data'!KD283:KF283)</f>
        <v>355.82184256534265</v>
      </c>
      <c r="CV283" s="767">
        <f>SUM('monthly data'!KG283:KI283)</f>
        <v>406.78624406360268</v>
      </c>
      <c r="CW283" s="767">
        <f>SUM('monthly data'!KJ283:KL283)</f>
        <v>352.76772566056275</v>
      </c>
      <c r="CX283" s="767">
        <f>SUM('monthly data'!KM283:KO283)</f>
        <v>380.77927314316639</v>
      </c>
      <c r="CY283" s="767">
        <f>SUM('monthly data'!KP283:KR283)</f>
        <v>369.35853324449124</v>
      </c>
      <c r="CZ283" s="767">
        <f>SUM('monthly data'!KS283:KU283)</f>
        <v>372.70318224011567</v>
      </c>
      <c r="DA283" s="767">
        <f>SUM('monthly data'!KV283:KX283)</f>
        <v>361.93847327448964</v>
      </c>
      <c r="DB283" s="767">
        <f>SUM('monthly data'!KY283:LA283)</f>
        <v>400.09945643860476</v>
      </c>
      <c r="DC283" s="767">
        <f>SUM('monthly data'!LB283:LD283)</f>
        <v>409.50906866037138</v>
      </c>
      <c r="DD283" s="767">
        <f>SUM('monthly data'!LE283:LG283)</f>
        <v>450.14228412336922</v>
      </c>
      <c r="DE283" s="767">
        <f>SUM('monthly data'!LH283:LJ283)</f>
        <v>401.38981528085606</v>
      </c>
      <c r="DF283" s="767">
        <f>SUM('monthly data'!LK283:LM283)</f>
        <v>451.37590796759844</v>
      </c>
      <c r="DG283" s="767">
        <f>SUM('monthly data'!LN283:LP283)</f>
        <v>513.32354734583896</v>
      </c>
      <c r="DH283" s="767">
        <f>SUM('monthly data'!LQ283:LS283)</f>
        <v>510.68432055456844</v>
      </c>
      <c r="DI283" s="767">
        <f>SUM('monthly data'!LT283:LV283)</f>
        <v>529.73159790241255</v>
      </c>
      <c r="DJ283" s="767">
        <f>SUM('monthly data'!LW283:LY283)</f>
        <v>539.69427579435921</v>
      </c>
      <c r="DK283" s="767">
        <f>SUM('monthly data'!LZ283:MB283)</f>
        <v>0</v>
      </c>
      <c r="DL283" s="767">
        <f>SUM('monthly data'!MC283:ME283)</f>
        <v>0</v>
      </c>
      <c r="DM283" s="767">
        <f>SUM('monthly data'!MF283:MH283)</f>
        <v>0</v>
      </c>
      <c r="DN283" s="767">
        <f>SUM('monthly data'!MI283:MK283)</f>
        <v>0</v>
      </c>
      <c r="DO283" s="767">
        <f>SUM('monthly data'!ML283:MN283)</f>
        <v>0</v>
      </c>
      <c r="DP283" s="767">
        <f>SUM('monthly data'!MO283:MQ283)</f>
        <v>0</v>
      </c>
      <c r="DQ283" s="767">
        <f>SUM('monthly data'!MR283:MT283)</f>
        <v>0</v>
      </c>
      <c r="DR283" s="767">
        <f>SUM('monthly data'!MU283:MW283)</f>
        <v>0</v>
      </c>
      <c r="DS283" s="100"/>
      <c r="DT283" s="100"/>
      <c r="DU283" s="100"/>
      <c r="DV283" s="100"/>
      <c r="DW283" s="100"/>
      <c r="DX283" s="100"/>
      <c r="DY283" s="100"/>
      <c r="DZ283" s="100"/>
    </row>
    <row r="284" spans="1:130">
      <c r="B284" s="689"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67">
        <f>SUM('monthly data'!AX284:AZ284)</f>
        <v>4.3201874999999994</v>
      </c>
      <c r="T284" s="767">
        <f>SUM('monthly data'!BA284:BC284)</f>
        <v>4.3201874999999994</v>
      </c>
      <c r="U284" s="767">
        <f>SUM('monthly data'!BD284:BF284)</f>
        <v>4.3201874999999994</v>
      </c>
      <c r="V284" s="767">
        <f>SUM('monthly data'!BG284:BI284)</f>
        <v>4.3201874999999994</v>
      </c>
      <c r="W284" s="767">
        <f>SUM('monthly data'!BJ284:BL284)</f>
        <v>4.7797687499999997</v>
      </c>
      <c r="X284" s="767">
        <f>SUM('monthly data'!BM284:BO284)</f>
        <v>4.7797687499999997</v>
      </c>
      <c r="Y284" s="767">
        <f>SUM('monthly data'!BP284:BR284)</f>
        <v>4.7797687499999997</v>
      </c>
      <c r="Z284" s="767">
        <f>SUM('monthly data'!BS284:BU284)</f>
        <v>4.7797687499999997</v>
      </c>
      <c r="AA284" s="767">
        <f>SUM('monthly data'!BV284:BX284)</f>
        <v>5.9536875</v>
      </c>
      <c r="AB284" s="767">
        <f>SUM('monthly data'!BY284:CA284)</f>
        <v>5.9536875</v>
      </c>
      <c r="AC284" s="767">
        <f>SUM('monthly data'!CB284:CD284)</f>
        <v>5.9536875</v>
      </c>
      <c r="AD284" s="767">
        <f>SUM('monthly data'!CE284:CG284)</f>
        <v>5.9536875</v>
      </c>
      <c r="AE284" s="767">
        <f>SUM('monthly data'!CH284:CJ284)</f>
        <v>7.3337062500000005</v>
      </c>
      <c r="AF284" s="767">
        <f>SUM('monthly data'!CK284:CM284)</f>
        <v>7.3337062500000005</v>
      </c>
      <c r="AG284" s="767">
        <f>SUM('monthly data'!CN284:CP284)</f>
        <v>7.3337062500000005</v>
      </c>
      <c r="AH284" s="767">
        <f>SUM('monthly data'!CQ284:CS284)</f>
        <v>7.3337062500000005</v>
      </c>
      <c r="AI284" s="767">
        <f>SUM('monthly data'!CT284:CV284)</f>
        <v>8.4862812499999993</v>
      </c>
      <c r="AJ284" s="767">
        <f>SUM('monthly data'!CW284:CY284)</f>
        <v>8.4862812499999993</v>
      </c>
      <c r="AK284" s="767">
        <f>SUM('monthly data'!CZ284:DB284)</f>
        <v>8.4862812499999993</v>
      </c>
      <c r="AL284" s="767">
        <f>SUM('monthly data'!DC284:DE284)</f>
        <v>8.4862812499999993</v>
      </c>
      <c r="AM284" s="767">
        <f>SUM('monthly data'!DF284:DH284)</f>
        <v>9.9500519266875003</v>
      </c>
      <c r="AN284" s="767">
        <f>SUM('monthly data'!DI284:DK284)</f>
        <v>9.9500519266875003</v>
      </c>
      <c r="AO284" s="767">
        <f>SUM('monthly data'!DL284:DN284)</f>
        <v>9.9500519266875003</v>
      </c>
      <c r="AP284" s="767">
        <f>SUM('monthly data'!DO284:DQ284)</f>
        <v>9.9500519266875003</v>
      </c>
      <c r="AQ284" s="767">
        <f>SUM('monthly data'!DR284:DT284)</f>
        <v>12.559597603375</v>
      </c>
      <c r="AR284" s="767">
        <f>SUM('monthly data'!DU284:DW284)</f>
        <v>12.559597603375</v>
      </c>
      <c r="AS284" s="767">
        <f>SUM('monthly data'!DX284:DZ284)</f>
        <v>12.559597603375</v>
      </c>
      <c r="AT284" s="767">
        <f>SUM('monthly data'!EA284:EC284)</f>
        <v>12.559597603375</v>
      </c>
      <c r="AU284" s="767">
        <f>SUM('monthly data'!ED284:EF284)</f>
        <v>16.300364426687501</v>
      </c>
      <c r="AV284" s="767">
        <f>SUM('monthly data'!EG284:EI284)</f>
        <v>16.300364426687501</v>
      </c>
      <c r="AW284" s="767">
        <f>SUM('monthly data'!EJ284:EL284)</f>
        <v>16.300364426687501</v>
      </c>
      <c r="AX284" s="767">
        <f>SUM('monthly data'!EM284:EO284)</f>
        <v>16.300364426687501</v>
      </c>
      <c r="AY284" s="767">
        <f>SUM('monthly data'!EP284:ER284)</f>
        <v>18.869</v>
      </c>
      <c r="AZ284" s="767">
        <f>SUM('monthly data'!ES284:EU284)</f>
        <v>24.583100000000002</v>
      </c>
      <c r="BA284" s="767">
        <f>SUM('monthly data'!EV284:EX284)</f>
        <v>20.676699999999997</v>
      </c>
      <c r="BB284" s="767">
        <f>SUM('monthly data'!EY284:FA284)</f>
        <v>21.677900000000001</v>
      </c>
      <c r="BC284" s="767">
        <f>SUM('monthly data'!FB284:FD284)</f>
        <v>24.730800000000002</v>
      </c>
      <c r="BD284" s="767">
        <f>SUM('monthly data'!FE284:FG284)</f>
        <v>36.190550000000002</v>
      </c>
      <c r="BE284" s="767">
        <f>SUM('monthly data'!FH284:FJ284)</f>
        <v>29.851500000000001</v>
      </c>
      <c r="BF284" s="767">
        <f>SUM('monthly data'!FK284:FM284)</f>
        <v>32.300399999999996</v>
      </c>
      <c r="BG284" s="767">
        <f>SUM('monthly data'!FN284:FP284)</f>
        <v>31.431400000000004</v>
      </c>
      <c r="BH284" s="767">
        <f>SUM('monthly data'!FQ284:FS284)</f>
        <v>36.534700000000001</v>
      </c>
      <c r="BI284" s="767">
        <f>SUM('monthly data'!FT284:FV284)</f>
        <v>32.310090000000002</v>
      </c>
      <c r="BJ284" s="767">
        <f>SUM('monthly data'!FW284:FY284)</f>
        <v>36.180700000000002</v>
      </c>
      <c r="BK284" s="767">
        <f>SUM('monthly data'!FZ284:GB284)</f>
        <v>43.081000000000003</v>
      </c>
      <c r="BL284" s="767">
        <f>SUM('monthly data'!GC284:GE284)</f>
        <v>37.182100000000005</v>
      </c>
      <c r="BM284" s="767">
        <f>SUM('monthly data'!GF284:GH284)</f>
        <v>39.357439999999997</v>
      </c>
      <c r="BN284" s="767">
        <f>SUM('monthly data'!GI284:GK284)</f>
        <v>42.4069</v>
      </c>
      <c r="BO284" s="767">
        <f>SUM('monthly data'!GL284:GN284)</f>
        <v>48.9345</v>
      </c>
      <c r="BP284" s="767">
        <f>SUM('monthly data'!GO284:GQ284)</f>
        <v>50.004509999999996</v>
      </c>
      <c r="BQ284" s="767">
        <f>SUM('monthly data'!GR284:GT284)</f>
        <v>45.198031051000001</v>
      </c>
      <c r="BR284" s="767">
        <f>SUM('monthly data'!GU284:GW284)</f>
        <v>54.487610000000004</v>
      </c>
      <c r="BS284" s="767">
        <f>SUM('monthly data'!GX284:GZ284)</f>
        <v>61.072000000000003</v>
      </c>
      <c r="BT284" s="767">
        <f>SUM('monthly data'!HA284:HC284)</f>
        <v>67.714300000000009</v>
      </c>
      <c r="BU284" s="767">
        <f>SUM('monthly data'!HD284:HF284)</f>
        <v>56.0672</v>
      </c>
      <c r="BV284" s="767">
        <f>SUM('monthly data'!HG284:HI284)</f>
        <v>64.961964494</v>
      </c>
      <c r="BW284" s="767">
        <f>SUM('monthly data'!HJ284:HL284)</f>
        <v>82.347602128000005</v>
      </c>
      <c r="BX284" s="767">
        <f>SUM('monthly data'!HM284:HO284)</f>
        <v>78.766523661999997</v>
      </c>
      <c r="BY284" s="767">
        <f>SUM('monthly data'!HP284:HR284)</f>
        <v>71.067417922000004</v>
      </c>
      <c r="BZ284" s="767">
        <f>SUM('monthly data'!HS284:HU284)</f>
        <v>78.24960183799999</v>
      </c>
      <c r="CA284" s="767">
        <f>SUM('monthly data'!HV284:HX284)</f>
        <v>76.514846907999996</v>
      </c>
      <c r="CB284" s="767">
        <f>SUM('monthly data'!HY284:IA284)</f>
        <v>85.800371775999992</v>
      </c>
      <c r="CC284" s="767">
        <f>SUM('monthly data'!IB284:ID284)</f>
        <v>82.31563177000001</v>
      </c>
      <c r="CD284" s="767">
        <f>SUM('monthly data'!IE284:IG284)</f>
        <v>84.037146747000008</v>
      </c>
      <c r="CE284" s="767">
        <f>SUM('monthly data'!IH284:IJ284)</f>
        <v>94.658575905000006</v>
      </c>
      <c r="CF284" s="767">
        <f>SUM('monthly data'!IK284:IM284)</f>
        <v>101.66033183299999</v>
      </c>
      <c r="CG284" s="767">
        <f>SUM('monthly data'!IN284:IP284)</f>
        <v>85.857099714325585</v>
      </c>
      <c r="CH284" s="767">
        <f>SUM('monthly data'!IQ284:IS284)</f>
        <v>91.873092250285168</v>
      </c>
      <c r="CI284" s="767">
        <f>SUM('monthly data'!IT284:IV284)</f>
        <v>119.49123234022957</v>
      </c>
      <c r="CJ284" s="767">
        <f>SUM('monthly data'!IW284:IY284)</f>
        <v>108.93748038641213</v>
      </c>
      <c r="CK284" s="767">
        <f>SUM('monthly data'!IZ284:JB284)</f>
        <v>98.576318573999998</v>
      </c>
      <c r="CL284" s="767">
        <f>SUM('monthly data'!JC284:JE284)</f>
        <v>109.15508523902604</v>
      </c>
      <c r="CM284" s="767">
        <f>SUM('monthly data'!JF284:JH284)</f>
        <v>137.29334651050999</v>
      </c>
      <c r="CN284" s="767">
        <f>SUM('monthly data'!JI284:JK284)</f>
        <v>123.358744676</v>
      </c>
      <c r="CO284" s="767">
        <f>SUM('monthly data'!JL284:JN284)</f>
        <v>110.15070044572582</v>
      </c>
      <c r="CP284" s="767">
        <f>SUM('monthly data'!JO284:JQ284)</f>
        <v>126.58858007764582</v>
      </c>
      <c r="CQ284" s="767">
        <f>SUM('monthly data'!JR284:JT284)</f>
        <v>151.98496144718965</v>
      </c>
      <c r="CR284" s="767">
        <f>SUM('monthly data'!JU284:JW284)</f>
        <v>149.97065942314271</v>
      </c>
      <c r="CS284" s="767">
        <f>SUM('monthly data'!JX284:JZ284)</f>
        <v>126.27051135829001</v>
      </c>
      <c r="CT284" s="767">
        <f>SUM('monthly data'!KA284:KC284)</f>
        <v>147.45185578155002</v>
      </c>
      <c r="CU284" s="767">
        <f>SUM('monthly data'!KD284:KF284)</f>
        <v>157.24301973759989</v>
      </c>
      <c r="CV284" s="767">
        <f>SUM('monthly data'!KG284:KI284)</f>
        <v>186.11801859050004</v>
      </c>
      <c r="CW284" s="767">
        <f>SUM('monthly data'!KJ284:KL284)</f>
        <v>144.07197829388193</v>
      </c>
      <c r="CX284" s="767">
        <f>SUM('monthly data'!KM284:KO284)</f>
        <v>150.42645377511803</v>
      </c>
      <c r="CY284" s="767">
        <f>SUM('monthly data'!KP284:KR284)</f>
        <v>153.80187822093455</v>
      </c>
      <c r="CZ284" s="767">
        <f>SUM('monthly data'!KS284:KU284)</f>
        <v>197.81811169594118</v>
      </c>
      <c r="DA284" s="767">
        <f>SUM('monthly data'!KV284:KX284)</f>
        <v>145.31355795899</v>
      </c>
      <c r="DB284" s="767">
        <f>SUM('monthly data'!KY284:LA284)</f>
        <v>171.34899033895522</v>
      </c>
      <c r="DC284" s="767">
        <f>SUM('monthly data'!LB284:LD284)</f>
        <v>198.38096962020046</v>
      </c>
      <c r="DD284" s="767">
        <f>SUM('monthly data'!LE284:LG284)</f>
        <v>206.95276467163023</v>
      </c>
      <c r="DE284" s="767">
        <f>SUM('monthly data'!LH284:LJ284)</f>
        <v>181.59369911504504</v>
      </c>
      <c r="DF284" s="767">
        <f>SUM('monthly data'!LK284:LM284)</f>
        <v>199.10016843815936</v>
      </c>
      <c r="DG284" s="767">
        <f>SUM('monthly data'!LN284:LP284)</f>
        <v>258.28532710085244</v>
      </c>
      <c r="DH284" s="767">
        <f>SUM('monthly data'!LQ284:LS284)</f>
        <v>231.68476523882538</v>
      </c>
      <c r="DI284" s="767">
        <f>SUM('monthly data'!LT284:LV284)</f>
        <v>221.88914341989528</v>
      </c>
      <c r="DJ284" s="767">
        <f>SUM('monthly data'!LW284:LY284)</f>
        <v>241.6620357061978</v>
      </c>
      <c r="DK284" s="767">
        <f>SUM('monthly data'!LZ284:MB284)</f>
        <v>0</v>
      </c>
      <c r="DL284" s="767">
        <f>SUM('monthly data'!MC284:ME284)</f>
        <v>0</v>
      </c>
      <c r="DM284" s="767">
        <f>SUM('monthly data'!MF284:MH284)</f>
        <v>0</v>
      </c>
      <c r="DN284" s="767">
        <f>SUM('monthly data'!MI284:MK284)</f>
        <v>0</v>
      </c>
      <c r="DO284" s="767">
        <f>SUM('monthly data'!ML284:MN284)</f>
        <v>0</v>
      </c>
      <c r="DP284" s="767">
        <f>SUM('monthly data'!MO284:MQ284)</f>
        <v>0</v>
      </c>
      <c r="DQ284" s="767">
        <f>SUM('monthly data'!MR284:MT284)</f>
        <v>0</v>
      </c>
      <c r="DR284" s="767">
        <f>SUM('monthly data'!MU284:MW284)</f>
        <v>0</v>
      </c>
      <c r="DS284" s="100"/>
      <c r="DT284" s="100"/>
      <c r="DU284" s="100"/>
      <c r="DV284" s="100"/>
      <c r="DW284" s="100"/>
      <c r="DX284" s="100"/>
      <c r="DY284" s="100"/>
      <c r="DZ284" s="100"/>
    </row>
    <row r="285" spans="1:130">
      <c r="B285" s="689"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67">
        <f>SUM('monthly data'!AX285:AZ285)</f>
        <v>8.17861875</v>
      </c>
      <c r="T285" s="767">
        <f>SUM('monthly data'!BA285:BC285)</f>
        <v>8.17861875</v>
      </c>
      <c r="U285" s="767">
        <f>SUM('monthly data'!BD285:BF285)</f>
        <v>8.17861875</v>
      </c>
      <c r="V285" s="767">
        <f>SUM('monthly data'!BG285:BI285)</f>
        <v>8.17861875</v>
      </c>
      <c r="W285" s="767">
        <f>SUM('monthly data'!BJ285:BL285)</f>
        <v>9.0595062500000001</v>
      </c>
      <c r="X285" s="767">
        <f>SUM('monthly data'!BM285:BO285)</f>
        <v>9.0595062500000001</v>
      </c>
      <c r="Y285" s="767">
        <f>SUM('monthly data'!BP285:BR285)</f>
        <v>9.0595062500000001</v>
      </c>
      <c r="Z285" s="767">
        <f>SUM('monthly data'!BS285:BU285)</f>
        <v>9.0595062500000001</v>
      </c>
      <c r="AA285" s="767">
        <f>SUM('monthly data'!BV285:BX285)</f>
        <v>10.3033375</v>
      </c>
      <c r="AB285" s="767">
        <f>SUM('monthly data'!BY285:CA285)</f>
        <v>10.3033375</v>
      </c>
      <c r="AC285" s="767">
        <f>SUM('monthly data'!CB285:CD285)</f>
        <v>10.3033375</v>
      </c>
      <c r="AD285" s="767">
        <f>SUM('monthly data'!CE285:CG285)</f>
        <v>10.3033375</v>
      </c>
      <c r="AE285" s="767">
        <f>SUM('monthly data'!CH285:CJ285)</f>
        <v>12.10750625</v>
      </c>
      <c r="AF285" s="767">
        <f>SUM('monthly data'!CK285:CM285)</f>
        <v>12.10750625</v>
      </c>
      <c r="AG285" s="767">
        <f>SUM('monthly data'!CN285:CP285)</f>
        <v>12.10750625</v>
      </c>
      <c r="AH285" s="767">
        <f>SUM('monthly data'!CQ285:CS285)</f>
        <v>12.10750625</v>
      </c>
      <c r="AI285" s="767">
        <f>SUM('monthly data'!CT285:CV285)</f>
        <v>14.5449625</v>
      </c>
      <c r="AJ285" s="767">
        <f>SUM('monthly data'!CW285:CY285)</f>
        <v>14.5449625</v>
      </c>
      <c r="AK285" s="767">
        <f>SUM('monthly data'!CZ285:DB285)</f>
        <v>14.5449625</v>
      </c>
      <c r="AL285" s="767">
        <f>SUM('monthly data'!DC285:DE285)</f>
        <v>14.5449625</v>
      </c>
      <c r="AM285" s="767">
        <f>SUM('monthly data'!DF285:DH285)</f>
        <v>17.54612383525</v>
      </c>
      <c r="AN285" s="767">
        <f>SUM('monthly data'!DI285:DK285)</f>
        <v>17.54612383525</v>
      </c>
      <c r="AO285" s="767">
        <f>SUM('monthly data'!DL285:DN285)</f>
        <v>17.54612383525</v>
      </c>
      <c r="AP285" s="767">
        <f>SUM('monthly data'!DO285:DQ285)</f>
        <v>17.54612383525</v>
      </c>
      <c r="AQ285" s="767">
        <f>SUM('monthly data'!DR285:DT285)</f>
        <v>20.7199664205</v>
      </c>
      <c r="AR285" s="767">
        <f>SUM('monthly data'!DU285:DW285)</f>
        <v>20.7199664205</v>
      </c>
      <c r="AS285" s="767">
        <f>SUM('monthly data'!DX285:DZ285)</f>
        <v>20.7199664205</v>
      </c>
      <c r="AT285" s="767">
        <f>SUM('monthly data'!EA285:EC285)</f>
        <v>20.7199664205</v>
      </c>
      <c r="AU285" s="767">
        <f>SUM('monthly data'!ED285:EF285)</f>
        <v>24.877061335249998</v>
      </c>
      <c r="AV285" s="767">
        <f>SUM('monthly data'!EG285:EI285)</f>
        <v>24.877061335249998</v>
      </c>
      <c r="AW285" s="767">
        <f>SUM('monthly data'!EJ285:EL285)</f>
        <v>24.877061335249998</v>
      </c>
      <c r="AX285" s="767">
        <f>SUM('monthly data'!EM285:EO285)</f>
        <v>24.877061335249998</v>
      </c>
      <c r="AY285" s="767">
        <f>SUM('monthly data'!EP285:ER285)</f>
        <v>27.687899999999999</v>
      </c>
      <c r="AZ285" s="767">
        <f>SUM('monthly data'!ES285:EU285)</f>
        <v>29.709299999999999</v>
      </c>
      <c r="BA285" s="767">
        <f>SUM('monthly data'!EV285:EX285)</f>
        <v>29.910399999999996</v>
      </c>
      <c r="BB285" s="767">
        <f>SUM('monthly data'!EY285:FA285)</f>
        <v>33.674299999999995</v>
      </c>
      <c r="BC285" s="767">
        <f>SUM('monthly data'!FB285:FD285)</f>
        <v>34.9527</v>
      </c>
      <c r="BD285" s="767">
        <f>SUM('monthly data'!FE285:FG285)</f>
        <v>36.443399999999997</v>
      </c>
      <c r="BE285" s="767">
        <f>SUM('monthly data'!FH285:FJ285)</f>
        <v>43.0471</v>
      </c>
      <c r="BF285" s="767">
        <f>SUM('monthly data'!FK285:FM285)</f>
        <v>47.254399999999997</v>
      </c>
      <c r="BG285" s="767">
        <f>SUM('monthly data'!FN285:FP285)</f>
        <v>46.163200000000003</v>
      </c>
      <c r="BH285" s="767">
        <f>SUM('monthly data'!FQ285:FS285)</f>
        <v>42.808</v>
      </c>
      <c r="BI285" s="767">
        <f>SUM('monthly data'!FT285:FV285)</f>
        <v>46.286299999999997</v>
      </c>
      <c r="BJ285" s="767">
        <f>SUM('monthly data'!FW285:FY285)</f>
        <v>48.440200000000004</v>
      </c>
      <c r="BK285" s="767">
        <f>SUM('monthly data'!FZ285:GB285)</f>
        <v>49.580200000000005</v>
      </c>
      <c r="BL285" s="767">
        <f>SUM('monthly data'!GC285:GE285)</f>
        <v>49.756900000000002</v>
      </c>
      <c r="BM285" s="767">
        <f>SUM('monthly data'!GF285:GH285)</f>
        <v>55.654399999999995</v>
      </c>
      <c r="BN285" s="767">
        <f>SUM('monthly data'!GI285:GK285)</f>
        <v>61.811000000000007</v>
      </c>
      <c r="BO285" s="767">
        <f>SUM('monthly data'!GL285:GN285)</f>
        <v>60.542320000000011</v>
      </c>
      <c r="BP285" s="767">
        <f>SUM('monthly data'!GO285:GQ285)</f>
        <v>67.004600000000011</v>
      </c>
      <c r="BQ285" s="767">
        <f>SUM('monthly data'!GR285:GT285)</f>
        <v>68.586680318900008</v>
      </c>
      <c r="BR285" s="767">
        <f>SUM('monthly data'!GU285:GW285)</f>
        <v>69.614185000000006</v>
      </c>
      <c r="BS285" s="767">
        <f>SUM('monthly data'!GX285:GZ285)</f>
        <v>71.976699999999994</v>
      </c>
      <c r="BT285" s="767">
        <f>SUM('monthly data'!HA285:HC285)</f>
        <v>72.476300000000009</v>
      </c>
      <c r="BU285" s="767">
        <f>SUM('monthly data'!HD285:HF285)</f>
        <v>77.475400000000008</v>
      </c>
      <c r="BV285" s="767">
        <f>SUM('monthly data'!HG285:HI285)</f>
        <v>77.642313159061374</v>
      </c>
      <c r="BW285" s="767">
        <f>SUM('monthly data'!HJ285:HL285)</f>
        <v>79.139734553095053</v>
      </c>
      <c r="BX285" s="767">
        <f>SUM('monthly data'!HM285:HO285)</f>
        <v>85.245114013048209</v>
      </c>
      <c r="BY285" s="767">
        <f>SUM('monthly data'!HP285:HR285)</f>
        <v>91.319771439291486</v>
      </c>
      <c r="BZ285" s="767">
        <f>SUM('monthly data'!HS285:HU285)</f>
        <v>92.484125280863751</v>
      </c>
      <c r="CA285" s="767">
        <f>SUM('monthly data'!HV285:HX285)</f>
        <v>97.369246036052331</v>
      </c>
      <c r="CB285" s="767">
        <f>SUM('monthly data'!HY285:IA285)</f>
        <v>112.76351870611663</v>
      </c>
      <c r="CC285" s="767">
        <f>SUM('monthly data'!IB285:ID285)</f>
        <v>108.74736760590108</v>
      </c>
      <c r="CD285" s="767">
        <f>SUM('monthly data'!IE285:IG285)</f>
        <v>102.27613864429172</v>
      </c>
      <c r="CE285" s="767">
        <f>SUM('monthly data'!IH285:IJ285)</f>
        <v>101.23340353586246</v>
      </c>
      <c r="CF285" s="767">
        <f>SUM('monthly data'!IK285:IM285)</f>
        <v>119.96899103754399</v>
      </c>
      <c r="CG285" s="767">
        <f>SUM('monthly data'!IN285:IP285)</f>
        <v>117.80563311587508</v>
      </c>
      <c r="CH285" s="767">
        <f>SUM('monthly data'!IQ285:IS285)</f>
        <v>127.59084369897209</v>
      </c>
      <c r="CI285" s="767">
        <f>SUM('monthly data'!IT285:IV285)</f>
        <v>123.63735688170152</v>
      </c>
      <c r="CJ285" s="767">
        <f>SUM('monthly data'!IW285:IY285)</f>
        <v>141.23612440467133</v>
      </c>
      <c r="CK285" s="767">
        <f>SUM('monthly data'!IZ285:JB285)</f>
        <v>129.13654180820001</v>
      </c>
      <c r="CL285" s="767">
        <f>SUM('monthly data'!JC285:JE285)</f>
        <v>128.93001699842</v>
      </c>
      <c r="CM285" s="767">
        <f>SUM('monthly data'!JF285:JH285)</f>
        <v>138.42262644020002</v>
      </c>
      <c r="CN285" s="767">
        <f>SUM('monthly data'!JI285:JK285)</f>
        <v>148.0665915395</v>
      </c>
      <c r="CO285" s="767">
        <f>SUM('monthly data'!JL285:JN285)</f>
        <v>144.12100207278996</v>
      </c>
      <c r="CP285" s="767">
        <f>SUM('monthly data'!JO285:JQ285)</f>
        <v>155.15820161749002</v>
      </c>
      <c r="CQ285" s="767">
        <f>SUM('monthly data'!JR285:JT285)</f>
        <v>151.50493886167999</v>
      </c>
      <c r="CR285" s="767">
        <f>SUM('monthly data'!JU285:JW285)</f>
        <v>165.27330700917889</v>
      </c>
      <c r="CS285" s="767">
        <f>SUM('monthly data'!JX285:JZ285)</f>
        <v>161.18113841208</v>
      </c>
      <c r="CT285" s="767">
        <f>SUM('monthly data'!KA285:KC285)</f>
        <v>167.66498700740999</v>
      </c>
      <c r="CU285" s="767">
        <f>SUM('monthly data'!KD285:KF285)</f>
        <v>170.16166527989108</v>
      </c>
      <c r="CV285" s="767">
        <f>SUM('monthly data'!KG285:KI285)</f>
        <v>190.97176619300896</v>
      </c>
      <c r="CW285" s="767">
        <f>SUM('monthly data'!KJ285:KL285)</f>
        <v>177.61626189868082</v>
      </c>
      <c r="CX285" s="767">
        <f>SUM('monthly data'!KM285:KO285)</f>
        <v>197.51463408595839</v>
      </c>
      <c r="CY285" s="767">
        <f>SUM('monthly data'!KP285:KR285)</f>
        <v>184.98932533483665</v>
      </c>
      <c r="CZ285" s="767">
        <f>SUM('monthly data'!KS285:KU285)</f>
        <v>152.08858686160448</v>
      </c>
      <c r="DA285" s="767">
        <f>SUM('monthly data'!KV285:KX285)</f>
        <v>185.69975013195881</v>
      </c>
      <c r="DB285" s="767">
        <f>SUM('monthly data'!KY285:LA285)</f>
        <v>194.71148554982395</v>
      </c>
      <c r="DC285" s="767">
        <f>SUM('monthly data'!LB285:LD285)</f>
        <v>183.46430076716302</v>
      </c>
      <c r="DD285" s="767">
        <f>SUM('monthly data'!LE285:LG285)</f>
        <v>212.0746835722021</v>
      </c>
      <c r="DE285" s="767">
        <f>SUM('monthly data'!LH285:LJ285)</f>
        <v>189.84466274198195</v>
      </c>
      <c r="DF285" s="767">
        <f>SUM('monthly data'!LK285:LM285)</f>
        <v>219.12132854563595</v>
      </c>
      <c r="DG285" s="767">
        <f>SUM('monthly data'!LN285:LP285)</f>
        <v>224.10725922392035</v>
      </c>
      <c r="DH285" s="767">
        <f>SUM('monthly data'!LQ285:LS285)</f>
        <v>240.0164416049098</v>
      </c>
      <c r="DI285" s="767">
        <f>SUM('monthly data'!LT285:LV285)</f>
        <v>256.86615524910076</v>
      </c>
      <c r="DJ285" s="767">
        <f>SUM('monthly data'!LW285:LY285)</f>
        <v>246.58512741009937</v>
      </c>
      <c r="DK285" s="767">
        <f>SUM('monthly data'!LZ285:MB285)</f>
        <v>0</v>
      </c>
      <c r="DL285" s="767">
        <f>SUM('monthly data'!MC285:ME285)</f>
        <v>0</v>
      </c>
      <c r="DM285" s="767">
        <f>SUM('monthly data'!MF285:MH285)</f>
        <v>0</v>
      </c>
      <c r="DN285" s="767">
        <f>SUM('monthly data'!MI285:MK285)</f>
        <v>0</v>
      </c>
      <c r="DO285" s="767">
        <f>SUM('monthly data'!ML285:MN285)</f>
        <v>0</v>
      </c>
      <c r="DP285" s="767">
        <f>SUM('monthly data'!MO285:MQ285)</f>
        <v>0</v>
      </c>
      <c r="DQ285" s="767">
        <f>SUM('monthly data'!MR285:MT285)</f>
        <v>0</v>
      </c>
      <c r="DR285" s="767">
        <f>SUM('monthly data'!MU285:MW285)</f>
        <v>0</v>
      </c>
      <c r="DS285" s="100"/>
      <c r="DT285" s="100"/>
      <c r="DU285" s="100"/>
      <c r="DV285" s="100"/>
      <c r="DW285" s="100"/>
      <c r="DX285" s="100"/>
      <c r="DY285" s="100"/>
      <c r="DZ285" s="100"/>
    </row>
    <row r="286" spans="1:130">
      <c r="B286" s="689"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67">
        <f>SUM('monthly data'!AX286:AZ286)</f>
        <v>3.122325</v>
      </c>
      <c r="T286" s="767">
        <f>SUM('monthly data'!BA286:BC286)</f>
        <v>3.122325</v>
      </c>
      <c r="U286" s="767">
        <f>SUM('monthly data'!BD286:BF286)</f>
        <v>3.122325</v>
      </c>
      <c r="V286" s="767">
        <f>SUM('monthly data'!BG286:BI286)</f>
        <v>3.122325</v>
      </c>
      <c r="W286" s="767">
        <f>SUM('monthly data'!BJ286:BL286)</f>
        <v>3.0290687499999995</v>
      </c>
      <c r="X286" s="767">
        <f>SUM('monthly data'!BM286:BO286)</f>
        <v>3.0290687499999995</v>
      </c>
      <c r="Y286" s="767">
        <f>SUM('monthly data'!BP286:BR286)</f>
        <v>3.0290687499999995</v>
      </c>
      <c r="Z286" s="767">
        <f>SUM('monthly data'!BS286:BU286)</f>
        <v>3.0290687499999995</v>
      </c>
      <c r="AA286" s="767">
        <f>SUM('monthly data'!BV286:BX286)</f>
        <v>3.515225</v>
      </c>
      <c r="AB286" s="767">
        <f>SUM('monthly data'!BY286:CA286)</f>
        <v>3.515225</v>
      </c>
      <c r="AC286" s="767">
        <f>SUM('monthly data'!CB286:CD286)</f>
        <v>3.515225</v>
      </c>
      <c r="AD286" s="767">
        <f>SUM('monthly data'!CE286:CG286)</f>
        <v>3.515225</v>
      </c>
      <c r="AE286" s="767">
        <f>SUM('monthly data'!CH286:CJ286)</f>
        <v>4.3433875000000004</v>
      </c>
      <c r="AF286" s="767">
        <f>SUM('monthly data'!CK286:CM286)</f>
        <v>4.3433875000000004</v>
      </c>
      <c r="AG286" s="767">
        <f>SUM('monthly data'!CN286:CP286)</f>
        <v>4.3433875000000004</v>
      </c>
      <c r="AH286" s="767">
        <f>SUM('monthly data'!CQ286:CS286)</f>
        <v>4.3433875000000004</v>
      </c>
      <c r="AI286" s="767">
        <f>SUM('monthly data'!CT286:CV286)</f>
        <v>5.4527000000000001</v>
      </c>
      <c r="AJ286" s="767">
        <f>SUM('monthly data'!CW286:CY286)</f>
        <v>5.4527000000000001</v>
      </c>
      <c r="AK286" s="767">
        <f>SUM('monthly data'!CZ286:DB286)</f>
        <v>5.4527000000000001</v>
      </c>
      <c r="AL286" s="767">
        <f>SUM('monthly data'!DC286:DE286)</f>
        <v>5.4527000000000001</v>
      </c>
      <c r="AM286" s="767">
        <f>SUM('monthly data'!DF286:DH286)</f>
        <v>6.4794225438749997</v>
      </c>
      <c r="AN286" s="767">
        <f>SUM('monthly data'!DI286:DK286)</f>
        <v>6.4794225438749997</v>
      </c>
      <c r="AO286" s="767">
        <f>SUM('monthly data'!DL286:DN286)</f>
        <v>6.4794225438749997</v>
      </c>
      <c r="AP286" s="767">
        <f>SUM('monthly data'!DO286:DQ286)</f>
        <v>6.4794225438749997</v>
      </c>
      <c r="AQ286" s="767">
        <f>SUM('monthly data'!DR286:DT286)</f>
        <v>7.361070087749999</v>
      </c>
      <c r="AR286" s="767">
        <f>SUM('monthly data'!DU286:DW286)</f>
        <v>7.361070087749999</v>
      </c>
      <c r="AS286" s="767">
        <f>SUM('monthly data'!DX286:DZ286)</f>
        <v>7.361070087749999</v>
      </c>
      <c r="AT286" s="767">
        <f>SUM('monthly data'!EA286:EC286)</f>
        <v>7.361070087749999</v>
      </c>
      <c r="AU286" s="767">
        <f>SUM('monthly data'!ED286:EF286)</f>
        <v>8.1826975438750011</v>
      </c>
      <c r="AV286" s="767">
        <f>SUM('monthly data'!EG286:EI286)</f>
        <v>8.1826975438750011</v>
      </c>
      <c r="AW286" s="767">
        <f>SUM('monthly data'!EJ286:EL286)</f>
        <v>8.1826975438750011</v>
      </c>
      <c r="AX286" s="767">
        <f>SUM('monthly data'!EM286:EO286)</f>
        <v>8.1826975438750011</v>
      </c>
      <c r="AY286" s="767">
        <f>SUM('monthly data'!EP286:ER286)</f>
        <v>6.9698000000000002</v>
      </c>
      <c r="AZ286" s="767">
        <f>SUM('monthly data'!ES286:EU286)</f>
        <v>8.440199999999999</v>
      </c>
      <c r="BA286" s="767">
        <f>SUM('monthly data'!EV286:EX286)</f>
        <v>7.9509000000000007</v>
      </c>
      <c r="BB286" s="767">
        <f>SUM('monthly data'!EY286:FA286)</f>
        <v>7.6590999999999996</v>
      </c>
      <c r="BC286" s="767">
        <f>SUM('monthly data'!FB286:FD286)</f>
        <v>8.7576000000000001</v>
      </c>
      <c r="BD286" s="767">
        <f>SUM('monthly data'!FE286:FG286)</f>
        <v>9.8040000000000003</v>
      </c>
      <c r="BE286" s="767">
        <f>SUM('monthly data'!FH286:FJ286)</f>
        <v>11.2157</v>
      </c>
      <c r="BF286" s="767">
        <f>SUM('monthly data'!FK286:FM286)</f>
        <v>14.1463</v>
      </c>
      <c r="BG286" s="767">
        <f>SUM('monthly data'!FN286:FP286)</f>
        <v>13.533899999999999</v>
      </c>
      <c r="BH286" s="767">
        <f>SUM('monthly data'!FQ286:FS286)</f>
        <v>13.084900000000001</v>
      </c>
      <c r="BI286" s="767">
        <f>SUM('monthly data'!FT286:FV286)</f>
        <v>7.6260999999999992</v>
      </c>
      <c r="BJ286" s="767">
        <f>SUM('monthly data'!FW286:FY286)</f>
        <v>8.4175000000000004</v>
      </c>
      <c r="BK286" s="767">
        <f>SUM('monthly data'!FZ286:GB286)</f>
        <v>8.6171000000000006</v>
      </c>
      <c r="BL286" s="767">
        <f>SUM('monthly data'!GC286:GE286)</f>
        <v>7.4763999999999999</v>
      </c>
      <c r="BM286" s="767">
        <f>SUM('monthly data'!GF286:GH286)</f>
        <v>8.7558000000000007</v>
      </c>
      <c r="BN286" s="767">
        <f>SUM('monthly data'!GI286:GK286)</f>
        <v>9.1094999999999988</v>
      </c>
      <c r="BO286" s="767">
        <f>SUM('monthly data'!GL286:GN286)</f>
        <v>10.9923</v>
      </c>
      <c r="BP286" s="767">
        <f>SUM('monthly data'!GO286:GQ286)</f>
        <v>8.9025999999999996</v>
      </c>
      <c r="BQ286" s="767">
        <f>SUM('monthly data'!GR286:GT286)</f>
        <v>10.071744650999999</v>
      </c>
      <c r="BR286" s="767">
        <f>SUM('monthly data'!GU286:GW286)</f>
        <v>10.690580000000001</v>
      </c>
      <c r="BS286" s="767">
        <f>SUM('monthly data'!GX286:GZ286)</f>
        <v>12.083499999999999</v>
      </c>
      <c r="BT286" s="767">
        <f>SUM('monthly data'!HA286:HC286)</f>
        <v>13.107699999999999</v>
      </c>
      <c r="BU286" s="767">
        <f>SUM('monthly data'!HD286:HF286)</f>
        <v>16.664499999999997</v>
      </c>
      <c r="BV286" s="767">
        <f>SUM('monthly data'!HG286:HI286)</f>
        <v>11.329476736</v>
      </c>
      <c r="BW286" s="767">
        <f>SUM('monthly data'!HJ286:HL286)</f>
        <v>10.547733876999999</v>
      </c>
      <c r="BX286" s="767">
        <f>SUM('monthly data'!HM286:HO286)</f>
        <v>11.337721522999999</v>
      </c>
      <c r="BY286" s="767">
        <f>SUM('monthly data'!HP286:HR286)</f>
        <v>12.134688291</v>
      </c>
      <c r="BZ286" s="767">
        <f>SUM('monthly data'!HS286:HU286)</f>
        <v>14.394527144000001</v>
      </c>
      <c r="CA286" s="767">
        <f>SUM('monthly data'!HV286:HX286)</f>
        <v>14.799811794</v>
      </c>
      <c r="CB286" s="767">
        <f>SUM('monthly data'!HY286:IA286)</f>
        <v>16.527348768</v>
      </c>
      <c r="CC286" s="767">
        <f>SUM('monthly data'!IB286:ID286)</f>
        <v>13.928999383999999</v>
      </c>
      <c r="CD286" s="767">
        <f>SUM('monthly data'!IE286:IG286)</f>
        <v>14.842939324</v>
      </c>
      <c r="CE286" s="767">
        <f>SUM('monthly data'!IH286:IJ286)</f>
        <v>16.295601607999998</v>
      </c>
      <c r="CF286" s="767">
        <f>SUM('monthly data'!IK286:IM286)</f>
        <v>18.384403351</v>
      </c>
      <c r="CG286" s="767">
        <f>SUM('monthly data'!IN286:IP286)</f>
        <v>18.141152468150004</v>
      </c>
      <c r="CH286" s="767">
        <f>SUM('monthly data'!IQ286:IS286)</f>
        <v>23.032813927692064</v>
      </c>
      <c r="CI286" s="767">
        <f>SUM('monthly data'!IT286:IV286)</f>
        <v>20.348437489181411</v>
      </c>
      <c r="CJ286" s="767">
        <f>SUM('monthly data'!IW286:IY286)</f>
        <v>22.362683154613098</v>
      </c>
      <c r="CK286" s="767">
        <f>SUM('monthly data'!IZ286:JB286)</f>
        <v>21.178888409999999</v>
      </c>
      <c r="CL286" s="767">
        <f>SUM('monthly data'!JC286:JE286)</f>
        <v>21.629391513000002</v>
      </c>
      <c r="CM286" s="767">
        <f>SUM('monthly data'!JF286:JH286)</f>
        <v>22.773144905999999</v>
      </c>
      <c r="CN286" s="767">
        <f>SUM('monthly data'!JI286:JK286)</f>
        <v>25.622448460000001</v>
      </c>
      <c r="CO286" s="767">
        <f>SUM('monthly data'!JL286:JN286)</f>
        <v>22.773154704</v>
      </c>
      <c r="CP286" s="767">
        <f>SUM('monthly data'!JO286:JQ286)</f>
        <v>25.621945271000001</v>
      </c>
      <c r="CQ286" s="767">
        <f>SUM('monthly data'!JR286:JT286)</f>
        <v>25.100000483000002</v>
      </c>
      <c r="CR286" s="767">
        <f>SUM('monthly data'!JU286:JW286)</f>
        <v>24.636179677000001</v>
      </c>
      <c r="CS286" s="767">
        <f>SUM('monthly data'!JX286:JZ286)</f>
        <v>25.277997696</v>
      </c>
      <c r="CT286" s="767">
        <f>SUM('monthly data'!KA286:KC286)</f>
        <v>28.336205594999999</v>
      </c>
      <c r="CU286" s="767">
        <f>SUM('monthly data'!KD286:KF286)</f>
        <v>28.41715754785163</v>
      </c>
      <c r="CV286" s="767">
        <f>SUM('monthly data'!KG286:KI286)</f>
        <v>29.696459280093624</v>
      </c>
      <c r="CW286" s="767">
        <f>SUM('monthly data'!KJ286:KL286)</f>
        <v>31.079485468000001</v>
      </c>
      <c r="CX286" s="767">
        <f>SUM('monthly data'!KM286:KO286)</f>
        <v>32.838185282089995</v>
      </c>
      <c r="CY286" s="767">
        <f>SUM('monthly data'!KP286:KR286)</f>
        <v>30.567329688720001</v>
      </c>
      <c r="CZ286" s="767">
        <f>SUM('monthly data'!KS286:KU286)</f>
        <v>22.796483682570003</v>
      </c>
      <c r="DA286" s="767">
        <f>SUM('monthly data'!KV286:KX286)</f>
        <v>30.925165183540855</v>
      </c>
      <c r="DB286" s="767">
        <f>SUM('monthly data'!KY286:LA286)</f>
        <v>34.038980549825581</v>
      </c>
      <c r="DC286" s="767">
        <f>SUM('monthly data'!LB286:LD286)</f>
        <v>27.663798273007885</v>
      </c>
      <c r="DD286" s="767">
        <f>SUM('monthly data'!LE286:LG286)</f>
        <v>31.114835879536827</v>
      </c>
      <c r="DE286" s="767">
        <f>SUM('monthly data'!LH286:LJ286)</f>
        <v>29.95145342382898</v>
      </c>
      <c r="DF286" s="767">
        <f>SUM('monthly data'!LK286:LM286)</f>
        <v>33.154410983803025</v>
      </c>
      <c r="DG286" s="767">
        <f>SUM('monthly data'!LN286:LP286)</f>
        <v>30.930961021066221</v>
      </c>
      <c r="DH286" s="767">
        <f>SUM('monthly data'!LQ286:LS286)</f>
        <v>38.983113710833209</v>
      </c>
      <c r="DI286" s="767">
        <f>SUM('monthly data'!LT286:LV286)</f>
        <v>50.976299233416469</v>
      </c>
      <c r="DJ286" s="767">
        <f>SUM('monthly data'!LW286:LY286)</f>
        <v>51.447112678062012</v>
      </c>
      <c r="DK286" s="767">
        <f>SUM('monthly data'!LZ286:MB286)</f>
        <v>0</v>
      </c>
      <c r="DL286" s="767">
        <f>SUM('monthly data'!MC286:ME286)</f>
        <v>0</v>
      </c>
      <c r="DM286" s="767">
        <f>SUM('monthly data'!MF286:MH286)</f>
        <v>0</v>
      </c>
      <c r="DN286" s="767">
        <f>SUM('monthly data'!MI286:MK286)</f>
        <v>0</v>
      </c>
      <c r="DO286" s="767">
        <f>SUM('monthly data'!ML286:MN286)</f>
        <v>0</v>
      </c>
      <c r="DP286" s="767">
        <f>SUM('monthly data'!MO286:MQ286)</f>
        <v>0</v>
      </c>
      <c r="DQ286" s="767">
        <f>SUM('monthly data'!MR286:MT286)</f>
        <v>0</v>
      </c>
      <c r="DR286" s="767">
        <f>SUM('monthly data'!MU286:MW286)</f>
        <v>0</v>
      </c>
      <c r="DS286" s="100"/>
      <c r="DT286" s="100"/>
      <c r="DU286" s="100"/>
      <c r="DV286" s="100"/>
      <c r="DW286" s="100"/>
      <c r="DX286" s="100"/>
      <c r="DY286" s="100"/>
      <c r="DZ286" s="100"/>
    </row>
    <row r="287" spans="1:130">
      <c r="B287" s="688"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67">
        <f>SUM('monthly data'!AX287:AZ287)</f>
        <v>0.87341250000000015</v>
      </c>
      <c r="T287" s="767">
        <f>SUM('monthly data'!BA287:BC287)</f>
        <v>0.87341250000000015</v>
      </c>
      <c r="U287" s="767">
        <f>SUM('monthly data'!BD287:BF287)</f>
        <v>0.87341250000000015</v>
      </c>
      <c r="V287" s="767">
        <f>SUM('monthly data'!BG287:BI287)</f>
        <v>0.87341250000000015</v>
      </c>
      <c r="W287" s="767">
        <f>SUM('monthly data'!BJ287:BL287)</f>
        <v>1.0464500000000001</v>
      </c>
      <c r="X287" s="767">
        <f>SUM('monthly data'!BM287:BO287)</f>
        <v>1.0464500000000001</v>
      </c>
      <c r="Y287" s="767">
        <f>SUM('monthly data'!BP287:BR287)</f>
        <v>1.0464500000000001</v>
      </c>
      <c r="Z287" s="767">
        <f>SUM('monthly data'!BS287:BU287)</f>
        <v>1.0464500000000001</v>
      </c>
      <c r="AA287" s="767">
        <f>SUM('monthly data'!BV287:BX287)</f>
        <v>1.4472125</v>
      </c>
      <c r="AB287" s="767">
        <f>SUM('monthly data'!BY287:CA287)</f>
        <v>1.4472125</v>
      </c>
      <c r="AC287" s="767">
        <f>SUM('monthly data'!CB287:CD287)</f>
        <v>1.4472125</v>
      </c>
      <c r="AD287" s="767">
        <f>SUM('monthly data'!CE287:CG287)</f>
        <v>1.4472125</v>
      </c>
      <c r="AE287" s="767">
        <f>SUM('monthly data'!CH287:CJ287)</f>
        <v>1.7232812500000003</v>
      </c>
      <c r="AF287" s="767">
        <f>SUM('monthly data'!CK287:CM287)</f>
        <v>1.7232812500000003</v>
      </c>
      <c r="AG287" s="767">
        <f>SUM('monthly data'!CN287:CP287)</f>
        <v>1.7232812500000003</v>
      </c>
      <c r="AH287" s="767">
        <f>SUM('monthly data'!CQ287:CS287)</f>
        <v>1.7232812500000003</v>
      </c>
      <c r="AI287" s="767">
        <f>SUM('monthly data'!CT287:CV287)</f>
        <v>2.1484624999999999</v>
      </c>
      <c r="AJ287" s="767">
        <f>SUM('monthly data'!CW287:CY287)</f>
        <v>2.1484624999999999</v>
      </c>
      <c r="AK287" s="767">
        <f>SUM('monthly data'!CZ287:DB287)</f>
        <v>2.1484624999999999</v>
      </c>
      <c r="AL287" s="767">
        <f>SUM('monthly data'!DC287:DE287)</f>
        <v>2.1484624999999999</v>
      </c>
      <c r="AM287" s="767">
        <f>SUM('monthly data'!DF287:DH287)</f>
        <v>3.1468844338124997</v>
      </c>
      <c r="AN287" s="767">
        <f>SUM('monthly data'!DI287:DK287)</f>
        <v>3.1468844338124997</v>
      </c>
      <c r="AO287" s="767">
        <f>SUM('monthly data'!DL287:DN287)</f>
        <v>3.1468844338124997</v>
      </c>
      <c r="AP287" s="767">
        <f>SUM('monthly data'!DO287:DQ287)</f>
        <v>3.1468844338124997</v>
      </c>
      <c r="AQ287" s="767">
        <f>SUM('monthly data'!DR287:DT287)</f>
        <v>3.9180126176250001</v>
      </c>
      <c r="AR287" s="767">
        <f>SUM('monthly data'!DU287:DW287)</f>
        <v>3.9180126176250001</v>
      </c>
      <c r="AS287" s="767">
        <f>SUM('monthly data'!DX287:DZ287)</f>
        <v>3.9180126176250001</v>
      </c>
      <c r="AT287" s="767">
        <f>SUM('monthly data'!EA287:EC287)</f>
        <v>3.9180126176250001</v>
      </c>
      <c r="AU287" s="767">
        <f>SUM('monthly data'!ED287:EF287)</f>
        <v>3.9892094338125004</v>
      </c>
      <c r="AV287" s="767">
        <f>SUM('monthly data'!EG287:EI287)</f>
        <v>3.9892094338125004</v>
      </c>
      <c r="AW287" s="767">
        <f>SUM('monthly data'!EJ287:EL287)</f>
        <v>3.9892094338125004</v>
      </c>
      <c r="AX287" s="767">
        <f>SUM('monthly data'!EM287:EO287)</f>
        <v>3.9892094338125004</v>
      </c>
      <c r="AY287" s="767">
        <f>SUM('monthly data'!EP287:ER287)</f>
        <v>3.1</v>
      </c>
      <c r="AZ287" s="767">
        <f>SUM('monthly data'!ES287:EU287)</f>
        <v>4.9619021160000001</v>
      </c>
      <c r="BA287" s="767">
        <f>SUM('monthly data'!EV287:EX287)</f>
        <v>3.4956359099999998</v>
      </c>
      <c r="BB287" s="767">
        <f>SUM('monthly data'!EY287:FA287)</f>
        <v>3.5708685559999997</v>
      </c>
      <c r="BC287" s="767">
        <f>SUM('monthly data'!FB287:FD287)</f>
        <v>2.137150809</v>
      </c>
      <c r="BD287" s="767">
        <f>SUM('monthly data'!FE287:FG287)</f>
        <v>8.6285501839999998</v>
      </c>
      <c r="BE287" s="767">
        <f>SUM('monthly data'!FH287:FJ287)</f>
        <v>3.7531681169999995</v>
      </c>
      <c r="BF287" s="767">
        <f>SUM('monthly data'!FK287:FM287)</f>
        <v>37.765578009999999</v>
      </c>
      <c r="BG287" s="767">
        <f>SUM('monthly data'!FN287:FP287)</f>
        <v>2.9485043129999999</v>
      </c>
      <c r="BH287" s="767">
        <f>SUM('monthly data'!FQ287:FS287)</f>
        <v>7.1953179630000008</v>
      </c>
      <c r="BI287" s="767">
        <f>SUM('monthly data'!FT287:FV287)</f>
        <v>3.3539705340000001</v>
      </c>
      <c r="BJ287" s="767">
        <f>SUM('monthly data'!FW287:FY287)</f>
        <v>3.0466762620000001</v>
      </c>
      <c r="BK287" s="767">
        <f>SUM('monthly data'!FZ287:GB287)</f>
        <v>3.2974027179999998</v>
      </c>
      <c r="BL287" s="767">
        <f>SUM('monthly data'!GC287:GE287)</f>
        <v>5.3192151159999996</v>
      </c>
      <c r="BM287" s="767">
        <f>SUM('monthly data'!GF287:GH287)</f>
        <v>4.6536087400000001</v>
      </c>
      <c r="BN287" s="767">
        <f>SUM('monthly data'!GI287:GK287)</f>
        <v>4.8526189899999999</v>
      </c>
      <c r="BO287" s="767">
        <f>SUM('monthly data'!GL287:GN287)</f>
        <v>4.0581367999999998</v>
      </c>
      <c r="BP287" s="767">
        <f>SUM('monthly data'!GO287:GQ287)</f>
        <v>7.0583682109999994</v>
      </c>
      <c r="BQ287" s="767">
        <f>SUM('monthly data'!GR287:GT287)</f>
        <v>21.141129251000002</v>
      </c>
      <c r="BR287" s="767">
        <f>SUM('monthly data'!GU287:GW287)</f>
        <v>4.4135016990000002</v>
      </c>
      <c r="BS287" s="767">
        <f>SUM('monthly data'!GX287:GZ287)</f>
        <v>3.3292039820000001</v>
      </c>
      <c r="BT287" s="767">
        <f>SUM('monthly data'!HA287:HC287)</f>
        <v>5.8650686400000005</v>
      </c>
      <c r="BU287" s="767">
        <f>SUM('monthly data'!HD287:HF287)</f>
        <v>9.1579999999999995</v>
      </c>
      <c r="BV287" s="767">
        <f>SUM('monthly data'!HG287:HI287)</f>
        <v>32.902583249734995</v>
      </c>
      <c r="BW287" s="767">
        <f>SUM('monthly data'!HJ287:HL287)</f>
        <v>21.840498209214999</v>
      </c>
      <c r="BX287" s="767">
        <f>SUM('monthly data'!HM287:HO287)</f>
        <v>19.581391749936</v>
      </c>
      <c r="BY287" s="767">
        <f>SUM('monthly data'!HP287:HR287)</f>
        <v>16.187070964272003</v>
      </c>
      <c r="BZ287" s="767">
        <f>SUM('monthly data'!HS287:HU287)</f>
        <v>42.032142379644</v>
      </c>
      <c r="CA287" s="767">
        <f>SUM('monthly data'!HV287:HX287)</f>
        <v>26.129403271312</v>
      </c>
      <c r="CB287" s="767">
        <f>SUM('monthly data'!HY287:IA287)</f>
        <v>26.095747136120185</v>
      </c>
      <c r="CC287" s="767">
        <f>SUM('monthly data'!IB287:ID287)</f>
        <v>8.4313615519562504</v>
      </c>
      <c r="CD287" s="767">
        <f>SUM('monthly data'!IE287:IG287)</f>
        <v>32.575790048777407</v>
      </c>
      <c r="CE287" s="767">
        <f>SUM('monthly data'!IH287:IJ287)</f>
        <v>62.819757840939047</v>
      </c>
      <c r="CF287" s="767">
        <f>SUM('monthly data'!IK287:IM287)</f>
        <v>27.246116301386088</v>
      </c>
      <c r="CG287" s="767">
        <f>SUM('monthly data'!IN287:IP287)</f>
        <v>19.048406301720174</v>
      </c>
      <c r="CH287" s="767">
        <f>SUM('monthly data'!IQ287:IS287)</f>
        <v>57.791629279883864</v>
      </c>
      <c r="CI287" s="767">
        <f>SUM('monthly data'!IT287:IV287)</f>
        <v>49.45396239151215</v>
      </c>
      <c r="CJ287" s="767">
        <f>SUM('monthly data'!IW287:IY287)</f>
        <v>41.302250293330381</v>
      </c>
      <c r="CK287" s="767">
        <f>SUM('monthly data'!IZ287:JB287)</f>
        <v>41.58805364795279</v>
      </c>
      <c r="CL287" s="767">
        <f>SUM('monthly data'!JC287:JE287)</f>
        <v>48.861053503651007</v>
      </c>
      <c r="CM287" s="767">
        <f>SUM('monthly data'!JF287:JH287)</f>
        <v>44.081242619999998</v>
      </c>
      <c r="CN287" s="767">
        <f>SUM('monthly data'!JI287:JK287)</f>
        <v>46.906350698977633</v>
      </c>
      <c r="CO287" s="767">
        <f>SUM('monthly data'!JL287:JN287)</f>
        <v>31.57020484834419</v>
      </c>
      <c r="CP287" s="767">
        <f>SUM('monthly data'!JO287:JQ287)</f>
        <v>74.703619396674185</v>
      </c>
      <c r="CQ287" s="767">
        <f>SUM('monthly data'!JR287:JT287)</f>
        <v>30.672650814226358</v>
      </c>
      <c r="CR287" s="767">
        <f>SUM('monthly data'!JU287:JW287)</f>
        <v>71.67364977324857</v>
      </c>
      <c r="CS287" s="767">
        <f>SUM('monthly data'!JX287:JZ287)</f>
        <v>90.639182178743013</v>
      </c>
      <c r="CT287" s="767">
        <f>SUM('monthly data'!KA287:KC287)</f>
        <v>59.052493294968428</v>
      </c>
      <c r="CU287" s="767">
        <f>SUM('monthly data'!KD287:KF287)</f>
        <v>56.088974255099998</v>
      </c>
      <c r="CV287" s="767">
        <f>SUM('monthly data'!KG287:KI287)</f>
        <v>45.631608569836885</v>
      </c>
      <c r="CW287" s="767">
        <f>SUM('monthly data'!KJ287:KL287)</f>
        <v>78.962955733080292</v>
      </c>
      <c r="CX287" s="767">
        <f>SUM('monthly data'!KM287:KO287)</f>
        <v>94.761625713232888</v>
      </c>
      <c r="CY287" s="767">
        <f>SUM('monthly data'!KP287:KR287)</f>
        <v>36.658957379743171</v>
      </c>
      <c r="CZ287" s="767">
        <f>SUM('monthly data'!KS287:KU287)</f>
        <v>69.411006081032596</v>
      </c>
      <c r="DA287" s="767">
        <f>SUM('monthly data'!KV287:KX287)</f>
        <v>103.61886518895363</v>
      </c>
      <c r="DB287" s="767">
        <f>SUM('monthly data'!KY287:LA287)</f>
        <v>105.94260162904689</v>
      </c>
      <c r="DC287" s="767">
        <f>SUM('monthly data'!LB287:LD287)</f>
        <v>36.425647361143774</v>
      </c>
      <c r="DD287" s="767">
        <f>SUM('monthly data'!LE287:LG287)</f>
        <v>139.42663261102632</v>
      </c>
      <c r="DE287" s="767">
        <f>SUM('monthly data'!LH287:LJ287)</f>
        <v>82.393828695122338</v>
      </c>
      <c r="DF287" s="767">
        <f>SUM('monthly data'!LK287:LM287)</f>
        <v>116.00359166390433</v>
      </c>
      <c r="DG287" s="767">
        <f>SUM('monthly data'!LN287:LP287)</f>
        <v>95.701172583828651</v>
      </c>
      <c r="DH287" s="767">
        <f>SUM('monthly data'!LQ287:LS287)</f>
        <v>107.12646181810496</v>
      </c>
      <c r="DI287" s="767">
        <f>SUM('monthly data'!LT287:LV287)</f>
        <v>84.350587902468789</v>
      </c>
      <c r="DJ287" s="767">
        <f>SUM('monthly data'!LW287:LY287)</f>
        <v>100.8145728634415</v>
      </c>
      <c r="DK287" s="767">
        <f>SUM('monthly data'!LZ287:MB287)</f>
        <v>0</v>
      </c>
      <c r="DL287" s="767">
        <f>SUM('monthly data'!MC287:ME287)</f>
        <v>0</v>
      </c>
      <c r="DM287" s="767">
        <f>SUM('monthly data'!MF287:MH287)</f>
        <v>0</v>
      </c>
      <c r="DN287" s="767">
        <f>SUM('monthly data'!MI287:MK287)</f>
        <v>0</v>
      </c>
      <c r="DO287" s="767">
        <f>SUM('monthly data'!ML287:MN287)</f>
        <v>0</v>
      </c>
      <c r="DP287" s="767">
        <f>SUM('monthly data'!MO287:MQ287)</f>
        <v>0</v>
      </c>
      <c r="DQ287" s="767">
        <f>SUM('monthly data'!MR287:MT287)</f>
        <v>0</v>
      </c>
      <c r="DR287" s="767">
        <f>SUM('monthly data'!MU287:MW287)</f>
        <v>0</v>
      </c>
      <c r="DS287" s="100"/>
      <c r="DT287" s="100"/>
      <c r="DU287" s="100"/>
      <c r="DV287" s="100"/>
      <c r="DW287" s="100"/>
      <c r="DX287" s="100"/>
      <c r="DY287" s="100"/>
      <c r="DZ287" s="100"/>
    </row>
    <row r="288" spans="1:130">
      <c r="A288" t="s">
        <v>1435</v>
      </c>
      <c r="B288" s="690" t="s">
        <v>760</v>
      </c>
      <c r="C288" s="100">
        <f>SUM('monthly data'!B288:D288)</f>
        <v>0</v>
      </c>
      <c r="D288" s="100">
        <f>SUM('monthly data'!E288:G288)</f>
        <v>0</v>
      </c>
      <c r="E288" s="100">
        <f>SUM('monthly data'!H288:J288)</f>
        <v>0</v>
      </c>
      <c r="F288" s="100">
        <f>SUM('monthly data'!K288:M288)</f>
        <v>0</v>
      </c>
      <c r="G288" s="100">
        <f>SUM('monthly data'!N288:P288)</f>
        <v>0</v>
      </c>
      <c r="H288" s="100">
        <f>SUM('monthly data'!Q288:S288)</f>
        <v>0</v>
      </c>
      <c r="I288" s="100">
        <f>SUM('monthly data'!T288:V288)</f>
        <v>0</v>
      </c>
      <c r="J288" s="100">
        <f>SUM('monthly data'!W288:Y288)</f>
        <v>0</v>
      </c>
      <c r="K288" s="100">
        <f>SUM('monthly data'!Z288:AB288)</f>
        <v>0</v>
      </c>
      <c r="L288" s="100">
        <f>SUM('monthly data'!AC288:AE288)</f>
        <v>0</v>
      </c>
      <c r="M288" s="100">
        <f>SUM('monthly data'!AF288:AH288)</f>
        <v>0</v>
      </c>
      <c r="N288" s="100">
        <f>SUM('monthly data'!AI288:AK288)</f>
        <v>0</v>
      </c>
      <c r="O288" s="100">
        <f>SUM('monthly data'!AL288:AN288)</f>
        <v>0</v>
      </c>
      <c r="P288" s="100">
        <f>SUM('monthly data'!AO288:AQ288)</f>
        <v>0</v>
      </c>
      <c r="Q288" s="100">
        <f>SUM('monthly data'!AR288:AT288)</f>
        <v>0</v>
      </c>
      <c r="R288" s="100">
        <f>SUM('monthly data'!AU288:AW288)</f>
        <v>0</v>
      </c>
      <c r="S288" s="767">
        <f>SUM('monthly data'!AX288:AZ288)</f>
        <v>14.787290062500002</v>
      </c>
      <c r="T288" s="767">
        <f>SUM('monthly data'!BA288:BC288)</f>
        <v>14.787290062500002</v>
      </c>
      <c r="U288" s="767">
        <f>SUM('monthly data'!BD288:BF288)</f>
        <v>14.787290062500002</v>
      </c>
      <c r="V288" s="767">
        <f>SUM('monthly data'!BG288:BI288)</f>
        <v>14.787290062500002</v>
      </c>
      <c r="W288" s="767">
        <f>SUM('monthly data'!BJ288:BL288)</f>
        <v>17.5652875</v>
      </c>
      <c r="X288" s="767">
        <f>SUM('monthly data'!BM288:BO288)</f>
        <v>17.5652875</v>
      </c>
      <c r="Y288" s="767">
        <f>SUM('monthly data'!BP288:BR288)</f>
        <v>17.5652875</v>
      </c>
      <c r="Z288" s="767">
        <f>SUM('monthly data'!BS288:BU288)</f>
        <v>17.5652875</v>
      </c>
      <c r="AA288" s="767">
        <f>SUM('monthly data'!BV288:BX288)</f>
        <v>17.24021875</v>
      </c>
      <c r="AB288" s="767">
        <f>SUM('monthly data'!BY288:CA288)</f>
        <v>17.24021875</v>
      </c>
      <c r="AC288" s="767">
        <f>SUM('monthly data'!CB288:CD288)</f>
        <v>17.24021875</v>
      </c>
      <c r="AD288" s="767">
        <f>SUM('monthly data'!CE288:CG288)</f>
        <v>17.24021875</v>
      </c>
      <c r="AE288" s="767">
        <f>SUM('monthly data'!CH288:CJ288)</f>
        <v>17.62354375</v>
      </c>
      <c r="AF288" s="767">
        <f>SUM('monthly data'!CK288:CM288)</f>
        <v>17.62354375</v>
      </c>
      <c r="AG288" s="767">
        <f>SUM('monthly data'!CN288:CP288)</f>
        <v>17.62354375</v>
      </c>
      <c r="AH288" s="767">
        <f>SUM('monthly data'!CQ288:CS288)</f>
        <v>17.62354375</v>
      </c>
      <c r="AI288" s="767">
        <f>SUM('monthly data'!CT288:CV288)</f>
        <v>21.99448125</v>
      </c>
      <c r="AJ288" s="767">
        <f>SUM('monthly data'!CW288:CY288)</f>
        <v>21.99448125</v>
      </c>
      <c r="AK288" s="767">
        <f>SUM('monthly data'!CZ288:DB288)</f>
        <v>21.99448125</v>
      </c>
      <c r="AL288" s="767">
        <f>SUM('monthly data'!DC288:DE288)</f>
        <v>21.99448125</v>
      </c>
      <c r="AM288" s="767">
        <f>SUM('monthly data'!DF288:DH288)</f>
        <v>31.13010551924188</v>
      </c>
      <c r="AN288" s="767">
        <f>SUM('monthly data'!DI288:DK288)</f>
        <v>31.13010551924188</v>
      </c>
      <c r="AO288" s="767">
        <f>SUM('monthly data'!DL288:DN288)</f>
        <v>31.13010551924188</v>
      </c>
      <c r="AP288" s="767">
        <f>SUM('monthly data'!DO288:DQ288)</f>
        <v>31.13010551924188</v>
      </c>
      <c r="AQ288" s="767">
        <f>SUM('monthly data'!DR288:DT288)</f>
        <v>39.169711038483754</v>
      </c>
      <c r="AR288" s="767">
        <f>SUM('monthly data'!DU288:DW288)</f>
        <v>39.169711038483754</v>
      </c>
      <c r="AS288" s="767">
        <f>SUM('monthly data'!DX288:DZ288)</f>
        <v>39.169711038483754</v>
      </c>
      <c r="AT288" s="767">
        <f>SUM('monthly data'!EA288:EC288)</f>
        <v>39.169711038483754</v>
      </c>
      <c r="AU288" s="767">
        <f>SUM('monthly data'!ED288:EF288)</f>
        <v>40.196105519241875</v>
      </c>
      <c r="AV288" s="767">
        <f>SUM('monthly data'!EG288:EI288)</f>
        <v>40.196105519241875</v>
      </c>
      <c r="AW288" s="767">
        <f>SUM('monthly data'!EJ288:EL288)</f>
        <v>40.196105519241875</v>
      </c>
      <c r="AX288" s="767">
        <f>SUM('monthly data'!EM288:EO288)</f>
        <v>40.196105519241875</v>
      </c>
      <c r="AY288" s="767">
        <f>SUM('monthly data'!EP288:ER288)</f>
        <v>24.218144608000003</v>
      </c>
      <c r="AZ288" s="767">
        <f>SUM('monthly data'!ES288:EU288)</f>
        <v>105.47991253700002</v>
      </c>
      <c r="BA288" s="767">
        <f>SUM('monthly data'!EV288:EX288)</f>
        <v>30.933185348999999</v>
      </c>
      <c r="BB288" s="767">
        <f>SUM('monthly data'!EY288:FA288)</f>
        <v>46.661483601</v>
      </c>
      <c r="BC288" s="767">
        <f>SUM('monthly data'!FB288:FD288)</f>
        <v>68.653556419999987</v>
      </c>
      <c r="BD288" s="767">
        <f>SUM('monthly data'!FE288:FG288)</f>
        <v>88.523534364</v>
      </c>
      <c r="BE288" s="767">
        <f>SUM('monthly data'!FH288:FJ288)</f>
        <v>41.914760849000004</v>
      </c>
      <c r="BF288" s="767">
        <f>SUM('monthly data'!FK288:FM288)</f>
        <v>80.68352905399999</v>
      </c>
      <c r="BG288" s="767">
        <f>SUM('monthly data'!FN288:FP288)</f>
        <v>38.621849542999996</v>
      </c>
      <c r="BH288" s="767">
        <f>SUM('monthly data'!FQ288:FS288)</f>
        <v>104.848361109</v>
      </c>
      <c r="BI288" s="767">
        <f>SUM('monthly data'!FT288:FV288)</f>
        <v>93.032304295000003</v>
      </c>
      <c r="BJ288" s="767">
        <f>SUM('monthly data'!FW288:FY288)</f>
        <v>110.89462282699998</v>
      </c>
      <c r="BK288" s="767">
        <f>SUM('monthly data'!FZ288:GB288)</f>
        <v>56.970545866999998</v>
      </c>
      <c r="BL288" s="767">
        <f>SUM('monthly data'!GC288:GE288)</f>
        <v>146.203825784</v>
      </c>
      <c r="BM288" s="767">
        <f>SUM('monthly data'!GF288:GH288)</f>
        <v>103.85936348199999</v>
      </c>
      <c r="BN288" s="767">
        <f>SUM('monthly data'!GI288:GK288)</f>
        <v>137.518170094</v>
      </c>
      <c r="BO288" s="767">
        <f>SUM('monthly data'!GL288:GN288)</f>
        <v>32.225688151</v>
      </c>
      <c r="BP288" s="767">
        <f>SUM('monthly data'!GO288:GQ288)</f>
        <v>106.78982555398998</v>
      </c>
      <c r="BQ288" s="767">
        <f>SUM('monthly data'!GR288:GT288)</f>
        <v>136.84723791600001</v>
      </c>
      <c r="BR288" s="767">
        <f>SUM('monthly data'!GU288:GW288)</f>
        <v>181.89880218300002</v>
      </c>
      <c r="BS288" s="767">
        <f>SUM('monthly data'!GX288:GZ288)</f>
        <v>46.284844253999992</v>
      </c>
      <c r="BT288" s="767">
        <f>SUM('monthly data'!HA288:HC288)</f>
        <v>99.927753520625771</v>
      </c>
      <c r="BU288" s="767">
        <f>SUM('monthly data'!HD288:HF288)</f>
        <v>79.148511588104867</v>
      </c>
      <c r="BV288" s="767">
        <f>SUM('monthly data'!HG288:HI288)</f>
        <v>121.96554162821822</v>
      </c>
      <c r="BW288" s="767">
        <f>SUM('monthly data'!HJ288:HL288)</f>
        <v>25.960078432637012</v>
      </c>
      <c r="BX288" s="767">
        <f>SUM('monthly data'!HM288:HO288)</f>
        <v>131.35599184398166</v>
      </c>
      <c r="BY288" s="767">
        <f>SUM('monthly data'!HP288:HR288)</f>
        <v>146.98960250012357</v>
      </c>
      <c r="BZ288" s="767">
        <f>SUM('monthly data'!HS288:HU288)</f>
        <v>148.0683330626988</v>
      </c>
      <c r="CA288" s="767">
        <f>SUM('monthly data'!HV288:HX288)</f>
        <v>53.863673079196481</v>
      </c>
      <c r="CB288" s="767">
        <f>SUM('monthly data'!HY288:IA288)</f>
        <v>129.16513569592689</v>
      </c>
      <c r="CC288" s="767">
        <f>SUM('monthly data'!IB288:ID288)</f>
        <v>87.171717195299507</v>
      </c>
      <c r="CD288" s="767">
        <f>SUM('monthly data'!IE288:IG288)</f>
        <v>153.7476625951719</v>
      </c>
      <c r="CE288" s="767">
        <f>SUM('monthly data'!IH288:IJ288)</f>
        <v>83.778129137224767</v>
      </c>
      <c r="CF288" s="767">
        <f>SUM('monthly data'!IK288:IM288)</f>
        <v>91.196319380765416</v>
      </c>
      <c r="CG288" s="767">
        <f>SUM('monthly data'!IN288:IP288)</f>
        <v>94.882851130683193</v>
      </c>
      <c r="CH288" s="767">
        <f>SUM('monthly data'!IQ288:IS288)</f>
        <v>104.74426266029714</v>
      </c>
      <c r="CI288" s="767">
        <f>SUM('monthly data'!IT288:IV288)</f>
        <v>39.947604792059423</v>
      </c>
      <c r="CJ288" s="767">
        <f>SUM('monthly data'!IW288:IY288)</f>
        <v>134.17229169468737</v>
      </c>
      <c r="CK288" s="767">
        <f>SUM('monthly data'!IZ288:JB288)</f>
        <v>54.238644676543103</v>
      </c>
      <c r="CL288" s="767">
        <f>SUM('monthly data'!JC288:JE288)</f>
        <v>67.677215016938135</v>
      </c>
      <c r="CM288" s="767">
        <f>SUM('monthly data'!JF288:JH288)</f>
        <v>42.397837884894486</v>
      </c>
      <c r="CN288" s="767">
        <f>SUM('monthly data'!JI288:JK288)</f>
        <v>77.360370956348163</v>
      </c>
      <c r="CO288" s="767">
        <f>SUM('monthly data'!JL288:JN288)</f>
        <v>79.651856514000002</v>
      </c>
      <c r="CP288" s="767">
        <f>SUM('monthly data'!JO288:JQ288)</f>
        <v>115.13571455561296</v>
      </c>
      <c r="CQ288" s="767">
        <f>SUM('monthly data'!JR288:JT288)</f>
        <v>100.60399978719282</v>
      </c>
      <c r="CR288" s="767">
        <f>SUM('monthly data'!JU288:JW288)</f>
        <v>63.515381872501337</v>
      </c>
      <c r="CS288" s="767">
        <f>SUM('monthly data'!JX288:JZ288)</f>
        <v>89.095549049223848</v>
      </c>
      <c r="CT288" s="767">
        <f>SUM('monthly data'!KA288:KC288)</f>
        <v>145.4566384670612</v>
      </c>
      <c r="CU288" s="767">
        <f>SUM('monthly data'!KD288:KF288)</f>
        <v>92.48310986158647</v>
      </c>
      <c r="CV288" s="767">
        <f>SUM('monthly data'!KG288:KI288)</f>
        <v>67.73832712644365</v>
      </c>
      <c r="CW288" s="767">
        <f>SUM('monthly data'!KJ288:KL288)</f>
        <v>93.446942323743812</v>
      </c>
      <c r="CX288" s="767">
        <f>SUM('monthly data'!KM288:KO288)</f>
        <v>127.02282798617287</v>
      </c>
      <c r="CY288" s="767">
        <f>SUM('monthly data'!KP288:KR288)</f>
        <v>82.889802294702264</v>
      </c>
      <c r="CZ288" s="767">
        <f>SUM('monthly data'!KS288:KU288)</f>
        <v>134.19883203924857</v>
      </c>
      <c r="DA288" s="767">
        <f>SUM('monthly data'!KV288:KX288)</f>
        <v>125.16946983874179</v>
      </c>
      <c r="DB288" s="767">
        <f>SUM('monthly data'!KY288:LA288)</f>
        <v>133.3360273908774</v>
      </c>
      <c r="DC288" s="767">
        <f>SUM('monthly data'!LB288:LD288)</f>
        <v>154.16982802687878</v>
      </c>
      <c r="DD288" s="767">
        <f>SUM('monthly data'!LE288:LG288)</f>
        <v>148.41284254458418</v>
      </c>
      <c r="DE288" s="767">
        <f>SUM('monthly data'!LH288:LJ288)</f>
        <v>128.44694304292941</v>
      </c>
      <c r="DF288" s="767">
        <f>SUM('monthly data'!LK288:LM288)</f>
        <v>170.26599340844732</v>
      </c>
      <c r="DG288" s="767">
        <f>SUM('monthly data'!LN288:LP288)</f>
        <v>211.88773780023678</v>
      </c>
      <c r="DH288" s="767">
        <f>SUM('monthly data'!LQ288:LS288)</f>
        <v>313.58368517466789</v>
      </c>
      <c r="DI288" s="767">
        <f>SUM('monthly data'!LT288:LV288)</f>
        <v>128.67317707767893</v>
      </c>
      <c r="DJ288" s="767">
        <f>SUM('monthly data'!LW288:LY288)</f>
        <v>144.92292005721589</v>
      </c>
      <c r="DK288" s="767">
        <f>SUM('monthly data'!LZ288:MB288)</f>
        <v>0</v>
      </c>
      <c r="DL288" s="767">
        <f>SUM('monthly data'!MC288:ME288)</f>
        <v>0</v>
      </c>
      <c r="DM288" s="767">
        <f>SUM('monthly data'!MF288:MH288)</f>
        <v>0</v>
      </c>
      <c r="DN288" s="767">
        <f>SUM('monthly data'!MI288:MK288)</f>
        <v>0</v>
      </c>
      <c r="DO288" s="767">
        <f>SUM('monthly data'!ML288:MN288)</f>
        <v>0</v>
      </c>
      <c r="DP288" s="767">
        <f>SUM('monthly data'!MO288:MQ288)</f>
        <v>0</v>
      </c>
      <c r="DQ288" s="767">
        <f>SUM('monthly data'!MR288:MT288)</f>
        <v>0</v>
      </c>
      <c r="DR288" s="767">
        <f>SUM('monthly data'!MU288:MW288)</f>
        <v>0</v>
      </c>
      <c r="DS288" s="100"/>
      <c r="DT288" s="100"/>
      <c r="DU288" s="100"/>
      <c r="DV288" s="100"/>
      <c r="DW288" s="100"/>
      <c r="DX288" s="100"/>
      <c r="DY288" s="100"/>
      <c r="DZ288" s="100"/>
    </row>
    <row r="289" spans="1:130">
      <c r="B289" s="689"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67">
        <f>SUM('monthly data'!AX289:AZ289)</f>
        <v>5.0774588124999998</v>
      </c>
      <c r="T289" s="767">
        <f>SUM('monthly data'!BA289:BC289)</f>
        <v>5.0774588124999998</v>
      </c>
      <c r="U289" s="767">
        <f>SUM('monthly data'!BD289:BF289)</f>
        <v>5.0774588124999998</v>
      </c>
      <c r="V289" s="767">
        <f>SUM('monthly data'!BG289:BI289)</f>
        <v>5.0774588124999998</v>
      </c>
      <c r="W289" s="767">
        <f>SUM('monthly data'!BJ289:BL289)</f>
        <v>7.9581250000000008</v>
      </c>
      <c r="X289" s="767">
        <f>SUM('monthly data'!BM289:BO289)</f>
        <v>7.9581250000000008</v>
      </c>
      <c r="Y289" s="767">
        <f>SUM('monthly data'!BP289:BR289)</f>
        <v>7.9581250000000008</v>
      </c>
      <c r="Z289" s="767">
        <f>SUM('monthly data'!BS289:BU289)</f>
        <v>7.9581250000000008</v>
      </c>
      <c r="AA289" s="767">
        <f>SUM('monthly data'!BV289:BX289)</f>
        <v>9.0303874999999998</v>
      </c>
      <c r="AB289" s="767">
        <f>SUM('monthly data'!BY289:CA289)</f>
        <v>9.0303874999999998</v>
      </c>
      <c r="AC289" s="767">
        <f>SUM('monthly data'!CB289:CD289)</f>
        <v>9.0303874999999998</v>
      </c>
      <c r="AD289" s="767">
        <f>SUM('monthly data'!CE289:CG289)</f>
        <v>9.0303874999999998</v>
      </c>
      <c r="AE289" s="767">
        <f>SUM('monthly data'!CH289:CJ289)</f>
        <v>10.32673125</v>
      </c>
      <c r="AF289" s="767">
        <f>SUM('monthly data'!CK289:CM289)</f>
        <v>10.32673125</v>
      </c>
      <c r="AG289" s="767">
        <f>SUM('monthly data'!CN289:CP289)</f>
        <v>10.32673125</v>
      </c>
      <c r="AH289" s="767">
        <f>SUM('monthly data'!CQ289:CS289)</f>
        <v>10.32673125</v>
      </c>
      <c r="AI289" s="767">
        <f>SUM('monthly data'!CT289:CV289)</f>
        <v>14.71730625</v>
      </c>
      <c r="AJ289" s="767">
        <f>SUM('monthly data'!CW289:CY289)</f>
        <v>14.71730625</v>
      </c>
      <c r="AK289" s="767">
        <f>SUM('monthly data'!CZ289:DB289)</f>
        <v>14.71730625</v>
      </c>
      <c r="AL289" s="767">
        <f>SUM('monthly data'!DC289:DE289)</f>
        <v>14.71730625</v>
      </c>
      <c r="AM289" s="767">
        <f>SUM('monthly data'!DF289:DH289)</f>
        <v>21.710568019241876</v>
      </c>
      <c r="AN289" s="767">
        <f>SUM('monthly data'!DI289:DK289)</f>
        <v>21.710568019241876</v>
      </c>
      <c r="AO289" s="767">
        <f>SUM('monthly data'!DL289:DN289)</f>
        <v>21.710568019241876</v>
      </c>
      <c r="AP289" s="767">
        <f>SUM('monthly data'!DO289:DQ289)</f>
        <v>21.710568019241876</v>
      </c>
      <c r="AQ289" s="767">
        <f>SUM('monthly data'!DR289:DT289)</f>
        <v>24.202911038483748</v>
      </c>
      <c r="AR289" s="767">
        <f>SUM('monthly data'!DU289:DW289)</f>
        <v>24.202911038483748</v>
      </c>
      <c r="AS289" s="767">
        <f>SUM('monthly data'!DX289:DZ289)</f>
        <v>24.202911038483748</v>
      </c>
      <c r="AT289" s="767">
        <f>SUM('monthly data'!EA289:EC289)</f>
        <v>24.202911038483748</v>
      </c>
      <c r="AU289" s="767">
        <f>SUM('monthly data'!ED289:EF289)</f>
        <v>24.180980519241878</v>
      </c>
      <c r="AV289" s="767">
        <f>SUM('monthly data'!EG289:EI289)</f>
        <v>24.180980519241878</v>
      </c>
      <c r="AW289" s="767">
        <f>SUM('monthly data'!EJ289:EL289)</f>
        <v>24.180980519241878</v>
      </c>
      <c r="AX289" s="767">
        <f>SUM('monthly data'!EM289:EO289)</f>
        <v>24.180980519241878</v>
      </c>
      <c r="AY289" s="767">
        <f>SUM('monthly data'!EP289:ER289)</f>
        <v>5.1221446079999993</v>
      </c>
      <c r="AZ289" s="767">
        <f>SUM('monthly data'!ES289:EU289)</f>
        <v>86.559912537000002</v>
      </c>
      <c r="BA289" s="767">
        <f>SUM('monthly data'!EV289:EX289)</f>
        <v>10.605185348999999</v>
      </c>
      <c r="BB289" s="767">
        <f>SUM('monthly data'!EY289:FA289)</f>
        <v>31.005483601000002</v>
      </c>
      <c r="BC289" s="767">
        <f>SUM('monthly data'!FB289:FD289)</f>
        <v>55.043486419999994</v>
      </c>
      <c r="BD289" s="767">
        <f>SUM('monthly data'!FE289:FG289)</f>
        <v>67.245114364000003</v>
      </c>
      <c r="BE289" s="767">
        <f>SUM('monthly data'!FH289:FJ289)</f>
        <v>21.262460849</v>
      </c>
      <c r="BF289" s="767">
        <f>SUM('monthly data'!FK289:FM289)</f>
        <v>42.129329053999996</v>
      </c>
      <c r="BG289" s="767">
        <f>SUM('monthly data'!FN289:FP289)</f>
        <v>11.398849543000001</v>
      </c>
      <c r="BH289" s="767">
        <f>SUM('monthly data'!FQ289:FS289)</f>
        <v>90.077464212999985</v>
      </c>
      <c r="BI289" s="767">
        <f>SUM('monthly data'!FT289:FV289)</f>
        <v>61.088462903999996</v>
      </c>
      <c r="BJ289" s="767">
        <f>SUM('monthly data'!FW289:FY289)</f>
        <v>71.039864631</v>
      </c>
      <c r="BK289" s="767">
        <f>SUM('monthly data'!FZ289:GB289)</f>
        <v>29.670545867000001</v>
      </c>
      <c r="BL289" s="767">
        <f>SUM('monthly data'!GC289:GE289)</f>
        <v>118.90382578399999</v>
      </c>
      <c r="BM289" s="767">
        <f>SUM('monthly data'!GF289:GH289)</f>
        <v>69.759363481999983</v>
      </c>
      <c r="BN289" s="767">
        <f>SUM('monthly data'!GI289:GK289)</f>
        <v>57.518170093999998</v>
      </c>
      <c r="BO289" s="767">
        <f>SUM('monthly data'!GL289:GN289)</f>
        <v>6.776688151000001</v>
      </c>
      <c r="BP289" s="767">
        <f>SUM('monthly data'!GO289:GQ289)</f>
        <v>82.338825553989992</v>
      </c>
      <c r="BQ289" s="767">
        <f>SUM('monthly data'!GR289:GT289)</f>
        <v>108.40723791600001</v>
      </c>
      <c r="BR289" s="767">
        <f>SUM('monthly data'!GU289:GW289)</f>
        <v>102.53820218300001</v>
      </c>
      <c r="BS289" s="767">
        <f>SUM('monthly data'!GX289:GZ289)</f>
        <v>17.884844253999997</v>
      </c>
      <c r="BT289" s="767">
        <f>SUM('monthly data'!HA289:HC289)</f>
        <v>36.855704193000001</v>
      </c>
      <c r="BU289" s="767">
        <f>SUM('monthly data'!HD289:HF289)</f>
        <v>45.541600000000003</v>
      </c>
      <c r="BV289" s="767">
        <f>SUM('monthly data'!HG289:HI289)</f>
        <v>43.458936684281142</v>
      </c>
      <c r="BW289" s="767">
        <f>SUM('monthly data'!HJ289:HL289)</f>
        <v>13.075042588140352</v>
      </c>
      <c r="BX289" s="767">
        <f>SUM('monthly data'!HM289:HO289)</f>
        <v>81.454544220520262</v>
      </c>
      <c r="BY289" s="767">
        <f>SUM('monthly data'!HP289:HR289)</f>
        <v>86.483224238323572</v>
      </c>
      <c r="BZ289" s="767">
        <f>SUM('monthly data'!HS289:HU289)</f>
        <v>51.295744548612781</v>
      </c>
      <c r="CA289" s="767">
        <f>SUM('monthly data'!HV289:HX289)</f>
        <v>0.86367307919648861</v>
      </c>
      <c r="CB289" s="767">
        <f>SUM('monthly data'!HY289:IA289)</f>
        <v>36.18232722524391</v>
      </c>
      <c r="CC289" s="767">
        <f>SUM('monthly data'!IB289:ID289)</f>
        <v>36.046717195299507</v>
      </c>
      <c r="CD289" s="767">
        <f>SUM('monthly data'!IE289:IG289)</f>
        <v>79.394617638133184</v>
      </c>
      <c r="CE289" s="767">
        <f>SUM('monthly data'!IH289:IJ289)</f>
        <v>26.000302858542771</v>
      </c>
      <c r="CF289" s="767">
        <f>SUM('monthly data'!IK289:IM289)</f>
        <v>33.418493102083424</v>
      </c>
      <c r="CG289" s="767">
        <f>SUM('monthly data'!IN289:IP289)</f>
        <v>46.512851130683202</v>
      </c>
      <c r="CH289" s="767">
        <f>SUM('monthly data'!IQ289:IS289)</f>
        <v>56.374262660297134</v>
      </c>
      <c r="CI289" s="767">
        <f>SUM('monthly data'!IT289:IV289)</f>
        <v>3.8476047920594212</v>
      </c>
      <c r="CJ289" s="767">
        <f>SUM('monthly data'!IW289:IY289)</f>
        <v>98.072291694687351</v>
      </c>
      <c r="CK289" s="767">
        <f>SUM('monthly data'!IZ289:JB289)</f>
        <v>27.814193601824556</v>
      </c>
      <c r="CL289" s="767">
        <f>SUM('monthly data'!JC289:JE289)</f>
        <v>64.651730563648712</v>
      </c>
      <c r="CM289" s="767">
        <f>SUM('monthly data'!JF289:JH289)</f>
        <v>26.524501892894492</v>
      </c>
      <c r="CN289" s="767">
        <f>SUM('monthly data'!JI289:JK289)</f>
        <v>65.191657888150786</v>
      </c>
      <c r="CO289" s="767">
        <f>SUM('monthly data'!JL289:JN289)</f>
        <v>37.074356514000002</v>
      </c>
      <c r="CP289" s="767">
        <f>SUM('monthly data'!JO289:JQ289)</f>
        <v>72.558214555612963</v>
      </c>
      <c r="CQ289" s="767">
        <f>SUM('monthly data'!JR289:JT289)</f>
        <v>58.826499787192816</v>
      </c>
      <c r="CR289" s="767">
        <f>SUM('monthly data'!JU289:JW289)</f>
        <v>21.73788187250133</v>
      </c>
      <c r="CS289" s="767">
        <f>SUM('monthly data'!JX289:JZ289)</f>
        <v>25.181241749353855</v>
      </c>
      <c r="CT289" s="767">
        <f>SUM('monthly data'!KA289:KC289)</f>
        <v>81.570917223784534</v>
      </c>
      <c r="CU289" s="767">
        <f>SUM('monthly data'!KD289:KF289)</f>
        <v>39.845358136215836</v>
      </c>
      <c r="CV289" s="767">
        <f>SUM('monthly data'!KG289:KI289)</f>
        <v>15.10057540079125</v>
      </c>
      <c r="CW289" s="767">
        <f>SUM('monthly data'!KJ289:KL289)</f>
        <v>28.494422424923968</v>
      </c>
      <c r="CX289" s="767">
        <f>SUM('monthly data'!KM289:KO289)</f>
        <v>62.075098293181547</v>
      </c>
      <c r="CY289" s="767">
        <f>SUM('monthly data'!KP289:KR289)</f>
        <v>17.942072601710958</v>
      </c>
      <c r="CZ289" s="767">
        <f>SUM('monthly data'!KS289:KU289)</f>
        <v>69.218968641800998</v>
      </c>
      <c r="DA289" s="767">
        <f>SUM('monthly data'!KV289:KX289)</f>
        <v>55.78206542418198</v>
      </c>
      <c r="DB289" s="767">
        <f>SUM('monthly data'!KY289:LA289)</f>
        <v>63.948622976317594</v>
      </c>
      <c r="DC289" s="767">
        <f>SUM('monthly data'!LB289:LD289)</f>
        <v>74.49219628223868</v>
      </c>
      <c r="DD289" s="767">
        <f>SUM('monthly data'!LE289:LG289)</f>
        <v>72.116960337943908</v>
      </c>
      <c r="DE289" s="767">
        <f>SUM('monthly data'!LH289:LJ289)</f>
        <v>51.873638891334039</v>
      </c>
      <c r="DF289" s="767">
        <f>SUM('monthly data'!LK289:LM289)</f>
        <v>66.694277281758062</v>
      </c>
      <c r="DG289" s="767">
        <f>SUM('monthly data'!LN289:LP289)</f>
        <v>113.43351517555911</v>
      </c>
      <c r="DH289" s="767">
        <f>SUM('monthly data'!LQ289:LS289)</f>
        <v>215.12946254999028</v>
      </c>
      <c r="DI289" s="767">
        <f>SUM('monthly data'!LT289:LV289)</f>
        <v>35.575244605200226</v>
      </c>
      <c r="DJ289" s="767">
        <f>SUM('monthly data'!LW289:LY289)</f>
        <v>51.824987584737187</v>
      </c>
      <c r="DK289" s="767">
        <f>SUM('monthly data'!LZ289:MB289)</f>
        <v>0</v>
      </c>
      <c r="DL289" s="767">
        <f>SUM('monthly data'!MC289:ME289)</f>
        <v>0</v>
      </c>
      <c r="DM289" s="767">
        <f>SUM('monthly data'!MF289:MH289)</f>
        <v>0</v>
      </c>
      <c r="DN289" s="767">
        <f>SUM('monthly data'!MI289:MK289)</f>
        <v>0</v>
      </c>
      <c r="DO289" s="767">
        <f>SUM('monthly data'!ML289:MN289)</f>
        <v>0</v>
      </c>
      <c r="DP289" s="767">
        <f>SUM('monthly data'!MO289:MQ289)</f>
        <v>0</v>
      </c>
      <c r="DQ289" s="767">
        <f>SUM('monthly data'!MR289:MT289)</f>
        <v>0</v>
      </c>
      <c r="DR289" s="767">
        <f>SUM('monthly data'!MU289:MW289)</f>
        <v>0</v>
      </c>
      <c r="DS289" s="100"/>
      <c r="DT289" s="100"/>
      <c r="DU289" s="100"/>
      <c r="DV289" s="100"/>
      <c r="DW289" s="100"/>
      <c r="DX289" s="100"/>
      <c r="DY289" s="100"/>
      <c r="DZ289" s="100"/>
    </row>
    <row r="290" spans="1:130">
      <c r="B290" s="689"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67">
        <f>SUM('monthly data'!AX290:AZ290)</f>
        <v>9.7098312500000006</v>
      </c>
      <c r="T290" s="767">
        <f>SUM('monthly data'!BA290:BC290)</f>
        <v>9.7098312500000006</v>
      </c>
      <c r="U290" s="767">
        <f>SUM('monthly data'!BD290:BF290)</f>
        <v>9.7098312500000006</v>
      </c>
      <c r="V290" s="767">
        <f>SUM('monthly data'!BG290:BI290)</f>
        <v>9.7098312500000006</v>
      </c>
      <c r="W290" s="767">
        <f>SUM('monthly data'!BJ290:BL290)</f>
        <v>9.6071625000000012</v>
      </c>
      <c r="X290" s="767">
        <f>SUM('monthly data'!BM290:BO290)</f>
        <v>9.6071625000000012</v>
      </c>
      <c r="Y290" s="767">
        <f>SUM('monthly data'!BP290:BR290)</f>
        <v>9.6071625000000012</v>
      </c>
      <c r="Z290" s="767">
        <f>SUM('monthly data'!BS290:BU290)</f>
        <v>9.6071625000000012</v>
      </c>
      <c r="AA290" s="767">
        <f>SUM('monthly data'!BV290:BX290)</f>
        <v>8.2098312500000006</v>
      </c>
      <c r="AB290" s="767">
        <f>SUM('monthly data'!BY290:CA290)</f>
        <v>8.2098312500000006</v>
      </c>
      <c r="AC290" s="767">
        <f>SUM('monthly data'!CB290:CD290)</f>
        <v>8.2098312500000006</v>
      </c>
      <c r="AD290" s="767">
        <f>SUM('monthly data'!CE290:CG290)</f>
        <v>8.2098312500000006</v>
      </c>
      <c r="AE290" s="767">
        <f>SUM('monthly data'!CH290:CJ290)</f>
        <v>7.2968124999999997</v>
      </c>
      <c r="AF290" s="767">
        <f>SUM('monthly data'!CK290:CM290)</f>
        <v>7.2968124999999997</v>
      </c>
      <c r="AG290" s="767">
        <f>SUM('monthly data'!CN290:CP290)</f>
        <v>7.2968124999999997</v>
      </c>
      <c r="AH290" s="767">
        <f>SUM('monthly data'!CQ290:CS290)</f>
        <v>7.2968124999999997</v>
      </c>
      <c r="AI290" s="767">
        <f>SUM('monthly data'!CT290:CV290)</f>
        <v>7.2771749999999997</v>
      </c>
      <c r="AJ290" s="767">
        <f>SUM('monthly data'!CW290:CY290)</f>
        <v>7.2771749999999997</v>
      </c>
      <c r="AK290" s="767">
        <f>SUM('monthly data'!CZ290:DB290)</f>
        <v>7.2771749999999997</v>
      </c>
      <c r="AL290" s="767">
        <f>SUM('monthly data'!DC290:DE290)</f>
        <v>7.2771749999999997</v>
      </c>
      <c r="AM290" s="767">
        <f>SUM('monthly data'!DF290:DH290)</f>
        <v>9.4195375000000006</v>
      </c>
      <c r="AN290" s="767">
        <f>SUM('monthly data'!DI290:DK290)</f>
        <v>9.4195375000000006</v>
      </c>
      <c r="AO290" s="767">
        <f>SUM('monthly data'!DL290:DN290)</f>
        <v>9.4195375000000006</v>
      </c>
      <c r="AP290" s="767">
        <f>SUM('monthly data'!DO290:DQ290)</f>
        <v>9.4195375000000006</v>
      </c>
      <c r="AQ290" s="767">
        <f>SUM('monthly data'!DR290:DT290)</f>
        <v>14.966800000000001</v>
      </c>
      <c r="AR290" s="767">
        <f>SUM('monthly data'!DU290:DW290)</f>
        <v>14.966800000000001</v>
      </c>
      <c r="AS290" s="767">
        <f>SUM('monthly data'!DX290:DZ290)</f>
        <v>14.966800000000001</v>
      </c>
      <c r="AT290" s="767">
        <f>SUM('monthly data'!EA290:EC290)</f>
        <v>14.966800000000001</v>
      </c>
      <c r="AU290" s="767">
        <f>SUM('monthly data'!ED290:EF290)</f>
        <v>16.015125000000001</v>
      </c>
      <c r="AV290" s="767">
        <f>SUM('monthly data'!EG290:EI290)</f>
        <v>16.015125000000001</v>
      </c>
      <c r="AW290" s="767">
        <f>SUM('monthly data'!EJ290:EL290)</f>
        <v>16.015125000000001</v>
      </c>
      <c r="AX290" s="767">
        <f>SUM('monthly data'!EM290:EO290)</f>
        <v>16.015125000000001</v>
      </c>
      <c r="AY290" s="767">
        <f>SUM('monthly data'!EP290:ER290)</f>
        <v>19.096</v>
      </c>
      <c r="AZ290" s="767">
        <f>SUM('monthly data'!ES290:EU290)</f>
        <v>18.920000000000002</v>
      </c>
      <c r="BA290" s="767">
        <f>SUM('monthly data'!EV290:EX290)</f>
        <v>20.327999999999999</v>
      </c>
      <c r="BB290" s="767">
        <f>SUM('monthly data'!EY290:FA290)</f>
        <v>15.656000000000001</v>
      </c>
      <c r="BC290" s="767">
        <f>SUM('monthly data'!FB290:FD290)</f>
        <v>13.61007</v>
      </c>
      <c r="BD290" s="767">
        <f>SUM('monthly data'!FE290:FG290)</f>
        <v>21.278419999999997</v>
      </c>
      <c r="BE290" s="767">
        <f>SUM('monthly data'!FH290:FJ290)</f>
        <v>20.6523</v>
      </c>
      <c r="BF290" s="767">
        <f>SUM('monthly data'!FK290:FM290)</f>
        <v>38.554199999999994</v>
      </c>
      <c r="BG290" s="767">
        <f>SUM('monthly data'!FN290:FP290)</f>
        <v>27.222999999999999</v>
      </c>
      <c r="BH290" s="767">
        <f>SUM('monthly data'!FQ290:FS290)</f>
        <v>14.770896896000002</v>
      </c>
      <c r="BI290" s="767">
        <f>SUM('monthly data'!FT290:FV290)</f>
        <v>31.943841391000003</v>
      </c>
      <c r="BJ290" s="767">
        <f>SUM('monthly data'!FW290:FY290)</f>
        <v>39.854758195999992</v>
      </c>
      <c r="BK290" s="767">
        <f>SUM('monthly data'!FZ290:GB290)</f>
        <v>27.3</v>
      </c>
      <c r="BL290" s="767">
        <f>SUM('monthly data'!GC290:GE290)</f>
        <v>27.3</v>
      </c>
      <c r="BM290" s="767">
        <f>SUM('monthly data'!GF290:GH290)</f>
        <v>34.1</v>
      </c>
      <c r="BN290" s="767">
        <f>SUM('monthly data'!GI290:GK290)</f>
        <v>80</v>
      </c>
      <c r="BO290" s="767">
        <f>SUM('monthly data'!GL290:GN290)</f>
        <v>25.449000000000002</v>
      </c>
      <c r="BP290" s="767">
        <f>SUM('monthly data'!GO290:GQ290)</f>
        <v>24.451000000000001</v>
      </c>
      <c r="BQ290" s="767">
        <f>SUM('monthly data'!GR290:GT290)</f>
        <v>28.44</v>
      </c>
      <c r="BR290" s="767">
        <f>SUM('monthly data'!GU290:GW290)</f>
        <v>79.360600000000005</v>
      </c>
      <c r="BS290" s="767">
        <f>SUM('monthly data'!GX290:GZ290)</f>
        <v>28.4</v>
      </c>
      <c r="BT290" s="767">
        <f>SUM('monthly data'!HA290:HC290)</f>
        <v>63.072049327625756</v>
      </c>
      <c r="BU290" s="767">
        <f>SUM('monthly data'!HD290:HF290)</f>
        <v>33.606911588104857</v>
      </c>
      <c r="BV290" s="767">
        <f>SUM('monthly data'!HG290:HI290)</f>
        <v>78.506604943937077</v>
      </c>
      <c r="BW290" s="767">
        <f>SUM('monthly data'!HJ290:HL290)</f>
        <v>12.88503584449666</v>
      </c>
      <c r="BX290" s="767">
        <f>SUM('monthly data'!HM290:HO290)</f>
        <v>49.901447623461401</v>
      </c>
      <c r="BY290" s="767">
        <f>SUM('monthly data'!HP290:HR290)</f>
        <v>60.506378261799995</v>
      </c>
      <c r="BZ290" s="767">
        <f>SUM('monthly data'!HS290:HU290)</f>
        <v>96.77258851408601</v>
      </c>
      <c r="CA290" s="767">
        <f>SUM('monthly data'!HV290:HX290)</f>
        <v>52.999999999999993</v>
      </c>
      <c r="CB290" s="767">
        <f>SUM('monthly data'!HY290:IA290)</f>
        <v>92.982808470682983</v>
      </c>
      <c r="CC290" s="767">
        <f>SUM('monthly data'!IB290:ID290)</f>
        <v>51.125</v>
      </c>
      <c r="CD290" s="767">
        <f>SUM('monthly data'!IE290:IG290)</f>
        <v>74.353044957038719</v>
      </c>
      <c r="CE290" s="767">
        <f>SUM('monthly data'!IH290:IJ290)</f>
        <v>57.777826278681992</v>
      </c>
      <c r="CF290" s="767">
        <f>SUM('monthly data'!IK290:IM290)</f>
        <v>57.777826278681992</v>
      </c>
      <c r="CG290" s="767">
        <f>SUM('monthly data'!IN290:IP290)</f>
        <v>48.36999999999999</v>
      </c>
      <c r="CH290" s="767">
        <f>SUM('monthly data'!IQ290:IS290)</f>
        <v>48.370000000000005</v>
      </c>
      <c r="CI290" s="767">
        <f>SUM('monthly data'!IT290:IV290)</f>
        <v>36.1</v>
      </c>
      <c r="CJ290" s="767">
        <f>SUM('monthly data'!IW290:IY290)</f>
        <v>36.099999999999994</v>
      </c>
      <c r="CK290" s="767">
        <f>SUM('monthly data'!IZ290:JB290)</f>
        <v>26.424451074718551</v>
      </c>
      <c r="CL290" s="767">
        <f>SUM('monthly data'!JC290:JE290)</f>
        <v>3.0254844532894221</v>
      </c>
      <c r="CM290" s="767">
        <f>SUM('monthly data'!JF290:JH290)</f>
        <v>15.873335991999999</v>
      </c>
      <c r="CN290" s="767">
        <f>SUM('monthly data'!JI290:JK290)</f>
        <v>12.168713068197375</v>
      </c>
      <c r="CO290" s="767">
        <f>SUM('monthly data'!JL290:JN290)</f>
        <v>42.577500000000001</v>
      </c>
      <c r="CP290" s="767">
        <f>SUM('monthly data'!JO290:JQ290)</f>
        <v>42.577500000000001</v>
      </c>
      <c r="CQ290" s="767">
        <f>SUM('monthly data'!JR290:JT290)</f>
        <v>41.777500000000003</v>
      </c>
      <c r="CR290" s="767">
        <f>SUM('monthly data'!JU290:JW290)</f>
        <v>41.777500000000003</v>
      </c>
      <c r="CS290" s="767">
        <f>SUM('monthly data'!JX290:JZ290)</f>
        <v>63.914307299870003</v>
      </c>
      <c r="CT290" s="767">
        <f>SUM('monthly data'!KA290:KC290)</f>
        <v>63.885721243276649</v>
      </c>
      <c r="CU290" s="767">
        <f>SUM('monthly data'!KD290:KF290)</f>
        <v>52.63775172537062</v>
      </c>
      <c r="CV290" s="767">
        <f>SUM('monthly data'!KG290:KI290)</f>
        <v>52.637751725652407</v>
      </c>
      <c r="CW290" s="767">
        <f>SUM('monthly data'!KJ290:KL290)</f>
        <v>64.952519898819844</v>
      </c>
      <c r="CX290" s="767">
        <f>SUM('monthly data'!KM290:KO290)</f>
        <v>64.947729692991317</v>
      </c>
      <c r="CY290" s="767">
        <f>SUM('monthly data'!KP290:KR290)</f>
        <v>64.947729692991317</v>
      </c>
      <c r="CZ290" s="767">
        <f>SUM('monthly data'!KS290:KU290)</f>
        <v>64.979863397447573</v>
      </c>
      <c r="DA290" s="767">
        <f>SUM('monthly data'!KV290:KX290)</f>
        <v>69.387404414559811</v>
      </c>
      <c r="DB290" s="767">
        <f>SUM('monthly data'!KY290:LA290)</f>
        <v>69.387404414559825</v>
      </c>
      <c r="DC290" s="767">
        <f>SUM('monthly data'!LB290:LD290)</f>
        <v>79.677631744640095</v>
      </c>
      <c r="DD290" s="767">
        <f>SUM('monthly data'!LE290:LG290)</f>
        <v>76.295882206640243</v>
      </c>
      <c r="DE290" s="767">
        <f>SUM('monthly data'!LH290:LJ290)</f>
        <v>76.57330415159538</v>
      </c>
      <c r="DF290" s="767">
        <f>SUM('monthly data'!LK290:LM290)</f>
        <v>103.57171612668924</v>
      </c>
      <c r="DG290" s="767">
        <f>SUM('monthly data'!LN290:LP290)</f>
        <v>98.454222624677683</v>
      </c>
      <c r="DH290" s="767">
        <f>SUM('monthly data'!LQ290:LS290)</f>
        <v>98.454222624677683</v>
      </c>
      <c r="DI290" s="767">
        <f>SUM('monthly data'!LT290:LV290)</f>
        <v>93.097932472478689</v>
      </c>
      <c r="DJ290" s="767">
        <f>SUM('monthly data'!LW290:LY290)</f>
        <v>93.097932472478689</v>
      </c>
      <c r="DK290" s="767">
        <f>SUM('monthly data'!LZ290:MB290)</f>
        <v>0</v>
      </c>
      <c r="DL290" s="767">
        <f>SUM('monthly data'!MC290:ME290)</f>
        <v>0</v>
      </c>
      <c r="DM290" s="767">
        <f>SUM('monthly data'!MF290:MH290)</f>
        <v>0</v>
      </c>
      <c r="DN290" s="767">
        <f>SUM('monthly data'!MI290:MK290)</f>
        <v>0</v>
      </c>
      <c r="DO290" s="767">
        <f>SUM('monthly data'!ML290:MN290)</f>
        <v>0</v>
      </c>
      <c r="DP290" s="767">
        <f>SUM('monthly data'!MO290:MQ290)</f>
        <v>0</v>
      </c>
      <c r="DQ290" s="767">
        <f>SUM('monthly data'!MR290:MT290)</f>
        <v>0</v>
      </c>
      <c r="DR290" s="767">
        <f>SUM('monthly data'!MU290:MW290)</f>
        <v>0</v>
      </c>
      <c r="DS290" s="100"/>
      <c r="DT290" s="100"/>
      <c r="DU290" s="100"/>
      <c r="DV290" s="100"/>
      <c r="DW290" s="100"/>
      <c r="DX290" s="100"/>
      <c r="DY290" s="100"/>
      <c r="DZ290" s="100"/>
    </row>
    <row r="291" spans="1:130">
      <c r="A291" t="s">
        <v>1524</v>
      </c>
      <c r="B291" s="691" t="s">
        <v>20</v>
      </c>
      <c r="C291" s="100">
        <f>SUM('monthly data'!B291:D291)</f>
        <v>0</v>
      </c>
      <c r="D291" s="100">
        <f>SUM('monthly data'!E291:G291)</f>
        <v>0</v>
      </c>
      <c r="E291" s="100">
        <f>SUM('monthly data'!H291:J291)</f>
        <v>0</v>
      </c>
      <c r="F291" s="100">
        <f>SUM('monthly data'!K291:M291)</f>
        <v>0</v>
      </c>
      <c r="G291" s="100">
        <f>SUM('monthly data'!N291:P291)</f>
        <v>0</v>
      </c>
      <c r="H291" s="100">
        <f>SUM('monthly data'!Q291:S291)</f>
        <v>0</v>
      </c>
      <c r="I291" s="100">
        <f>SUM('monthly data'!T291:V291)</f>
        <v>0</v>
      </c>
      <c r="J291" s="100">
        <f>SUM('monthly data'!W291:Y291)</f>
        <v>0</v>
      </c>
      <c r="K291" s="100">
        <f>SUM('monthly data'!Z291:AB291)</f>
        <v>0</v>
      </c>
      <c r="L291" s="100">
        <f>SUM('monthly data'!AC291:AE291)</f>
        <v>0</v>
      </c>
      <c r="M291" s="100">
        <f>SUM('monthly data'!AF291:AH291)</f>
        <v>0</v>
      </c>
      <c r="N291" s="100">
        <f>SUM('monthly data'!AI291:AK291)</f>
        <v>0</v>
      </c>
      <c r="O291" s="100">
        <f>SUM('monthly data'!AL291:AN291)</f>
        <v>0</v>
      </c>
      <c r="P291" s="100">
        <f>SUM('monthly data'!AO291:AQ291)</f>
        <v>0</v>
      </c>
      <c r="Q291" s="100">
        <f>SUM('monthly data'!AR291:AT291)</f>
        <v>0</v>
      </c>
      <c r="R291" s="100">
        <f>SUM('monthly data'!AU291:AW291)</f>
        <v>0</v>
      </c>
      <c r="S291" s="767">
        <f>SUM('monthly data'!AX291:AZ291)</f>
        <v>36.756352257125002</v>
      </c>
      <c r="T291" s="767">
        <f>SUM('monthly data'!BA291:BC291)</f>
        <v>36.756352257125002</v>
      </c>
      <c r="U291" s="767">
        <f>SUM('monthly data'!BD291:BF291)</f>
        <v>36.756352257125002</v>
      </c>
      <c r="V291" s="767">
        <f>SUM('monthly data'!BG291:BI291)</f>
        <v>36.756352257125002</v>
      </c>
      <c r="W291" s="767">
        <f>SUM('monthly data'!BJ291:BL291)</f>
        <v>38.951666753562499</v>
      </c>
      <c r="X291" s="767">
        <f>SUM('monthly data'!BM291:BO291)</f>
        <v>38.951666753562499</v>
      </c>
      <c r="Y291" s="767">
        <f>SUM('monthly data'!BP291:BR291)</f>
        <v>38.951666753562499</v>
      </c>
      <c r="Z291" s="767">
        <f>SUM('monthly data'!BS291:BU291)</f>
        <v>38.951666753562499</v>
      </c>
      <c r="AA291" s="767">
        <f>SUM('monthly data'!BV291:BX291)</f>
        <v>42.040849999999999</v>
      </c>
      <c r="AB291" s="767">
        <f>SUM('monthly data'!BY291:CA291)</f>
        <v>42.040849999999999</v>
      </c>
      <c r="AC291" s="767">
        <f>SUM('monthly data'!CB291:CD291)</f>
        <v>42.040849999999999</v>
      </c>
      <c r="AD291" s="767">
        <f>SUM('monthly data'!CE291:CG291)</f>
        <v>42.040849999999999</v>
      </c>
      <c r="AE291" s="767">
        <f>SUM('monthly data'!CH291:CJ291)</f>
        <v>47.829768749999999</v>
      </c>
      <c r="AF291" s="767">
        <f>SUM('monthly data'!CK291:CM291)</f>
        <v>47.829768749999999</v>
      </c>
      <c r="AG291" s="767">
        <f>SUM('monthly data'!CN291:CP291)</f>
        <v>47.829768749999999</v>
      </c>
      <c r="AH291" s="767">
        <f>SUM('monthly data'!CQ291:CS291)</f>
        <v>47.829768749999999</v>
      </c>
      <c r="AI291" s="767">
        <f>SUM('monthly data'!CT291:CV291)</f>
        <v>55.536792500000004</v>
      </c>
      <c r="AJ291" s="767">
        <f>SUM('monthly data'!CW291:CY291)</f>
        <v>55.536792500000004</v>
      </c>
      <c r="AK291" s="767">
        <f>SUM('monthly data'!CZ291:DB291)</f>
        <v>55.536792500000004</v>
      </c>
      <c r="AL291" s="767">
        <f>SUM('monthly data'!DC291:DE291)</f>
        <v>55.536792500000004</v>
      </c>
      <c r="AM291" s="767">
        <f>SUM('monthly data'!DF291:DH291)</f>
        <v>67.594571679686879</v>
      </c>
      <c r="AN291" s="767">
        <f>SUM('monthly data'!DI291:DK291)</f>
        <v>67.594571679686879</v>
      </c>
      <c r="AO291" s="767">
        <f>SUM('monthly data'!DL291:DN291)</f>
        <v>67.594571679686879</v>
      </c>
      <c r="AP291" s="767">
        <f>SUM('monthly data'!DO291:DQ291)</f>
        <v>67.594571679686879</v>
      </c>
      <c r="AQ291" s="767">
        <f>SUM('monthly data'!DR291:DT291)</f>
        <v>82.44584224081126</v>
      </c>
      <c r="AR291" s="767">
        <f>SUM('monthly data'!DU291:DW291)</f>
        <v>82.44584224081126</v>
      </c>
      <c r="AS291" s="767">
        <f>SUM('monthly data'!DX291:DZ291)</f>
        <v>82.44584224081126</v>
      </c>
      <c r="AT291" s="767">
        <f>SUM('monthly data'!EA291:EC291)</f>
        <v>82.44584224081126</v>
      </c>
      <c r="AU291" s="767">
        <f>SUM('monthly data'!ED291:EF291)</f>
        <v>96.751850561124371</v>
      </c>
      <c r="AV291" s="767">
        <f>SUM('monthly data'!EG291:EI291)</f>
        <v>96.751850561124371</v>
      </c>
      <c r="AW291" s="767">
        <f>SUM('monthly data'!EJ291:EL291)</f>
        <v>96.751850561124371</v>
      </c>
      <c r="AX291" s="767">
        <f>SUM('monthly data'!EM291:EO291)</f>
        <v>96.751850561124371</v>
      </c>
      <c r="AY291" s="767">
        <f>SUM('monthly data'!EP291:ER291)</f>
        <v>116.23354873865662</v>
      </c>
      <c r="AZ291" s="767">
        <f>SUM('monthly data'!ES291:EU291)</f>
        <v>109.66090561975217</v>
      </c>
      <c r="BA291" s="767">
        <f>SUM('monthly data'!EV291:EX291)</f>
        <v>145.08331283305989</v>
      </c>
      <c r="BB291" s="767">
        <f>SUM('monthly data'!EY291:FA291)</f>
        <v>119.76520446892</v>
      </c>
      <c r="BC291" s="767">
        <f>SUM('monthly data'!FB291:FD291)</f>
        <v>127.07886562545931</v>
      </c>
      <c r="BD291" s="767">
        <f>SUM('monthly data'!FE291:FG291)</f>
        <v>143.61023324631151</v>
      </c>
      <c r="BE291" s="767">
        <f>SUM('monthly data'!FH291:FJ291)</f>
        <v>176.50807164336283</v>
      </c>
      <c r="BF291" s="767">
        <f>SUM('monthly data'!FK291:FM291)</f>
        <v>202.54746485306978</v>
      </c>
      <c r="BG291" s="767">
        <f>SUM('monthly data'!FN291:FP291)</f>
        <v>186.89251754899999</v>
      </c>
      <c r="BH291" s="767">
        <f>SUM('monthly data'!FQ291:FS291)</f>
        <v>162.60883202700001</v>
      </c>
      <c r="BI291" s="767">
        <f>SUM('monthly data'!FT291:FV291)</f>
        <v>192.873470037</v>
      </c>
      <c r="BJ291" s="767">
        <f>SUM('monthly data'!FW291:FY291)</f>
        <v>211.91374396499998</v>
      </c>
      <c r="BK291" s="767">
        <f>SUM('monthly data'!FZ291:GB291)</f>
        <v>191.70871054164724</v>
      </c>
      <c r="BL291" s="767">
        <f>SUM('monthly data'!GC291:GE291)</f>
        <v>209.68474144053357</v>
      </c>
      <c r="BM291" s="767">
        <f>SUM('monthly data'!GF291:GH291)</f>
        <v>227.14742168767</v>
      </c>
      <c r="BN291" s="767">
        <f>SUM('monthly data'!GI291:GK291)</f>
        <v>250.82616214134828</v>
      </c>
      <c r="BO291" s="767">
        <f>SUM('monthly data'!GL291:GN291)</f>
        <v>242.23260020500001</v>
      </c>
      <c r="BP291" s="767">
        <f>SUM('monthly data'!GO291:GQ291)</f>
        <v>264.53277749300003</v>
      </c>
      <c r="BQ291" s="767">
        <f>SUM('monthly data'!GR291:GT291)</f>
        <v>216.55246477699998</v>
      </c>
      <c r="BR291" s="767">
        <f>SUM('monthly data'!GU291:GW291)</f>
        <v>279.49219726282001</v>
      </c>
      <c r="BS291" s="767">
        <f>SUM('monthly data'!GX291:GZ291)</f>
        <v>276.59160449336997</v>
      </c>
      <c r="BT291" s="767">
        <f>SUM('monthly data'!HA291:HC291)</f>
        <v>337.13331801043</v>
      </c>
      <c r="BU291" s="767">
        <f>SUM('monthly data'!HD291:HF291)</f>
        <v>278.74329999999998</v>
      </c>
      <c r="BV291" s="767">
        <f>SUM('monthly data'!HG291:HI291)</f>
        <v>235.79101212500001</v>
      </c>
      <c r="BW291" s="767">
        <f>SUM('monthly data'!HJ291:HL291)</f>
        <v>219.6176632049268</v>
      </c>
      <c r="BX291" s="767">
        <f>SUM('monthly data'!HM291:HO291)</f>
        <v>392.55989284743902</v>
      </c>
      <c r="BY291" s="767">
        <f>SUM('monthly data'!HP291:HR291)</f>
        <v>299.87385548048871</v>
      </c>
      <c r="BZ291" s="767">
        <f>SUM('monthly data'!HS291:HU291)</f>
        <v>387.39444030032928</v>
      </c>
      <c r="CA291" s="767">
        <f>SUM('monthly data'!HV291:HX291)</f>
        <v>369.03899878592136</v>
      </c>
      <c r="CB291" s="767">
        <f>SUM('monthly data'!HY291:IA291)</f>
        <v>485.15312731549994</v>
      </c>
      <c r="CC291" s="767">
        <f>SUM('monthly data'!IB291:ID291)</f>
        <v>405.09473534432459</v>
      </c>
      <c r="CD291" s="767">
        <f>SUM('monthly data'!IE291:IG291)</f>
        <v>383.7014216029329</v>
      </c>
      <c r="CE291" s="767">
        <f>SUM('monthly data'!IH291:IJ291)</f>
        <v>424.13941439856842</v>
      </c>
      <c r="CF291" s="767">
        <f>SUM('monthly data'!IK291:IM291)</f>
        <v>461.18622489836332</v>
      </c>
      <c r="CG291" s="767">
        <f>SUM('monthly data'!IN291:IP291)</f>
        <v>403.94371552624023</v>
      </c>
      <c r="CH291" s="767">
        <f>SUM('monthly data'!IQ291:IS291)</f>
        <v>439.62018313308818</v>
      </c>
      <c r="CI291" s="767">
        <f>SUM('monthly data'!IT291:IV291)</f>
        <v>458.87066395039017</v>
      </c>
      <c r="CJ291" s="767">
        <f>SUM('monthly data'!IW291:IY291)</f>
        <v>452.20492061265645</v>
      </c>
      <c r="CK291" s="767">
        <f>SUM('monthly data'!IZ291:JB291)</f>
        <v>422.33042573606116</v>
      </c>
      <c r="CL291" s="767">
        <f>SUM('monthly data'!JC291:JE291)</f>
        <v>437.45913647369969</v>
      </c>
      <c r="CM291" s="767">
        <f>SUM('monthly data'!JF291:JH291)</f>
        <v>454.67205271511745</v>
      </c>
      <c r="CN291" s="767">
        <f>SUM('monthly data'!JI291:JK291)</f>
        <v>553.62112393324344</v>
      </c>
      <c r="CO291" s="767">
        <f>SUM('monthly data'!JL291:JN291)</f>
        <v>559.08330180481698</v>
      </c>
      <c r="CP291" s="767">
        <f>SUM('monthly data'!JO291:JQ291)</f>
        <v>533.28999990106979</v>
      </c>
      <c r="CQ291" s="767">
        <f>SUM('monthly data'!JR291:JT291)</f>
        <v>556.24610957480252</v>
      </c>
      <c r="CR291" s="767">
        <f>SUM('monthly data'!JU291:JW291)</f>
        <v>513.35382534479379</v>
      </c>
      <c r="CS291" s="767">
        <f>SUM('monthly data'!JX291:JZ291)</f>
        <v>556.71967520465398</v>
      </c>
      <c r="CT291" s="767">
        <f>SUM('monthly data'!KA291:KC291)</f>
        <v>667.64144195996607</v>
      </c>
      <c r="CU291" s="767">
        <f>SUM('monthly data'!KD291:KF291)</f>
        <v>641.2082041938927</v>
      </c>
      <c r="CV291" s="767">
        <f>SUM('monthly data'!KG291:KI291)</f>
        <v>746.0685730874776</v>
      </c>
      <c r="CW291" s="767">
        <f>SUM('monthly data'!KJ291:KL291)</f>
        <v>689.23920568705535</v>
      </c>
      <c r="CX291" s="767">
        <f>SUM('monthly data'!KM291:KO291)</f>
        <v>818.13052135477983</v>
      </c>
      <c r="CY291" s="767">
        <f>SUM('monthly data'!KP291:KR291)</f>
        <v>729.97762313421481</v>
      </c>
      <c r="CZ291" s="767">
        <f>SUM('monthly data'!KS291:KU291)</f>
        <v>810.5296884503756</v>
      </c>
      <c r="DA291" s="767">
        <f>SUM('monthly data'!KV291:KX291)</f>
        <v>938.57391980033265</v>
      </c>
      <c r="DB291" s="767">
        <f>SUM('monthly data'!KY291:LA291)</f>
        <v>798.91910378833882</v>
      </c>
      <c r="DC291" s="767">
        <f>SUM('monthly data'!LB291:LD291)</f>
        <v>784.80399147497974</v>
      </c>
      <c r="DD291" s="767">
        <f>SUM('monthly data'!LE291:LG291)</f>
        <v>888.43246719477986</v>
      </c>
      <c r="DE291" s="767">
        <f>SUM('monthly data'!LH291:LJ291)</f>
        <v>883.86035079418548</v>
      </c>
      <c r="DF291" s="767">
        <f>SUM('monthly data'!LK291:LM291)</f>
        <v>964.71615512844983</v>
      </c>
      <c r="DG291" s="767">
        <f>SUM('monthly data'!LN291:LP291)</f>
        <v>1051.7485981312316</v>
      </c>
      <c r="DH291" s="767">
        <f>SUM('monthly data'!LQ291:LS291)</f>
        <v>1117.476113690363</v>
      </c>
      <c r="DI291" s="767">
        <f>SUM('monthly data'!LT291:LV291)</f>
        <v>1239.9341793685608</v>
      </c>
      <c r="DJ291" s="767">
        <f>SUM('monthly data'!LW291:LY291)</f>
        <v>886.19625283131506</v>
      </c>
      <c r="DK291" s="767">
        <f>SUM('monthly data'!LZ291:MB291)</f>
        <v>0</v>
      </c>
      <c r="DL291" s="767">
        <f>SUM('monthly data'!MC291:ME291)</f>
        <v>0</v>
      </c>
      <c r="DM291" s="767">
        <f>SUM('monthly data'!MF291:MH291)</f>
        <v>0</v>
      </c>
      <c r="DN291" s="767">
        <f>SUM('monthly data'!MI291:MK291)</f>
        <v>0</v>
      </c>
      <c r="DO291" s="767">
        <f>SUM('monthly data'!ML291:MN291)</f>
        <v>0</v>
      </c>
      <c r="DP291" s="767">
        <f>SUM('monthly data'!MO291:MQ291)</f>
        <v>0</v>
      </c>
      <c r="DQ291" s="767">
        <f>SUM('monthly data'!MR291:MT291)</f>
        <v>0</v>
      </c>
      <c r="DR291" s="767">
        <f>SUM('monthly data'!MU291:MW291)</f>
        <v>0</v>
      </c>
      <c r="DS291" s="100"/>
      <c r="DT291" s="100"/>
      <c r="DU291" s="100"/>
      <c r="DV291" s="100"/>
      <c r="DW291" s="100"/>
      <c r="DX291" s="100"/>
      <c r="DY291" s="100"/>
      <c r="DZ291" s="100"/>
    </row>
    <row r="292" spans="1:130">
      <c r="B292" s="687" t="s">
        <v>18</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67">
        <f>SUM('monthly data'!AX292:AZ292)</f>
        <v>21.106794142375001</v>
      </c>
      <c r="T292" s="767">
        <f>SUM('monthly data'!BA292:BC292)</f>
        <v>21.106794142375001</v>
      </c>
      <c r="U292" s="767">
        <f>SUM('monthly data'!BD292:BF292)</f>
        <v>21.106794142375001</v>
      </c>
      <c r="V292" s="767">
        <f>SUM('monthly data'!BG292:BI292)</f>
        <v>21.106794142375001</v>
      </c>
      <c r="W292" s="767">
        <f>SUM('monthly data'!BJ292:BL292)</f>
        <v>23.262615821187499</v>
      </c>
      <c r="X292" s="767">
        <f>SUM('monthly data'!BM292:BO292)</f>
        <v>23.262615821187499</v>
      </c>
      <c r="Y292" s="767">
        <f>SUM('monthly data'!BP292:BR292)</f>
        <v>23.262615821187499</v>
      </c>
      <c r="Z292" s="767">
        <f>SUM('monthly data'!BS292:BU292)</f>
        <v>23.262615821187499</v>
      </c>
      <c r="AA292" s="767">
        <f>SUM('monthly data'!BV292:BX292)</f>
        <v>27.435243749999998</v>
      </c>
      <c r="AB292" s="767">
        <f>SUM('monthly data'!BY292:CA292)</f>
        <v>27.435243749999998</v>
      </c>
      <c r="AC292" s="767">
        <f>SUM('monthly data'!CB292:CD292)</f>
        <v>27.435243749999998</v>
      </c>
      <c r="AD292" s="767">
        <f>SUM('monthly data'!CE292:CG292)</f>
        <v>27.435243749999998</v>
      </c>
      <c r="AE292" s="767">
        <f>SUM('monthly data'!CH292:CJ292)</f>
        <v>33.565106249999999</v>
      </c>
      <c r="AF292" s="767">
        <f>SUM('monthly data'!CK292:CM292)</f>
        <v>33.565106249999999</v>
      </c>
      <c r="AG292" s="767">
        <f>SUM('monthly data'!CN292:CP292)</f>
        <v>33.565106249999999</v>
      </c>
      <c r="AH292" s="767">
        <f>SUM('monthly data'!CQ292:CS292)</f>
        <v>33.565106249999999</v>
      </c>
      <c r="AI292" s="767">
        <f>SUM('monthly data'!CT292:CV292)</f>
        <v>38.782911250000005</v>
      </c>
      <c r="AJ292" s="767">
        <f>SUM('monthly data'!CW292:CY292)</f>
        <v>38.782911250000005</v>
      </c>
      <c r="AK292" s="767">
        <f>SUM('monthly data'!CZ292:DB292)</f>
        <v>38.782911250000005</v>
      </c>
      <c r="AL292" s="767">
        <f>SUM('monthly data'!DC292:DE292)</f>
        <v>38.782911250000005</v>
      </c>
      <c r="AM292" s="767">
        <f>SUM('monthly data'!DF292:DH292)</f>
        <v>44.081612011374375</v>
      </c>
      <c r="AN292" s="767">
        <f>SUM('monthly data'!DI292:DK292)</f>
        <v>44.081612011374375</v>
      </c>
      <c r="AO292" s="767">
        <f>SUM('monthly data'!DL292:DN292)</f>
        <v>44.081612011374375</v>
      </c>
      <c r="AP292" s="767">
        <f>SUM('monthly data'!DO292:DQ292)</f>
        <v>44.081612011374375</v>
      </c>
      <c r="AQ292" s="767">
        <f>SUM('monthly data'!DR292:DT292)</f>
        <v>52.912577772748747</v>
      </c>
      <c r="AR292" s="767">
        <f>SUM('monthly data'!DU292:DW292)</f>
        <v>52.912577772748747</v>
      </c>
      <c r="AS292" s="767">
        <f>SUM('monthly data'!DX292:DZ292)</f>
        <v>52.912577772748747</v>
      </c>
      <c r="AT292" s="767">
        <f>SUM('monthly data'!EA292:EC292)</f>
        <v>52.912577772748747</v>
      </c>
      <c r="AU292" s="767">
        <f>SUM('monthly data'!ED292:EF292)</f>
        <v>62.50089576137438</v>
      </c>
      <c r="AV292" s="767">
        <f>SUM('monthly data'!EG292:EI292)</f>
        <v>62.50089576137438</v>
      </c>
      <c r="AW292" s="767">
        <f>SUM('monthly data'!EJ292:EL292)</f>
        <v>62.50089576137438</v>
      </c>
      <c r="AX292" s="767">
        <f>SUM('monthly data'!EM292:EO292)</f>
        <v>62.50089576137438</v>
      </c>
      <c r="AY292" s="767">
        <f>SUM('monthly data'!EP292:ER292)</f>
        <v>70.324308738656626</v>
      </c>
      <c r="AZ292" s="767">
        <f>SUM('monthly data'!ES292:EU292)</f>
        <v>66.943235619752173</v>
      </c>
      <c r="BA292" s="767">
        <f>SUM('monthly data'!EV292:EX292)</f>
        <v>90.686362833059903</v>
      </c>
      <c r="BB292" s="767">
        <f>SUM('monthly data'!EY292:FA292)</f>
        <v>84.682594468920001</v>
      </c>
      <c r="BC292" s="767">
        <f>SUM('monthly data'!FB292:FD292)</f>
        <v>82.855555625459303</v>
      </c>
      <c r="BD292" s="767">
        <f>SUM('monthly data'!FE292:FG292)</f>
        <v>91.088133246311514</v>
      </c>
      <c r="BE292" s="767">
        <f>SUM('monthly data'!FH292:FJ292)</f>
        <v>101.44137164336281</v>
      </c>
      <c r="BF292" s="767">
        <f>SUM('monthly data'!FK292:FM292)</f>
        <v>93.115924853069785</v>
      </c>
      <c r="BG292" s="767">
        <f>SUM('monthly data'!FN292:FP292)</f>
        <v>108.94329754899999</v>
      </c>
      <c r="BH292" s="767">
        <f>SUM('monthly data'!FQ292:FS292)</f>
        <v>97.963741015000011</v>
      </c>
      <c r="BI292" s="767">
        <f>SUM('monthly data'!FT292:FV292)</f>
        <v>107.37291809199999</v>
      </c>
      <c r="BJ292" s="767">
        <f>SUM('monthly data'!FW292:FY292)</f>
        <v>110.092946494</v>
      </c>
      <c r="BK292" s="767">
        <f>SUM('monthly data'!FZ292:GB292)</f>
        <v>119.15303493964723</v>
      </c>
      <c r="BL292" s="767">
        <f>SUM('monthly data'!GC292:GE292)</f>
        <v>123.41762211253359</v>
      </c>
      <c r="BM292" s="767">
        <f>SUM('monthly data'!GF292:GH292)</f>
        <v>124.71265512767</v>
      </c>
      <c r="BN292" s="767">
        <f>SUM('monthly data'!GI292:GK292)</f>
        <v>133.68241000034828</v>
      </c>
      <c r="BO292" s="767">
        <f>SUM('monthly data'!GL292:GN292)</f>
        <v>121.87983285</v>
      </c>
      <c r="BP292" s="767">
        <f>SUM('monthly data'!GO292:GQ292)</f>
        <v>148.11903386400002</v>
      </c>
      <c r="BQ292" s="767">
        <f>SUM('monthly data'!GR292:GT292)</f>
        <v>143.98176506799999</v>
      </c>
      <c r="BR292" s="767">
        <f>SUM('monthly data'!GU292:GW292)</f>
        <v>154.49728283282002</v>
      </c>
      <c r="BS292" s="767">
        <f>SUM('monthly data'!GX292:GZ292)</f>
        <v>151.22466395237001</v>
      </c>
      <c r="BT292" s="767">
        <f>SUM('monthly data'!HA292:HC292)</f>
        <v>165.00360318643001</v>
      </c>
      <c r="BU292" s="767">
        <f>SUM('monthly data'!HD292:HF292)</f>
        <v>152.83330000000001</v>
      </c>
      <c r="BV292" s="767">
        <f>SUM('monthly data'!HG292:HI292)</f>
        <v>166.75659864300002</v>
      </c>
      <c r="BW292" s="767">
        <f>SUM('monthly data'!HJ292:HL292)</f>
        <v>163.05391425692679</v>
      </c>
      <c r="BX292" s="767">
        <f>SUM('monthly data'!HM292:HO292)</f>
        <v>176.626100947439</v>
      </c>
      <c r="BY292" s="767">
        <f>SUM('monthly data'!HP292:HR292)</f>
        <v>173.5622931746887</v>
      </c>
      <c r="BZ292" s="767">
        <f>SUM('monthly data'!HS292:HU292)</f>
        <v>190.97808751024331</v>
      </c>
      <c r="CA292" s="767">
        <f>SUM('monthly data'!HV292:HX292)</f>
        <v>194.68033050360179</v>
      </c>
      <c r="CB292" s="767">
        <f>SUM('monthly data'!HY292:IA292)</f>
        <v>220.62594489302896</v>
      </c>
      <c r="CC292" s="767">
        <f>SUM('monthly data'!IB292:ID292)</f>
        <v>214.018990355037</v>
      </c>
      <c r="CD292" s="767">
        <f>SUM('monthly data'!IE292:IG292)</f>
        <v>212.5878158127602</v>
      </c>
      <c r="CE292" s="767">
        <f>SUM('monthly data'!IH292:IJ292)</f>
        <v>223.59363701628041</v>
      </c>
      <c r="CF292" s="767">
        <f>SUM('monthly data'!IK292:IM292)</f>
        <v>215.50979991400635</v>
      </c>
      <c r="CG292" s="767">
        <f>SUM('monthly data'!IN292:IP292)</f>
        <v>224.74078010852025</v>
      </c>
      <c r="CH292" s="767">
        <f>SUM('monthly data'!IQ292:IS292)</f>
        <v>253.42418699858115</v>
      </c>
      <c r="CI292" s="767">
        <f>SUM('monthly data'!IT292:IV292)</f>
        <v>242.7723330089392</v>
      </c>
      <c r="CJ292" s="767">
        <f>SUM('monthly data'!IW292:IY292)</f>
        <v>226.59476943570138</v>
      </c>
      <c r="CK292" s="767">
        <f>SUM('monthly data'!IZ292:JB292)</f>
        <v>270.39538393510958</v>
      </c>
      <c r="CL292" s="767">
        <f>SUM('monthly data'!JC292:JE292)</f>
        <v>280.02753003586429</v>
      </c>
      <c r="CM292" s="767">
        <f>SUM('monthly data'!JF292:JH292)</f>
        <v>257.4782089855334</v>
      </c>
      <c r="CN292" s="767">
        <f>SUM('monthly data'!JI292:JK292)</f>
        <v>327.12643534957999</v>
      </c>
      <c r="CO292" s="767">
        <f>SUM('monthly data'!JL292:JN292)</f>
        <v>327.45758398485896</v>
      </c>
      <c r="CP292" s="767">
        <f>SUM('monthly data'!JO292:JQ292)</f>
        <v>307.93017702283782</v>
      </c>
      <c r="CQ292" s="767">
        <f>SUM('monthly data'!JR292:JT292)</f>
        <v>284.08240027622156</v>
      </c>
      <c r="CR292" s="767">
        <f>SUM('monthly data'!JU292:JW292)</f>
        <v>280.24055873140486</v>
      </c>
      <c r="CS292" s="767">
        <f>SUM('monthly data'!JX292:JZ292)</f>
        <v>311.454459342988</v>
      </c>
      <c r="CT292" s="767">
        <f>SUM('monthly data'!KA292:KC292)</f>
        <v>362.57662508178237</v>
      </c>
      <c r="CU292" s="767">
        <f>SUM('monthly data'!KD292:KF292)</f>
        <v>315.62620582345005</v>
      </c>
      <c r="CV292" s="767">
        <f>SUM('monthly data'!KG292:KI292)</f>
        <v>353.94780100598825</v>
      </c>
      <c r="CW292" s="767">
        <f>SUM('monthly data'!KJ292:KL292)</f>
        <v>436.80253205970041</v>
      </c>
      <c r="CX292" s="767">
        <f>SUM('monthly data'!KM292:KO292)</f>
        <v>473.66161555158749</v>
      </c>
      <c r="CY292" s="767">
        <f>SUM('monthly data'!KP292:KR292)</f>
        <v>477.17800615645103</v>
      </c>
      <c r="CZ292" s="767">
        <f>SUM('monthly data'!KS292:KU292)</f>
        <v>513.48939642732057</v>
      </c>
      <c r="DA292" s="767">
        <f>SUM('monthly data'!KV292:KX292)</f>
        <v>452.6533413060468</v>
      </c>
      <c r="DB292" s="767">
        <f>SUM('monthly data'!KY292:LA292)</f>
        <v>446.29515727077899</v>
      </c>
      <c r="DC292" s="767">
        <f>SUM('monthly data'!LB292:LD292)</f>
        <v>420.29258100583968</v>
      </c>
      <c r="DD292" s="767">
        <f>SUM('monthly data'!LE292:LG292)</f>
        <v>532.77246169363968</v>
      </c>
      <c r="DE292" s="767">
        <f>SUM('monthly data'!LH292:LJ292)</f>
        <v>576.92521245129308</v>
      </c>
      <c r="DF292" s="767">
        <f>SUM('monthly data'!LK292:LM292)</f>
        <v>484.34730867420859</v>
      </c>
      <c r="DG292" s="767">
        <f>SUM('monthly data'!LN292:LP292)</f>
        <v>622.01742260742049</v>
      </c>
      <c r="DH292" s="767">
        <f>SUM('monthly data'!LQ292:LS292)</f>
        <v>642.28801252036567</v>
      </c>
      <c r="DI292" s="767">
        <f>SUM('monthly data'!LT292:LV292)</f>
        <v>722.37340849776763</v>
      </c>
      <c r="DJ292" s="767">
        <f>SUM('monthly data'!LW292:LY292)</f>
        <v>531.01040447223363</v>
      </c>
      <c r="DK292" s="767">
        <f>SUM('monthly data'!LZ292:MB292)</f>
        <v>0</v>
      </c>
      <c r="DL292" s="767">
        <f>SUM('monthly data'!MC292:ME292)</f>
        <v>0</v>
      </c>
      <c r="DM292" s="767">
        <f>SUM('monthly data'!MF292:MH292)</f>
        <v>0</v>
      </c>
      <c r="DN292" s="767">
        <f>SUM('monthly data'!MI292:MK292)</f>
        <v>0</v>
      </c>
      <c r="DO292" s="767">
        <f>SUM('monthly data'!ML292:MN292)</f>
        <v>0</v>
      </c>
      <c r="DP292" s="767">
        <f>SUM('monthly data'!MO292:MQ292)</f>
        <v>0</v>
      </c>
      <c r="DQ292" s="767">
        <f>SUM('monthly data'!MR292:MT292)</f>
        <v>0</v>
      </c>
      <c r="DR292" s="767">
        <f>SUM('monthly data'!MU292:MW292)</f>
        <v>0</v>
      </c>
      <c r="DS292" s="100"/>
      <c r="DT292" s="100"/>
      <c r="DU292" s="100"/>
      <c r="DV292" s="100"/>
      <c r="DW292" s="100"/>
      <c r="DX292" s="100"/>
      <c r="DY292" s="100"/>
      <c r="DZ292" s="100"/>
    </row>
    <row r="293" spans="1:130">
      <c r="B293" s="689" t="s">
        <v>39</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67">
        <f>SUM('monthly data'!AX293:AZ293)</f>
        <v>8.4832590550000013</v>
      </c>
      <c r="T293" s="767">
        <f>SUM('monthly data'!BA293:BC293)</f>
        <v>8.4832590550000013</v>
      </c>
      <c r="U293" s="767">
        <f>SUM('monthly data'!BD293:BF293)</f>
        <v>8.4832590550000013</v>
      </c>
      <c r="V293" s="767">
        <f>SUM('monthly data'!BG293:BI293)</f>
        <v>8.4832590550000013</v>
      </c>
      <c r="W293" s="767">
        <f>SUM('monthly data'!BJ293:BL293)</f>
        <v>9.2317201525000012</v>
      </c>
      <c r="X293" s="767">
        <f>SUM('monthly data'!BM293:BO293)</f>
        <v>9.2317201525000012</v>
      </c>
      <c r="Y293" s="767">
        <f>SUM('monthly data'!BP293:BR293)</f>
        <v>9.2317201525000012</v>
      </c>
      <c r="Z293" s="767">
        <f>SUM('monthly data'!BS293:BU293)</f>
        <v>9.2317201525000012</v>
      </c>
      <c r="AA293" s="767">
        <f>SUM('monthly data'!BV293:BX293)</f>
        <v>9.738150000000001</v>
      </c>
      <c r="AB293" s="767">
        <f>SUM('monthly data'!BY293:CA293)</f>
        <v>9.738150000000001</v>
      </c>
      <c r="AC293" s="767">
        <f>SUM('monthly data'!CB293:CD293)</f>
        <v>9.738150000000001</v>
      </c>
      <c r="AD293" s="767">
        <f>SUM('monthly data'!CE293:CG293)</f>
        <v>9.738150000000001</v>
      </c>
      <c r="AE293" s="767">
        <f>SUM('monthly data'!CH293:CJ293)</f>
        <v>10.27766875</v>
      </c>
      <c r="AF293" s="767">
        <f>SUM('monthly data'!CK293:CM293)</f>
        <v>10.27766875</v>
      </c>
      <c r="AG293" s="767">
        <f>SUM('monthly data'!CN293:CP293)</f>
        <v>10.27766875</v>
      </c>
      <c r="AH293" s="767">
        <f>SUM('monthly data'!CQ293:CS293)</f>
        <v>10.27766875</v>
      </c>
      <c r="AI293" s="767">
        <f>SUM('monthly data'!CT293:CV293)</f>
        <v>11.0712875</v>
      </c>
      <c r="AJ293" s="767">
        <f>SUM('monthly data'!CW293:CY293)</f>
        <v>11.0712875</v>
      </c>
      <c r="AK293" s="767">
        <f>SUM('monthly data'!CZ293:DB293)</f>
        <v>11.0712875</v>
      </c>
      <c r="AL293" s="767">
        <f>SUM('monthly data'!DC293:DE293)</f>
        <v>11.0712875</v>
      </c>
      <c r="AM293" s="767">
        <f>SUM('monthly data'!DF293:DH293)</f>
        <v>12.018498349375001</v>
      </c>
      <c r="AN293" s="767">
        <f>SUM('monthly data'!DI293:DK293)</f>
        <v>12.018498349375001</v>
      </c>
      <c r="AO293" s="767">
        <f>SUM('monthly data'!DL293:DN293)</f>
        <v>12.018498349375001</v>
      </c>
      <c r="AP293" s="767">
        <f>SUM('monthly data'!DO293:DQ293)</f>
        <v>12.018498349375001</v>
      </c>
      <c r="AQ293" s="767">
        <f>SUM('monthly data'!DR293:DT293)</f>
        <v>13.32213419875</v>
      </c>
      <c r="AR293" s="767">
        <f>SUM('monthly data'!DU293:DW293)</f>
        <v>13.32213419875</v>
      </c>
      <c r="AS293" s="767">
        <f>SUM('monthly data'!DX293:DZ293)</f>
        <v>13.32213419875</v>
      </c>
      <c r="AT293" s="767">
        <f>SUM('monthly data'!EA293:EC293)</f>
        <v>13.32213419875</v>
      </c>
      <c r="AU293" s="767">
        <f>SUM('monthly data'!ED293:EF293)</f>
        <v>16.025442099374999</v>
      </c>
      <c r="AV293" s="767">
        <f>SUM('monthly data'!EG293:EI293)</f>
        <v>16.025442099374999</v>
      </c>
      <c r="AW293" s="767">
        <f>SUM('monthly data'!EJ293:EL293)</f>
        <v>16.025442099374999</v>
      </c>
      <c r="AX293" s="767">
        <f>SUM('monthly data'!EM293:EO293)</f>
        <v>16.025442099374999</v>
      </c>
      <c r="AY293" s="767">
        <f>SUM('monthly data'!EP293:ER293)</f>
        <v>18.66771</v>
      </c>
      <c r="AZ293" s="767">
        <f>SUM('monthly data'!ES293:EU293)</f>
        <v>18.493400000000001</v>
      </c>
      <c r="BA293" s="767">
        <f>SUM('monthly data'!EV293:EX293)</f>
        <v>17.956469999999999</v>
      </c>
      <c r="BB293" s="767">
        <f>SUM('monthly data'!EY293:FA293)</f>
        <v>18.24334</v>
      </c>
      <c r="BC293" s="767">
        <f>SUM('monthly data'!FB293:FD293)</f>
        <v>19.634980000000002</v>
      </c>
      <c r="BD293" s="767">
        <f>SUM('monthly data'!FE293:FG293)</f>
        <v>20.435469999999999</v>
      </c>
      <c r="BE293" s="767">
        <f>SUM('monthly data'!FH293:FJ293)</f>
        <v>22.324120000000001</v>
      </c>
      <c r="BF293" s="767">
        <f>SUM('monthly data'!FK293:FM293)</f>
        <v>21.783999999999999</v>
      </c>
      <c r="BG293" s="767">
        <f>SUM('monthly data'!FN293:FP293)</f>
        <v>22.918120000000002</v>
      </c>
      <c r="BH293" s="767">
        <f>SUM('monthly data'!FQ293:FS293)</f>
        <v>23.832699999999999</v>
      </c>
      <c r="BI293" s="767">
        <f>SUM('monthly data'!FT293:FV293)</f>
        <v>25.051749999999998</v>
      </c>
      <c r="BJ293" s="767">
        <f>SUM('monthly data'!FW293:FY293)</f>
        <v>25.599709999999998</v>
      </c>
      <c r="BK293" s="767">
        <f>SUM('monthly data'!FZ293:GB293)</f>
        <v>26.55836</v>
      </c>
      <c r="BL293" s="767">
        <f>SUM('monthly data'!GC293:GE293)</f>
        <v>29.631129999999999</v>
      </c>
      <c r="BM293" s="767">
        <f>SUM('monthly data'!GF293:GH293)</f>
        <v>28.869160000000001</v>
      </c>
      <c r="BN293" s="767">
        <f>SUM('monthly data'!GI293:GK293)</f>
        <v>31.315649999999998</v>
      </c>
      <c r="BO293" s="767">
        <f>SUM('monthly data'!GL293:GN293)</f>
        <v>29.18824</v>
      </c>
      <c r="BP293" s="767">
        <f>SUM('monthly data'!GO293:GQ293)</f>
        <v>32.473749999999995</v>
      </c>
      <c r="BQ293" s="767">
        <f>SUM('monthly data'!GR293:GT293)</f>
        <v>34.005929999999999</v>
      </c>
      <c r="BR293" s="767">
        <f>SUM('monthly data'!GU293:GW293)</f>
        <v>34.716839999999998</v>
      </c>
      <c r="BS293" s="767">
        <f>SUM('monthly data'!GX293:GZ293)</f>
        <v>32.876260000000002</v>
      </c>
      <c r="BT293" s="767">
        <f>SUM('monthly data'!HA293:HC293)</f>
        <v>43.091709999999999</v>
      </c>
      <c r="BU293" s="767">
        <f>SUM('monthly data'!HD293:HF293)</f>
        <v>38.877499999999998</v>
      </c>
      <c r="BV293" s="767">
        <f>SUM('monthly data'!HG293:HI293)</f>
        <v>43.874031372999994</v>
      </c>
      <c r="BW293" s="767">
        <f>SUM('monthly data'!HJ293:HL293)</f>
        <v>41.692030862000003</v>
      </c>
      <c r="BX293" s="767">
        <f>SUM('monthly data'!HM293:HO293)</f>
        <v>44.455945221999997</v>
      </c>
      <c r="BY293" s="767">
        <f>SUM('monthly data'!HP293:HR293)</f>
        <v>45.076116945999999</v>
      </c>
      <c r="BZ293" s="767">
        <f>SUM('monthly data'!HS293:HU293)</f>
        <v>47.796742127999998</v>
      </c>
      <c r="CA293" s="767">
        <f>SUM('monthly data'!HV293:HX293)</f>
        <v>46.793518440999996</v>
      </c>
      <c r="CB293" s="767">
        <f>SUM('monthly data'!HY293:IA293)</f>
        <v>48.205691949000006</v>
      </c>
      <c r="CC293" s="767">
        <f>SUM('monthly data'!IB293:ID293)</f>
        <v>52.335936163</v>
      </c>
      <c r="CD293" s="767">
        <f>SUM('monthly data'!IE293:IG293)</f>
        <v>49.451497187000001</v>
      </c>
      <c r="CE293" s="767">
        <f>SUM('monthly data'!IH293:IJ293)</f>
        <v>52.243148180999995</v>
      </c>
      <c r="CF293" s="767">
        <f>SUM('monthly data'!IK293:IM293)</f>
        <v>49.736614715999998</v>
      </c>
      <c r="CG293" s="767">
        <f>SUM('monthly data'!IN293:IP293)</f>
        <v>58.120547226999996</v>
      </c>
      <c r="CH293" s="767">
        <f>SUM('monthly data'!IQ293:IS293)</f>
        <v>57.189610015</v>
      </c>
      <c r="CI293" s="767">
        <f>SUM('monthly data'!IT293:IV293)</f>
        <v>61.931993864999995</v>
      </c>
      <c r="CJ293" s="767">
        <f>SUM('monthly data'!IW293:IY293)</f>
        <v>65.093086084999996</v>
      </c>
      <c r="CK293" s="767">
        <f>SUM('monthly data'!IZ293:JB293)</f>
        <v>73.921212893999993</v>
      </c>
      <c r="CL293" s="767">
        <f>SUM('monthly data'!JC293:JE293)</f>
        <v>74.163988673000006</v>
      </c>
      <c r="CM293" s="767">
        <f>SUM('monthly data'!JF293:JH293)</f>
        <v>68.093177329</v>
      </c>
      <c r="CN293" s="767">
        <f>SUM('monthly data'!JI293:JK293)</f>
        <v>101.91333165099999</v>
      </c>
      <c r="CO293" s="767">
        <f>SUM('monthly data'!JL293:JN293)</f>
        <v>84.881944930000003</v>
      </c>
      <c r="CP293" s="767">
        <f>SUM('monthly data'!JO293:JQ293)</f>
        <v>74.176055554000001</v>
      </c>
      <c r="CQ293" s="767">
        <f>SUM('monthly data'!JR293:JT293)</f>
        <v>83.493336552000002</v>
      </c>
      <c r="CR293" s="767">
        <f>SUM('monthly data'!JU293:JW293)</f>
        <v>81.739129982999998</v>
      </c>
      <c r="CS293" s="767">
        <f>SUM('monthly data'!JX293:JZ293)</f>
        <v>86.053433920000003</v>
      </c>
      <c r="CT293" s="767">
        <f>SUM('monthly data'!KA293:KC293)</f>
        <v>82.531441986999994</v>
      </c>
      <c r="CU293" s="767">
        <f>SUM('monthly data'!KD293:KF293)</f>
        <v>87.671382160999997</v>
      </c>
      <c r="CV293" s="767">
        <f>SUM('monthly data'!KG293:KI293)</f>
        <v>109.895006384</v>
      </c>
      <c r="CW293" s="767">
        <f>SUM('monthly data'!KJ293:KL293)</f>
        <v>71.112908336000004</v>
      </c>
      <c r="CX293" s="767">
        <f>SUM('monthly data'!KM293:KO293)</f>
        <v>62.819895344999999</v>
      </c>
      <c r="CY293" s="767">
        <f>SUM('monthly data'!KP293:KR293)</f>
        <v>70.766716122000005</v>
      </c>
      <c r="CZ293" s="767">
        <f>SUM('monthly data'!KS293:KU293)</f>
        <v>61.627545104000006</v>
      </c>
      <c r="DA293" s="767">
        <f>SUM('monthly data'!KV293:KX293)</f>
        <v>135.97358798100001</v>
      </c>
      <c r="DB293" s="767">
        <f>SUM('monthly data'!KY293:LA293)</f>
        <v>133.87777657999999</v>
      </c>
      <c r="DC293" s="767">
        <f>SUM('monthly data'!LB293:LD293)</f>
        <v>136.26728293600002</v>
      </c>
      <c r="DD293" s="767">
        <f>SUM('monthly data'!LE293:LG293)</f>
        <v>145.35257727199999</v>
      </c>
      <c r="DE293" s="767">
        <f>SUM('monthly data'!LH293:LJ293)</f>
        <v>155.763119558</v>
      </c>
      <c r="DF293" s="767">
        <f>SUM('monthly data'!LK293:LM293)</f>
        <v>147.13247023299999</v>
      </c>
      <c r="DG293" s="767">
        <f>SUM('monthly data'!LN293:LP293)</f>
        <v>164.812391443</v>
      </c>
      <c r="DH293" s="767">
        <f>SUM('monthly data'!LQ293:LS293)</f>
        <v>181.27536502457247</v>
      </c>
      <c r="DI293" s="767">
        <f>SUM('monthly data'!LT293:LV293)</f>
        <v>196.175307326</v>
      </c>
      <c r="DJ293" s="767">
        <f>SUM('monthly data'!LW293:LY293)</f>
        <v>191.82297517262478</v>
      </c>
      <c r="DK293" s="767">
        <f>SUM('monthly data'!LZ293:MB293)</f>
        <v>0</v>
      </c>
      <c r="DL293" s="767">
        <f>SUM('monthly data'!MC293:ME293)</f>
        <v>0</v>
      </c>
      <c r="DM293" s="767">
        <f>SUM('monthly data'!MF293:MH293)</f>
        <v>0</v>
      </c>
      <c r="DN293" s="767">
        <f>SUM('monthly data'!MI293:MK293)</f>
        <v>0</v>
      </c>
      <c r="DO293" s="767">
        <f>SUM('monthly data'!ML293:MN293)</f>
        <v>0</v>
      </c>
      <c r="DP293" s="767">
        <f>SUM('monthly data'!MO293:MQ293)</f>
        <v>0</v>
      </c>
      <c r="DQ293" s="767">
        <f>SUM('monthly data'!MR293:MT293)</f>
        <v>0</v>
      </c>
      <c r="DR293" s="767">
        <f>SUM('monthly data'!MU293:MW293)</f>
        <v>0</v>
      </c>
      <c r="DS293" s="100"/>
      <c r="DT293" s="100"/>
      <c r="DU293" s="100"/>
      <c r="DV293" s="100"/>
      <c r="DW293" s="100"/>
      <c r="DX293" s="100"/>
      <c r="DY293" s="100"/>
      <c r="DZ293" s="100"/>
    </row>
    <row r="294" spans="1:130">
      <c r="B294" s="689"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67">
        <f>SUM('monthly data'!AX294:AZ294)</f>
        <v>6.3836860289999997</v>
      </c>
      <c r="T294" s="767">
        <f>SUM('monthly data'!BA294:BC294)</f>
        <v>6.3836860289999997</v>
      </c>
      <c r="U294" s="767">
        <f>SUM('monthly data'!BD294:BF294)</f>
        <v>6.3836860289999997</v>
      </c>
      <c r="V294" s="767">
        <f>SUM('monthly data'!BG294:BI294)</f>
        <v>6.3836860289999997</v>
      </c>
      <c r="W294" s="767">
        <f>SUM('monthly data'!BJ294:BL294)</f>
        <v>6.5616648895000012</v>
      </c>
      <c r="X294" s="767">
        <f>SUM('monthly data'!BM294:BO294)</f>
        <v>6.5616648895000012</v>
      </c>
      <c r="Y294" s="767">
        <f>SUM('monthly data'!BP294:BR294)</f>
        <v>6.5616648895000012</v>
      </c>
      <c r="Z294" s="767">
        <f>SUM('monthly data'!BS294:BU294)</f>
        <v>6.5616648895000012</v>
      </c>
      <c r="AA294" s="767">
        <f>SUM('monthly data'!BV294:BX294)</f>
        <v>7.5046687500000004</v>
      </c>
      <c r="AB294" s="767">
        <f>SUM('monthly data'!BY294:CA294)</f>
        <v>7.5046687500000004</v>
      </c>
      <c r="AC294" s="767">
        <f>SUM('monthly data'!CB294:CD294)</f>
        <v>7.5046687500000004</v>
      </c>
      <c r="AD294" s="767">
        <f>SUM('monthly data'!CE294:CG294)</f>
        <v>7.5046687500000004</v>
      </c>
      <c r="AE294" s="767">
        <f>SUM('monthly data'!CH294:CJ294)</f>
        <v>9.1141062500000007</v>
      </c>
      <c r="AF294" s="767">
        <f>SUM('monthly data'!CK294:CM294)</f>
        <v>9.1141062500000007</v>
      </c>
      <c r="AG294" s="767">
        <f>SUM('monthly data'!CN294:CP294)</f>
        <v>9.1141062500000007</v>
      </c>
      <c r="AH294" s="767">
        <f>SUM('monthly data'!CQ294:CS294)</f>
        <v>9.1141062500000007</v>
      </c>
      <c r="AI294" s="767">
        <f>SUM('monthly data'!CT294:CV294)</f>
        <v>10.811037500000001</v>
      </c>
      <c r="AJ294" s="767">
        <f>SUM('monthly data'!CW294:CY294)</f>
        <v>10.811037500000001</v>
      </c>
      <c r="AK294" s="767">
        <f>SUM('monthly data'!CZ294:DB294)</f>
        <v>10.811037500000001</v>
      </c>
      <c r="AL294" s="767">
        <f>SUM('monthly data'!DC294:DE294)</f>
        <v>10.811037500000001</v>
      </c>
      <c r="AM294" s="767">
        <f>SUM('monthly data'!DF294:DH294)</f>
        <v>12.794784983374374</v>
      </c>
      <c r="AN294" s="767">
        <f>SUM('monthly data'!DI294:DK294)</f>
        <v>12.794784983374374</v>
      </c>
      <c r="AO294" s="767">
        <f>SUM('monthly data'!DL294:DN294)</f>
        <v>12.794784983374374</v>
      </c>
      <c r="AP294" s="767">
        <f>SUM('monthly data'!DO294:DQ294)</f>
        <v>12.794784983374374</v>
      </c>
      <c r="AQ294" s="767">
        <f>SUM('monthly data'!DR294:DT294)</f>
        <v>15.503682466748749</v>
      </c>
      <c r="AR294" s="767">
        <f>SUM('monthly data'!DU294:DW294)</f>
        <v>15.503682466748749</v>
      </c>
      <c r="AS294" s="767">
        <f>SUM('monthly data'!DX294:DZ294)</f>
        <v>15.503682466748749</v>
      </c>
      <c r="AT294" s="767">
        <f>SUM('monthly data'!EA294:EC294)</f>
        <v>15.503682466748749</v>
      </c>
      <c r="AU294" s="767">
        <f>SUM('monthly data'!ED294:EF294)</f>
        <v>16.800922483374375</v>
      </c>
      <c r="AV294" s="767">
        <f>SUM('monthly data'!EG294:EI294)</f>
        <v>16.800922483374375</v>
      </c>
      <c r="AW294" s="767">
        <f>SUM('monthly data'!EJ294:EL294)</f>
        <v>16.800922483374375</v>
      </c>
      <c r="AX294" s="767">
        <f>SUM('monthly data'!EM294:EO294)</f>
        <v>16.800922483374375</v>
      </c>
      <c r="AY294" s="767">
        <f>SUM('monthly data'!EP294:ER294)</f>
        <v>16.962440000000001</v>
      </c>
      <c r="AZ294" s="767">
        <f>SUM('monthly data'!ES294:EU294)</f>
        <v>13.757810000000001</v>
      </c>
      <c r="BA294" s="767">
        <f>SUM('monthly data'!EV294:EX294)</f>
        <v>22.046659999999999</v>
      </c>
      <c r="BB294" s="767">
        <f>SUM('monthly data'!EY294:FA294)</f>
        <v>24.745349999999998</v>
      </c>
      <c r="BC294" s="767">
        <f>SUM('monthly data'!FB294:FD294)</f>
        <v>17.688659999999999</v>
      </c>
      <c r="BD294" s="767">
        <f>SUM('monthly data'!FE294:FG294)</f>
        <v>17.435400000000001</v>
      </c>
      <c r="BE294" s="767">
        <f>SUM('monthly data'!FH294:FJ294)</f>
        <v>21.795119999999997</v>
      </c>
      <c r="BF294" s="767">
        <f>SUM('monthly data'!FK294:FM294)</f>
        <v>23.40767</v>
      </c>
      <c r="BG294" s="767">
        <f>SUM('monthly data'!FN294:FP294)</f>
        <v>27.449919999999999</v>
      </c>
      <c r="BH294" s="767">
        <f>SUM('monthly data'!FQ294:FS294)</f>
        <v>31.236099999999997</v>
      </c>
      <c r="BI294" s="767">
        <f>SUM('monthly data'!FT294:FV294)</f>
        <v>22.479649999999999</v>
      </c>
      <c r="BJ294" s="767">
        <f>SUM('monthly data'!FW294:FY294)</f>
        <v>23.640829999999998</v>
      </c>
      <c r="BK294" s="767">
        <f>SUM('monthly data'!FZ294:GB294)</f>
        <v>30.35041</v>
      </c>
      <c r="BL294" s="767">
        <f>SUM('monthly data'!GC294:GE294)</f>
        <v>30.7288</v>
      </c>
      <c r="BM294" s="767">
        <f>SUM('monthly data'!GF294:GH294)</f>
        <v>24.620139999999999</v>
      </c>
      <c r="BN294" s="767">
        <f>SUM('monthly data'!GI294:GK294)</f>
        <v>32.960790000000003</v>
      </c>
      <c r="BO294" s="767">
        <f>SUM('monthly data'!GL294:GN294)</f>
        <v>25.43225</v>
      </c>
      <c r="BP294" s="767">
        <f>SUM('monthly data'!GO294:GQ294)</f>
        <v>42.233949999999993</v>
      </c>
      <c r="BQ294" s="767">
        <f>SUM('monthly data'!GR294:GT294)</f>
        <v>35.376750000000001</v>
      </c>
      <c r="BR294" s="767">
        <f>SUM('monthly data'!GU294:GW294)</f>
        <v>33.835369999999998</v>
      </c>
      <c r="BS294" s="767">
        <f>SUM('monthly data'!GX294:GZ294)</f>
        <v>32.181809999999999</v>
      </c>
      <c r="BT294" s="767">
        <f>SUM('monthly data'!HA294:HC294)</f>
        <v>50.654269999999997</v>
      </c>
      <c r="BU294" s="767">
        <f>SUM('monthly data'!HD294:HF294)</f>
        <v>26.765699999999999</v>
      </c>
      <c r="BV294" s="767">
        <f>SUM('monthly data'!HG294:HI294)</f>
        <v>34.574451442000004</v>
      </c>
      <c r="BW294" s="767">
        <f>SUM('monthly data'!HJ294:HL294)</f>
        <v>38.302198183000002</v>
      </c>
      <c r="BX294" s="767">
        <f>SUM('monthly data'!HM294:HO294)</f>
        <v>44.954485340999994</v>
      </c>
      <c r="BY294" s="767">
        <f>SUM('monthly data'!HP294:HR294)</f>
        <v>31.191243356000001</v>
      </c>
      <c r="BZ294" s="767">
        <f>SUM('monthly data'!HS294:HU294)</f>
        <v>33.185009474000005</v>
      </c>
      <c r="CA294" s="767">
        <f>SUM('monthly data'!HV294:HX294)</f>
        <v>39.053348429000003</v>
      </c>
      <c r="CB294" s="767">
        <f>SUM('monthly data'!HY294:IA294)</f>
        <v>39.086483341000005</v>
      </c>
      <c r="CC294" s="767">
        <f>SUM('monthly data'!IB294:ID294)</f>
        <v>44.034020560000002</v>
      </c>
      <c r="CD294" s="767">
        <f>SUM('monthly data'!IE294:IG294)</f>
        <v>56.144786230999998</v>
      </c>
      <c r="CE294" s="767">
        <f>SUM('monthly data'!IH294:IJ294)</f>
        <v>54.891905170000001</v>
      </c>
      <c r="CF294" s="767">
        <f>SUM('monthly data'!IK294:IM294)</f>
        <v>34.786726395999999</v>
      </c>
      <c r="CG294" s="767">
        <f>SUM('monthly data'!IN294:IP294)</f>
        <v>47.145300257999999</v>
      </c>
      <c r="CH294" s="767">
        <f>SUM('monthly data'!IQ294:IS294)</f>
        <v>52.553532822999998</v>
      </c>
      <c r="CI294" s="767">
        <f>SUM('monthly data'!IT294:IV294)</f>
        <v>47.519319107000001</v>
      </c>
      <c r="CJ294" s="767">
        <f>SUM('monthly data'!IW294:IY294)</f>
        <v>33.403260621999998</v>
      </c>
      <c r="CK294" s="767">
        <f>SUM('monthly data'!IZ294:JB294)</f>
        <v>54.941276277</v>
      </c>
      <c r="CL294" s="767">
        <f>SUM('monthly data'!JC294:JE294)</f>
        <v>44.231961704999996</v>
      </c>
      <c r="CM294" s="767">
        <f>SUM('monthly data'!JF294:JH294)</f>
        <v>49.565859545999999</v>
      </c>
      <c r="CN294" s="767">
        <f>SUM('monthly data'!JI294:JK294)</f>
        <v>70.412775577000005</v>
      </c>
      <c r="CO294" s="767">
        <f>SUM('monthly data'!JL294:JN294)</f>
        <v>67.052111287000002</v>
      </c>
      <c r="CP294" s="767">
        <f>SUM('monthly data'!JO294:JQ294)</f>
        <v>50.697837131999997</v>
      </c>
      <c r="CQ294" s="767">
        <f>SUM('monthly data'!JR294:JT294)</f>
        <v>47.421376199999997</v>
      </c>
      <c r="CR294" s="767">
        <f>SUM('monthly data'!JU294:JW294)</f>
        <v>51.109336783000003</v>
      </c>
      <c r="CS294" s="767">
        <f>SUM('monthly data'!JX294:JZ294)</f>
        <v>60.211425725999995</v>
      </c>
      <c r="CT294" s="767">
        <f>SUM('monthly data'!KA294:KC294)</f>
        <v>58.056732474</v>
      </c>
      <c r="CU294" s="767">
        <f>SUM('monthly data'!KD294:KF294)</f>
        <v>57.573456368999999</v>
      </c>
      <c r="CV294" s="767">
        <f>SUM('monthly data'!KG294:KI294)</f>
        <v>54.010569791000002</v>
      </c>
      <c r="CW294" s="767">
        <f>SUM('monthly data'!KJ294:KL294)</f>
        <v>111.86758425350013</v>
      </c>
      <c r="CX294" s="767">
        <f>SUM('monthly data'!KM294:KO294)</f>
        <v>111.35461839550001</v>
      </c>
      <c r="CY294" s="767">
        <f>SUM('monthly data'!KP294:KR294)</f>
        <v>175.54495475300001</v>
      </c>
      <c r="CZ294" s="767">
        <f>SUM('monthly data'!KS294:KU294)</f>
        <v>173.57953200900002</v>
      </c>
      <c r="DA294" s="767">
        <f>SUM('monthly data'!KV294:KX294)</f>
        <v>174.30625961599998</v>
      </c>
      <c r="DB294" s="767">
        <f>SUM('monthly data'!KY294:LA294)</f>
        <v>140.40315745699999</v>
      </c>
      <c r="DC294" s="767">
        <f>SUM('monthly data'!LB294:LD294)</f>
        <v>128.06311668800001</v>
      </c>
      <c r="DD294" s="767">
        <f>SUM('monthly data'!LE294:LG294)</f>
        <v>243.62606140100002</v>
      </c>
      <c r="DE294" s="767">
        <f>SUM('monthly data'!LH294:LJ294)</f>
        <v>153.82722891900002</v>
      </c>
      <c r="DF294" s="767">
        <f>SUM('monthly data'!LK294:LM294)</f>
        <v>197.54289851299998</v>
      </c>
      <c r="DG294" s="767">
        <f>SUM('monthly data'!LN294:LP294)</f>
        <v>261.11645349700001</v>
      </c>
      <c r="DH294" s="767">
        <f>SUM('monthly data'!LQ294:LS294)</f>
        <v>257.91469521066</v>
      </c>
      <c r="DI294" s="767">
        <f>SUM('monthly data'!LT294:LV294)</f>
        <v>279.23991924567565</v>
      </c>
      <c r="DJ294" s="767">
        <f>SUM('monthly data'!LW294:LY294)</f>
        <v>211.30844514978261</v>
      </c>
      <c r="DK294" s="767">
        <f>SUM('monthly data'!LZ294:MB294)</f>
        <v>0</v>
      </c>
      <c r="DL294" s="767">
        <f>SUM('monthly data'!MC294:ME294)</f>
        <v>0</v>
      </c>
      <c r="DM294" s="767">
        <f>SUM('monthly data'!MF294:MH294)</f>
        <v>0</v>
      </c>
      <c r="DN294" s="767">
        <f>SUM('monthly data'!MI294:MK294)</f>
        <v>0</v>
      </c>
      <c r="DO294" s="767">
        <f>SUM('monthly data'!ML294:MN294)</f>
        <v>0</v>
      </c>
      <c r="DP294" s="767">
        <f>SUM('monthly data'!MO294:MQ294)</f>
        <v>0</v>
      </c>
      <c r="DQ294" s="767">
        <f>SUM('monthly data'!MR294:MT294)</f>
        <v>0</v>
      </c>
      <c r="DR294" s="767">
        <f>SUM('monthly data'!MU294:MW294)</f>
        <v>0</v>
      </c>
      <c r="DS294" s="100"/>
      <c r="DT294" s="100"/>
      <c r="DU294" s="100"/>
      <c r="DV294" s="100"/>
      <c r="DW294" s="100"/>
      <c r="DX294" s="100"/>
      <c r="DY294" s="100"/>
      <c r="DZ294" s="100"/>
    </row>
    <row r="295" spans="1:130">
      <c r="A295" t="s">
        <v>1436</v>
      </c>
      <c r="B295" s="692" t="s">
        <v>1396</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67">
        <f>SUM('monthly data'!AX295:AZ295)</f>
        <v>1.479739215875</v>
      </c>
      <c r="T295" s="767">
        <f>SUM('monthly data'!BA295:BC295)</f>
        <v>1.479739215875</v>
      </c>
      <c r="U295" s="767">
        <f>SUM('monthly data'!BD295:BF295)</f>
        <v>1.479739215875</v>
      </c>
      <c r="V295" s="767">
        <f>SUM('monthly data'!BG295:BI295)</f>
        <v>1.479739215875</v>
      </c>
      <c r="W295" s="767">
        <f>SUM('monthly data'!BJ295:BL295)</f>
        <v>1.3563571079374999</v>
      </c>
      <c r="X295" s="767">
        <f>SUM('monthly data'!BM295:BO295)</f>
        <v>1.3563571079374999</v>
      </c>
      <c r="Y295" s="767">
        <f>SUM('monthly data'!BP295:BR295)</f>
        <v>1.3563571079374999</v>
      </c>
      <c r="Z295" s="767">
        <f>SUM('monthly data'!BS295:BU295)</f>
        <v>1.3563571079374999</v>
      </c>
      <c r="AA295" s="767">
        <f>SUM('monthly data'!BV295:BX295)</f>
        <v>1.46055</v>
      </c>
      <c r="AB295" s="767">
        <f>SUM('monthly data'!BY295:CA295)</f>
        <v>1.46055</v>
      </c>
      <c r="AC295" s="767">
        <f>SUM('monthly data'!CB295:CD295)</f>
        <v>1.46055</v>
      </c>
      <c r="AD295" s="767">
        <f>SUM('monthly data'!CE295:CG295)</f>
        <v>1.46055</v>
      </c>
      <c r="AE295" s="767">
        <f>SUM('monthly data'!CH295:CJ295)</f>
        <v>1.8645624999999999</v>
      </c>
      <c r="AF295" s="767">
        <f>SUM('monthly data'!CK295:CM295)</f>
        <v>1.8645624999999999</v>
      </c>
      <c r="AG295" s="767">
        <f>SUM('monthly data'!CN295:CP295)</f>
        <v>1.8645624999999999</v>
      </c>
      <c r="AH295" s="767">
        <f>SUM('monthly data'!CQ295:CS295)</f>
        <v>1.8645624999999999</v>
      </c>
      <c r="AI295" s="767">
        <f>SUM('monthly data'!CT295:CV295)</f>
        <v>2.44658</v>
      </c>
      <c r="AJ295" s="767">
        <f>SUM('monthly data'!CW295:CY295)</f>
        <v>2.44658</v>
      </c>
      <c r="AK295" s="767">
        <f>SUM('monthly data'!CZ295:DB295)</f>
        <v>2.44658</v>
      </c>
      <c r="AL295" s="767">
        <f>SUM('monthly data'!DC295:DE295)</f>
        <v>2.44658</v>
      </c>
      <c r="AM295" s="767">
        <f>SUM('monthly data'!DF295:DH295)</f>
        <v>2.8375911786249999</v>
      </c>
      <c r="AN295" s="767">
        <f>SUM('monthly data'!DI295:DK295)</f>
        <v>2.8375911786249999</v>
      </c>
      <c r="AO295" s="767">
        <f>SUM('monthly data'!DL295:DN295)</f>
        <v>2.8375911786249999</v>
      </c>
      <c r="AP295" s="767">
        <f>SUM('monthly data'!DO295:DQ295)</f>
        <v>2.8375911786249999</v>
      </c>
      <c r="AQ295" s="767">
        <f>SUM('monthly data'!DR295:DT295)</f>
        <v>2.8854048572500002</v>
      </c>
      <c r="AR295" s="767">
        <f>SUM('monthly data'!DU295:DW295)</f>
        <v>2.8854048572500002</v>
      </c>
      <c r="AS295" s="767">
        <f>SUM('monthly data'!DX295:DZ295)</f>
        <v>2.8854048572500002</v>
      </c>
      <c r="AT295" s="767">
        <f>SUM('monthly data'!EA295:EC295)</f>
        <v>2.8854048572500002</v>
      </c>
      <c r="AU295" s="767">
        <f>SUM('monthly data'!ED295:EF295)</f>
        <v>3.0280999286249997</v>
      </c>
      <c r="AV295" s="767">
        <f>SUM('monthly data'!EG295:EI295)</f>
        <v>3.0280999286249997</v>
      </c>
      <c r="AW295" s="767">
        <f>SUM('monthly data'!EJ295:EL295)</f>
        <v>3.0280999286249997</v>
      </c>
      <c r="AX295" s="767">
        <f>SUM('monthly data'!EM295:EO295)</f>
        <v>3.0280999286249997</v>
      </c>
      <c r="AY295" s="767">
        <f>SUM('monthly data'!EP295:ER295)</f>
        <v>0.76477440200000002</v>
      </c>
      <c r="AZ295" s="767">
        <f>SUM('monthly data'!ES295:EU295)</f>
        <v>0.76646999999999998</v>
      </c>
      <c r="BA295" s="767">
        <f>SUM('monthly data'!EV295:EX295)</f>
        <v>1.6276300000000001</v>
      </c>
      <c r="BB295" s="767">
        <f>SUM('monthly data'!EY295:FA295)</f>
        <v>5.5553938439999992</v>
      </c>
      <c r="BC295" s="767">
        <f>SUM('monthly data'!FB295:FD295)</f>
        <v>1.6529</v>
      </c>
      <c r="BD295" s="767">
        <f>SUM('monthly data'!FE295:FG295)</f>
        <v>2.285706797</v>
      </c>
      <c r="BE295" s="767">
        <f>SUM('monthly data'!FH295:FJ295)</f>
        <v>2.2531599999999998</v>
      </c>
      <c r="BF295" s="767">
        <f>SUM('monthly data'!FK295:FM295)</f>
        <v>2.66303</v>
      </c>
      <c r="BG295" s="767">
        <f>SUM('monthly data'!FN295:FP295)</f>
        <v>1.09131</v>
      </c>
      <c r="BH295" s="767">
        <f>SUM('monthly data'!FQ295:FS295)</f>
        <v>1.4322299999999999</v>
      </c>
      <c r="BI295" s="767">
        <f>SUM('monthly data'!FT295:FV295)</f>
        <v>2.5144599999999997</v>
      </c>
      <c r="BJ295" s="767">
        <f>SUM('monthly data'!FW295:FY295)</f>
        <v>2.31155</v>
      </c>
      <c r="BK295" s="767">
        <f>SUM('monthly data'!FZ295:GB295)</f>
        <v>2.4242599999999999</v>
      </c>
      <c r="BL295" s="767">
        <f>SUM('monthly data'!GC295:GE295)</f>
        <v>2.2855600000000003</v>
      </c>
      <c r="BM295" s="767">
        <f>SUM('monthly data'!GF295:GH295)</f>
        <v>2.8029200000000003</v>
      </c>
      <c r="BN295" s="767">
        <f>SUM('monthly data'!GI295:GK295)</f>
        <v>2.6032700000000002</v>
      </c>
      <c r="BO295" s="767">
        <f>SUM('monthly data'!GL295:GN295)</f>
        <v>1.8433600000000001</v>
      </c>
      <c r="BP295" s="767">
        <f>SUM('monthly data'!GO295:GQ295)</f>
        <v>3.6895299999999995</v>
      </c>
      <c r="BQ295" s="767">
        <f>SUM('monthly data'!GR295:GT295)</f>
        <v>3.2909009820000001</v>
      </c>
      <c r="BR295" s="767">
        <f>SUM('monthly data'!GU295:GW295)</f>
        <v>3.630701739</v>
      </c>
      <c r="BS295" s="767">
        <f>SUM('monthly data'!GX295:GZ295)</f>
        <v>3.9371</v>
      </c>
      <c r="BT295" s="767">
        <f>SUM('monthly data'!HA295:HC295)</f>
        <v>2.0186700000000002</v>
      </c>
      <c r="BU295" s="767">
        <f>SUM('monthly data'!HD295:HF295)</f>
        <v>3.3113000000000001</v>
      </c>
      <c r="BV295" s="767">
        <f>SUM('monthly data'!HG295:HI295)</f>
        <v>0</v>
      </c>
      <c r="BW295" s="767">
        <f>SUM('monthly data'!HJ295:HL295)</f>
        <v>0</v>
      </c>
      <c r="BX295" s="767">
        <f>SUM('monthly data'!HM295:HO295)</f>
        <v>0</v>
      </c>
      <c r="BY295" s="767">
        <f>SUM('monthly data'!HP295:HR295)</f>
        <v>5.3771429791750203</v>
      </c>
      <c r="BZ295" s="767">
        <f>SUM('monthly data'!HS295:HU295)</f>
        <v>4.5156558843491528</v>
      </c>
      <c r="CA295" s="767">
        <f>SUM('monthly data'!HV295:HX295)</f>
        <v>3.8879176593734375</v>
      </c>
      <c r="CB295" s="767">
        <f>SUM('monthly data'!HY295:IA295)</f>
        <v>4.2616360679674035</v>
      </c>
      <c r="CC295" s="767">
        <f>SUM('monthly data'!IB295:ID295)</f>
        <v>4.1805357602156219</v>
      </c>
      <c r="CD295" s="767">
        <f>SUM('monthly data'!IE295:IG295)</f>
        <v>4.1400525779999997</v>
      </c>
      <c r="CE295" s="767">
        <f>SUM('monthly data'!IH295:IJ295)</f>
        <v>4.6203738336361511</v>
      </c>
      <c r="CF295" s="767">
        <f>SUM('monthly data'!IK295:IM295)</f>
        <v>5.3071719333638754</v>
      </c>
      <c r="CG295" s="767">
        <f>SUM('monthly data'!IN295:IP295)</f>
        <v>6.0629194972506966</v>
      </c>
      <c r="CH295" s="767">
        <f>SUM('monthly data'!IQ295:IS295)</f>
        <v>6.3942959915811031</v>
      </c>
      <c r="CI295" s="767">
        <f>SUM('monthly data'!IT295:IV295)</f>
        <v>6.288097618000001</v>
      </c>
      <c r="CJ295" s="767">
        <f>SUM('monthly data'!IW295:IY295)</f>
        <v>6.6060607880453457</v>
      </c>
      <c r="CK295" s="767">
        <f>SUM('monthly data'!IZ295:JB295)</f>
        <v>9.4380875727239602</v>
      </c>
      <c r="CL295" s="767">
        <f>SUM('monthly data'!JC295:JE295)</f>
        <v>9.6830976531966879</v>
      </c>
      <c r="CM295" s="767">
        <f>SUM('monthly data'!JF295:JH295)</f>
        <v>10.590761463110384</v>
      </c>
      <c r="CN295" s="767">
        <f>SUM('monthly data'!JI295:JK295)</f>
        <v>10.876110360040634</v>
      </c>
      <c r="CO295" s="767">
        <f>SUM('monthly data'!JL295:JN295)</f>
        <v>12.390090325808112</v>
      </c>
      <c r="CP295" s="767">
        <f>SUM('monthly data'!JO295:JQ295)</f>
        <v>12.258985854410344</v>
      </c>
      <c r="CQ295" s="767">
        <f>SUM('monthly data'!JR295:JT295)</f>
        <v>13.555304230068261</v>
      </c>
      <c r="CR295" s="767">
        <f>SUM('monthly data'!JU295:JW295)</f>
        <v>13.171635473718371</v>
      </c>
      <c r="CS295" s="767">
        <f>SUM('monthly data'!JX295:JZ295)</f>
        <v>12.832092876954107</v>
      </c>
      <c r="CT295" s="767">
        <f>SUM('monthly data'!KA295:KC295)</f>
        <v>14.629451506319093</v>
      </c>
      <c r="CU295" s="767">
        <f>SUM('monthly data'!KD295:KF295)</f>
        <v>13.778120931000002</v>
      </c>
      <c r="CV295" s="767">
        <f>SUM('monthly data'!KG295:KI295)</f>
        <v>13.543585620000002</v>
      </c>
      <c r="CW295" s="767">
        <f>SUM('monthly data'!KJ295:KL295)</f>
        <v>15.356410832999998</v>
      </c>
      <c r="CX295" s="767">
        <f>SUM('monthly data'!KM295:KO295)</f>
        <v>23.723921498999999</v>
      </c>
      <c r="CY295" s="767">
        <f>SUM('monthly data'!KP295:KR295)</f>
        <v>19.732541673</v>
      </c>
      <c r="CZ295" s="767">
        <f>SUM('monthly data'!KS295:KU295)</f>
        <v>19.488916398999997</v>
      </c>
      <c r="DA295" s="767">
        <f>SUM('monthly data'!KV295:KX295)</f>
        <v>27.183289321999997</v>
      </c>
      <c r="DB295" s="767">
        <f>SUM('monthly data'!KY295:LA295)</f>
        <v>23.880587033999998</v>
      </c>
      <c r="DC295" s="767">
        <f>SUM('monthly data'!LB295:LD295)</f>
        <v>32.536847656999655</v>
      </c>
      <c r="DD295" s="767">
        <f>SUM('monthly data'!LE295:LG295)</f>
        <v>29.908157388705675</v>
      </c>
      <c r="DE295" s="767">
        <f>SUM('monthly data'!LH295:LJ295)</f>
        <v>40.581413548</v>
      </c>
      <c r="DF295" s="767">
        <f>SUM('monthly data'!LK295:LM295)</f>
        <v>33.792694881000003</v>
      </c>
      <c r="DG295" s="767">
        <f>SUM('monthly data'!LN295:LP295)</f>
        <v>39.276768353999998</v>
      </c>
      <c r="DH295" s="767">
        <f>SUM('monthly data'!LQ295:LS295)</f>
        <v>36.716562588000002</v>
      </c>
      <c r="DI295" s="767">
        <f>SUM('monthly data'!LT295:LV295)</f>
        <v>50.294986099475409</v>
      </c>
      <c r="DJ295" s="767">
        <f>SUM('monthly data'!LW295:LY295)</f>
        <v>43.211246776524604</v>
      </c>
      <c r="DK295" s="767">
        <f>SUM('monthly data'!LZ295:MB295)</f>
        <v>0</v>
      </c>
      <c r="DL295" s="767">
        <f>SUM('monthly data'!MC295:ME295)</f>
        <v>0</v>
      </c>
      <c r="DM295" s="767">
        <f>SUM('monthly data'!MF295:MH295)</f>
        <v>0</v>
      </c>
      <c r="DN295" s="767">
        <f>SUM('monthly data'!MI295:MK295)</f>
        <v>0</v>
      </c>
      <c r="DO295" s="767">
        <f>SUM('monthly data'!ML295:MN295)</f>
        <v>0</v>
      </c>
      <c r="DP295" s="767">
        <f>SUM('monthly data'!MO295:MQ295)</f>
        <v>0</v>
      </c>
      <c r="DQ295" s="767">
        <f>SUM('monthly data'!MR295:MT295)</f>
        <v>0</v>
      </c>
      <c r="DR295" s="767">
        <f>SUM('monthly data'!MU295:MW295)</f>
        <v>0</v>
      </c>
      <c r="DS295" s="100"/>
      <c r="DT295" s="100"/>
      <c r="DU295" s="100"/>
      <c r="DV295" s="100"/>
      <c r="DW295" s="100"/>
      <c r="DX295" s="100"/>
      <c r="DY295" s="100"/>
      <c r="DZ295" s="100"/>
    </row>
    <row r="296" spans="1:130">
      <c r="A296" t="s">
        <v>1437</v>
      </c>
      <c r="B296" s="692" t="s">
        <v>1395</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67">
        <f>SUM('monthly data'!AX296:AZ296)</f>
        <v>0</v>
      </c>
      <c r="T296" s="767">
        <f>SUM('monthly data'!BA296:BC296)</f>
        <v>0</v>
      </c>
      <c r="U296" s="767">
        <f>SUM('monthly data'!BD296:BF296)</f>
        <v>0</v>
      </c>
      <c r="V296" s="767">
        <f>SUM('monthly data'!BG296:BI296)</f>
        <v>0</v>
      </c>
      <c r="W296" s="767">
        <f>SUM('monthly data'!BJ296:BL296)</f>
        <v>0</v>
      </c>
      <c r="X296" s="767">
        <f>SUM('monthly data'!BM296:BO296)</f>
        <v>0</v>
      </c>
      <c r="Y296" s="767">
        <f>SUM('monthly data'!BP296:BR296)</f>
        <v>0</v>
      </c>
      <c r="Z296" s="767">
        <f>SUM('monthly data'!BS296:BU296)</f>
        <v>0</v>
      </c>
      <c r="AA296" s="767">
        <f>SUM('monthly data'!BV296:BX296)</f>
        <v>0</v>
      </c>
      <c r="AB296" s="767">
        <f>SUM('monthly data'!BY296:CA296)</f>
        <v>0</v>
      </c>
      <c r="AC296" s="767">
        <f>SUM('monthly data'!CB296:CD296)</f>
        <v>0</v>
      </c>
      <c r="AD296" s="767">
        <f>SUM('monthly data'!CE296:CG296)</f>
        <v>0</v>
      </c>
      <c r="AE296" s="767">
        <f>SUM('monthly data'!CH296:CJ296)</f>
        <v>0</v>
      </c>
      <c r="AF296" s="767">
        <f>SUM('monthly data'!CK296:CM296)</f>
        <v>0</v>
      </c>
      <c r="AG296" s="767">
        <f>SUM('monthly data'!CN296:CP296)</f>
        <v>0</v>
      </c>
      <c r="AH296" s="767">
        <f>SUM('monthly data'!CQ296:CS296)</f>
        <v>0</v>
      </c>
      <c r="AI296" s="767">
        <f>SUM('monthly data'!CT296:CV296)</f>
        <v>0</v>
      </c>
      <c r="AJ296" s="767">
        <f>SUM('monthly data'!CW296:CY296)</f>
        <v>0</v>
      </c>
      <c r="AK296" s="767">
        <f>SUM('monthly data'!CZ296:DB296)</f>
        <v>0</v>
      </c>
      <c r="AL296" s="767">
        <f>SUM('monthly data'!DC296:DE296)</f>
        <v>0</v>
      </c>
      <c r="AM296" s="767">
        <f>SUM('monthly data'!DF296:DH296)</f>
        <v>0</v>
      </c>
      <c r="AN296" s="767">
        <f>SUM('monthly data'!DI296:DK296)</f>
        <v>0</v>
      </c>
      <c r="AO296" s="767">
        <f>SUM('monthly data'!DL296:DN296)</f>
        <v>0</v>
      </c>
      <c r="AP296" s="767">
        <f>SUM('monthly data'!DO296:DQ296)</f>
        <v>0</v>
      </c>
      <c r="AQ296" s="767">
        <f>SUM('monthly data'!DR296:DT296)</f>
        <v>0</v>
      </c>
      <c r="AR296" s="767">
        <f>SUM('monthly data'!DU296:DW296)</f>
        <v>0</v>
      </c>
      <c r="AS296" s="767">
        <f>SUM('monthly data'!DX296:DZ296)</f>
        <v>0</v>
      </c>
      <c r="AT296" s="767">
        <f>SUM('monthly data'!EA296:EC296)</f>
        <v>0</v>
      </c>
      <c r="AU296" s="767">
        <f>SUM('monthly data'!ED296:EF296)</f>
        <v>0</v>
      </c>
      <c r="AV296" s="767">
        <f>SUM('monthly data'!EG296:EI296)</f>
        <v>0</v>
      </c>
      <c r="AW296" s="767">
        <f>SUM('monthly data'!EJ296:EL296)</f>
        <v>0</v>
      </c>
      <c r="AX296" s="767">
        <f>SUM('monthly data'!EM296:EO296)</f>
        <v>0</v>
      </c>
      <c r="AY296" s="767">
        <f>SUM('monthly data'!EP296:ER296)</f>
        <v>0.53010433665662804</v>
      </c>
      <c r="AZ296" s="767">
        <f>SUM('monthly data'!ES296:EU296)</f>
        <v>1.2022456197521718</v>
      </c>
      <c r="BA296" s="767">
        <f>SUM('monthly data'!EV296:EX296)</f>
        <v>0.46015283305990007</v>
      </c>
      <c r="BB296" s="767">
        <f>SUM('monthly data'!EY296:FA296)</f>
        <v>7.403062492000001E-2</v>
      </c>
      <c r="BC296" s="767">
        <f>SUM('monthly data'!FB296:FD296)</f>
        <v>0.5493656254592999</v>
      </c>
      <c r="BD296" s="767">
        <f>SUM('monthly data'!FE296:FG296)</f>
        <v>1.3877464493114999</v>
      </c>
      <c r="BE296" s="767">
        <f>SUM('monthly data'!FH296:FJ296)</f>
        <v>0.5434616433627999</v>
      </c>
      <c r="BF296" s="767">
        <f>SUM('monthly data'!FK296:FM296)</f>
        <v>1.2769048530698002</v>
      </c>
      <c r="BG296" s="767">
        <f>SUM('monthly data'!FN296:FP296)</f>
        <v>0.66456754900000004</v>
      </c>
      <c r="BH296" s="767">
        <f>SUM('monthly data'!FQ296:FS296)</f>
        <v>1.4587610149999999</v>
      </c>
      <c r="BI296" s="767">
        <f>SUM('monthly data'!FT296:FV296)</f>
        <v>0.68426809200000005</v>
      </c>
      <c r="BJ296" s="767">
        <f>SUM('monthly data'!FW296:FY296)</f>
        <v>1.255026494</v>
      </c>
      <c r="BK296" s="767">
        <f>SUM('monthly data'!FZ296:GB296)</f>
        <v>0.81353493964722001</v>
      </c>
      <c r="BL296" s="767">
        <f>SUM('monthly data'!GC296:GE296)</f>
        <v>1.4912421125336</v>
      </c>
      <c r="BM296" s="767">
        <f>SUM('monthly data'!GF296:GH296)</f>
        <v>0.84343512767000006</v>
      </c>
      <c r="BN296" s="767">
        <f>SUM('monthly data'!GI296:GK296)</f>
        <v>1.4110300003482998</v>
      </c>
      <c r="BO296" s="767">
        <f>SUM('monthly data'!GL296:GN296)</f>
        <v>1.3728528500000001</v>
      </c>
      <c r="BP296" s="767">
        <f>SUM('monthly data'!GO296:GQ296)</f>
        <v>0.96019386399999995</v>
      </c>
      <c r="BQ296" s="767">
        <f>SUM('monthly data'!GR296:GT296)</f>
        <v>1.5668340860000001</v>
      </c>
      <c r="BR296" s="767">
        <f>SUM('monthly data'!GU296:GW296)</f>
        <v>0.99599109381999995</v>
      </c>
      <c r="BS296" s="767">
        <f>SUM('monthly data'!GX296:GZ296)</f>
        <v>1.6731239523699999</v>
      </c>
      <c r="BT296" s="767">
        <f>SUM('monthly data'!HA296:HC296)</f>
        <v>0.97625318642999992</v>
      </c>
      <c r="BU296" s="767">
        <f>SUM('monthly data'!HD296:HF296)</f>
        <v>1.5017</v>
      </c>
      <c r="BV296" s="767">
        <f>SUM('monthly data'!HG296:HI296)</f>
        <v>0</v>
      </c>
      <c r="BW296" s="767">
        <f>SUM('monthly data'!HJ296:HL296)</f>
        <v>2.3757611229268005</v>
      </c>
      <c r="BX296" s="767">
        <f>SUM('monthly data'!HM296:HO296)</f>
        <v>2.1035807114389873</v>
      </c>
      <c r="BY296" s="767">
        <f>SUM('monthly data'!HP296:HR296)</f>
        <v>1.8792575985136883</v>
      </c>
      <c r="BZ296" s="767">
        <f>SUM('monthly data'!HS296:HU296)</f>
        <v>10.369324827894177</v>
      </c>
      <c r="CA296" s="767">
        <f>SUM('monthly data'!HV296:HX296)</f>
        <v>2.1064545952283296</v>
      </c>
      <c r="CB296" s="767">
        <f>SUM('monthly data'!HY296:IA296)</f>
        <v>11.176415188061526</v>
      </c>
      <c r="CC296" s="767">
        <f>SUM('monthly data'!IB296:ID296)</f>
        <v>2.3784037238213944</v>
      </c>
      <c r="CD296" s="767">
        <f>SUM('monthly data'!IE296:IG296)</f>
        <v>11.22938193876019</v>
      </c>
      <c r="CE296" s="767">
        <f>SUM('monthly data'!IH296:IJ296)</f>
        <v>2.1023149306442606</v>
      </c>
      <c r="CF296" s="767">
        <f>SUM('monthly data'!IK296:IM296)</f>
        <v>11.900551686642483</v>
      </c>
      <c r="CG296" s="767">
        <f>SUM('monthly data'!IN296:IP296)</f>
        <v>3.338922375024</v>
      </c>
      <c r="CH296" s="767">
        <f>SUM('monthly data'!IQ296:IS296)</f>
        <v>11.819294436000002</v>
      </c>
      <c r="CI296" s="767">
        <f>SUM('monthly data'!IT296:IV296)</f>
        <v>3.8724093539392133</v>
      </c>
      <c r="CJ296" s="767">
        <f>SUM('monthly data'!IW296:IY296)</f>
        <v>12.31661339965604</v>
      </c>
      <c r="CK296" s="767">
        <f>SUM('monthly data'!IZ296:JB296)</f>
        <v>5.3206302813856237</v>
      </c>
      <c r="CL296" s="767">
        <f>SUM('monthly data'!JC296:JE296)</f>
        <v>13.171114056667612</v>
      </c>
      <c r="CM296" s="767">
        <f>SUM('monthly data'!JF296:JH296)</f>
        <v>5.7463248364230042</v>
      </c>
      <c r="CN296" s="767">
        <f>SUM('monthly data'!JI296:JK296)</f>
        <v>12.700550228719413</v>
      </c>
      <c r="CO296" s="767">
        <f>SUM('monthly data'!JL296:JN296)</f>
        <v>7.6699731950508312</v>
      </c>
      <c r="CP296" s="767">
        <f>SUM('monthly data'!JO296:JQ296)</f>
        <v>13.339931741427483</v>
      </c>
      <c r="CQ296" s="767">
        <f>SUM('monthly data'!JR296:JT296)</f>
        <v>6.1802398031218821</v>
      </c>
      <c r="CR296" s="767">
        <f>SUM('monthly data'!JU296:JW296)</f>
        <v>15.636832697877903</v>
      </c>
      <c r="CS296" s="767">
        <f>SUM('monthly data'!JX296:JZ296)</f>
        <v>6.3695515060338996</v>
      </c>
      <c r="CT296" s="767">
        <f>SUM('monthly data'!KA296:KC296)</f>
        <v>16.715245283463311</v>
      </c>
      <c r="CU296" s="767">
        <f>SUM('monthly data'!KD296:KF296)</f>
        <v>8.7075301229500468</v>
      </c>
      <c r="CV296" s="767">
        <f>SUM('monthly data'!KG296:KI296)</f>
        <v>16.095889800488266</v>
      </c>
      <c r="CW296" s="767">
        <f>SUM('monthly data'!KJ296:KL296)</f>
        <v>9.8897048632003148</v>
      </c>
      <c r="CX296" s="767">
        <f>SUM('monthly data'!KM296:KO296)</f>
        <v>18.549704709087507</v>
      </c>
      <c r="CY296" s="767">
        <f>SUM('monthly data'!KP296:KR296)</f>
        <v>11.979854470451006</v>
      </c>
      <c r="CZ296" s="767">
        <f>SUM('monthly data'!KS296:KU296)</f>
        <v>20.397749879320553</v>
      </c>
      <c r="DA296" s="767">
        <f>SUM('monthly data'!KV296:KX296)</f>
        <v>12.406831338046846</v>
      </c>
      <c r="DB296" s="767">
        <f>SUM('monthly data'!KY296:LA296)</f>
        <v>20.374418571778996</v>
      </c>
      <c r="DC296" s="767">
        <f>SUM('monthly data'!LB296:LD296)</f>
        <v>14.185021846840032</v>
      </c>
      <c r="DD296" s="767">
        <f>SUM('monthly data'!LE296:LG296)</f>
        <v>20.210722743933967</v>
      </c>
      <c r="DE296" s="767">
        <f>SUM('monthly data'!LH296:LJ296)</f>
        <v>20.511334603293019</v>
      </c>
      <c r="DF296" s="767">
        <f>SUM('monthly data'!LK296:LM296)</f>
        <v>7.2857815892086446</v>
      </c>
      <c r="DG296" s="767">
        <f>SUM('monthly data'!LN296:LP296)</f>
        <v>33.552730472420492</v>
      </c>
      <c r="DH296" s="767">
        <f>SUM('monthly data'!LQ296:LS296)</f>
        <v>8.6176743641332418</v>
      </c>
      <c r="DI296" s="767">
        <f>SUM('monthly data'!LT296:LV296)</f>
        <v>33.477053925616595</v>
      </c>
      <c r="DJ296" s="767">
        <f>SUM('monthly data'!LW296:LY296)</f>
        <v>9.858374780301677</v>
      </c>
      <c r="DK296" s="767">
        <f>SUM('monthly data'!LZ296:MB296)</f>
        <v>0</v>
      </c>
      <c r="DL296" s="767">
        <f>SUM('monthly data'!MC296:ME296)</f>
        <v>0</v>
      </c>
      <c r="DM296" s="767">
        <f>SUM('monthly data'!MF296:MH296)</f>
        <v>0</v>
      </c>
      <c r="DN296" s="767">
        <f>SUM('monthly data'!MI296:MK296)</f>
        <v>0</v>
      </c>
      <c r="DO296" s="767">
        <f>SUM('monthly data'!ML296:MN296)</f>
        <v>0</v>
      </c>
      <c r="DP296" s="767">
        <f>SUM('monthly data'!MO296:MQ296)</f>
        <v>0</v>
      </c>
      <c r="DQ296" s="767">
        <f>SUM('monthly data'!MR296:MT296)</f>
        <v>0</v>
      </c>
      <c r="DR296" s="767">
        <f>SUM('monthly data'!MU296:MW296)</f>
        <v>0</v>
      </c>
      <c r="DS296" s="100"/>
      <c r="DT296" s="100"/>
      <c r="DU296" s="100"/>
      <c r="DV296" s="100"/>
      <c r="DW296" s="100"/>
      <c r="DX296" s="100"/>
      <c r="DY296" s="100"/>
      <c r="DZ296" s="100"/>
    </row>
    <row r="297" spans="1:130">
      <c r="B297" s="689" t="s">
        <v>42</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67">
        <f>SUM('monthly data'!AX297:AZ297)</f>
        <v>2.7079522075</v>
      </c>
      <c r="T297" s="767">
        <f>SUM('monthly data'!BA297:BC297)</f>
        <v>2.7079522075</v>
      </c>
      <c r="U297" s="767">
        <f>SUM('monthly data'!BD297:BF297)</f>
        <v>2.7079522075</v>
      </c>
      <c r="V297" s="767">
        <f>SUM('monthly data'!BG297:BI297)</f>
        <v>2.7079522075</v>
      </c>
      <c r="W297" s="767">
        <f>SUM('monthly data'!BJ297:BL297)</f>
        <v>3.0431198537499999</v>
      </c>
      <c r="X297" s="767">
        <f>SUM('monthly data'!BM297:BO297)</f>
        <v>3.0431198537499999</v>
      </c>
      <c r="Y297" s="767">
        <f>SUM('monthly data'!BP297:BR297)</f>
        <v>3.0431198537499999</v>
      </c>
      <c r="Z297" s="767">
        <f>SUM('monthly data'!BS297:BU297)</f>
        <v>3.0431198537499999</v>
      </c>
      <c r="AA297" s="767">
        <f>SUM('monthly data'!BV297:BX297)</f>
        <v>3.8651187499999997</v>
      </c>
      <c r="AB297" s="767">
        <f>SUM('monthly data'!BY297:CA297)</f>
        <v>3.8651187499999997</v>
      </c>
      <c r="AC297" s="767">
        <f>SUM('monthly data'!CB297:CD297)</f>
        <v>3.8651187499999997</v>
      </c>
      <c r="AD297" s="767">
        <f>SUM('monthly data'!CE297:CG297)</f>
        <v>3.8651187499999997</v>
      </c>
      <c r="AE297" s="767">
        <f>SUM('monthly data'!CH297:CJ297)</f>
        <v>4.8914749999999998</v>
      </c>
      <c r="AF297" s="767">
        <f>SUM('monthly data'!CK297:CM297)</f>
        <v>4.8914749999999998</v>
      </c>
      <c r="AG297" s="767">
        <f>SUM('monthly data'!CN297:CP297)</f>
        <v>4.8914749999999998</v>
      </c>
      <c r="AH297" s="767">
        <f>SUM('monthly data'!CQ297:CS297)</f>
        <v>4.8914749999999998</v>
      </c>
      <c r="AI297" s="767">
        <f>SUM('monthly data'!CT297:CV297)</f>
        <v>6.3942375000000009</v>
      </c>
      <c r="AJ297" s="767">
        <f>SUM('monthly data'!CW297:CY297)</f>
        <v>6.3942375000000009</v>
      </c>
      <c r="AK297" s="767">
        <f>SUM('monthly data'!CZ297:DB297)</f>
        <v>6.3942375000000009</v>
      </c>
      <c r="AL297" s="767">
        <f>SUM('monthly data'!DC297:DE297)</f>
        <v>6.3942375000000009</v>
      </c>
      <c r="AM297" s="767">
        <f>SUM('monthly data'!DF297:DH297)</f>
        <v>9.4211312500000002</v>
      </c>
      <c r="AN297" s="767">
        <f>SUM('monthly data'!DI297:DK297)</f>
        <v>9.4211312500000002</v>
      </c>
      <c r="AO297" s="767">
        <f>SUM('monthly data'!DL297:DN297)</f>
        <v>9.4211312500000002</v>
      </c>
      <c r="AP297" s="767">
        <f>SUM('monthly data'!DO297:DQ297)</f>
        <v>9.4211312500000002</v>
      </c>
      <c r="AQ297" s="767">
        <f>SUM('monthly data'!DR297:DT297)</f>
        <v>13.532531250000002</v>
      </c>
      <c r="AR297" s="767">
        <f>SUM('monthly data'!DU297:DW297)</f>
        <v>13.532531250000002</v>
      </c>
      <c r="AS297" s="767">
        <f>SUM('monthly data'!DX297:DZ297)</f>
        <v>13.532531250000002</v>
      </c>
      <c r="AT297" s="767">
        <f>SUM('monthly data'!EA297:EC297)</f>
        <v>13.532531250000002</v>
      </c>
      <c r="AU297" s="767">
        <f>SUM('monthly data'!ED297:EF297)</f>
        <v>18.141981250000001</v>
      </c>
      <c r="AV297" s="767">
        <f>SUM('monthly data'!EG297:EI297)</f>
        <v>18.141981250000001</v>
      </c>
      <c r="AW297" s="767">
        <f>SUM('monthly data'!EJ297:EL297)</f>
        <v>18.141981250000001</v>
      </c>
      <c r="AX297" s="767">
        <f>SUM('monthly data'!EM297:EO297)</f>
        <v>18.141981250000001</v>
      </c>
      <c r="AY297" s="767">
        <f>SUM('monthly data'!EP297:ER297)</f>
        <v>22.052130000000002</v>
      </c>
      <c r="AZ297" s="767">
        <f>SUM('monthly data'!ES297:EU297)</f>
        <v>24.20391</v>
      </c>
      <c r="BA297" s="767">
        <f>SUM('monthly data'!EV297:EX297)</f>
        <v>31.025410000000001</v>
      </c>
      <c r="BB297" s="767">
        <f>SUM('monthly data'!EY297:FA297)</f>
        <v>26.552500000000002</v>
      </c>
      <c r="BC297" s="767">
        <f>SUM('monthly data'!FB297:FD297)</f>
        <v>30.688970000000001</v>
      </c>
      <c r="BD297" s="767">
        <f>SUM('monthly data'!FE297:FG297)</f>
        <v>33.527639999999998</v>
      </c>
      <c r="BE297" s="767">
        <f>SUM('monthly data'!FH297:FJ297)</f>
        <v>36.509419999999999</v>
      </c>
      <c r="BF297" s="767">
        <f>SUM('monthly data'!FK297:FM297)</f>
        <v>29.719769999999997</v>
      </c>
      <c r="BG297" s="767">
        <f>SUM('monthly data'!FN297:FP297)</f>
        <v>41.853520000000003</v>
      </c>
      <c r="BH297" s="767">
        <f>SUM('monthly data'!FQ297:FS297)</f>
        <v>33.300339999999998</v>
      </c>
      <c r="BI297" s="767">
        <f>SUM('monthly data'!FT297:FV297)</f>
        <v>41.198389999999996</v>
      </c>
      <c r="BJ297" s="767">
        <f>SUM('monthly data'!FW297:FY297)</f>
        <v>46.087900000000005</v>
      </c>
      <c r="BK297" s="767">
        <f>SUM('monthly data'!FZ297:GB297)</f>
        <v>44.964560000000006</v>
      </c>
      <c r="BL297" s="767">
        <f>SUM('monthly data'!GC297:GE297)</f>
        <v>48.44314</v>
      </c>
      <c r="BM297" s="767">
        <f>SUM('monthly data'!GF297:GH297)</f>
        <v>49.370280000000001</v>
      </c>
      <c r="BN297" s="767">
        <f>SUM('monthly data'!GI297:GK297)</f>
        <v>46.748099999999994</v>
      </c>
      <c r="BO297" s="767">
        <f>SUM('monthly data'!GL297:GN297)</f>
        <v>49.946449999999999</v>
      </c>
      <c r="BP297" s="767">
        <f>SUM('monthly data'!GO297:GQ297)</f>
        <v>51.821280000000002</v>
      </c>
      <c r="BQ297" s="767">
        <f>SUM('monthly data'!GR297:GT297)</f>
        <v>54.011070000000004</v>
      </c>
      <c r="BR297" s="767">
        <f>SUM('monthly data'!GU297:GW297)</f>
        <v>64.523110000000003</v>
      </c>
      <c r="BS297" s="767">
        <f>SUM('monthly data'!GX297:GZ297)</f>
        <v>53.802759999999999</v>
      </c>
      <c r="BT297" s="767">
        <f>SUM('monthly data'!HA297:HC297)</f>
        <v>53.063919999999996</v>
      </c>
      <c r="BU297" s="767">
        <f>SUM('monthly data'!HD297:HF297)</f>
        <v>65.051699999999997</v>
      </c>
      <c r="BV297" s="767">
        <f>SUM('monthly data'!HG297:HI297)</f>
        <v>68.993102450000009</v>
      </c>
      <c r="BW297" s="767">
        <f>SUM('monthly data'!HJ297:HL297)</f>
        <v>59.595829246999998</v>
      </c>
      <c r="BX297" s="767">
        <f>SUM('monthly data'!HM297:HO297)</f>
        <v>62.893578893000004</v>
      </c>
      <c r="BY297" s="767">
        <f>SUM('monthly data'!HP297:HR297)</f>
        <v>78.484113831999991</v>
      </c>
      <c r="BZ297" s="767">
        <f>SUM('monthly data'!HS297:HU297)</f>
        <v>72.651313549999998</v>
      </c>
      <c r="CA297" s="767">
        <f>SUM('monthly data'!HV297:HX297)</f>
        <v>69.748415631</v>
      </c>
      <c r="CB297" s="767">
        <f>SUM('monthly data'!HY297:IA297)</f>
        <v>65.892369031000001</v>
      </c>
      <c r="CC297" s="767">
        <f>SUM('monthly data'!IB297:ID297)</f>
        <v>77.169546182000005</v>
      </c>
      <c r="CD297" s="767">
        <f>SUM('monthly data'!IE297:IG297)</f>
        <v>63.192865196</v>
      </c>
      <c r="CE297" s="767">
        <f>SUM('monthly data'!IH297:IJ297)</f>
        <v>60.911340547999998</v>
      </c>
      <c r="CF297" s="767">
        <f>SUM('monthly data'!IK297:IM297)</f>
        <v>63.489486827999997</v>
      </c>
      <c r="CG297" s="767">
        <f>SUM('monthly data'!IN297:IP297)</f>
        <v>68.735862297245546</v>
      </c>
      <c r="CH297" s="767">
        <f>SUM('monthly data'!IQ297:IS297)</f>
        <v>89.806554640000002</v>
      </c>
      <c r="CI297" s="767">
        <f>SUM('monthly data'!IT297:IV297)</f>
        <v>79.854059991</v>
      </c>
      <c r="CJ297" s="767">
        <f>SUM('monthly data'!IW297:IY297)</f>
        <v>70.268342537999999</v>
      </c>
      <c r="CK297" s="767">
        <f>SUM('monthly data'!IZ297:JB297)</f>
        <v>75.491676463000005</v>
      </c>
      <c r="CL297" s="767">
        <f>SUM('monthly data'!JC297:JE297)</f>
        <v>86.681211488000002</v>
      </c>
      <c r="CM297" s="767">
        <f>SUM('monthly data'!JF297:JH297)</f>
        <v>94.822763598999998</v>
      </c>
      <c r="CN297" s="767">
        <f>SUM('monthly data'!JI297:JK297)</f>
        <v>103.90776360981999</v>
      </c>
      <c r="CO297" s="767">
        <f>SUM('monthly data'!JL297:JN297)</f>
        <v>90.811465596000005</v>
      </c>
      <c r="CP297" s="767">
        <f>SUM('monthly data'!JO297:JQ297)</f>
        <v>98.151417471000002</v>
      </c>
      <c r="CQ297" s="767">
        <f>SUM('monthly data'!JR297:JT297)</f>
        <v>105.48170773003142</v>
      </c>
      <c r="CR297" s="767">
        <f>SUM('monthly data'!JU297:JW297)</f>
        <v>88.652884970808572</v>
      </c>
      <c r="CS297" s="767">
        <f>SUM('monthly data'!JX297:JZ297)</f>
        <v>92.780830438999999</v>
      </c>
      <c r="CT297" s="767">
        <f>SUM('monthly data'!KA297:KC297)</f>
        <v>131.880814762</v>
      </c>
      <c r="CU297" s="767">
        <f>SUM('monthly data'!KD297:KF297)</f>
        <v>95.869497796999994</v>
      </c>
      <c r="CV297" s="767">
        <f>SUM('monthly data'!KG297:KI297)</f>
        <v>86.699854321999993</v>
      </c>
      <c r="CW297" s="767">
        <f>SUM('monthly data'!KJ297:KL297)</f>
        <v>181.16766570999999</v>
      </c>
      <c r="CX297" s="767">
        <f>SUM('monthly data'!KM297:KO297)</f>
        <v>215.27095082400004</v>
      </c>
      <c r="CY297" s="767">
        <f>SUM('monthly data'!KP297:KR297)</f>
        <v>163.69426741199999</v>
      </c>
      <c r="CZ297" s="767">
        <f>SUM('monthly data'!KS297:KU297)</f>
        <v>218.85616958599999</v>
      </c>
      <c r="DA297" s="767">
        <f>SUM('monthly data'!KV297:KX297)</f>
        <v>64.972850561000001</v>
      </c>
      <c r="DB297" s="767">
        <f>SUM('monthly data'!KY297:LA297)</f>
        <v>99.559247855999999</v>
      </c>
      <c r="DC297" s="767">
        <f>SUM('monthly data'!LB297:LD297)</f>
        <v>84.525548905999997</v>
      </c>
      <c r="DD297" s="767">
        <f>SUM('monthly data'!LE297:LG297)</f>
        <v>52.138696221999986</v>
      </c>
      <c r="DE297" s="767">
        <f>SUM('monthly data'!LH297:LJ297)</f>
        <v>180.38497103999998</v>
      </c>
      <c r="DF297" s="767">
        <f>SUM('monthly data'!LK297:LM297)</f>
        <v>50.508701638999995</v>
      </c>
      <c r="DG297" s="767">
        <f>SUM('monthly data'!LN297:LP297)</f>
        <v>79.23127279400002</v>
      </c>
      <c r="DH297" s="767">
        <f>SUM('monthly data'!LQ297:LS297)</f>
        <v>128.714879228</v>
      </c>
      <c r="DI297" s="767">
        <f>SUM('monthly data'!LT297:LV297)</f>
        <v>100.58614190099999</v>
      </c>
      <c r="DJ297" s="767">
        <f>SUM('monthly data'!LW297:LY297)</f>
        <v>71.70936259299998</v>
      </c>
      <c r="DK297" s="767">
        <f>SUM('monthly data'!LZ297:MB297)</f>
        <v>0</v>
      </c>
      <c r="DL297" s="767">
        <f>SUM('monthly data'!MC297:ME297)</f>
        <v>0</v>
      </c>
      <c r="DM297" s="767">
        <f>SUM('monthly data'!MF297:MH297)</f>
        <v>0</v>
      </c>
      <c r="DN297" s="767">
        <f>SUM('monthly data'!MI297:MK297)</f>
        <v>0</v>
      </c>
      <c r="DO297" s="767">
        <f>SUM('monthly data'!ML297:MN297)</f>
        <v>0</v>
      </c>
      <c r="DP297" s="767">
        <f>SUM('monthly data'!MO297:MQ297)</f>
        <v>0</v>
      </c>
      <c r="DQ297" s="767">
        <f>SUM('monthly data'!MR297:MT297)</f>
        <v>0</v>
      </c>
      <c r="DR297" s="767">
        <f>SUM('monthly data'!MU297:MW297)</f>
        <v>0</v>
      </c>
      <c r="DS297" s="100"/>
      <c r="DT297" s="100"/>
      <c r="DU297" s="100"/>
      <c r="DV297" s="100"/>
      <c r="DW297" s="100"/>
      <c r="DX297" s="100"/>
      <c r="DY297" s="100"/>
      <c r="DZ297" s="100"/>
    </row>
    <row r="298" spans="1:130">
      <c r="B298" s="692" t="s">
        <v>1397</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67">
        <f>SUM('monthly data'!AX298:AZ298)</f>
        <v>0</v>
      </c>
      <c r="T298" s="767">
        <f>SUM('monthly data'!BA298:BC298)</f>
        <v>0</v>
      </c>
      <c r="U298" s="767">
        <f>SUM('monthly data'!BD298:BF298)</f>
        <v>0</v>
      </c>
      <c r="V298" s="767">
        <f>SUM('monthly data'!BG298:BI298)</f>
        <v>0</v>
      </c>
      <c r="W298" s="767">
        <f>SUM('monthly data'!BJ298:BL298)</f>
        <v>0</v>
      </c>
      <c r="X298" s="767">
        <f>SUM('monthly data'!BM298:BO298)</f>
        <v>0</v>
      </c>
      <c r="Y298" s="767">
        <f>SUM('monthly data'!BP298:BR298)</f>
        <v>0</v>
      </c>
      <c r="Z298" s="767">
        <f>SUM('monthly data'!BS298:BU298)</f>
        <v>0</v>
      </c>
      <c r="AA298" s="767">
        <f>SUM('monthly data'!BV298:BX298)</f>
        <v>0</v>
      </c>
      <c r="AB298" s="767">
        <f>SUM('monthly data'!BY298:CA298)</f>
        <v>0</v>
      </c>
      <c r="AC298" s="767">
        <f>SUM('monthly data'!CB298:CD298)</f>
        <v>0</v>
      </c>
      <c r="AD298" s="767">
        <f>SUM('monthly data'!CE298:CG298)</f>
        <v>0</v>
      </c>
      <c r="AE298" s="767">
        <f>SUM('monthly data'!CH298:CJ298)</f>
        <v>0</v>
      </c>
      <c r="AF298" s="767">
        <f>SUM('monthly data'!CK298:CM298)</f>
        <v>0</v>
      </c>
      <c r="AG298" s="767">
        <f>SUM('monthly data'!CN298:CP298)</f>
        <v>0</v>
      </c>
      <c r="AH298" s="767">
        <f>SUM('monthly data'!CQ298:CS298)</f>
        <v>0</v>
      </c>
      <c r="AI298" s="767">
        <f>SUM('monthly data'!CT298:CV298)</f>
        <v>0</v>
      </c>
      <c r="AJ298" s="767">
        <f>SUM('monthly data'!CW298:CY298)</f>
        <v>0</v>
      </c>
      <c r="AK298" s="767">
        <f>SUM('monthly data'!CZ298:DB298)</f>
        <v>0</v>
      </c>
      <c r="AL298" s="767">
        <f>SUM('monthly data'!DC298:DE298)</f>
        <v>0</v>
      </c>
      <c r="AM298" s="767">
        <f>SUM('monthly data'!DF298:DH298)</f>
        <v>0</v>
      </c>
      <c r="AN298" s="767">
        <f>SUM('monthly data'!DI298:DK298)</f>
        <v>0</v>
      </c>
      <c r="AO298" s="767">
        <f>SUM('monthly data'!DL298:DN298)</f>
        <v>0</v>
      </c>
      <c r="AP298" s="767">
        <f>SUM('monthly data'!DO298:DQ298)</f>
        <v>0</v>
      </c>
      <c r="AQ298" s="767">
        <f>SUM('monthly data'!DR298:DT298)</f>
        <v>0</v>
      </c>
      <c r="AR298" s="767">
        <f>SUM('monthly data'!DU298:DW298)</f>
        <v>0</v>
      </c>
      <c r="AS298" s="767">
        <f>SUM('monthly data'!DX298:DZ298)</f>
        <v>0</v>
      </c>
      <c r="AT298" s="767">
        <f>SUM('monthly data'!EA298:EC298)</f>
        <v>0</v>
      </c>
      <c r="AU298" s="767">
        <f>SUM('monthly data'!ED298:EF298)</f>
        <v>0</v>
      </c>
      <c r="AV298" s="767">
        <f>SUM('monthly data'!EG298:EI298)</f>
        <v>0</v>
      </c>
      <c r="AW298" s="767">
        <f>SUM('monthly data'!EJ298:EL298)</f>
        <v>0</v>
      </c>
      <c r="AX298" s="767">
        <f>SUM('monthly data'!EM298:EO298)</f>
        <v>0</v>
      </c>
      <c r="AY298" s="767">
        <f>SUM('monthly data'!EP298:ER298)</f>
        <v>11.347150000000001</v>
      </c>
      <c r="AZ298" s="767">
        <f>SUM('monthly data'!ES298:EU298)</f>
        <v>8.519400000000001</v>
      </c>
      <c r="BA298" s="767">
        <f>SUM('monthly data'!EV298:EX298)</f>
        <v>17.570039999999999</v>
      </c>
      <c r="BB298" s="767">
        <f>SUM('monthly data'!EY298:FA298)</f>
        <v>9.5119799999999994</v>
      </c>
      <c r="BC298" s="767">
        <f>SUM('monthly data'!FB298:FD298)</f>
        <v>12.64068</v>
      </c>
      <c r="BD298" s="767">
        <f>SUM('monthly data'!FE298:FG298)</f>
        <v>16.016170000000002</v>
      </c>
      <c r="BE298" s="767">
        <f>SUM('monthly data'!FH298:FJ298)</f>
        <v>18.016090000000002</v>
      </c>
      <c r="BF298" s="767">
        <f>SUM('monthly data'!FK298:FM298)</f>
        <v>14.26455</v>
      </c>
      <c r="BG298" s="767">
        <f>SUM('monthly data'!FN298:FP298)</f>
        <v>14.965859999999999</v>
      </c>
      <c r="BH298" s="767">
        <f>SUM('monthly data'!FQ298:FS298)</f>
        <v>6.7036100000000003</v>
      </c>
      <c r="BI298" s="767">
        <f>SUM('monthly data'!FT298:FV298)</f>
        <v>15.444399999999998</v>
      </c>
      <c r="BJ298" s="767">
        <f>SUM('monthly data'!FW298:FY298)</f>
        <v>11.197929999999999</v>
      </c>
      <c r="BK298" s="767">
        <f>SUM('monthly data'!FZ298:GB298)</f>
        <v>14.041910000000001</v>
      </c>
      <c r="BL298" s="767">
        <f>SUM('monthly data'!GC298:GE298)</f>
        <v>10.83775</v>
      </c>
      <c r="BM298" s="767">
        <f>SUM('monthly data'!GF298:GH298)</f>
        <v>18.206720000000001</v>
      </c>
      <c r="BN298" s="767">
        <f>SUM('monthly data'!GI298:GK298)</f>
        <v>18.64357</v>
      </c>
      <c r="BO298" s="767">
        <f>SUM('monthly data'!GL298:GN298)</f>
        <v>14.096679999999999</v>
      </c>
      <c r="BP298" s="767">
        <f>SUM('monthly data'!GO298:GQ298)</f>
        <v>16.940329999999999</v>
      </c>
      <c r="BQ298" s="767">
        <f>SUM('monthly data'!GR298:GT298)</f>
        <v>15.73028</v>
      </c>
      <c r="BR298" s="767">
        <f>SUM('monthly data'!GU298:GW298)</f>
        <v>16.795270000000002</v>
      </c>
      <c r="BS298" s="767">
        <f>SUM('monthly data'!GX298:GZ298)</f>
        <v>26.753610000000002</v>
      </c>
      <c r="BT298" s="767">
        <f>SUM('monthly data'!HA298:HC298)</f>
        <v>15.198780000000001</v>
      </c>
      <c r="BU298" s="767">
        <f>SUM('monthly data'!HD298:HF298)</f>
        <v>17.325399999999998</v>
      </c>
      <c r="BV298" s="767">
        <f>SUM('monthly data'!HG298:HI298)</f>
        <v>19.315013378000003</v>
      </c>
      <c r="BW298" s="767">
        <f>SUM('monthly data'!HJ298:HL298)</f>
        <v>21.088094842</v>
      </c>
      <c r="BX298" s="767">
        <f>SUM('monthly data'!HM298:HO298)</f>
        <v>22.218510780000003</v>
      </c>
      <c r="BY298" s="767">
        <f>SUM('monthly data'!HP298:HR298)</f>
        <v>11.554418462999999</v>
      </c>
      <c r="BZ298" s="767">
        <f>SUM('monthly data'!HS298:HU298)</f>
        <v>22.460041646000001</v>
      </c>
      <c r="CA298" s="767">
        <f>SUM('monthly data'!HV298:HX298)</f>
        <v>33.090675748000002</v>
      </c>
      <c r="CB298" s="767">
        <f>SUM('monthly data'!HY298:IA298)</f>
        <v>52.003349315999998</v>
      </c>
      <c r="CC298" s="767">
        <f>SUM('monthly data'!IB298:ID298)</f>
        <v>33.920547966000001</v>
      </c>
      <c r="CD298" s="767">
        <f>SUM('monthly data'!IE298:IG298)</f>
        <v>28.429232681999999</v>
      </c>
      <c r="CE298" s="767">
        <f>SUM('monthly data'!IH298:IJ298)</f>
        <v>48.824554353000003</v>
      </c>
      <c r="CF298" s="767">
        <f>SUM('monthly data'!IK298:IM298)</f>
        <v>50.289248353999994</v>
      </c>
      <c r="CG298" s="767">
        <f>SUM('monthly data'!IN298:IP298)</f>
        <v>41.337228453999998</v>
      </c>
      <c r="CH298" s="767">
        <f>SUM('monthly data'!IQ298:IS298)</f>
        <v>35.660899092999998</v>
      </c>
      <c r="CI298" s="767">
        <f>SUM('monthly data'!IT298:IV298)</f>
        <v>43.306453073999997</v>
      </c>
      <c r="CJ298" s="767">
        <f>SUM('monthly data'!IW298:IY298)</f>
        <v>38.907406002999998</v>
      </c>
      <c r="CK298" s="767">
        <f>SUM('monthly data'!IZ298:JB298)</f>
        <v>51.282500447000004</v>
      </c>
      <c r="CL298" s="767">
        <f>SUM('monthly data'!JC298:JE298)</f>
        <v>52.096156460000003</v>
      </c>
      <c r="CM298" s="767">
        <f>SUM('monthly data'!JF298:JH298)</f>
        <v>28.659322211999999</v>
      </c>
      <c r="CN298" s="767">
        <f>SUM('monthly data'!JI298:JK298)</f>
        <v>27.315903923</v>
      </c>
      <c r="CO298" s="767">
        <f>SUM('monthly data'!JL298:JN298)</f>
        <v>64.651998651</v>
      </c>
      <c r="CP298" s="767">
        <f>SUM('monthly data'!JO298:JQ298)</f>
        <v>59.305949269999999</v>
      </c>
      <c r="CQ298" s="767">
        <f>SUM('monthly data'!JR298:JT298)</f>
        <v>27.950435760999998</v>
      </c>
      <c r="CR298" s="767">
        <f>SUM('monthly data'!JU298:JW298)</f>
        <v>29.930738822999999</v>
      </c>
      <c r="CS298" s="767">
        <f>SUM('monthly data'!JX298:JZ298)</f>
        <v>53.207124874999998</v>
      </c>
      <c r="CT298" s="767">
        <f>SUM('monthly data'!KA298:KC298)</f>
        <v>58.762939068999998</v>
      </c>
      <c r="CU298" s="767">
        <f>SUM('monthly data'!KD298:KF298)</f>
        <v>52.02621844250001</v>
      </c>
      <c r="CV298" s="767">
        <f>SUM('monthly data'!KG298:KI298)</f>
        <v>73.7028950885</v>
      </c>
      <c r="CW298" s="767">
        <f>SUM('monthly data'!KJ298:KL298)</f>
        <v>47.408258063999995</v>
      </c>
      <c r="CX298" s="767">
        <f>SUM('monthly data'!KM298:KO298)</f>
        <v>41.942524779000003</v>
      </c>
      <c r="CY298" s="767">
        <f>SUM('monthly data'!KP298:KR298)</f>
        <v>35.459671725999996</v>
      </c>
      <c r="CZ298" s="767">
        <f>SUM('monthly data'!KS298:KU298)</f>
        <v>19.539483450000002</v>
      </c>
      <c r="DA298" s="767">
        <f>SUM('monthly data'!KV298:KX298)</f>
        <v>37.810522488000004</v>
      </c>
      <c r="DB298" s="767">
        <f>SUM('monthly data'!KY298:LA298)</f>
        <v>28.199969772000003</v>
      </c>
      <c r="DC298" s="767">
        <f>SUM('monthly data'!LB298:LD298)</f>
        <v>24.714762971999999</v>
      </c>
      <c r="DD298" s="767">
        <f>SUM('monthly data'!LE298:LG298)</f>
        <v>41.536246665999997</v>
      </c>
      <c r="DE298" s="767">
        <f>SUM('monthly data'!LH298:LJ298)</f>
        <v>25.857144782999995</v>
      </c>
      <c r="DF298" s="767">
        <f>SUM('monthly data'!LK298:LM298)</f>
        <v>48.084761819000001</v>
      </c>
      <c r="DG298" s="767">
        <f>SUM('monthly data'!LN298:LP298)</f>
        <v>44.027806046999999</v>
      </c>
      <c r="DH298" s="767">
        <f>SUM('monthly data'!LQ298:LS298)</f>
        <v>29.048836105000003</v>
      </c>
      <c r="DI298" s="767">
        <f>SUM('monthly data'!LT298:LV298)</f>
        <v>62.600000000000009</v>
      </c>
      <c r="DJ298" s="767">
        <f>SUM('monthly data'!LW298:LY298)</f>
        <v>3.0999999999999943</v>
      </c>
      <c r="DK298" s="767">
        <f>SUM('monthly data'!LZ298:MB298)</f>
        <v>0</v>
      </c>
      <c r="DL298" s="767">
        <f>SUM('monthly data'!MC298:ME298)</f>
        <v>0</v>
      </c>
      <c r="DM298" s="767">
        <f>SUM('monthly data'!MF298:MH298)</f>
        <v>0</v>
      </c>
      <c r="DN298" s="767">
        <f>SUM('monthly data'!MI298:MK298)</f>
        <v>0</v>
      </c>
      <c r="DO298" s="767">
        <f>SUM('monthly data'!ML298:MN298)</f>
        <v>0</v>
      </c>
      <c r="DP298" s="767">
        <f>SUM('monthly data'!MO298:MQ298)</f>
        <v>0</v>
      </c>
      <c r="DQ298" s="767">
        <f>SUM('monthly data'!MR298:MT298)</f>
        <v>0</v>
      </c>
      <c r="DR298" s="767">
        <f>SUM('monthly data'!MU298:MW298)</f>
        <v>0</v>
      </c>
      <c r="DS298" s="100"/>
      <c r="DT298" s="100"/>
      <c r="DU298" s="100"/>
      <c r="DV298" s="100"/>
      <c r="DW298" s="100"/>
      <c r="DX298" s="100"/>
      <c r="DY298" s="100"/>
      <c r="DZ298" s="100"/>
    </row>
    <row r="299" spans="1:130">
      <c r="A299" t="s">
        <v>1525</v>
      </c>
      <c r="B299" s="687" t="s">
        <v>19</v>
      </c>
      <c r="C299" s="100">
        <f>SUM('monthly data'!B299:D299)</f>
        <v>0</v>
      </c>
      <c r="D299" s="100">
        <f>SUM('monthly data'!E299:G299)</f>
        <v>0</v>
      </c>
      <c r="E299" s="100">
        <f>SUM('monthly data'!H299:J299)</f>
        <v>0</v>
      </c>
      <c r="F299" s="100">
        <f>SUM('monthly data'!K299:M299)</f>
        <v>0</v>
      </c>
      <c r="G299" s="100">
        <f>SUM('monthly data'!N299:P299)</f>
        <v>0</v>
      </c>
      <c r="H299" s="100">
        <f>SUM('monthly data'!Q299:S299)</f>
        <v>0</v>
      </c>
      <c r="I299" s="100">
        <f>SUM('monthly data'!T299:V299)</f>
        <v>0</v>
      </c>
      <c r="J299" s="100">
        <f>SUM('monthly data'!W299:Y299)</f>
        <v>0</v>
      </c>
      <c r="K299" s="100">
        <f>SUM('monthly data'!Z299:AB299)</f>
        <v>0</v>
      </c>
      <c r="L299" s="100">
        <f>SUM('monthly data'!AC299:AE299)</f>
        <v>0</v>
      </c>
      <c r="M299" s="100">
        <f>SUM('monthly data'!AF299:AH299)</f>
        <v>0</v>
      </c>
      <c r="N299" s="100">
        <f>SUM('monthly data'!AI299:AK299)</f>
        <v>0</v>
      </c>
      <c r="O299" s="100">
        <f>SUM('monthly data'!AL299:AN299)</f>
        <v>0</v>
      </c>
      <c r="P299" s="100">
        <f>SUM('monthly data'!AO299:AQ299)</f>
        <v>0</v>
      </c>
      <c r="Q299" s="100">
        <f>SUM('monthly data'!AR299:AT299)</f>
        <v>0</v>
      </c>
      <c r="R299" s="100">
        <f>SUM('monthly data'!AU299:AW299)</f>
        <v>0</v>
      </c>
      <c r="S299" s="767">
        <f>SUM('monthly data'!AX299:AZ299)</f>
        <v>15.567483114750001</v>
      </c>
      <c r="T299" s="767">
        <f>SUM('monthly data'!BA299:BC299)</f>
        <v>15.567483114750001</v>
      </c>
      <c r="U299" s="767">
        <f>SUM('monthly data'!BD299:BF299)</f>
        <v>15.567483114750001</v>
      </c>
      <c r="V299" s="767">
        <f>SUM('monthly data'!BG299:BI299)</f>
        <v>15.567483114750001</v>
      </c>
      <c r="W299" s="767">
        <f>SUM('monthly data'!BJ299:BL299)</f>
        <v>15.559307182375001</v>
      </c>
      <c r="X299" s="767">
        <f>SUM('monthly data'!BM299:BO299)</f>
        <v>15.559307182375001</v>
      </c>
      <c r="Y299" s="767">
        <f>SUM('monthly data'!BP299:BR299)</f>
        <v>15.559307182375001</v>
      </c>
      <c r="Z299" s="767">
        <f>SUM('monthly data'!BS299:BU299)</f>
        <v>15.559307182375001</v>
      </c>
      <c r="AA299" s="767">
        <f>SUM('monthly data'!BV299:BX299)</f>
        <v>14.461706250000002</v>
      </c>
      <c r="AB299" s="767">
        <f>SUM('monthly data'!BY299:CA299)</f>
        <v>14.461706250000002</v>
      </c>
      <c r="AC299" s="767">
        <f>SUM('monthly data'!CB299:CD299)</f>
        <v>14.461706250000002</v>
      </c>
      <c r="AD299" s="767">
        <f>SUM('monthly data'!CE299:CG299)</f>
        <v>14.461706250000002</v>
      </c>
      <c r="AE299" s="767">
        <f>SUM('monthly data'!CH299:CJ299)</f>
        <v>14.013018750000001</v>
      </c>
      <c r="AF299" s="767">
        <f>SUM('monthly data'!CK299:CM299)</f>
        <v>14.013018750000001</v>
      </c>
      <c r="AG299" s="767">
        <f>SUM('monthly data'!CN299:CP299)</f>
        <v>14.013018750000001</v>
      </c>
      <c r="AH299" s="767">
        <f>SUM('monthly data'!CQ299:CS299)</f>
        <v>14.013018750000001</v>
      </c>
      <c r="AI299" s="767">
        <f>SUM('monthly data'!CT299:CV299)</f>
        <v>15.0871</v>
      </c>
      <c r="AJ299" s="767">
        <f>SUM('monthly data'!CW299:CY299)</f>
        <v>15.0871</v>
      </c>
      <c r="AK299" s="767">
        <f>SUM('monthly data'!CZ299:DB299)</f>
        <v>15.0871</v>
      </c>
      <c r="AL299" s="767">
        <f>SUM('monthly data'!DC299:DE299)</f>
        <v>15.0871</v>
      </c>
      <c r="AM299" s="767">
        <f>SUM('monthly data'!DF299:DH299)</f>
        <v>20.277954534999999</v>
      </c>
      <c r="AN299" s="767">
        <f>SUM('monthly data'!DI299:DK299)</f>
        <v>20.277954534999999</v>
      </c>
      <c r="AO299" s="767">
        <f>SUM('monthly data'!DL299:DN299)</f>
        <v>20.277954534999999</v>
      </c>
      <c r="AP299" s="767">
        <f>SUM('monthly data'!DO299:DQ299)</f>
        <v>20.277954534999999</v>
      </c>
      <c r="AQ299" s="767">
        <f>SUM('monthly data'!DR299:DT299)</f>
        <v>26.7927104514375</v>
      </c>
      <c r="AR299" s="767">
        <f>SUM('monthly data'!DU299:DW299)</f>
        <v>26.7927104514375</v>
      </c>
      <c r="AS299" s="767">
        <f>SUM('monthly data'!DX299:DZ299)</f>
        <v>26.7927104514375</v>
      </c>
      <c r="AT299" s="767">
        <f>SUM('monthly data'!EA299:EC299)</f>
        <v>26.7927104514375</v>
      </c>
      <c r="AU299" s="767">
        <f>SUM('monthly data'!ED299:EF299)</f>
        <v>31.267724666437502</v>
      </c>
      <c r="AV299" s="767">
        <f>SUM('monthly data'!EG299:EI299)</f>
        <v>31.267724666437502</v>
      </c>
      <c r="AW299" s="767">
        <f>SUM('monthly data'!EJ299:EL299)</f>
        <v>31.267724666437502</v>
      </c>
      <c r="AX299" s="767">
        <f>SUM('monthly data'!EM299:EO299)</f>
        <v>31.267724666437502</v>
      </c>
      <c r="AY299" s="767">
        <f>SUM('monthly data'!EP299:ER299)</f>
        <v>40.698239999999998</v>
      </c>
      <c r="AZ299" s="767">
        <f>SUM('monthly data'!ES299:EU299)</f>
        <v>39.930770000000003</v>
      </c>
      <c r="BA299" s="767">
        <f>SUM('monthly data'!EV299:EX299)</f>
        <v>54.922350000000002</v>
      </c>
      <c r="BB299" s="767">
        <f>SUM('monthly data'!EY299:FA299)</f>
        <v>50.627210000000005</v>
      </c>
      <c r="BC299" s="767">
        <f>SUM('monthly data'!FB299:FD299)</f>
        <v>41.380309999999994</v>
      </c>
      <c r="BD299" s="767">
        <f>SUM('monthly data'!FE299:FG299)</f>
        <v>54.670699999999997</v>
      </c>
      <c r="BE299" s="767">
        <f>SUM('monthly data'!FH299:FJ299)</f>
        <v>67.728800000000007</v>
      </c>
      <c r="BF299" s="767">
        <f>SUM('monthly data'!FK299:FM299)</f>
        <v>103.97554</v>
      </c>
      <c r="BG299" s="767">
        <f>SUM('monthly data'!FN299:FP299)</f>
        <v>74.063670000000002</v>
      </c>
      <c r="BH299" s="767">
        <f>SUM('monthly data'!FQ299:FS299)</f>
        <v>60.140191012000003</v>
      </c>
      <c r="BI299" s="767">
        <f>SUM('monthly data'!FT299:FV299)</f>
        <v>63.486751945000009</v>
      </c>
      <c r="BJ299" s="767">
        <f>SUM('monthly data'!FW299:FY299)</f>
        <v>97.542347470999999</v>
      </c>
      <c r="BK299" s="767">
        <f>SUM('monthly data'!FZ299:GB299)</f>
        <v>67.728375602</v>
      </c>
      <c r="BL299" s="767">
        <f>SUM('monthly data'!GC299:GE299)</f>
        <v>86.873719327999993</v>
      </c>
      <c r="BM299" s="767">
        <f>SUM('monthly data'!GF299:GH299)</f>
        <v>82.995136559999992</v>
      </c>
      <c r="BN299" s="767">
        <f>SUM('monthly data'!GI299:GK299)</f>
        <v>112.49811214100001</v>
      </c>
      <c r="BO299" s="767">
        <f>SUM('monthly data'!GL299:GN299)</f>
        <v>129.52826735499997</v>
      </c>
      <c r="BP299" s="767">
        <f>SUM('monthly data'!GO299:GQ299)</f>
        <v>112.86104362899999</v>
      </c>
      <c r="BQ299" s="767">
        <f>SUM('monthly data'!GR299:GT299)</f>
        <v>83.639184709000006</v>
      </c>
      <c r="BR299" s="767">
        <f>SUM('monthly data'!GU299:GW299)</f>
        <v>130.554459401</v>
      </c>
      <c r="BS299" s="767">
        <f>SUM('monthly data'!GX299:GZ299)</f>
        <v>116.852710237</v>
      </c>
      <c r="BT299" s="767">
        <f>SUM('monthly data'!HA299:HC299)</f>
        <v>164.24621482399999</v>
      </c>
      <c r="BU299" s="767">
        <f>SUM('monthly data'!HD299:HF299)</f>
        <v>119.44330000000001</v>
      </c>
      <c r="BV299" s="767">
        <f>SUM('monthly data'!HG299:HI299)</f>
        <v>60.991217982000002</v>
      </c>
      <c r="BW299" s="767">
        <f>SUM('monthly data'!HJ299:HL299)</f>
        <v>48.074055746999996</v>
      </c>
      <c r="BX299" s="767">
        <f>SUM('monthly data'!HM299:HO299)</f>
        <v>96.679133440000001</v>
      </c>
      <c r="BY299" s="767">
        <f>SUM('monthly data'!HP299:HR299)</f>
        <v>131.88308327979999</v>
      </c>
      <c r="BZ299" s="767">
        <f>SUM('monthly data'!HS299:HU299)</f>
        <v>185.88629736408598</v>
      </c>
      <c r="CA299" s="767">
        <f>SUM('monthly data'!HV299:HX299)</f>
        <v>149.41807968732201</v>
      </c>
      <c r="CB299" s="767">
        <f>SUM('monthly data'!HY299:IA299)</f>
        <v>245.34362048647097</v>
      </c>
      <c r="CC299" s="767">
        <f>SUM('monthly data'!IB299:ID299)</f>
        <v>152.01835483735701</v>
      </c>
      <c r="CD299" s="767">
        <f>SUM('monthly data'!IE299:IG299)</f>
        <v>162.50408615817273</v>
      </c>
      <c r="CE299" s="767">
        <f>SUM('monthly data'!IH299:IJ299)</f>
        <v>183.41747692328798</v>
      </c>
      <c r="CF299" s="767">
        <f>SUM('monthly data'!IK299:IM299)</f>
        <v>238.97642498435698</v>
      </c>
      <c r="CG299" s="767">
        <f>SUM('monthly data'!IN299:IP299)</f>
        <v>151.63615041972</v>
      </c>
      <c r="CH299" s="767">
        <f>SUM('monthly data'!IQ299:IS299)</f>
        <v>174.77263555250698</v>
      </c>
      <c r="CI299" s="767">
        <f>SUM('monthly data'!IT299:IV299)</f>
        <v>180.89537231745101</v>
      </c>
      <c r="CJ299" s="767">
        <f>SUM('monthly data'!IW299:IY299)</f>
        <v>211.38137435695498</v>
      </c>
      <c r="CK299" s="767">
        <f>SUM('monthly data'!IZ299:JB299)</f>
        <v>133.31085691395154</v>
      </c>
      <c r="CL299" s="767">
        <f>SUM('monthly data'!JC299:JE299)</f>
        <v>132.33962074683544</v>
      </c>
      <c r="CM299" s="767">
        <f>SUM('monthly data'!JF299:JH299)</f>
        <v>161.97347117058399</v>
      </c>
      <c r="CN299" s="767">
        <f>SUM('monthly data'!JI299:JK299)</f>
        <v>191.59431050866334</v>
      </c>
      <c r="CO299" s="767">
        <f>SUM('monthly data'!JL299:JN299)</f>
        <v>179.17600626595799</v>
      </c>
      <c r="CP299" s="767">
        <f>SUM('monthly data'!JO299:JQ299)</f>
        <v>185.21181462923198</v>
      </c>
      <c r="CQ299" s="767">
        <f>SUM('monthly data'!JR299:JT299)</f>
        <v>233.33207569558101</v>
      </c>
      <c r="CR299" s="767">
        <f>SUM('monthly data'!JU299:JW299)</f>
        <v>204.500003796389</v>
      </c>
      <c r="CS299" s="767">
        <f>SUM('monthly data'!JX299:JZ299)</f>
        <v>186.19257325366601</v>
      </c>
      <c r="CT299" s="767">
        <f>SUM('monthly data'!KA299:KC299)</f>
        <v>267.89619846618365</v>
      </c>
      <c r="CU299" s="767">
        <f>SUM('monthly data'!KD299:KF299)</f>
        <v>271.38452741644267</v>
      </c>
      <c r="CV299" s="767">
        <f>SUM('monthly data'!KG299:KI299)</f>
        <v>346.23594637548945</v>
      </c>
      <c r="CW299" s="767">
        <f>SUM('monthly data'!KJ299:KL299)</f>
        <v>248.00952619335484</v>
      </c>
      <c r="CX299" s="767">
        <f>SUM('monthly data'!KM299:KO299)</f>
        <v>260.0143283901923</v>
      </c>
      <c r="CY299" s="767">
        <f>SUM('monthly data'!KP299:KR299)</f>
        <v>239.0719969427638</v>
      </c>
      <c r="CZ299" s="767">
        <f>SUM('monthly data'!KS299:KU299)</f>
        <v>286.00207297305508</v>
      </c>
      <c r="DA299" s="767">
        <f>SUM('monthly data'!KV299:KX299)</f>
        <v>438.20508372928578</v>
      </c>
      <c r="DB299" s="767">
        <f>SUM('monthly data'!KY299:LA299)</f>
        <v>340.2922478145598</v>
      </c>
      <c r="DC299" s="767">
        <f>SUM('monthly data'!LB299:LD299)</f>
        <v>350.02094417014007</v>
      </c>
      <c r="DD299" s="767">
        <f>SUM('monthly data'!LE299:LG299)</f>
        <v>316.43091032914026</v>
      </c>
      <c r="DE299" s="767">
        <f>SUM('monthly data'!LH299:LJ299)</f>
        <v>291.67504368189242</v>
      </c>
      <c r="DF299" s="767">
        <f>SUM('monthly data'!LK299:LM299)</f>
        <v>455.12555472824124</v>
      </c>
      <c r="DG299" s="767">
        <f>SUM('monthly data'!LN299:LP299)</f>
        <v>410.03395181381109</v>
      </c>
      <c r="DH299" s="767">
        <f>SUM('monthly data'!LQ299:LS299)</f>
        <v>378.45817629999738</v>
      </c>
      <c r="DI299" s="767">
        <f>SUM('monthly data'!LT299:LV299)</f>
        <v>436.16818822482304</v>
      </c>
      <c r="DJ299" s="767">
        <f>SUM('monthly data'!LW299:LY299)</f>
        <v>328.9470985360814</v>
      </c>
      <c r="DK299" s="767">
        <f>SUM('monthly data'!LZ299:MB299)</f>
        <v>0</v>
      </c>
      <c r="DL299" s="767">
        <f>SUM('monthly data'!MC299:ME299)</f>
        <v>0</v>
      </c>
      <c r="DM299" s="767">
        <f>SUM('monthly data'!MF299:MH299)</f>
        <v>0</v>
      </c>
      <c r="DN299" s="767">
        <f>SUM('monthly data'!MI299:MK299)</f>
        <v>0</v>
      </c>
      <c r="DO299" s="767">
        <f>SUM('monthly data'!ML299:MN299)</f>
        <v>0</v>
      </c>
      <c r="DP299" s="767">
        <f>SUM('monthly data'!MO299:MQ299)</f>
        <v>0</v>
      </c>
      <c r="DQ299" s="767">
        <f>SUM('monthly data'!MR299:MT299)</f>
        <v>0</v>
      </c>
      <c r="DR299" s="767">
        <f>SUM('monthly data'!MU299:MW299)</f>
        <v>0</v>
      </c>
      <c r="DS299" s="100"/>
      <c r="DT299" s="100"/>
      <c r="DU299" s="100"/>
      <c r="DV299" s="100"/>
      <c r="DW299" s="100"/>
      <c r="DX299" s="100"/>
      <c r="DY299" s="100"/>
      <c r="DZ299" s="100"/>
    </row>
    <row r="300" spans="1:130">
      <c r="B300" s="689" t="s">
        <v>619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67">
        <f>SUM('monthly data'!AX300:AZ300)</f>
        <v>1.24721436475</v>
      </c>
      <c r="T300" s="767">
        <f>SUM('monthly data'!BA300:BC300)</f>
        <v>1.24721436475</v>
      </c>
      <c r="U300" s="767">
        <f>SUM('monthly data'!BD300:BF300)</f>
        <v>1.24721436475</v>
      </c>
      <c r="V300" s="767">
        <f>SUM('monthly data'!BG300:BI300)</f>
        <v>1.24721436475</v>
      </c>
      <c r="W300" s="767">
        <f>SUM('monthly data'!BJ300:BL300)</f>
        <v>0.91401968237499998</v>
      </c>
      <c r="X300" s="767">
        <f>SUM('monthly data'!BM300:BO300)</f>
        <v>0.91401968237499998</v>
      </c>
      <c r="Y300" s="767">
        <f>SUM('monthly data'!BP300:BR300)</f>
        <v>0.91401968237499998</v>
      </c>
      <c r="Z300" s="767">
        <f>SUM('monthly data'!BS300:BU300)</f>
        <v>0.91401968237499998</v>
      </c>
      <c r="AA300" s="767">
        <f>SUM('monthly data'!BV300:BX300)</f>
        <v>0.98937499999999989</v>
      </c>
      <c r="AB300" s="767">
        <f>SUM('monthly data'!BY300:CA300)</f>
        <v>0.98937499999999989</v>
      </c>
      <c r="AC300" s="767">
        <f>SUM('monthly data'!CB300:CD300)</f>
        <v>0.98937499999999989</v>
      </c>
      <c r="AD300" s="767">
        <f>SUM('monthly data'!CE300:CG300)</f>
        <v>0.98937499999999989</v>
      </c>
      <c r="AE300" s="767">
        <f>SUM('monthly data'!CH300:CJ300)</f>
        <v>1.7492062500000001</v>
      </c>
      <c r="AF300" s="767">
        <f>SUM('monthly data'!CK300:CM300)</f>
        <v>1.7492062500000001</v>
      </c>
      <c r="AG300" s="767">
        <f>SUM('monthly data'!CN300:CP300)</f>
        <v>1.7492062500000001</v>
      </c>
      <c r="AH300" s="767">
        <f>SUM('monthly data'!CQ300:CS300)</f>
        <v>1.7492062500000001</v>
      </c>
      <c r="AI300" s="767">
        <f>SUM('monthly data'!CT300:CV300)</f>
        <v>3.4312500000000004</v>
      </c>
      <c r="AJ300" s="767">
        <f>SUM('monthly data'!CW300:CY300)</f>
        <v>3.4312500000000004</v>
      </c>
      <c r="AK300" s="767">
        <f>SUM('monthly data'!CZ300:DB300)</f>
        <v>3.4312500000000004</v>
      </c>
      <c r="AL300" s="767">
        <f>SUM('monthly data'!DC300:DE300)</f>
        <v>3.4312500000000004</v>
      </c>
      <c r="AM300" s="767">
        <f>SUM('monthly data'!DF300:DH300)</f>
        <v>6.2191062500000012</v>
      </c>
      <c r="AN300" s="767">
        <f>SUM('monthly data'!DI300:DK300)</f>
        <v>6.2191062500000012</v>
      </c>
      <c r="AO300" s="767">
        <f>SUM('monthly data'!DL300:DN300)</f>
        <v>6.2191062500000012</v>
      </c>
      <c r="AP300" s="767">
        <f>SUM('monthly data'!DO300:DQ300)</f>
        <v>6.2191062500000012</v>
      </c>
      <c r="AQ300" s="767">
        <f>SUM('monthly data'!DR300:DT300)</f>
        <v>8.2264076314374996</v>
      </c>
      <c r="AR300" s="767">
        <f>SUM('monthly data'!DU300:DW300)</f>
        <v>8.2264076314374996</v>
      </c>
      <c r="AS300" s="767">
        <f>SUM('monthly data'!DX300:DZ300)</f>
        <v>8.2264076314374996</v>
      </c>
      <c r="AT300" s="767">
        <f>SUM('monthly data'!EA300:EC300)</f>
        <v>8.2264076314374996</v>
      </c>
      <c r="AU300" s="767">
        <f>SUM('monthly data'!ED300:EF300)</f>
        <v>9.6682326314374993</v>
      </c>
      <c r="AV300" s="767">
        <f>SUM('monthly data'!EG300:EI300)</f>
        <v>9.6682326314374993</v>
      </c>
      <c r="AW300" s="767">
        <f>SUM('monthly data'!EJ300:EL300)</f>
        <v>9.6682326314374993</v>
      </c>
      <c r="AX300" s="767">
        <f>SUM('monthly data'!EM300:EO300)</f>
        <v>9.6682326314374993</v>
      </c>
      <c r="AY300" s="767">
        <f>SUM('monthly data'!EP300:ER300)</f>
        <v>11.29824</v>
      </c>
      <c r="AZ300" s="767">
        <f>SUM('monthly data'!ES300:EU300)</f>
        <v>10.63077</v>
      </c>
      <c r="BA300" s="767">
        <f>SUM('monthly data'!EV300:EX300)</f>
        <v>23.522350000000003</v>
      </c>
      <c r="BB300" s="767">
        <f>SUM('monthly data'!EY300:FA300)</f>
        <v>18.227209999999999</v>
      </c>
      <c r="BC300" s="767">
        <f>SUM('monthly data'!FB300:FD300)</f>
        <v>20.13824</v>
      </c>
      <c r="BD300" s="767">
        <f>SUM('monthly data'!FE300:FG300)</f>
        <v>25.44228</v>
      </c>
      <c r="BE300" s="767">
        <f>SUM('monthly data'!FH300:FJ300)</f>
        <v>37.343500000000006</v>
      </c>
      <c r="BF300" s="767">
        <f>SUM('monthly data'!FK300:FM300)</f>
        <v>36.288640000000001</v>
      </c>
      <c r="BG300" s="767">
        <f>SUM('monthly data'!FN300:FP300)</f>
        <v>34.622370000000004</v>
      </c>
      <c r="BH300" s="767">
        <f>SUM('monthly data'!FQ300:FS300)</f>
        <v>31.348619999999997</v>
      </c>
      <c r="BI300" s="767">
        <f>SUM('monthly data'!FT300:FV300)</f>
        <v>24.172470000000004</v>
      </c>
      <c r="BJ300" s="767">
        <f>SUM('monthly data'!FW300:FY300)</f>
        <v>49.222110000000001</v>
      </c>
      <c r="BK300" s="767">
        <f>SUM('monthly data'!FZ300:GB300)</f>
        <v>35.093350000000001</v>
      </c>
      <c r="BL300" s="767">
        <f>SUM('monthly data'!GC300:GE300)</f>
        <v>50.272169999999996</v>
      </c>
      <c r="BM300" s="767">
        <f>SUM('monthly data'!GF300:GH300)</f>
        <v>42.430679999999995</v>
      </c>
      <c r="BN300" s="767">
        <f>SUM('monthly data'!GI300:GK300)</f>
        <v>64.621650000000002</v>
      </c>
      <c r="BO300" s="767">
        <f>SUM('monthly data'!GL300:GN300)</f>
        <v>50.54249999999999</v>
      </c>
      <c r="BP300" s="767">
        <f>SUM('monthly data'!GO300:GQ300)</f>
        <v>60.555599999999998</v>
      </c>
      <c r="BQ300" s="767">
        <f>SUM('monthly data'!GR300:GT300)</f>
        <v>45.84319</v>
      </c>
      <c r="BR300" s="767">
        <f>SUM('monthly data'!GU300:GW300)</f>
        <v>57.674075999999999</v>
      </c>
      <c r="BS300" s="767">
        <f>SUM('monthly data'!GX300:GZ300)</f>
        <v>42.409549999999996</v>
      </c>
      <c r="BT300" s="767">
        <f>SUM('monthly data'!HA300:HC300)</f>
        <v>84.660629999999998</v>
      </c>
      <c r="BU300" s="767">
        <f>SUM('monthly data'!HD300:HF300)</f>
        <v>33.908699999999996</v>
      </c>
      <c r="BV300" s="767">
        <f>SUM('monthly data'!HG300:HI300)</f>
        <v>60.991217982000002</v>
      </c>
      <c r="BW300" s="767">
        <f>SUM('monthly data'!HJ300:HL300)</f>
        <v>48.074055746999996</v>
      </c>
      <c r="BX300" s="767">
        <f>SUM('monthly data'!HM300:HO300)</f>
        <v>96.679133440000001</v>
      </c>
      <c r="BY300" s="767">
        <f>SUM('monthly data'!HP300:HR300)</f>
        <v>48.299836554000002</v>
      </c>
      <c r="BZ300" s="767">
        <f>SUM('monthly data'!HS300:HU300)</f>
        <v>66.601764133000003</v>
      </c>
      <c r="CA300" s="767">
        <f>SUM('monthly data'!HV300:HX300)</f>
        <v>77.681466843999999</v>
      </c>
      <c r="CB300" s="767">
        <f>SUM('monthly data'!HY300:IA300)</f>
        <v>127.57007172799999</v>
      </c>
      <c r="CC300" s="767">
        <f>SUM('monthly data'!IB300:ID300)</f>
        <v>78.194250011999998</v>
      </c>
      <c r="CD300" s="767">
        <f>SUM('monthly data'!IE300:IG300)</f>
        <v>57.329971860000001</v>
      </c>
      <c r="CE300" s="767">
        <f>SUM('monthly data'!IH300:IJ300)</f>
        <v>104.20922734299999</v>
      </c>
      <c r="CF300" s="767">
        <f>SUM('monthly data'!IK300:IM300)</f>
        <v>156.915995106</v>
      </c>
      <c r="CG300" s="767">
        <f>SUM('monthly data'!IN300:IP300)</f>
        <v>87.430784950999993</v>
      </c>
      <c r="CH300" s="767">
        <f>SUM('monthly data'!IQ300:IS300)</f>
        <v>90.674166516</v>
      </c>
      <c r="CI300" s="767">
        <f>SUM('monthly data'!IT300:IV300)</f>
        <v>118.75083924</v>
      </c>
      <c r="CJ300" s="767">
        <f>SUM('monthly data'!IW300:IY300)</f>
        <v>150.02172659799999</v>
      </c>
      <c r="CK300" s="767">
        <f>SUM('monthly data'!IZ300:JB300)</f>
        <v>75.483348449999994</v>
      </c>
      <c r="CL300" s="767">
        <f>SUM('monthly data'!JC300:JE300)</f>
        <v>91.394704108000013</v>
      </c>
      <c r="CM300" s="767">
        <f>SUM('monthly data'!JF300:JH300)</f>
        <v>110.144379657</v>
      </c>
      <c r="CN300" s="767">
        <f>SUM('monthly data'!JI300:JK300)</f>
        <v>123.95466536699999</v>
      </c>
      <c r="CO300" s="767">
        <f>SUM('monthly data'!JL300:JN300)</f>
        <v>108.608303877</v>
      </c>
      <c r="CP300" s="767">
        <f>SUM('monthly data'!JO300:JQ300)</f>
        <v>103.38250758300001</v>
      </c>
      <c r="CQ300" s="767">
        <f>SUM('monthly data'!JR300:JT300)</f>
        <v>148.396956273</v>
      </c>
      <c r="CR300" s="767">
        <f>SUM('monthly data'!JU300:JW300)</f>
        <v>102.77171714799999</v>
      </c>
      <c r="CS300" s="767">
        <f>SUM('monthly data'!JX300:JZ300)</f>
        <v>94.577733759000012</v>
      </c>
      <c r="CT300" s="767">
        <f>SUM('monthly data'!KA300:KC300)</f>
        <v>158.24957484999999</v>
      </c>
      <c r="CU300" s="767">
        <f>SUM('monthly data'!KD300:KF300)</f>
        <v>161.44212387900001</v>
      </c>
      <c r="CV300" s="767">
        <f>SUM('monthly data'!KG300:KI300)</f>
        <v>209.43581678999999</v>
      </c>
      <c r="CW300" s="767">
        <f>SUM('monthly data'!KJ300:KL300)</f>
        <v>125.353073295</v>
      </c>
      <c r="CX300" s="767">
        <f>SUM('monthly data'!KM300:KO300)</f>
        <v>115.82968848799999</v>
      </c>
      <c r="CY300" s="767">
        <f>SUM('monthly data'!KP300:KR300)</f>
        <v>104.99745246000001</v>
      </c>
      <c r="CZ300" s="767">
        <f>SUM('monthly data'!KS300:KU300)</f>
        <v>139.11881687799999</v>
      </c>
      <c r="DA300" s="767">
        <f>SUM('monthly data'!KV300:KX300)</f>
        <v>188.21386142399996</v>
      </c>
      <c r="DB300" s="767">
        <f>SUM('monthly data'!KY300:LA300)</f>
        <v>204.75993935700001</v>
      </c>
      <c r="DC300" s="767">
        <f>SUM('monthly data'!LB300:LD300)</f>
        <v>204.81737517849999</v>
      </c>
      <c r="DD300" s="767">
        <f>SUM('monthly data'!LE300:LG300)</f>
        <v>161.83964945649998</v>
      </c>
      <c r="DE300" s="767">
        <f>SUM('monthly data'!LH300:LJ300)</f>
        <v>154.29299308</v>
      </c>
      <c r="DF300" s="767">
        <f>SUM('monthly data'!LK300:LM300)</f>
        <v>286.93505999900003</v>
      </c>
      <c r="DG300" s="767">
        <f>SUM('monthly data'!LN300:LP300)</f>
        <v>293.93122932099988</v>
      </c>
      <c r="DH300" s="767">
        <f>SUM('monthly data'!LQ300:LS300)</f>
        <v>211.633083779</v>
      </c>
      <c r="DI300" s="767">
        <f>SUM('monthly data'!LT300:LV300)</f>
        <v>280.48477342832433</v>
      </c>
      <c r="DJ300" s="767">
        <f>SUM('monthly data'!LW300:LY300)</f>
        <v>146.51410355347267</v>
      </c>
      <c r="DK300" s="767">
        <f>SUM('monthly data'!LZ300:MB300)</f>
        <v>0</v>
      </c>
      <c r="DL300" s="767">
        <f>SUM('monthly data'!MC300:ME300)</f>
        <v>0</v>
      </c>
      <c r="DM300" s="767">
        <f>SUM('monthly data'!MF300:MH300)</f>
        <v>0</v>
      </c>
      <c r="DN300" s="767">
        <f>SUM('monthly data'!MI300:MK300)</f>
        <v>0</v>
      </c>
      <c r="DO300" s="767">
        <f>SUM('monthly data'!ML300:MN300)</f>
        <v>0</v>
      </c>
      <c r="DP300" s="767">
        <f>SUM('monthly data'!MO300:MQ300)</f>
        <v>0</v>
      </c>
      <c r="DQ300" s="767">
        <f>SUM('monthly data'!MR300:MT300)</f>
        <v>0</v>
      </c>
      <c r="DR300" s="767">
        <f>SUM('monthly data'!MU300:MW300)</f>
        <v>0</v>
      </c>
      <c r="DS300" s="100"/>
      <c r="DT300" s="100"/>
      <c r="DU300" s="100"/>
      <c r="DV300" s="100"/>
      <c r="DW300" s="100"/>
      <c r="DX300" s="100"/>
      <c r="DY300" s="100"/>
      <c r="DZ300" s="100"/>
    </row>
    <row r="301" spans="1:130">
      <c r="B301" s="689"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67">
        <f>SUM('monthly data'!AX301:AZ301)</f>
        <v>14.32026875</v>
      </c>
      <c r="T301" s="767">
        <f>SUM('monthly data'!BA301:BC301)</f>
        <v>14.32026875</v>
      </c>
      <c r="U301" s="767">
        <f>SUM('monthly data'!BD301:BF301)</f>
        <v>14.32026875</v>
      </c>
      <c r="V301" s="767">
        <f>SUM('monthly data'!BG301:BI301)</f>
        <v>14.32026875</v>
      </c>
      <c r="W301" s="767">
        <f>SUM('monthly data'!BJ301:BL301)</f>
        <v>14.645287500000002</v>
      </c>
      <c r="X301" s="767">
        <f>SUM('monthly data'!BM301:BO301)</f>
        <v>14.645287500000002</v>
      </c>
      <c r="Y301" s="767">
        <f>SUM('monthly data'!BP301:BR301)</f>
        <v>14.645287500000002</v>
      </c>
      <c r="Z301" s="767">
        <f>SUM('monthly data'!BS301:BU301)</f>
        <v>14.645287500000002</v>
      </c>
      <c r="AA301" s="767">
        <f>SUM('monthly data'!BV301:BX301)</f>
        <v>13.47233125</v>
      </c>
      <c r="AB301" s="767">
        <f>SUM('monthly data'!BY301:CA301)</f>
        <v>13.47233125</v>
      </c>
      <c r="AC301" s="767">
        <f>SUM('monthly data'!CB301:CD301)</f>
        <v>13.47233125</v>
      </c>
      <c r="AD301" s="767">
        <f>SUM('monthly data'!CE301:CG301)</f>
        <v>13.47233125</v>
      </c>
      <c r="AE301" s="767">
        <f>SUM('monthly data'!CH301:CJ301)</f>
        <v>12.2638125</v>
      </c>
      <c r="AF301" s="767">
        <f>SUM('monthly data'!CK301:CM301)</f>
        <v>12.2638125</v>
      </c>
      <c r="AG301" s="767">
        <f>SUM('monthly data'!CN301:CP301)</f>
        <v>12.2638125</v>
      </c>
      <c r="AH301" s="767">
        <f>SUM('monthly data'!CQ301:CS301)</f>
        <v>12.2638125</v>
      </c>
      <c r="AI301" s="767">
        <f>SUM('monthly data'!CT301:CV301)</f>
        <v>11.655850000000001</v>
      </c>
      <c r="AJ301" s="767">
        <f>SUM('monthly data'!CW301:CY301)</f>
        <v>11.655850000000001</v>
      </c>
      <c r="AK301" s="767">
        <f>SUM('monthly data'!CZ301:DB301)</f>
        <v>11.655850000000001</v>
      </c>
      <c r="AL301" s="767">
        <f>SUM('monthly data'!DC301:DE301)</f>
        <v>11.655850000000001</v>
      </c>
      <c r="AM301" s="767">
        <f>SUM('monthly data'!DF301:DH301)</f>
        <v>14.058848285</v>
      </c>
      <c r="AN301" s="767">
        <f>SUM('monthly data'!DI301:DK301)</f>
        <v>14.058848285</v>
      </c>
      <c r="AO301" s="767">
        <f>SUM('monthly data'!DL301:DN301)</f>
        <v>14.058848285</v>
      </c>
      <c r="AP301" s="767">
        <f>SUM('monthly data'!DO301:DQ301)</f>
        <v>14.058848285</v>
      </c>
      <c r="AQ301" s="767">
        <f>SUM('monthly data'!DR301:DT301)</f>
        <v>18.566302819999997</v>
      </c>
      <c r="AR301" s="767">
        <f>SUM('monthly data'!DU301:DW301)</f>
        <v>18.566302819999997</v>
      </c>
      <c r="AS301" s="767">
        <f>SUM('monthly data'!DX301:DZ301)</f>
        <v>18.566302819999997</v>
      </c>
      <c r="AT301" s="767">
        <f>SUM('monthly data'!EA301:EC301)</f>
        <v>18.566302819999997</v>
      </c>
      <c r="AU301" s="767">
        <f>SUM('monthly data'!ED301:EF301)</f>
        <v>21.599492035000001</v>
      </c>
      <c r="AV301" s="767">
        <f>SUM('monthly data'!EG301:EI301)</f>
        <v>21.599492035000001</v>
      </c>
      <c r="AW301" s="767">
        <f>SUM('monthly data'!EJ301:EL301)</f>
        <v>21.599492035000001</v>
      </c>
      <c r="AX301" s="767">
        <f>SUM('monthly data'!EM301:EO301)</f>
        <v>21.599492035000001</v>
      </c>
      <c r="AY301" s="767">
        <f>SUM('monthly data'!EP301:ER301)</f>
        <v>29.4</v>
      </c>
      <c r="AZ301" s="767">
        <f>SUM('monthly data'!ES301:EU301)</f>
        <v>29.3</v>
      </c>
      <c r="BA301" s="767">
        <f>SUM('monthly data'!EV301:EX301)</f>
        <v>31.4</v>
      </c>
      <c r="BB301" s="767">
        <f>SUM('monthly data'!EY301:FA301)</f>
        <v>32.4</v>
      </c>
      <c r="BC301" s="767">
        <f>SUM('monthly data'!FB301:FD301)</f>
        <v>21.242069999999998</v>
      </c>
      <c r="BD301" s="767">
        <f>SUM('monthly data'!FE301:FG301)</f>
        <v>29.22842</v>
      </c>
      <c r="BE301" s="767">
        <f>SUM('monthly data'!FH301:FJ301)</f>
        <v>30.385300000000001</v>
      </c>
      <c r="BF301" s="767">
        <f>SUM('monthly data'!FK301:FM301)</f>
        <v>67.686899999999994</v>
      </c>
      <c r="BG301" s="767">
        <f>SUM('monthly data'!FN301:FP301)</f>
        <v>39.441300000000005</v>
      </c>
      <c r="BH301" s="767">
        <f>SUM('monthly data'!FQ301:FS301)</f>
        <v>28.791571012000006</v>
      </c>
      <c r="BI301" s="767">
        <f>SUM('monthly data'!FT301:FV301)</f>
        <v>39.314281945000005</v>
      </c>
      <c r="BJ301" s="767">
        <f>SUM('monthly data'!FW301:FY301)</f>
        <v>48.320237470999992</v>
      </c>
      <c r="BK301" s="767">
        <f>SUM('monthly data'!FZ301:GB301)</f>
        <v>32.635025601999999</v>
      </c>
      <c r="BL301" s="767">
        <f>SUM('monthly data'!GC301:GE301)</f>
        <v>36.601549328000004</v>
      </c>
      <c r="BM301" s="767">
        <f>SUM('monthly data'!GF301:GH301)</f>
        <v>40.564456559999996</v>
      </c>
      <c r="BN301" s="767">
        <f>SUM('monthly data'!GI301:GK301)</f>
        <v>47.876462140999998</v>
      </c>
      <c r="BO301" s="767">
        <f>SUM('monthly data'!GL301:GN301)</f>
        <v>78.985767354999993</v>
      </c>
      <c r="BP301" s="767">
        <f>SUM('monthly data'!GO301:GQ301)</f>
        <v>52.305443629000003</v>
      </c>
      <c r="BQ301" s="767">
        <f>SUM('monthly data'!GR301:GT301)</f>
        <v>37.795994708999999</v>
      </c>
      <c r="BR301" s="767">
        <f>SUM('monthly data'!GU301:GW301)</f>
        <v>72.880383401000003</v>
      </c>
      <c r="BS301" s="767">
        <f>SUM('monthly data'!GX301:GZ301)</f>
        <v>74.443160237000001</v>
      </c>
      <c r="BT301" s="767">
        <f>SUM('monthly data'!HA301:HC301)</f>
        <v>79.585584824000009</v>
      </c>
      <c r="BU301" s="767">
        <f>SUM('monthly data'!HD301:HF301)</f>
        <v>85.534600000000012</v>
      </c>
      <c r="BV301" s="767">
        <f>SUM('monthly data'!HG301:HI301)</f>
        <v>0</v>
      </c>
      <c r="BW301" s="767">
        <f>SUM('monthly data'!HJ301:HL301)</f>
        <v>0</v>
      </c>
      <c r="BX301" s="767">
        <f>SUM('monthly data'!HM301:HO301)</f>
        <v>0</v>
      </c>
      <c r="BY301" s="767">
        <f>SUM('monthly data'!HP301:HR301)</f>
        <v>83.583246725799995</v>
      </c>
      <c r="BZ301" s="767">
        <f>SUM('monthly data'!HS301:HU301)</f>
        <v>119.284533231086</v>
      </c>
      <c r="CA301" s="767">
        <f>SUM('monthly data'!HV301:HX301)</f>
        <v>71.736612843321993</v>
      </c>
      <c r="CB301" s="767">
        <f>SUM('monthly data'!HY301:IA301)</f>
        <v>117.77354875847098</v>
      </c>
      <c r="CC301" s="767">
        <f>SUM('monthly data'!IB301:ID301)</f>
        <v>73.824104825357011</v>
      </c>
      <c r="CD301" s="767">
        <f>SUM('monthly data'!IE301:IG301)</f>
        <v>105.17411429817271</v>
      </c>
      <c r="CE301" s="767">
        <f>SUM('monthly data'!IH301:IJ301)</f>
        <v>79.208249580287983</v>
      </c>
      <c r="CF301" s="767">
        <f>SUM('monthly data'!IK301:IM301)</f>
        <v>82.060429878356985</v>
      </c>
      <c r="CG301" s="767">
        <f>SUM('monthly data'!IN301:IP301)</f>
        <v>64.20536546871999</v>
      </c>
      <c r="CH301" s="767">
        <f>SUM('monthly data'!IQ301:IS301)</f>
        <v>84.098469036506998</v>
      </c>
      <c r="CI301" s="767">
        <f>SUM('monthly data'!IT301:IV301)</f>
        <v>62.144533077451008</v>
      </c>
      <c r="CJ301" s="767">
        <f>SUM('monthly data'!IW301:IY301)</f>
        <v>61.359647758954992</v>
      </c>
      <c r="CK301" s="767">
        <f>SUM('monthly data'!IZ301:JB301)</f>
        <v>57.827508463951546</v>
      </c>
      <c r="CL301" s="767">
        <f>SUM('monthly data'!JC301:JE301)</f>
        <v>40.944916638835423</v>
      </c>
      <c r="CM301" s="767">
        <f>SUM('monthly data'!JF301:JH301)</f>
        <v>51.829091513583997</v>
      </c>
      <c r="CN301" s="767">
        <f>SUM('monthly data'!JI301:JK301)</f>
        <v>67.639645141663379</v>
      </c>
      <c r="CO301" s="767">
        <f>SUM('monthly data'!JL301:JN301)</f>
        <v>70.567702388957997</v>
      </c>
      <c r="CP301" s="767">
        <f>SUM('monthly data'!JO301:JQ301)</f>
        <v>81.829307046232003</v>
      </c>
      <c r="CQ301" s="767">
        <f>SUM('monthly data'!JR301:JT301)</f>
        <v>84.93511942258101</v>
      </c>
      <c r="CR301" s="767">
        <f>SUM('monthly data'!JU301:JW301)</f>
        <v>101.728286648389</v>
      </c>
      <c r="CS301" s="767">
        <f>SUM('monthly data'!JX301:JZ301)</f>
        <v>91.614839494666001</v>
      </c>
      <c r="CT301" s="767">
        <f>SUM('monthly data'!KA301:KC301)</f>
        <v>109.64662361618365</v>
      </c>
      <c r="CU301" s="767">
        <f>SUM('monthly data'!KD301:KF301)</f>
        <v>109.94240353744263</v>
      </c>
      <c r="CV301" s="767">
        <f>SUM('monthly data'!KG301:KI301)</f>
        <v>136.8001295854894</v>
      </c>
      <c r="CW301" s="767">
        <f>SUM('monthly data'!KJ301:KL301)</f>
        <v>122.65645289835484</v>
      </c>
      <c r="CX301" s="767">
        <f>SUM('monthly data'!KM301:KO301)</f>
        <v>144.18463990219232</v>
      </c>
      <c r="CY301" s="767">
        <f>SUM('monthly data'!KP301:KR301)</f>
        <v>134.07454448276383</v>
      </c>
      <c r="CZ301" s="767">
        <f>SUM('monthly data'!KS301:KU301)</f>
        <v>146.88325609505506</v>
      </c>
      <c r="DA301" s="767">
        <f>SUM('monthly data'!KV301:KX301)</f>
        <v>249.99122230528582</v>
      </c>
      <c r="DB301" s="767">
        <f>SUM('monthly data'!KY301:LA301)</f>
        <v>135.53230845755982</v>
      </c>
      <c r="DC301" s="767">
        <f>SUM('monthly data'!LB301:LD301)</f>
        <v>145.20356899164011</v>
      </c>
      <c r="DD301" s="767">
        <f>SUM('monthly data'!LE301:LG301)</f>
        <v>154.59126087264025</v>
      </c>
      <c r="DE301" s="767">
        <f>SUM('monthly data'!LH301:LJ301)</f>
        <v>137.38205060189242</v>
      </c>
      <c r="DF301" s="767">
        <f>SUM('monthly data'!LK301:LM301)</f>
        <v>168.19049472924121</v>
      </c>
      <c r="DG301" s="767">
        <f>SUM('monthly data'!LN301:LP301)</f>
        <v>116.1027224928112</v>
      </c>
      <c r="DH301" s="767">
        <f>SUM('monthly data'!LQ301:LS301)</f>
        <v>166.82509252099737</v>
      </c>
      <c r="DI301" s="767">
        <f>SUM('monthly data'!LT301:LV301)</f>
        <v>155.68341479649871</v>
      </c>
      <c r="DJ301" s="767">
        <f>SUM('monthly data'!LW301:LY301)</f>
        <v>182.4329949826087</v>
      </c>
      <c r="DK301" s="767">
        <f>SUM('monthly data'!LZ301:MB301)</f>
        <v>0</v>
      </c>
      <c r="DL301" s="767">
        <f>SUM('monthly data'!MC301:ME301)</f>
        <v>0</v>
      </c>
      <c r="DM301" s="767">
        <f>SUM('monthly data'!MF301:MH301)</f>
        <v>0</v>
      </c>
      <c r="DN301" s="767">
        <f>SUM('monthly data'!MI301:MK301)</f>
        <v>0</v>
      </c>
      <c r="DO301" s="767">
        <f>SUM('monthly data'!ML301:MN301)</f>
        <v>0</v>
      </c>
      <c r="DP301" s="767">
        <f>SUM('monthly data'!MO301:MQ301)</f>
        <v>0</v>
      </c>
      <c r="DQ301" s="767">
        <f>SUM('monthly data'!MR301:MT301)</f>
        <v>0</v>
      </c>
      <c r="DR301" s="767">
        <f>SUM('monthly data'!MU301:MW301)</f>
        <v>0</v>
      </c>
      <c r="DS301" s="100"/>
      <c r="DT301" s="100"/>
      <c r="DU301" s="100"/>
      <c r="DV301" s="100"/>
      <c r="DW301" s="100"/>
      <c r="DX301" s="100"/>
      <c r="DY301" s="100"/>
      <c r="DZ301" s="100"/>
    </row>
    <row r="302" spans="1:130">
      <c r="B302" s="687"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67">
        <f>SUM('monthly data'!AX302:AZ302)</f>
        <v>8.2074999999999995E-2</v>
      </c>
      <c r="T302" s="767">
        <f>SUM('monthly data'!BA302:BC302)</f>
        <v>8.2074999999999995E-2</v>
      </c>
      <c r="U302" s="767">
        <f>SUM('monthly data'!BD302:BF302)</f>
        <v>8.2074999999999995E-2</v>
      </c>
      <c r="V302" s="767">
        <f>SUM('monthly data'!BG302:BI302)</f>
        <v>8.2074999999999995E-2</v>
      </c>
      <c r="W302" s="767">
        <f>SUM('monthly data'!BJ302:BL302)</f>
        <v>0.12974374999999999</v>
      </c>
      <c r="X302" s="767">
        <f>SUM('monthly data'!BM302:BO302)</f>
        <v>0.12974374999999999</v>
      </c>
      <c r="Y302" s="767">
        <f>SUM('monthly data'!BP302:BR302)</f>
        <v>0.12974374999999999</v>
      </c>
      <c r="Z302" s="767">
        <f>SUM('monthly data'!BS302:BU302)</f>
        <v>0.12974374999999999</v>
      </c>
      <c r="AA302" s="767">
        <f>SUM('monthly data'!BV302:BX302)</f>
        <v>0.14389999999999997</v>
      </c>
      <c r="AB302" s="767">
        <f>SUM('monthly data'!BY302:CA302)</f>
        <v>0.14389999999999997</v>
      </c>
      <c r="AC302" s="767">
        <f>SUM('monthly data'!CB302:CD302)</f>
        <v>0.14389999999999997</v>
      </c>
      <c r="AD302" s="767">
        <f>SUM('monthly data'!CE302:CG302)</f>
        <v>0.14389999999999997</v>
      </c>
      <c r="AE302" s="767">
        <f>SUM('monthly data'!CH302:CJ302)</f>
        <v>0.25164375</v>
      </c>
      <c r="AF302" s="767">
        <f>SUM('monthly data'!CK302:CM302)</f>
        <v>0.25164375</v>
      </c>
      <c r="AG302" s="767">
        <f>SUM('monthly data'!CN302:CP302)</f>
        <v>0.25164375</v>
      </c>
      <c r="AH302" s="767">
        <f>SUM('monthly data'!CQ302:CS302)</f>
        <v>0.25164375</v>
      </c>
      <c r="AI302" s="767">
        <f>SUM('monthly data'!CT302:CV302)</f>
        <v>1.6667812500000001</v>
      </c>
      <c r="AJ302" s="767">
        <f>SUM('monthly data'!CW302:CY302)</f>
        <v>1.6667812500000001</v>
      </c>
      <c r="AK302" s="767">
        <f>SUM('monthly data'!CZ302:DB302)</f>
        <v>1.6667812500000001</v>
      </c>
      <c r="AL302" s="767">
        <f>SUM('monthly data'!DC302:DE302)</f>
        <v>1.6667812500000001</v>
      </c>
      <c r="AM302" s="767">
        <f>SUM('monthly data'!DF302:DH302)</f>
        <v>3.2350051333124998</v>
      </c>
      <c r="AN302" s="767">
        <f>SUM('monthly data'!DI302:DK302)</f>
        <v>3.2350051333124998</v>
      </c>
      <c r="AO302" s="767">
        <f>SUM('monthly data'!DL302:DN302)</f>
        <v>3.2350051333124998</v>
      </c>
      <c r="AP302" s="767">
        <f>SUM('monthly data'!DO302:DQ302)</f>
        <v>3.2350051333124998</v>
      </c>
      <c r="AQ302" s="767">
        <f>SUM('monthly data'!DR302:DT302)</f>
        <v>2.7405540166249995</v>
      </c>
      <c r="AR302" s="767">
        <f>SUM('monthly data'!DU302:DW302)</f>
        <v>2.7405540166249995</v>
      </c>
      <c r="AS302" s="767">
        <f>SUM('monthly data'!DX302:DZ302)</f>
        <v>2.7405540166249995</v>
      </c>
      <c r="AT302" s="767">
        <f>SUM('monthly data'!EA302:EC302)</f>
        <v>2.7405540166249995</v>
      </c>
      <c r="AU302" s="767">
        <f>SUM('monthly data'!ED302:EF302)</f>
        <v>2.9832301333125</v>
      </c>
      <c r="AV302" s="767">
        <f>SUM('monthly data'!EG302:EI302)</f>
        <v>2.9832301333125</v>
      </c>
      <c r="AW302" s="767">
        <f>SUM('monthly data'!EJ302:EL302)</f>
        <v>2.9832301333125</v>
      </c>
      <c r="AX302" s="767">
        <f>SUM('monthly data'!EM302:EO302)</f>
        <v>2.9832301333125</v>
      </c>
      <c r="AY302" s="767">
        <f>SUM('monthly data'!EP302:ER302)</f>
        <v>5.2109999999999994</v>
      </c>
      <c r="AZ302" s="767">
        <f>SUM('monthly data'!ES302:EU302)</f>
        <v>2.7869000000000002</v>
      </c>
      <c r="BA302" s="767">
        <f>SUM('monthly data'!EV302:EX302)</f>
        <v>-0.5254000000000002</v>
      </c>
      <c r="BB302" s="767">
        <f>SUM('monthly data'!EY302:FA302)</f>
        <v>-15.544600000000001</v>
      </c>
      <c r="BC302" s="767">
        <f>SUM('monthly data'!FB302:FD302)</f>
        <v>2.843</v>
      </c>
      <c r="BD302" s="767">
        <f>SUM('monthly data'!FE302:FG302)</f>
        <v>-2.148600000000001</v>
      </c>
      <c r="BE302" s="767">
        <f>SUM('monthly data'!FH302:FJ302)</f>
        <v>7.3379000000000003</v>
      </c>
      <c r="BF302" s="767">
        <f>SUM('monthly data'!FK302:FM302)</f>
        <v>5.4559999999999995</v>
      </c>
      <c r="BG302" s="767">
        <f>SUM('monthly data'!FN302:FP302)</f>
        <v>3.8855500000000003</v>
      </c>
      <c r="BH302" s="767">
        <f>SUM('monthly data'!FQ302:FS302)</f>
        <v>4.5049000000000001</v>
      </c>
      <c r="BI302" s="767">
        <f>SUM('monthly data'!FT302:FV302)</f>
        <v>22.0138</v>
      </c>
      <c r="BJ302" s="767">
        <f>SUM('monthly data'!FW302:FY302)</f>
        <v>4.2784500000000003</v>
      </c>
      <c r="BK302" s="767">
        <f>SUM('monthly data'!FZ302:GB302)</f>
        <v>4.8273000000000001</v>
      </c>
      <c r="BL302" s="767">
        <f>SUM('monthly data'!GC302:GE302)</f>
        <v>-0.60660000000000025</v>
      </c>
      <c r="BM302" s="767">
        <f>SUM('monthly data'!GF302:GH302)</f>
        <v>19.439630000000001</v>
      </c>
      <c r="BN302" s="767">
        <f>SUM('monthly data'!GI302:GK302)</f>
        <v>4.6456400000000002</v>
      </c>
      <c r="BO302" s="767">
        <f>SUM('monthly data'!GL302:GN302)</f>
        <v>-9.1754999999999995</v>
      </c>
      <c r="BP302" s="767">
        <f>SUM('monthly data'!GO302:GQ302)</f>
        <v>3.5526999999999997</v>
      </c>
      <c r="BQ302" s="767">
        <f>SUM('monthly data'!GR302:GT302)</f>
        <v>-11.068484999999997</v>
      </c>
      <c r="BR302" s="767">
        <f>SUM('monthly data'!GU302:GW302)</f>
        <v>-5.5595449709999993</v>
      </c>
      <c r="BS302" s="767">
        <f>SUM('monthly data'!GX302:GZ302)</f>
        <v>8.5142303039999998</v>
      </c>
      <c r="BT302" s="767">
        <f>SUM('monthly data'!HA302:HC302)</f>
        <v>7.8835000000000006</v>
      </c>
      <c r="BU302" s="767">
        <f>SUM('monthly data'!HD302:HF302)</f>
        <v>6.4666999999999994</v>
      </c>
      <c r="BV302" s="767">
        <f>SUM('monthly data'!HG302:HI302)</f>
        <v>8.0431954999999995</v>
      </c>
      <c r="BW302" s="767">
        <f>SUM('monthly data'!HJ302:HL302)</f>
        <v>8.4896932009999997</v>
      </c>
      <c r="BX302" s="767">
        <f>SUM('monthly data'!HM302:HO302)</f>
        <v>119.25465846</v>
      </c>
      <c r="BY302" s="767">
        <f>SUM('monthly data'!HP302:HR302)</f>
        <v>-5.5715209739999993</v>
      </c>
      <c r="BZ302" s="767">
        <f>SUM('monthly data'!HS302:HU302)</f>
        <v>10.530055426000001</v>
      </c>
      <c r="CA302" s="767">
        <f>SUM('monthly data'!HV302:HX302)</f>
        <v>24.940588594997582</v>
      </c>
      <c r="CB302" s="767">
        <f>SUM('monthly data'!HY302:IA302)</f>
        <v>19.183561936</v>
      </c>
      <c r="CC302" s="767">
        <f>SUM('monthly data'!IB302:ID302)</f>
        <v>39.057390151930562</v>
      </c>
      <c r="CD302" s="767">
        <f>SUM('monthly data'!IE302:IG302)</f>
        <v>8.6095196319999996</v>
      </c>
      <c r="CE302" s="767">
        <f>SUM('monthly data'!IH302:IJ302)</f>
        <v>17.128300459000002</v>
      </c>
      <c r="CF302" s="767">
        <f>SUM('monthly data'!IK302:IM302)</f>
        <v>6.6999999999999993</v>
      </c>
      <c r="CG302" s="767">
        <f>SUM('monthly data'!IN302:IP302)</f>
        <v>27.566784998000003</v>
      </c>
      <c r="CH302" s="767">
        <f>SUM('monthly data'!IQ302:IS302)</f>
        <v>11.423360581999999</v>
      </c>
      <c r="CI302" s="767">
        <f>SUM('monthly data'!IT302:IV302)</f>
        <v>35.202958623999997</v>
      </c>
      <c r="CJ302" s="767">
        <f>SUM('monthly data'!IW302:IY302)</f>
        <v>14.22877682</v>
      </c>
      <c r="CK302" s="767">
        <f>SUM('monthly data'!IZ302:JB302)</f>
        <v>18.624184886999998</v>
      </c>
      <c r="CL302" s="767">
        <f>SUM('monthly data'!JC302:JE302)</f>
        <v>25.091985690999998</v>
      </c>
      <c r="CM302" s="767">
        <f>SUM('monthly data'!JF302:JH302)</f>
        <v>35.220372558999998</v>
      </c>
      <c r="CN302" s="767">
        <f>SUM('monthly data'!JI302:JK302)</f>
        <v>34.900378074999999</v>
      </c>
      <c r="CO302" s="767">
        <f>SUM('monthly data'!JL302:JN302)</f>
        <v>52.449711554000004</v>
      </c>
      <c r="CP302" s="767">
        <f>SUM('monthly data'!JO302:JQ302)</f>
        <v>40.148008249</v>
      </c>
      <c r="CQ302" s="767">
        <f>SUM('monthly data'!JR302:JT302)</f>
        <v>38.831633603</v>
      </c>
      <c r="CR302" s="767">
        <f>SUM('monthly data'!JU302:JW302)</f>
        <v>28.613262816999999</v>
      </c>
      <c r="CS302" s="767">
        <f>SUM('monthly data'!JX302:JZ302)</f>
        <v>59.072642608000002</v>
      </c>
      <c r="CT302" s="767">
        <f>SUM('monthly data'!KA302:KC302)</f>
        <v>37.168618412000001</v>
      </c>
      <c r="CU302" s="767">
        <f>SUM('monthly data'!KD302:KF302)</f>
        <v>54.197470954000003</v>
      </c>
      <c r="CV302" s="767">
        <f>SUM('monthly data'!KG302:KI302)</f>
        <v>45.884825706000001</v>
      </c>
      <c r="CW302" s="767">
        <f>SUM('monthly data'!KJ302:KL302)</f>
        <v>4.4271474340000001</v>
      </c>
      <c r="CX302" s="767">
        <f>SUM('monthly data'!KM302:KO302)</f>
        <v>84.454577412999996</v>
      </c>
      <c r="CY302" s="767">
        <f>SUM('monthly data'!KP302:KR302)</f>
        <v>13.727620035000001</v>
      </c>
      <c r="CZ302" s="767">
        <f>SUM('monthly data'!KS302:KU302)</f>
        <v>11.03821905</v>
      </c>
      <c r="DA302" s="767">
        <f>SUM('monthly data'!KV302:KX302)</f>
        <v>47.715494765000003</v>
      </c>
      <c r="DB302" s="767">
        <f>SUM('monthly data'!KY302:LA302)</f>
        <v>12.331698703000001</v>
      </c>
      <c r="DC302" s="767">
        <f>SUM('monthly data'!LB302:LD302)</f>
        <v>14.490466298999999</v>
      </c>
      <c r="DD302" s="767">
        <f>SUM('monthly data'!LE302:LG302)</f>
        <v>39.229095172000001</v>
      </c>
      <c r="DE302" s="767">
        <f>SUM('monthly data'!LH302:LJ302)</f>
        <v>15.260094661</v>
      </c>
      <c r="DF302" s="767">
        <f>SUM('monthly data'!LK302:LM302)</f>
        <v>25.243291725999999</v>
      </c>
      <c r="DG302" s="767">
        <f>SUM('monthly data'!LN302:LP302)</f>
        <v>19.697223710000003</v>
      </c>
      <c r="DH302" s="767">
        <f>SUM('monthly data'!LQ302:LS302)</f>
        <v>96.729924870000005</v>
      </c>
      <c r="DI302" s="767">
        <f>SUM('monthly data'!LT302:LV302)</f>
        <v>81.392582645969981</v>
      </c>
      <c r="DJ302" s="767">
        <f>SUM('monthly data'!LW302:LY302)</f>
        <v>26.238749822999999</v>
      </c>
      <c r="DK302" s="767">
        <f>SUM('monthly data'!LZ302:MB302)</f>
        <v>0</v>
      </c>
      <c r="DL302" s="767">
        <f>SUM('monthly data'!MC302:ME302)</f>
        <v>0</v>
      </c>
      <c r="DM302" s="767">
        <f>SUM('monthly data'!MF302:MH302)</f>
        <v>0</v>
      </c>
      <c r="DN302" s="767">
        <f>SUM('monthly data'!MI302:MK302)</f>
        <v>0</v>
      </c>
      <c r="DO302" s="767">
        <f>SUM('monthly data'!ML302:MN302)</f>
        <v>0</v>
      </c>
      <c r="DP302" s="767">
        <f>SUM('monthly data'!MO302:MQ302)</f>
        <v>0</v>
      </c>
      <c r="DQ302" s="767">
        <f>SUM('monthly data'!MR302:MT302)</f>
        <v>0</v>
      </c>
      <c r="DR302" s="767">
        <f>SUM('monthly data'!MU302:MW302)</f>
        <v>0</v>
      </c>
      <c r="DS302" s="100"/>
      <c r="DT302" s="100"/>
      <c r="DU302" s="100"/>
      <c r="DV302" s="100"/>
      <c r="DW302" s="100"/>
      <c r="DX302" s="100"/>
      <c r="DY302" s="100"/>
      <c r="DZ302" s="100"/>
    </row>
    <row r="303" spans="1:130">
      <c r="A303" t="s">
        <v>1526</v>
      </c>
      <c r="B303" s="693" t="s">
        <v>44</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67">
        <f>SUM('monthly data'!AX303:AZ303)</f>
        <v>2.2204812500000006</v>
      </c>
      <c r="T303" s="767">
        <f>SUM('monthly data'!BA303:BC303)</f>
        <v>2.2204812500000006</v>
      </c>
      <c r="U303" s="767">
        <f>SUM('monthly data'!BD303:BF303)</f>
        <v>2.2204812500000006</v>
      </c>
      <c r="V303" s="767">
        <f>SUM('monthly data'!BG303:BI303)</f>
        <v>2.2204812500000006</v>
      </c>
      <c r="W303" s="767">
        <f>SUM('monthly data'!BJ303:BL303)</f>
        <v>1.5701500000000004</v>
      </c>
      <c r="X303" s="767">
        <f>SUM('monthly data'!BM303:BO303)</f>
        <v>1.5701500000000004</v>
      </c>
      <c r="Y303" s="767">
        <f>SUM('monthly data'!BP303:BR303)</f>
        <v>1.5701500000000004</v>
      </c>
      <c r="Z303" s="767">
        <f>SUM('monthly data'!BS303:BU303)</f>
        <v>1.5701500000000004</v>
      </c>
      <c r="AA303" s="767">
        <f>SUM('monthly data'!BV303:BX303)</f>
        <v>1.5226062499999999</v>
      </c>
      <c r="AB303" s="767">
        <f>SUM('monthly data'!BY303:CA303)</f>
        <v>1.5226062499999999</v>
      </c>
      <c r="AC303" s="767">
        <f>SUM('monthly data'!CB303:CD303)</f>
        <v>1.5226062499999999</v>
      </c>
      <c r="AD303" s="767">
        <f>SUM('monthly data'!CE303:CG303)</f>
        <v>1.5226062499999999</v>
      </c>
      <c r="AE303" s="767">
        <f>SUM('monthly data'!CH303:CJ303)</f>
        <v>1.6131687500000003</v>
      </c>
      <c r="AF303" s="767">
        <f>SUM('monthly data'!CK303:CM303)</f>
        <v>1.6131687500000003</v>
      </c>
      <c r="AG303" s="767">
        <f>SUM('monthly data'!CN303:CP303)</f>
        <v>1.6131687500000003</v>
      </c>
      <c r="AH303" s="767">
        <f>SUM('monthly data'!CQ303:CS303)</f>
        <v>1.6131687500000003</v>
      </c>
      <c r="AI303" s="767">
        <f>SUM('monthly data'!CT303:CV303)</f>
        <v>0.76850135193749991</v>
      </c>
      <c r="AJ303" s="767">
        <f>SUM('monthly data'!CW303:CY303)</f>
        <v>0.76850135193749991</v>
      </c>
      <c r="AK303" s="767">
        <f>SUM('monthly data'!CZ303:DB303)</f>
        <v>0.76850135193749991</v>
      </c>
      <c r="AL303" s="767">
        <f>SUM('monthly data'!DC303:DE303)</f>
        <v>0.76850135193749991</v>
      </c>
      <c r="AM303" s="767">
        <f>SUM('monthly data'!DF303:DH303)</f>
        <v>0.21437770387499977</v>
      </c>
      <c r="AN303" s="767">
        <f>SUM('monthly data'!DI303:DK303)</f>
        <v>0.21437770387499977</v>
      </c>
      <c r="AO303" s="767">
        <f>SUM('monthly data'!DL303:DN303)</f>
        <v>0.21437770387499977</v>
      </c>
      <c r="AP303" s="767">
        <f>SUM('monthly data'!DO303:DQ303)</f>
        <v>0.21437770387499977</v>
      </c>
      <c r="AQ303" s="767">
        <f>SUM('monthly data'!DR303:DT303)</f>
        <v>0.84623885193749959</v>
      </c>
      <c r="AR303" s="767">
        <f>SUM('monthly data'!DU303:DW303)</f>
        <v>0.84623885193749959</v>
      </c>
      <c r="AS303" s="767">
        <f>SUM('monthly data'!DX303:DZ303)</f>
        <v>0.84623885193749959</v>
      </c>
      <c r="AT303" s="767">
        <f>SUM('monthly data'!EA303:EC303)</f>
        <v>0.84623885193749959</v>
      </c>
      <c r="AU303" s="767">
        <f>SUM('monthly data'!ED303:EF303)</f>
        <v>5.7038812499999993</v>
      </c>
      <c r="AV303" s="767">
        <f>SUM('monthly data'!EG303:EI303)</f>
        <v>5.7038812499999993</v>
      </c>
      <c r="AW303" s="767">
        <f>SUM('monthly data'!EJ303:EL303)</f>
        <v>5.7038812499999993</v>
      </c>
      <c r="AX303" s="767">
        <f>SUM('monthly data'!EM303:EO303)</f>
        <v>5.7038812499999993</v>
      </c>
      <c r="AY303" s="767">
        <f>SUM('monthly data'!EP303:ER303)</f>
        <v>9.8557765118876937</v>
      </c>
      <c r="AZ303" s="767">
        <f>SUM('monthly data'!ES303:EU303)</f>
        <v>8.6900208202254685</v>
      </c>
      <c r="BA303" s="767">
        <f>SUM('monthly data'!EV303:EX303)</f>
        <v>10.634736980159801</v>
      </c>
      <c r="BB303" s="767">
        <f>SUM('monthly data'!EY303:FA303)</f>
        <v>15.375683902759999</v>
      </c>
      <c r="BC303" s="767">
        <f>SUM('monthly data'!FB303:FD303)</f>
        <v>10.7629121351344</v>
      </c>
      <c r="BD303" s="767">
        <f>SUM('monthly data'!FE303:FG303)</f>
        <v>7.3291891216440002</v>
      </c>
      <c r="BE303" s="767">
        <f>SUM('monthly data'!FH303:FJ303)</f>
        <v>9.6298824739322004</v>
      </c>
      <c r="BF303" s="767">
        <f>SUM('monthly data'!FK303:FM303)</f>
        <v>28.658830771476701</v>
      </c>
      <c r="BG303" s="767">
        <f>SUM('monthly data'!FN303:FP303)</f>
        <v>11.535757630000001</v>
      </c>
      <c r="BH303" s="767">
        <f>SUM('monthly data'!FQ303:FS303)</f>
        <v>11.825778852000001</v>
      </c>
      <c r="BI303" s="767">
        <f>SUM('monthly data'!FT303:FV303)</f>
        <v>6.6532200820000007</v>
      </c>
      <c r="BJ303" s="767">
        <f>SUM('monthly data'!FW303:FY303)</f>
        <v>7.7374958509999994</v>
      </c>
      <c r="BK303" s="767">
        <f>SUM('monthly data'!FZ303:GB303)</f>
        <v>4.5487392174482197</v>
      </c>
      <c r="BL303" s="767">
        <f>SUM('monthly data'!GC303:GE303)</f>
        <v>6.5911137487962508</v>
      </c>
      <c r="BM303" s="767">
        <f>SUM('monthly data'!GF303:GH303)</f>
        <v>5.1190565599999989</v>
      </c>
      <c r="BN303" s="767">
        <f>SUM('monthly data'!GI303:GK303)</f>
        <v>12.7966616449571</v>
      </c>
      <c r="BO303" s="767">
        <f>SUM('monthly data'!GL303:GN303)</f>
        <v>17.975189401000002</v>
      </c>
      <c r="BP303" s="767">
        <f>SUM('monthly data'!GO303:GQ303)</f>
        <v>32.197319577000002</v>
      </c>
      <c r="BQ303" s="767">
        <f>SUM('monthly data'!GR303:GT303)</f>
        <v>7.2409036472900015</v>
      </c>
      <c r="BR303" s="767">
        <f>SUM('monthly data'!GU303:GW303)</f>
        <v>67.402050789159986</v>
      </c>
      <c r="BS303" s="767">
        <f>SUM('monthly data'!GX303:GZ303)</f>
        <v>10.856274308749999</v>
      </c>
      <c r="BT303" s="767">
        <f>SUM('monthly data'!HA303:HC303)</f>
        <v>9.553028822089999</v>
      </c>
      <c r="BU303" s="767">
        <f>SUM('monthly data'!HD303:HF303)</f>
        <v>34.54</v>
      </c>
      <c r="BV303" s="767">
        <f>SUM('monthly data'!HG303:HI303)</f>
        <v>11.752031147504148</v>
      </c>
      <c r="BW303" s="767">
        <f>SUM('monthly data'!HJ303:HL303)</f>
        <v>9.5482351832137091</v>
      </c>
      <c r="BX303" s="767">
        <f>SUM('monthly data'!HM303:HO303)</f>
        <v>32.654913323649382</v>
      </c>
      <c r="BY303" s="767">
        <f>SUM('monthly data'!HP303:HR303)</f>
        <v>13.273532712579339</v>
      </c>
      <c r="BZ303" s="767">
        <f>SUM('monthly data'!HS303:HU303)</f>
        <v>13.806268089118209</v>
      </c>
      <c r="CA303" s="767">
        <f>SUM('monthly data'!HV303:HX303)</f>
        <v>14.168005035134602</v>
      </c>
      <c r="CB303" s="767">
        <f>SUM('monthly data'!HY303:IA303)</f>
        <v>63.909109535906225</v>
      </c>
      <c r="CC303" s="767">
        <f>SUM('monthly data'!IB303:ID303)</f>
        <v>20.775780488582612</v>
      </c>
      <c r="CD303" s="767">
        <f>SUM('monthly data'!IE303:IG303)</f>
        <v>82.67627122938157</v>
      </c>
      <c r="CE303" s="767">
        <f>SUM('monthly data'!IH303:IJ303)</f>
        <v>20.080593870683707</v>
      </c>
      <c r="CF303" s="767">
        <f>SUM('monthly data'!IK303:IM303)</f>
        <v>64.653933217584296</v>
      </c>
      <c r="CG303" s="767">
        <f>SUM('monthly data'!IN303:IP303)</f>
        <v>58.607093980471433</v>
      </c>
      <c r="CH303" s="767">
        <f>SUM('monthly data'!IQ303:IS303)</f>
        <v>107.90780487008519</v>
      </c>
      <c r="CI303" s="767">
        <f>SUM('monthly data'!IT303:IV303)</f>
        <v>38.776060746221859</v>
      </c>
      <c r="CJ303" s="767">
        <f>SUM('monthly data'!IW303:IY303)</f>
        <v>19.117168062910938</v>
      </c>
      <c r="CK303" s="767">
        <f>SUM('monthly data'!IZ303:JB303)</f>
        <v>45.533727643371364</v>
      </c>
      <c r="CL303" s="767">
        <f>SUM('monthly data'!JC303:JE303)</f>
        <v>171.27846973794169</v>
      </c>
      <c r="CM303" s="767">
        <f>SUM('monthly data'!JF303:JH303)</f>
        <v>29.783943041756483</v>
      </c>
      <c r="CN303" s="767">
        <f>SUM('monthly data'!JI303:JK303)</f>
        <v>76.392793968301717</v>
      </c>
      <c r="CO303" s="767">
        <f>SUM('monthly data'!JL303:JN303)</f>
        <v>64.765590652350724</v>
      </c>
      <c r="CP303" s="767">
        <f>SUM('monthly data'!JO303:JQ303)</f>
        <v>144.1639814002888</v>
      </c>
      <c r="CQ303" s="767">
        <f>SUM('monthly data'!JR303:JT303)</f>
        <v>73.899380642222184</v>
      </c>
      <c r="CR303" s="767">
        <f>SUM('monthly data'!JU303:JW303)</f>
        <v>73.200178182364766</v>
      </c>
      <c r="CS303" s="767">
        <f>SUM('monthly data'!JX303:JZ303)</f>
        <v>21.75320046393524</v>
      </c>
      <c r="CT303" s="767">
        <f>SUM('monthly data'!KA303:KC303)</f>
        <v>237.01543128304172</v>
      </c>
      <c r="CU303" s="767">
        <f>SUM('monthly data'!KD303:KF303)</f>
        <v>48.933332043678931</v>
      </c>
      <c r="CV303" s="767">
        <f>SUM('monthly data'!KG303:KI303)</f>
        <v>140.61000285308756</v>
      </c>
      <c r="CW303" s="767">
        <f>SUM('monthly data'!KJ303:KL303)</f>
        <v>70.730554984773192</v>
      </c>
      <c r="CX303" s="767">
        <f>SUM('monthly data'!KM303:KO303)</f>
        <v>362.12117083272352</v>
      </c>
      <c r="CY303" s="767">
        <f>SUM('monthly data'!KP303:KR303)</f>
        <v>98.572999087195171</v>
      </c>
      <c r="CZ303" s="767">
        <f>SUM('monthly data'!KS303:KU303)</f>
        <v>422.59496667340704</v>
      </c>
      <c r="DA303" s="767">
        <f>SUM('monthly data'!KV303:KX303)</f>
        <v>255.41760637726622</v>
      </c>
      <c r="DB303" s="767">
        <f>SUM('monthly data'!KY303:LA303)</f>
        <v>195.97413370345052</v>
      </c>
      <c r="DC303" s="767">
        <f>SUM('monthly data'!LB303:LD303)</f>
        <v>134.90371493293895</v>
      </c>
      <c r="DD303" s="767">
        <f>SUM('monthly data'!LE303:LG303)</f>
        <v>70.976985115830928</v>
      </c>
      <c r="DE303" s="767">
        <f>SUM('monthly data'!LH303:LJ303)</f>
        <v>334.64742851129523</v>
      </c>
      <c r="DF303" s="767">
        <f>SUM('monthly data'!LK303:LM303)</f>
        <v>420.96524727220708</v>
      </c>
      <c r="DG303" s="767">
        <f>SUM('monthly data'!LN303:LP303)</f>
        <v>99.889282596791404</v>
      </c>
      <c r="DH303" s="767">
        <f>SUM('monthly data'!LQ303:LS303)</f>
        <v>22.302421834099789</v>
      </c>
      <c r="DI303" s="767">
        <f>SUM('monthly data'!LT303:LV303)</f>
        <v>87.659771393626187</v>
      </c>
      <c r="DJ303" s="767">
        <f>SUM('monthly data'!LW303:LY303)</f>
        <v>90.874986899943082</v>
      </c>
      <c r="DK303" s="767">
        <f>SUM('monthly data'!LZ303:MB303)</f>
        <v>0</v>
      </c>
      <c r="DL303" s="767">
        <f>SUM('monthly data'!MC303:ME303)</f>
        <v>0</v>
      </c>
      <c r="DM303" s="767">
        <f>SUM('monthly data'!MF303:MH303)</f>
        <v>0</v>
      </c>
      <c r="DN303" s="767">
        <f>SUM('monthly data'!MI303:MK303)</f>
        <v>0</v>
      </c>
      <c r="DO303" s="767">
        <f>SUM('monthly data'!ML303:MN303)</f>
        <v>0</v>
      </c>
      <c r="DP303" s="767">
        <f>SUM('monthly data'!MO303:MQ303)</f>
        <v>0</v>
      </c>
      <c r="DQ303" s="767">
        <f>SUM('monthly data'!MR303:MT303)</f>
        <v>0</v>
      </c>
      <c r="DR303" s="767">
        <f>SUM('monthly data'!MU303:MW303)</f>
        <v>0</v>
      </c>
      <c r="DS303" s="100"/>
      <c r="DT303" s="100"/>
      <c r="DU303" s="100"/>
      <c r="DV303" s="100"/>
      <c r="DW303" s="100"/>
      <c r="DX303" s="100"/>
      <c r="DY303" s="100"/>
      <c r="DZ303" s="100"/>
    </row>
    <row r="304" spans="1:130">
      <c r="B304" s="693"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67">
        <f>SUM('monthly data'!AX304:AZ304)</f>
        <v>7.1956184446249978</v>
      </c>
      <c r="T304" s="767">
        <f>SUM('monthly data'!BA304:BC304)</f>
        <v>7.1956184446249978</v>
      </c>
      <c r="U304" s="767">
        <f>SUM('monthly data'!BD304:BF304)</f>
        <v>7.1956184446249978</v>
      </c>
      <c r="V304" s="767">
        <f>SUM('monthly data'!BG304:BI304)</f>
        <v>7.1956184446249978</v>
      </c>
      <c r="W304" s="767">
        <f>SUM('monthly data'!BJ304:BL304)</f>
        <v>5.5158355035624993</v>
      </c>
      <c r="X304" s="767">
        <f>SUM('monthly data'!BM304:BO304)</f>
        <v>5.5158355035624993</v>
      </c>
      <c r="Y304" s="767">
        <f>SUM('monthly data'!BP304:BR304)</f>
        <v>5.5158355035624993</v>
      </c>
      <c r="Z304" s="767">
        <f>SUM('monthly data'!BS304:BU304)</f>
        <v>5.5158355035624993</v>
      </c>
      <c r="AA304" s="767">
        <f>SUM('monthly data'!BV304:BX304)</f>
        <v>6.431368749999999</v>
      </c>
      <c r="AB304" s="767">
        <f>SUM('monthly data'!BY304:CA304)</f>
        <v>6.431368749999999</v>
      </c>
      <c r="AC304" s="767">
        <f>SUM('monthly data'!CB304:CD304)</f>
        <v>6.431368749999999</v>
      </c>
      <c r="AD304" s="767">
        <f>SUM('monthly data'!CE304:CG304)</f>
        <v>6.431368749999999</v>
      </c>
      <c r="AE304" s="767">
        <f>SUM('monthly data'!CH304:CJ304)</f>
        <v>5.4869937499999999</v>
      </c>
      <c r="AF304" s="767">
        <f>SUM('monthly data'!CK304:CM304)</f>
        <v>5.4869937499999999</v>
      </c>
      <c r="AG304" s="767">
        <f>SUM('monthly data'!CN304:CP304)</f>
        <v>5.4869937499999999</v>
      </c>
      <c r="AH304" s="767">
        <f>SUM('monthly data'!CQ304:CS304)</f>
        <v>5.4869937499999999</v>
      </c>
      <c r="AI304" s="767">
        <f>SUM('monthly data'!CT304:CV304)</f>
        <v>3.6876911480624992</v>
      </c>
      <c r="AJ304" s="767">
        <f>SUM('monthly data'!CW304:CY304)</f>
        <v>3.6876911480624992</v>
      </c>
      <c r="AK304" s="767">
        <f>SUM('monthly data'!CZ304:DB304)</f>
        <v>3.6876911480624992</v>
      </c>
      <c r="AL304" s="767">
        <f>SUM('monthly data'!DC304:DE304)</f>
        <v>3.6876911480624992</v>
      </c>
      <c r="AM304" s="767">
        <f>SUM('monthly data'!DF304:DH304)</f>
        <v>0.55716368194499788</v>
      </c>
      <c r="AN304" s="767">
        <f>SUM('monthly data'!DI304:DK304)</f>
        <v>0.55716368194499788</v>
      </c>
      <c r="AO304" s="767">
        <f>SUM('monthly data'!DL304:DN304)</f>
        <v>0.55716368194499788</v>
      </c>
      <c r="AP304" s="767">
        <f>SUM('monthly data'!DO304:DQ304)</f>
        <v>0.55716368194499788</v>
      </c>
      <c r="AQ304" s="767">
        <f>SUM('monthly data'!DR304:DT304)</f>
        <v>-2.4259259488600011</v>
      </c>
      <c r="AR304" s="767">
        <f>SUM('monthly data'!DU304:DW304)</f>
        <v>-2.4259259488600011</v>
      </c>
      <c r="AS304" s="767">
        <f>SUM('monthly data'!DX304:DZ304)</f>
        <v>-2.4259259488600011</v>
      </c>
      <c r="AT304" s="767">
        <f>SUM('monthly data'!EA304:EC304)</f>
        <v>-2.4259259488600011</v>
      </c>
      <c r="AU304" s="767">
        <f>SUM('monthly data'!ED304:EF304)</f>
        <v>-2.0984922327424935</v>
      </c>
      <c r="AV304" s="767">
        <f>SUM('monthly data'!EG304:EI304)</f>
        <v>-2.0984922327424935</v>
      </c>
      <c r="AW304" s="767">
        <f>SUM('monthly data'!EJ304:EL304)</f>
        <v>-2.0984922327424935</v>
      </c>
      <c r="AX304" s="767">
        <f>SUM('monthly data'!EM304:EO304)</f>
        <v>-2.0984922327424935</v>
      </c>
      <c r="AY304" s="767">
        <f>SUM('monthly data'!EP304:ER304)</f>
        <v>24.215317618768925</v>
      </c>
      <c r="AZ304" s="767">
        <f>SUM('monthly data'!ES304:EU304)</f>
        <v>-65.830439853473308</v>
      </c>
      <c r="BA304" s="767">
        <f>SUM('monthly data'!EV304:EX304)</f>
        <v>34.019894593900112</v>
      </c>
      <c r="BB304" s="767">
        <f>SUM('monthly data'!EY304:FA304)</f>
        <v>2.0998984091600015</v>
      </c>
      <c r="BC304" s="767">
        <f>SUM('monthly data'!FB304:FD304)</f>
        <v>-29.309473738675077</v>
      </c>
      <c r="BD304" s="767">
        <f>SUM('monthly data'!FE304:FG304)</f>
        <v>-32.914010423332506</v>
      </c>
      <c r="BE304" s="767">
        <f>SUM('monthly data'!FH304:FJ304)</f>
        <v>28.56905020343061</v>
      </c>
      <c r="BF304" s="767">
        <f>SUM('monthly data'!FK304:FM304)</f>
        <v>-25.714472982406903</v>
      </c>
      <c r="BG304" s="767">
        <f>SUM('monthly data'!FN304:FP304)</f>
        <v>44.632626063000004</v>
      </c>
      <c r="BH304" s="767">
        <f>SUM('monthly data'!FQ304:FS304)</f>
        <v>-50.479765896999979</v>
      </c>
      <c r="BI304" s="767">
        <f>SUM('monthly data'!FT304:FV304)</f>
        <v>0.92798512600001359</v>
      </c>
      <c r="BJ304" s="767">
        <f>SUM('monthly data'!FW304:FY304)</f>
        <v>5.7467490250000264</v>
      </c>
      <c r="BK304" s="767">
        <f>SUM('monthly data'!FZ304:GB304)</f>
        <v>7.8244627391990251</v>
      </c>
      <c r="BL304" s="767">
        <f>SUM('monthly data'!GC304:GE304)</f>
        <v>-18.967033208262656</v>
      </c>
      <c r="BM304" s="767">
        <f>SUM('monthly data'!GF304:GH304)</f>
        <v>4.4209529056700205</v>
      </c>
      <c r="BN304" s="767">
        <f>SUM('monthly data'!GI304:GK304)</f>
        <v>-5.1792885876088164</v>
      </c>
      <c r="BO304" s="767">
        <f>SUM('monthly data'!GL304:GN304)</f>
        <v>42.616265853000002</v>
      </c>
      <c r="BP304" s="767">
        <f>SUM('monthly data'!GO304:GQ304)</f>
        <v>22.153544151010017</v>
      </c>
      <c r="BQ304" s="767">
        <f>SUM('monthly data'!GR304:GT304)</f>
        <v>-82.188662058190047</v>
      </c>
      <c r="BR304" s="767">
        <f>SUM('monthly data'!GU304:GW304)</f>
        <v>-91.46063240833999</v>
      </c>
      <c r="BS304" s="767">
        <f>SUM('monthly data'!GX304:GZ304)</f>
        <v>73.340491948620013</v>
      </c>
      <c r="BT304" s="767">
        <f>SUM('monthly data'!HA304:HC304)</f>
        <v>71.93186702771429</v>
      </c>
      <c r="BU304" s="767">
        <f>SUM('monthly data'!HD304:HF304)</f>
        <v>-8.1809115881048839</v>
      </c>
      <c r="BV304" s="767">
        <f>SUM('monthly data'!HG304:HI304)</f>
        <v>-84.762898289518716</v>
      </c>
      <c r="BW304" s="767">
        <f>SUM('monthly data'!HJ304:HL304)</f>
        <v>-9.7662191782339747</v>
      </c>
      <c r="BX304" s="767">
        <f>SUM('monthly data'!HM304:HO304)</f>
        <v>33.618236731823714</v>
      </c>
      <c r="BY304" s="767">
        <f>SUM('monthly data'!HP304:HR304)</f>
        <v>-75.227008693777663</v>
      </c>
      <c r="BZ304" s="767">
        <f>SUM('monthly data'!HS304:HU304)</f>
        <v>30.081666112004612</v>
      </c>
      <c r="CA304" s="767">
        <f>SUM('monthly data'!HV304:HX304)</f>
        <v>53.004380304225954</v>
      </c>
      <c r="CB304" s="767">
        <f>SUM('monthly data'!HY304:IA304)</f>
        <v>91.739627408430067</v>
      </c>
      <c r="CC304" s="767">
        <f>SUM('monthly data'!IB304:ID304)</f>
        <v>40.394991534585117</v>
      </c>
      <c r="CD304" s="767">
        <f>SUM('monthly data'!IE304:IG304)</f>
        <v>-92.449248568689697</v>
      </c>
      <c r="CE304" s="767">
        <f>SUM('monthly data'!IH304:IJ304)</f>
        <v>21.996128325858425</v>
      </c>
      <c r="CF304" s="767">
        <f>SUM('monthly data'!IK304:IM304)</f>
        <v>87.525110344083572</v>
      </c>
      <c r="CG304" s="767">
        <f>SUM('monthly data'!IN304:IP304)</f>
        <v>-26.376701963985234</v>
      </c>
      <c r="CH304" s="767">
        <f>SUM('monthly data'!IQ304:IS304)</f>
        <v>-52.162748750127349</v>
      </c>
      <c r="CI304" s="767">
        <f>SUM('monthly data'!IT304:IV304)</f>
        <v>38.265267363484277</v>
      </c>
      <c r="CJ304" s="767">
        <f>SUM('monthly data'!IW304:IY304)</f>
        <v>56.466356091031159</v>
      </c>
      <c r="CK304" s="767">
        <f>SUM('monthly data'!IZ304:JB304)</f>
        <v>-47.20684145941182</v>
      </c>
      <c r="CL304" s="767">
        <f>SUM('monthly data'!JC304:JE304)</f>
        <v>-25.443226971919831</v>
      </c>
      <c r="CM304" s="767">
        <f>SUM('monthly data'!JF304:JH304)</f>
        <v>49.084066286545536</v>
      </c>
      <c r="CN304" s="767">
        <f>SUM('monthly data'!JI304:JK304)</f>
        <v>82.099057333833173</v>
      </c>
      <c r="CO304" s="767">
        <f>SUM('monthly data'!JL304:JN304)</f>
        <v>3.0262329244252655</v>
      </c>
      <c r="CP304" s="767">
        <f>SUM('monthly data'!JO304:JQ304)</f>
        <v>-110.98117212971236</v>
      </c>
      <c r="CQ304" s="767">
        <f>SUM('monthly data'!JR304:JT304)</f>
        <v>75.642252217133105</v>
      </c>
      <c r="CR304" s="767">
        <f>SUM('monthly data'!JU304:JW304)</f>
        <v>105.63112772682506</v>
      </c>
      <c r="CS304" s="767">
        <f>SUM('monthly data'!JX304:JZ304)</f>
        <v>-11.428458779198849</v>
      </c>
      <c r="CT304" s="767">
        <f>SUM('monthly data'!KA304:KC304)</f>
        <v>-135.93559942391397</v>
      </c>
      <c r="CU304" s="767">
        <f>SUM('monthly data'!KD304:KF304)</f>
        <v>125.91324402779168</v>
      </c>
      <c r="CV304" s="767">
        <f>SUM('monthly data'!KG304:KI304)</f>
        <v>75.519520795636993</v>
      </c>
      <c r="CW304" s="767">
        <f>SUM('monthly data'!KJ304:KL304)</f>
        <v>64.720874824395537</v>
      </c>
      <c r="CX304" s="767">
        <f>SUM('monthly data'!KM304:KO304)</f>
        <v>-134.89276920568304</v>
      </c>
      <c r="CY304" s="767">
        <f>SUM('monthly data'!KP304:KR304)</f>
        <v>112.61640936069513</v>
      </c>
      <c r="CZ304" s="767">
        <f>SUM('monthly data'!KS304:KU304)</f>
        <v>-144.01558889960873</v>
      </c>
      <c r="DA304" s="767">
        <f>SUM('monthly data'!KV304:KX304)</f>
        <v>-41.51149503108563</v>
      </c>
      <c r="DB304" s="767">
        <f>SUM('monthly data'!KY304:LA304)</f>
        <v>69.250931133794253</v>
      </c>
      <c r="DC304" s="767">
        <f>SUM('monthly data'!LB304:LD304)</f>
        <v>93.344214797450476</v>
      </c>
      <c r="DD304" s="767">
        <f>SUM('monthly data'!LE304:LG304)</f>
        <v>89.21823330244888</v>
      </c>
      <c r="DE304" s="767">
        <f>SUM('monthly data'!LH304:LJ304)</f>
        <v>-146.71427886429441</v>
      </c>
      <c r="DF304" s="767">
        <f>SUM('monthly data'!LK304:LM304)</f>
        <v>145.5408823041692</v>
      </c>
      <c r="DG304" s="767">
        <f>SUM('monthly data'!LN304:LP304)</f>
        <v>10.582061949892307</v>
      </c>
      <c r="DH304" s="767">
        <f>SUM('monthly data'!LQ304:LS304)</f>
        <v>2.4682309571866483</v>
      </c>
      <c r="DI304" s="767">
        <f>SUM('monthly data'!LT304:LV304)</f>
        <v>347.91754739690032</v>
      </c>
      <c r="DJ304" s="767">
        <f>SUM('monthly data'!LW304:LY304)</f>
        <v>108.11076634281144</v>
      </c>
      <c r="DK304" s="767">
        <f>SUM('monthly data'!LZ304:MB304)</f>
        <v>0</v>
      </c>
      <c r="DL304" s="767">
        <f>SUM('monthly data'!MC304:ME304)</f>
        <v>0</v>
      </c>
      <c r="DM304" s="767">
        <f>SUM('monthly data'!MF304:MH304)</f>
        <v>0</v>
      </c>
      <c r="DN304" s="767">
        <f>SUM('monthly data'!MI304:MK304)</f>
        <v>0</v>
      </c>
      <c r="DO304" s="767">
        <f>SUM('monthly data'!ML304:MN304)</f>
        <v>0</v>
      </c>
      <c r="DP304" s="767">
        <f>SUM('monthly data'!MO304:MQ304)</f>
        <v>0</v>
      </c>
      <c r="DQ304" s="767">
        <f>SUM('monthly data'!MR304:MT304)</f>
        <v>0</v>
      </c>
      <c r="DR304" s="767">
        <f>SUM('monthly data'!MU304:MW304)</f>
        <v>0</v>
      </c>
      <c r="DS304" s="100"/>
      <c r="DT304" s="100"/>
      <c r="DU304" s="100"/>
      <c r="DV304" s="100"/>
      <c r="DW304" s="100"/>
      <c r="DX304" s="100"/>
      <c r="DY304" s="100"/>
      <c r="DZ304" s="100"/>
    </row>
    <row r="305" spans="1:130">
      <c r="A305" t="s">
        <v>1527</v>
      </c>
      <c r="B305" s="689" t="s">
        <v>1491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67">
        <f>SUM('monthly data'!AX305:AZ305)</f>
        <v>-0.10275000000000006</v>
      </c>
      <c r="T305" s="767">
        <f>SUM('monthly data'!BA305:BC305)</f>
        <v>-0.10275000000000006</v>
      </c>
      <c r="U305" s="767">
        <f>SUM('monthly data'!BD305:BF305)</f>
        <v>-0.10275000000000006</v>
      </c>
      <c r="V305" s="767">
        <f>SUM('monthly data'!BG305:BI305)</f>
        <v>-0.10275000000000006</v>
      </c>
      <c r="W305" s="767">
        <f>SUM('monthly data'!BJ305:BL305)</f>
        <v>-1.2867500000000001</v>
      </c>
      <c r="X305" s="767">
        <f>SUM('monthly data'!BM305:BO305)</f>
        <v>-1.2867500000000001</v>
      </c>
      <c r="Y305" s="767">
        <f>SUM('monthly data'!BP305:BR305)</f>
        <v>-1.2867500000000001</v>
      </c>
      <c r="Z305" s="767">
        <f>SUM('monthly data'!BS305:BU305)</f>
        <v>-1.2867500000000001</v>
      </c>
      <c r="AA305" s="767">
        <f>SUM('monthly data'!BV305:BX305)</f>
        <v>-2.3896937500000002</v>
      </c>
      <c r="AB305" s="767">
        <f>SUM('monthly data'!BY305:CA305)</f>
        <v>-2.3896937500000002</v>
      </c>
      <c r="AC305" s="767">
        <f>SUM('monthly data'!CB305:CD305)</f>
        <v>-2.3896937500000002</v>
      </c>
      <c r="AD305" s="767">
        <f>SUM('monthly data'!CE305:CG305)</f>
        <v>-2.3896937500000002</v>
      </c>
      <c r="AE305" s="767">
        <f>SUM('monthly data'!CH305:CJ305)</f>
        <v>-1.6363874999999997</v>
      </c>
      <c r="AF305" s="767">
        <f>SUM('monthly data'!CK305:CM305)</f>
        <v>-1.6363874999999997</v>
      </c>
      <c r="AG305" s="767">
        <f>SUM('monthly data'!CN305:CP305)</f>
        <v>-1.6363874999999997</v>
      </c>
      <c r="AH305" s="767">
        <f>SUM('monthly data'!CQ305:CS305)</f>
        <v>-1.6363874999999997</v>
      </c>
      <c r="AI305" s="767">
        <f>SUM('monthly data'!CT305:CV305)</f>
        <v>-2.1994437499999995</v>
      </c>
      <c r="AJ305" s="767">
        <f>SUM('monthly data'!CW305:CY305)</f>
        <v>-2.1994437499999995</v>
      </c>
      <c r="AK305" s="767">
        <f>SUM('monthly data'!CZ305:DB305)</f>
        <v>-2.1994437499999995</v>
      </c>
      <c r="AL305" s="767">
        <f>SUM('monthly data'!DC305:DE305)</f>
        <v>-2.1994437499999995</v>
      </c>
      <c r="AM305" s="767">
        <f>SUM('monthly data'!DF305:DH305)</f>
        <v>-6.9972499999999993</v>
      </c>
      <c r="AN305" s="767">
        <f>SUM('monthly data'!DI305:DK305)</f>
        <v>-6.9972499999999993</v>
      </c>
      <c r="AO305" s="767">
        <f>SUM('monthly data'!DL305:DN305)</f>
        <v>-6.9972499999999993</v>
      </c>
      <c r="AP305" s="767">
        <f>SUM('monthly data'!DO305:DQ305)</f>
        <v>-6.9972499999999993</v>
      </c>
      <c r="AQ305" s="767">
        <f>SUM('monthly data'!DR305:DT305)</f>
        <v>-7.6272500000000001</v>
      </c>
      <c r="AR305" s="767">
        <f>SUM('monthly data'!DU305:DW305)</f>
        <v>-7.6272500000000001</v>
      </c>
      <c r="AS305" s="767">
        <f>SUM('monthly data'!DX305:DZ305)</f>
        <v>-7.6272500000000001</v>
      </c>
      <c r="AT305" s="767">
        <f>SUM('monthly data'!EA305:EC305)</f>
        <v>-7.6272500000000001</v>
      </c>
      <c r="AU305" s="767">
        <f>SUM('monthly data'!ED305:EF305)</f>
        <v>-3.5674999999999999</v>
      </c>
      <c r="AV305" s="767">
        <f>SUM('monthly data'!EG305:EI305)</f>
        <v>-3.5674999999999999</v>
      </c>
      <c r="AW305" s="767">
        <f>SUM('monthly data'!EJ305:EL305)</f>
        <v>-3.5674999999999999</v>
      </c>
      <c r="AX305" s="767">
        <f>SUM('monthly data'!EM305:EO305)</f>
        <v>-3.5674999999999999</v>
      </c>
      <c r="AY305" s="767">
        <f>SUM('monthly data'!EP305:ER305)</f>
        <v>0</v>
      </c>
      <c r="AZ305" s="767">
        <f>SUM('monthly data'!ES305:EU305)</f>
        <v>0</v>
      </c>
      <c r="BA305" s="767">
        <f>SUM('monthly data'!EV305:EX305)</f>
        <v>0</v>
      </c>
      <c r="BB305" s="767">
        <f>SUM('monthly data'!EY305:FA305)</f>
        <v>0</v>
      </c>
      <c r="BC305" s="767">
        <f>SUM('monthly data'!FB305:FD305)</f>
        <v>0</v>
      </c>
      <c r="BD305" s="767">
        <f>SUM('monthly data'!FE305:FG305)</f>
        <v>0</v>
      </c>
      <c r="BE305" s="767">
        <f>SUM('monthly data'!FH305:FJ305)</f>
        <v>0</v>
      </c>
      <c r="BF305" s="767">
        <f>SUM('monthly data'!FK305:FM305)</f>
        <v>0</v>
      </c>
      <c r="BG305" s="767">
        <f>SUM('monthly data'!FN305:FP305)</f>
        <v>0</v>
      </c>
      <c r="BH305" s="767">
        <f>SUM('monthly data'!FQ305:FS305)</f>
        <v>0</v>
      </c>
      <c r="BI305" s="767">
        <f>SUM('monthly data'!FT305:FV305)</f>
        <v>0</v>
      </c>
      <c r="BJ305" s="767">
        <f>SUM('monthly data'!FW305:FY305)</f>
        <v>0</v>
      </c>
      <c r="BK305" s="767">
        <f>SUM('monthly data'!FZ305:GB305)</f>
        <v>0</v>
      </c>
      <c r="BL305" s="767">
        <f>SUM('monthly data'!GC305:GE305)</f>
        <v>0</v>
      </c>
      <c r="BM305" s="767">
        <f>SUM('monthly data'!GF305:GH305)</f>
        <v>0</v>
      </c>
      <c r="BN305" s="767">
        <f>SUM('monthly data'!GI305:GK305)</f>
        <v>0</v>
      </c>
      <c r="BO305" s="767">
        <f>SUM('monthly data'!GL305:GN305)</f>
        <v>0</v>
      </c>
      <c r="BP305" s="767">
        <f>SUM('monthly data'!GO305:GQ305)</f>
        <v>0</v>
      </c>
      <c r="BQ305" s="767">
        <f>SUM('monthly data'!GR305:GT305)</f>
        <v>0</v>
      </c>
      <c r="BR305" s="767">
        <f>SUM('monthly data'!GU305:GW305)</f>
        <v>0</v>
      </c>
      <c r="BS305" s="767">
        <f>SUM('monthly data'!GX305:GZ305)</f>
        <v>0</v>
      </c>
      <c r="BT305" s="767">
        <f>SUM('monthly data'!HA305:HC305)</f>
        <v>0</v>
      </c>
      <c r="BU305" s="767">
        <f>SUM('monthly data'!HD305:HF305)</f>
        <v>0</v>
      </c>
      <c r="BV305" s="767">
        <f>SUM('monthly data'!HG305:HI305)</f>
        <v>0</v>
      </c>
      <c r="BW305" s="767">
        <f>SUM('monthly data'!HJ305:HL305)</f>
        <v>0</v>
      </c>
      <c r="BX305" s="767">
        <f>SUM('monthly data'!HM305:HO305)</f>
        <v>0</v>
      </c>
      <c r="BY305" s="767">
        <f>SUM('monthly data'!HP305:HR305)</f>
        <v>-52.17487922799998</v>
      </c>
      <c r="BZ305" s="767">
        <f>SUM('monthly data'!HS305:HU305)</f>
        <v>-1.1193994820000253</v>
      </c>
      <c r="CA305" s="767">
        <f>SUM('monthly data'!HV305:HX305)</f>
        <v>58.858096482456887</v>
      </c>
      <c r="CB305" s="767">
        <f>SUM('monthly data'!HY305:IA305)</f>
        <v>72.933268646690721</v>
      </c>
      <c r="CC305" s="767">
        <f>SUM('monthly data'!IB305:ID305)</f>
        <v>54.579791451266914</v>
      </c>
      <c r="CD305" s="767">
        <f>SUM('monthly data'!IE305:IG305)</f>
        <v>-75.522601138598162</v>
      </c>
      <c r="CE305" s="767">
        <f>SUM('monthly data'!IH305:IJ305)</f>
        <v>10.485438993036226</v>
      </c>
      <c r="CF305" s="767">
        <f>SUM('monthly data'!IK305:IM305)</f>
        <v>120.1643336824601</v>
      </c>
      <c r="CG305" s="767">
        <f>SUM('monthly data'!IN305:IP305)</f>
        <v>-42.528580225634933</v>
      </c>
      <c r="CH305" s="767">
        <f>SUM('monthly data'!IQ305:IS305)</f>
        <v>-61.593162396096865</v>
      </c>
      <c r="CI305" s="767">
        <f>SUM('monthly data'!IT305:IV305)</f>
        <v>30.530439975240736</v>
      </c>
      <c r="CJ305" s="767">
        <f>SUM('monthly data'!IW305:IY305)</f>
        <v>43.393450764125973</v>
      </c>
      <c r="CK305" s="767">
        <f>SUM('monthly data'!IZ305:JB305)</f>
        <v>-71.595406006545915</v>
      </c>
      <c r="CL305" s="767">
        <f>SUM('monthly data'!JC305:JE305)</f>
        <v>-30.434693304082963</v>
      </c>
      <c r="CM305" s="767">
        <f>SUM('monthly data'!JF305:JH305)</f>
        <v>47.374908092083274</v>
      </c>
      <c r="CN305" s="767">
        <f>SUM('monthly data'!JI305:JK305)</f>
        <v>92.859668792514583</v>
      </c>
      <c r="CO305" s="767">
        <f>SUM('monthly data'!JL305:JN305)</f>
        <v>26.213547757278146</v>
      </c>
      <c r="CP305" s="767">
        <f>SUM('monthly data'!JO305:JQ305)</f>
        <v>-105.73235110971238</v>
      </c>
      <c r="CQ305" s="767">
        <f>SUM('monthly data'!JR305:JT305)</f>
        <v>75.025171852133184</v>
      </c>
      <c r="CR305" s="767">
        <f>SUM('monthly data'!JU305:JW305)</f>
        <v>63.822221280825062</v>
      </c>
      <c r="CS305" s="767">
        <f>SUM('monthly data'!JX305:JZ305)</f>
        <v>-25.751250994198791</v>
      </c>
      <c r="CT305" s="767">
        <f>SUM('monthly data'!KA305:KC305)</f>
        <v>-164.70011850591402</v>
      </c>
      <c r="CU305" s="767">
        <f>SUM('monthly data'!KD305:KF305)</f>
        <v>112.97977782179169</v>
      </c>
      <c r="CV305" s="767">
        <f>SUM('monthly data'!KG305:KI305)</f>
        <v>71.037932427636974</v>
      </c>
      <c r="CW305" s="767">
        <f>SUM('monthly data'!KJ305:KL305)</f>
        <v>-49.688814954104544</v>
      </c>
      <c r="CX305" s="767">
        <f>SUM('monthly data'!KM305:KO305)</f>
        <v>-81.942096306183117</v>
      </c>
      <c r="CY305" s="767">
        <f>SUM('monthly data'!KP305:KR305)</f>
        <v>115.15115528669509</v>
      </c>
      <c r="CZ305" s="767">
        <f>SUM('monthly data'!KS305:KU305)</f>
        <v>-109.78520199860873</v>
      </c>
      <c r="DA305" s="767">
        <f>SUM('monthly data'!KV305:KX305)</f>
        <v>-206.93382561308556</v>
      </c>
      <c r="DB305" s="767">
        <f>SUM('monthly data'!KY305:LA305)</f>
        <v>-20.68753678220574</v>
      </c>
      <c r="DC305" s="767">
        <f>SUM('monthly data'!LB305:LD305)</f>
        <v>102.04507149795052</v>
      </c>
      <c r="DD305" s="767">
        <f>SUM('monthly data'!LE305:LG305)</f>
        <v>205.39998989494887</v>
      </c>
      <c r="DE305" s="767">
        <f>SUM('monthly data'!LH305:LJ305)</f>
        <v>-138.13189129129438</v>
      </c>
      <c r="DF305" s="767">
        <f>SUM('monthly data'!LK305:LM305)</f>
        <v>40.92427901016913</v>
      </c>
      <c r="DG305" s="767">
        <f>SUM('monthly data'!LN305:LP305)</f>
        <v>33.837259516892402</v>
      </c>
      <c r="DH305" s="767">
        <f>SUM('monthly data'!LQ305:LS305)</f>
        <v>51.058681496614099</v>
      </c>
      <c r="DI305" s="767">
        <f>SUM('monthly data'!LT305:LV305)</f>
        <v>241.2807979139003</v>
      </c>
      <c r="DJ305" s="767">
        <f>SUM('monthly data'!LW305:LY305)</f>
        <v>-25.708233326188463</v>
      </c>
      <c r="DK305" s="767">
        <f>SUM('monthly data'!LZ305:MB305)</f>
        <v>0</v>
      </c>
      <c r="DL305" s="767">
        <f>SUM('monthly data'!MC305:ME305)</f>
        <v>0</v>
      </c>
      <c r="DM305" s="767">
        <f>SUM('monthly data'!MF305:MH305)</f>
        <v>0</v>
      </c>
      <c r="DN305" s="767">
        <f>SUM('monthly data'!MI305:MK305)</f>
        <v>0</v>
      </c>
      <c r="DO305" s="767">
        <f>SUM('monthly data'!ML305:MN305)</f>
        <v>0</v>
      </c>
      <c r="DP305" s="767">
        <f>SUM('monthly data'!MO305:MQ305)</f>
        <v>0</v>
      </c>
      <c r="DQ305" s="767">
        <f>SUM('monthly data'!MR305:MT305)</f>
        <v>0</v>
      </c>
      <c r="DR305" s="767">
        <f>SUM('monthly data'!MU305:MW305)</f>
        <v>0</v>
      </c>
      <c r="DS305" s="100"/>
      <c r="DT305" s="100"/>
      <c r="DU305" s="100"/>
      <c r="DV305" s="100"/>
      <c r="DW305" s="100"/>
      <c r="DX305" s="100"/>
      <c r="DY305" s="100"/>
      <c r="DZ305" s="100"/>
    </row>
    <row r="306" spans="1:130">
      <c r="A306" t="s">
        <v>1528</v>
      </c>
      <c r="B306" s="689" t="s">
        <v>1492</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67">
        <f>SUM('monthly data'!AX306:AZ306)</f>
        <v>-1.7307250000000001</v>
      </c>
      <c r="T306" s="767">
        <f>SUM('monthly data'!BA306:BC306)</f>
        <v>-1.7307250000000001</v>
      </c>
      <c r="U306" s="767">
        <f>SUM('monthly data'!BD306:BF306)</f>
        <v>-1.7307250000000001</v>
      </c>
      <c r="V306" s="767">
        <f>SUM('monthly data'!BG306:BI306)</f>
        <v>-1.7307250000000001</v>
      </c>
      <c r="W306" s="767">
        <f>SUM('monthly data'!BJ306:BL306)</f>
        <v>-0.98448124999999986</v>
      </c>
      <c r="X306" s="767">
        <f>SUM('monthly data'!BM306:BO306)</f>
        <v>-0.98448124999999986</v>
      </c>
      <c r="Y306" s="767">
        <f>SUM('monthly data'!BP306:BR306)</f>
        <v>-0.98448124999999986</v>
      </c>
      <c r="Z306" s="767">
        <f>SUM('monthly data'!BS306:BU306)</f>
        <v>-0.98448124999999986</v>
      </c>
      <c r="AA306" s="767">
        <f>SUM('monthly data'!BV306:BX306)</f>
        <v>6.1293749999999994E-2</v>
      </c>
      <c r="AB306" s="767">
        <f>SUM('monthly data'!BY306:CA306)</f>
        <v>6.1293749999999994E-2</v>
      </c>
      <c r="AC306" s="767">
        <f>SUM('monthly data'!CB306:CD306)</f>
        <v>6.1293749999999994E-2</v>
      </c>
      <c r="AD306" s="767">
        <f>SUM('monthly data'!CE306:CG306)</f>
        <v>6.1293749999999994E-2</v>
      </c>
      <c r="AE306" s="767">
        <f>SUM('monthly data'!CH306:CJ306)</f>
        <v>0.22173937500000002</v>
      </c>
      <c r="AF306" s="767">
        <f>SUM('monthly data'!CK306:CM306)</f>
        <v>0.22173937500000002</v>
      </c>
      <c r="AG306" s="767">
        <f>SUM('monthly data'!CN306:CP306)</f>
        <v>0.22173937500000002</v>
      </c>
      <c r="AH306" s="767">
        <f>SUM('monthly data'!CQ306:CS306)</f>
        <v>0.22173937500000002</v>
      </c>
      <c r="AI306" s="767">
        <f>SUM('monthly data'!CT306:CV306)</f>
        <v>0.46867250000000005</v>
      </c>
      <c r="AJ306" s="767">
        <f>SUM('monthly data'!CW306:CY306)</f>
        <v>0.46867250000000005</v>
      </c>
      <c r="AK306" s="767">
        <f>SUM('monthly data'!CZ306:DB306)</f>
        <v>0.46867250000000005</v>
      </c>
      <c r="AL306" s="767">
        <f>SUM('monthly data'!DC306:DE306)</f>
        <v>0.46867250000000005</v>
      </c>
      <c r="AM306" s="767">
        <f>SUM('monthly data'!DF306:DH306)</f>
        <v>0.24133312500000015</v>
      </c>
      <c r="AN306" s="767">
        <f>SUM('monthly data'!DI306:DK306)</f>
        <v>0.24133312500000015</v>
      </c>
      <c r="AO306" s="767">
        <f>SUM('monthly data'!DL306:DN306)</f>
        <v>0.24133312500000015</v>
      </c>
      <c r="AP306" s="767">
        <f>SUM('monthly data'!DO306:DQ306)</f>
        <v>0.24133312500000015</v>
      </c>
      <c r="AQ306" s="767">
        <f>SUM('monthly data'!DR306:DT306)</f>
        <v>-1.0055937499999998</v>
      </c>
      <c r="AR306" s="767">
        <f>SUM('monthly data'!DU306:DW306)</f>
        <v>-1.0055937499999998</v>
      </c>
      <c r="AS306" s="767">
        <f>SUM('monthly data'!DX306:DZ306)</f>
        <v>-1.0055937499999998</v>
      </c>
      <c r="AT306" s="767">
        <f>SUM('monthly data'!EA306:EC306)</f>
        <v>-1.0055937499999998</v>
      </c>
      <c r="AU306" s="767">
        <f>SUM('monthly data'!ED306:EF306)</f>
        <v>0.29005625000000024</v>
      </c>
      <c r="AV306" s="767">
        <f>SUM('monthly data'!EG306:EI306)</f>
        <v>0.29005625000000024</v>
      </c>
      <c r="AW306" s="767">
        <f>SUM('monthly data'!EJ306:EL306)</f>
        <v>0.29005625000000024</v>
      </c>
      <c r="AX306" s="767">
        <f>SUM('monthly data'!EM306:EO306)</f>
        <v>0.29005625000000024</v>
      </c>
      <c r="AY306" s="767">
        <f>SUM('monthly data'!EP306:ER306)</f>
        <v>5.2325300000000006</v>
      </c>
      <c r="AZ306" s="767">
        <f>SUM('monthly data'!ES306:EU306)</f>
        <v>-7.5663999999999998</v>
      </c>
      <c r="BA306" s="767">
        <f>SUM('monthly data'!EV306:EX306)</f>
        <v>-5.4873399999999997</v>
      </c>
      <c r="BB306" s="767">
        <f>SUM('monthly data'!EY306:FA306)</f>
        <v>-4.4863799999999996</v>
      </c>
      <c r="BC306" s="767">
        <f>SUM('monthly data'!FB306:FD306)</f>
        <v>-6.8168299999999995</v>
      </c>
      <c r="BD306" s="767">
        <f>SUM('monthly data'!FE306:FG306)</f>
        <v>3.9406431620000006</v>
      </c>
      <c r="BE306" s="767">
        <f>SUM('monthly data'!FH306:FJ306)</f>
        <v>-3.1806999999999999</v>
      </c>
      <c r="BF306" s="767">
        <f>SUM('monthly data'!FK306:FM306)</f>
        <v>-9.6381200000000007</v>
      </c>
      <c r="BG306" s="767">
        <f>SUM('monthly data'!FN306:FP306)</f>
        <v>-2.5</v>
      </c>
      <c r="BH306" s="767">
        <f>SUM('monthly data'!FQ306:FS306)</f>
        <v>-6.7661200000000008</v>
      </c>
      <c r="BI306" s="767">
        <f>SUM('monthly data'!FT306:FV306)</f>
        <v>-4.5237400000000001</v>
      </c>
      <c r="BJ306" s="767">
        <f>SUM('monthly data'!FW306:FY306)</f>
        <v>-5.1647400000000001</v>
      </c>
      <c r="BK306" s="767">
        <f>SUM('monthly data'!FZ306:GB306)</f>
        <v>-7.56663</v>
      </c>
      <c r="BL306" s="767">
        <f>SUM('monthly data'!GC306:GE306)</f>
        <v>-2.7766799999999998</v>
      </c>
      <c r="BM306" s="767">
        <f>SUM('monthly data'!GF306:GH306)</f>
        <v>-1.21719</v>
      </c>
      <c r="BN306" s="767">
        <f>SUM('monthly data'!GI306:GK306)</f>
        <v>-2.4152300000000002</v>
      </c>
      <c r="BO306" s="767">
        <f>SUM('monthly data'!GL306:GN306)</f>
        <v>-10.54307</v>
      </c>
      <c r="BP306" s="767">
        <f>SUM('monthly data'!GO306:GQ306)</f>
        <v>-5.4411100000000001</v>
      </c>
      <c r="BQ306" s="767">
        <f>SUM('monthly data'!GR306:GT306)</f>
        <v>-3.0570180000000002</v>
      </c>
      <c r="BR306" s="767">
        <f>SUM('monthly data'!GU306:GW306)</f>
        <v>-1.370064685</v>
      </c>
      <c r="BS306" s="767">
        <f>SUM('monthly data'!GX306:GZ306)</f>
        <v>-8.3370899999999999</v>
      </c>
      <c r="BT306" s="767">
        <f>SUM('monthly data'!HA306:HC306)</f>
        <v>-10.137690000000001</v>
      </c>
      <c r="BU306" s="767">
        <f>SUM('monthly data'!HD306:HF306)</f>
        <v>17.577100000000002</v>
      </c>
      <c r="BV306" s="767">
        <f>SUM('monthly data'!HG306:HI306)</f>
        <v>0</v>
      </c>
      <c r="BW306" s="767">
        <f>SUM('monthly data'!HJ306:HL306)</f>
        <v>0</v>
      </c>
      <c r="BX306" s="767">
        <f>SUM('monthly data'!HM306:HO306)</f>
        <v>0</v>
      </c>
      <c r="BY306" s="767">
        <f>SUM('monthly data'!HP306:HR306)</f>
        <v>-14.726132758000031</v>
      </c>
      <c r="BZ306" s="767">
        <f>SUM('monthly data'!HS306:HU306)</f>
        <v>-21.796214684999999</v>
      </c>
      <c r="CA306" s="767">
        <f>SUM('monthly data'!HV306:HX306)</f>
        <v>1.2588555680000031</v>
      </c>
      <c r="CB306" s="767">
        <f>SUM('monthly data'!HY306:IA306)</f>
        <v>4.4860233849999993</v>
      </c>
      <c r="CC306" s="767">
        <f>SUM('monthly data'!IB306:ID306)</f>
        <v>6.5550769017974444</v>
      </c>
      <c r="CD306" s="767">
        <f>SUM('monthly data'!IE306:IG306)</f>
        <v>9.3100810878449174</v>
      </c>
      <c r="CE306" s="767">
        <f>SUM('monthly data'!IH306:IJ306)</f>
        <v>4.670892058217972</v>
      </c>
      <c r="CF306" s="767">
        <f>SUM('monthly data'!IK306:IM306)</f>
        <v>5.998733984945698</v>
      </c>
      <c r="CG306" s="767">
        <f>SUM('monthly data'!IN306:IP306)</f>
        <v>-1.7321123567480057E-2</v>
      </c>
      <c r="CH306" s="767">
        <f>SUM('monthly data'!IQ306:IS306)</f>
        <v>7.3787045901629345</v>
      </c>
      <c r="CI306" s="767">
        <f>SUM('monthly data'!IT306:IV306)</f>
        <v>14.196753879999985</v>
      </c>
      <c r="CJ306" s="767">
        <f>SUM('monthly data'!IW306:IY306)</f>
        <v>26.159222052894993</v>
      </c>
      <c r="CK306" s="767">
        <f>SUM('monthly data'!IZ306:JB306)</f>
        <v>29.4285592491341</v>
      </c>
      <c r="CL306" s="767">
        <f>SUM('monthly data'!JC306:JE306)</f>
        <v>10.092127010163136</v>
      </c>
      <c r="CM306" s="767">
        <f>SUM('monthly data'!JF306:JH306)</f>
        <v>7.0250792614622597</v>
      </c>
      <c r="CN306" s="767">
        <f>SUM('monthly data'!JI306:JK306)</f>
        <v>-5.3559257306814025</v>
      </c>
      <c r="CO306" s="767">
        <f>SUM('monthly data'!JL306:JN306)</f>
        <v>-22.686665576852882</v>
      </c>
      <c r="CP306" s="767">
        <f>SUM('monthly data'!JO306:JQ306)</f>
        <v>-1.9351619319999891</v>
      </c>
      <c r="CQ306" s="767">
        <f>SUM('monthly data'!JR306:JT306)</f>
        <v>5.5559222999999136</v>
      </c>
      <c r="CR306" s="767">
        <f>SUM('monthly data'!JU306:JW306)</f>
        <v>43.553584262000008</v>
      </c>
      <c r="CS306" s="767">
        <f>SUM('monthly data'!JX306:JZ306)</f>
        <v>12.907555432999942</v>
      </c>
      <c r="CT306" s="767">
        <f>SUM('monthly data'!KA306:KC306)</f>
        <v>33.193199882000044</v>
      </c>
      <c r="CU306" s="767">
        <f>SUM('monthly data'!KD306:KF306)</f>
        <v>14.326599999999985</v>
      </c>
      <c r="CV306" s="767">
        <f>SUM('monthly data'!KG306:KI306)</f>
        <v>6.4793197760000165</v>
      </c>
      <c r="CW306" s="767">
        <f>SUM('monthly data'!KJ306:KL306)</f>
        <v>114.40968977850008</v>
      </c>
      <c r="CX306" s="767">
        <f>SUM('monthly data'!KM306:KO306)</f>
        <v>-52.950672899499921</v>
      </c>
      <c r="CY306" s="767">
        <f>SUM('monthly data'!KP306:KR306)</f>
        <v>-2.5347459259999567</v>
      </c>
      <c r="CZ306" s="767">
        <f>SUM('monthly data'!KS306:KU306)</f>
        <v>-34.230386901000003</v>
      </c>
      <c r="DA306" s="767">
        <f>SUM('monthly data'!KV306:KX306)</f>
        <v>165.42233058199992</v>
      </c>
      <c r="DB306" s="767">
        <f>SUM('monthly data'!KY306:LA306)</f>
        <v>89.938467916000008</v>
      </c>
      <c r="DC306" s="767">
        <f>SUM('monthly data'!LB306:LD306)</f>
        <v>-8.7008567005000401</v>
      </c>
      <c r="DD306" s="767">
        <f>SUM('monthly data'!LE306:LG306)</f>
        <v>-116.18175659250001</v>
      </c>
      <c r="DE306" s="767">
        <f>SUM('monthly data'!LH306:LJ306)</f>
        <v>-8.5823875730000054</v>
      </c>
      <c r="DF306" s="767">
        <f>SUM('monthly data'!LK306:LM306)</f>
        <v>104.61660329400006</v>
      </c>
      <c r="DG306" s="767">
        <f>SUM('monthly data'!LN306:LP306)</f>
        <v>-23.255197567000067</v>
      </c>
      <c r="DH306" s="767">
        <f>SUM('monthly data'!LQ306:LS306)</f>
        <v>-48.590450539427451</v>
      </c>
      <c r="DI306" s="767">
        <f>SUM('monthly data'!LT306:LV306)</f>
        <v>106.63674948299999</v>
      </c>
      <c r="DJ306" s="767">
        <f>SUM('monthly data'!LW306:LY306)</f>
        <v>133.81899966899991</v>
      </c>
      <c r="DK306" s="767">
        <f>SUM('monthly data'!LZ306:MB306)</f>
        <v>0</v>
      </c>
      <c r="DL306" s="767">
        <f>SUM('monthly data'!MC306:ME306)</f>
        <v>0</v>
      </c>
      <c r="DM306" s="767">
        <f>SUM('monthly data'!MF306:MH306)</f>
        <v>0</v>
      </c>
      <c r="DN306" s="767">
        <f>SUM('monthly data'!MI306:MK306)</f>
        <v>0</v>
      </c>
      <c r="DO306" s="767">
        <f>SUM('monthly data'!ML306:MN306)</f>
        <v>0</v>
      </c>
      <c r="DP306" s="767">
        <f>SUM('monthly data'!MO306:MQ306)</f>
        <v>0</v>
      </c>
      <c r="DQ306" s="767">
        <f>SUM('monthly data'!MR306:MT306)</f>
        <v>0</v>
      </c>
      <c r="DR306" s="767">
        <f>SUM('monthly data'!MU306:MW306)</f>
        <v>0</v>
      </c>
      <c r="DS306" s="100"/>
      <c r="DT306" s="100"/>
      <c r="DU306" s="100"/>
      <c r="DV306" s="100"/>
      <c r="DW306" s="100"/>
      <c r="DX306" s="100"/>
      <c r="DY306" s="100"/>
      <c r="DZ306" s="100"/>
    </row>
    <row r="307" spans="1:130">
      <c r="B307" s="794" t="s">
        <v>899</v>
      </c>
      <c r="C307" s="613" t="s">
        <v>1365</v>
      </c>
      <c r="AV307">
        <f>+AV282+AV288-AV291+AV303+AV304</f>
        <v>0.39897671500001541</v>
      </c>
      <c r="CD307" s="812"/>
      <c r="CE307" s="812">
        <f t="shared" ref="CE307:CT307" si="0">+CE293+CE294+CE299</f>
        <v>290.55253027428796</v>
      </c>
      <c r="CF307" s="812">
        <f t="shared" si="0"/>
        <v>323.49976609635701</v>
      </c>
      <c r="CG307" s="812">
        <f t="shared" si="0"/>
        <v>256.90199790472002</v>
      </c>
      <c r="CH307" s="812">
        <f t="shared" si="0"/>
        <v>284.51577839050697</v>
      </c>
      <c r="CI307" s="812">
        <f t="shared" si="0"/>
        <v>290.34668528945099</v>
      </c>
      <c r="CJ307" s="812">
        <f t="shared" si="0"/>
        <v>309.87772106395494</v>
      </c>
      <c r="CK307" s="812">
        <f t="shared" si="0"/>
        <v>262.1733460849515</v>
      </c>
      <c r="CL307" s="812">
        <f t="shared" si="0"/>
        <v>250.73557112483545</v>
      </c>
      <c r="CM307" s="812">
        <f t="shared" si="0"/>
        <v>279.63250804558402</v>
      </c>
      <c r="CN307" s="812">
        <f t="shared" si="0"/>
        <v>363.92041773666335</v>
      </c>
      <c r="CO307" s="812">
        <f t="shared" si="0"/>
        <v>331.11006248295803</v>
      </c>
      <c r="CP307" s="812">
        <f t="shared" si="0"/>
        <v>310.08570731523196</v>
      </c>
      <c r="CQ307" s="812">
        <f t="shared" si="0"/>
        <v>364.24678844758103</v>
      </c>
      <c r="CR307" s="812">
        <f t="shared" si="0"/>
        <v>337.34847056238902</v>
      </c>
      <c r="CS307" s="812">
        <f t="shared" si="0"/>
        <v>332.457432899666</v>
      </c>
      <c r="CT307" s="812">
        <f t="shared" si="0"/>
        <v>408.48437292718364</v>
      </c>
      <c r="CU307" s="812"/>
      <c r="CV307" s="812"/>
      <c r="CW307" s="812"/>
      <c r="CX307" s="812"/>
      <c r="CY307" s="812"/>
      <c r="CZ307" s="812"/>
      <c r="DA307" s="812"/>
      <c r="DB307" s="812"/>
      <c r="DC307" s="812"/>
      <c r="DD307" s="812"/>
      <c r="DE307" s="812"/>
      <c r="DF307" s="812"/>
      <c r="DG307" s="812"/>
      <c r="DH307" s="812"/>
    </row>
    <row r="308" spans="1:130">
      <c r="B308" s="73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93" t="s">
        <v>1471</v>
      </c>
    </row>
    <row r="310" spans="1:130" ht="17.25" customHeight="1">
      <c r="B310" s="533" t="str">
        <f>+'monthly data'!A310</f>
        <v>interest rates (NBR file "Interest_rate")  month-year</v>
      </c>
      <c r="C310" s="579" t="s">
        <v>502</v>
      </c>
      <c r="D310" s="579" t="s">
        <v>503</v>
      </c>
      <c r="E310" s="579" t="s">
        <v>504</v>
      </c>
      <c r="F310" s="579" t="s">
        <v>505</v>
      </c>
      <c r="G310" s="579" t="s">
        <v>506</v>
      </c>
      <c r="H310" s="579" t="s">
        <v>507</v>
      </c>
      <c r="I310" s="579" t="s">
        <v>508</v>
      </c>
      <c r="J310" s="579" t="s">
        <v>509</v>
      </c>
      <c r="K310" s="579" t="s">
        <v>510</v>
      </c>
      <c r="L310" s="579" t="s">
        <v>511</v>
      </c>
      <c r="M310" s="579" t="s">
        <v>512</v>
      </c>
      <c r="N310" s="579" t="s">
        <v>513</v>
      </c>
      <c r="O310" s="579" t="s">
        <v>514</v>
      </c>
      <c r="P310" s="579" t="s">
        <v>515</v>
      </c>
      <c r="Q310" s="579" t="s">
        <v>516</v>
      </c>
      <c r="R310" s="579" t="s">
        <v>517</v>
      </c>
      <c r="S310" s="579" t="s">
        <v>518</v>
      </c>
      <c r="T310" s="579" t="s">
        <v>519</v>
      </c>
      <c r="U310" s="579" t="s">
        <v>520</v>
      </c>
      <c r="V310" s="579" t="s">
        <v>521</v>
      </c>
      <c r="W310" s="579" t="s">
        <v>522</v>
      </c>
      <c r="X310" s="579" t="s">
        <v>523</v>
      </c>
      <c r="Y310" s="579" t="s">
        <v>524</v>
      </c>
      <c r="Z310" s="579" t="s">
        <v>525</v>
      </c>
      <c r="AA310" s="579" t="s">
        <v>526</v>
      </c>
      <c r="AB310" s="579" t="s">
        <v>527</v>
      </c>
      <c r="AC310" s="579" t="s">
        <v>528</v>
      </c>
      <c r="AD310" s="579" t="s">
        <v>529</v>
      </c>
      <c r="AE310" s="579" t="s">
        <v>530</v>
      </c>
      <c r="AF310" s="579" t="s">
        <v>531</v>
      </c>
      <c r="AG310" s="579" t="s">
        <v>532</v>
      </c>
      <c r="AH310" s="579" t="s">
        <v>533</v>
      </c>
      <c r="AI310" s="579" t="s">
        <v>534</v>
      </c>
      <c r="AJ310" s="579" t="s">
        <v>535</v>
      </c>
      <c r="AK310" s="579" t="s">
        <v>536</v>
      </c>
      <c r="AL310" s="579" t="s">
        <v>537</v>
      </c>
      <c r="AM310" s="579" t="s">
        <v>538</v>
      </c>
      <c r="AN310" s="579" t="s">
        <v>539</v>
      </c>
      <c r="AO310" s="579" t="s">
        <v>540</v>
      </c>
      <c r="AP310" s="579" t="s">
        <v>541</v>
      </c>
      <c r="AQ310" s="579" t="s">
        <v>542</v>
      </c>
      <c r="AR310" s="579" t="s">
        <v>543</v>
      </c>
      <c r="AS310" s="579" t="s">
        <v>544</v>
      </c>
      <c r="AT310" s="579" t="s">
        <v>545</v>
      </c>
      <c r="AU310" s="579" t="s">
        <v>68</v>
      </c>
      <c r="AV310" s="579" t="s">
        <v>69</v>
      </c>
      <c r="AW310" s="579" t="s">
        <v>70</v>
      </c>
      <c r="AX310" s="579" t="s">
        <v>71</v>
      </c>
      <c r="AY310" s="579" t="s">
        <v>72</v>
      </c>
      <c r="AZ310" s="579" t="s">
        <v>73</v>
      </c>
      <c r="BA310" s="579" t="s">
        <v>74</v>
      </c>
      <c r="BB310" s="579" t="s">
        <v>75</v>
      </c>
      <c r="BC310" s="579" t="s">
        <v>76</v>
      </c>
      <c r="BD310" s="579" t="s">
        <v>77</v>
      </c>
      <c r="BE310" s="579" t="s">
        <v>78</v>
      </c>
      <c r="BF310" s="579" t="s">
        <v>79</v>
      </c>
      <c r="BG310" s="579" t="s">
        <v>80</v>
      </c>
      <c r="BH310" s="579" t="s">
        <v>81</v>
      </c>
      <c r="BI310" s="579" t="s">
        <v>82</v>
      </c>
      <c r="BJ310" s="579" t="s">
        <v>83</v>
      </c>
      <c r="BK310" s="579" t="s">
        <v>84</v>
      </c>
      <c r="BL310" s="579" t="s">
        <v>85</v>
      </c>
      <c r="BM310" s="579" t="s">
        <v>86</v>
      </c>
      <c r="BN310" s="579" t="s">
        <v>87</v>
      </c>
      <c r="BO310" s="579" t="s">
        <v>88</v>
      </c>
      <c r="BP310" s="579" t="s">
        <v>89</v>
      </c>
      <c r="BQ310" s="579" t="s">
        <v>90</v>
      </c>
      <c r="BR310" s="579" t="s">
        <v>91</v>
      </c>
      <c r="BS310" s="579" t="s">
        <v>92</v>
      </c>
      <c r="BT310" s="579" t="s">
        <v>93</v>
      </c>
      <c r="BU310" s="579" t="s">
        <v>94</v>
      </c>
      <c r="BV310" s="579" t="s">
        <v>95</v>
      </c>
      <c r="BW310" s="579" t="s">
        <v>96</v>
      </c>
      <c r="BX310" s="579" t="s">
        <v>97</v>
      </c>
      <c r="BY310" s="579" t="s">
        <v>98</v>
      </c>
      <c r="BZ310" s="579" t="s">
        <v>99</v>
      </c>
      <c r="CA310" s="579" t="s">
        <v>49</v>
      </c>
      <c r="CB310" s="579" t="s">
        <v>50</v>
      </c>
      <c r="CC310" s="579" t="s">
        <v>51</v>
      </c>
      <c r="CD310" s="579" t="s">
        <v>52</v>
      </c>
      <c r="CE310" s="579" t="s">
        <v>53</v>
      </c>
      <c r="CF310" s="579" t="s">
        <v>54</v>
      </c>
      <c r="CG310" s="579" t="s">
        <v>55</v>
      </c>
      <c r="CH310" s="579" t="s">
        <v>56</v>
      </c>
      <c r="CI310" s="579" t="s">
        <v>57</v>
      </c>
      <c r="CJ310" s="579" t="s">
        <v>58</v>
      </c>
      <c r="CK310" s="579" t="s">
        <v>59</v>
      </c>
      <c r="CL310" s="579" t="s">
        <v>60</v>
      </c>
      <c r="CM310" s="579" t="s">
        <v>61</v>
      </c>
      <c r="CN310" s="579" t="s">
        <v>62</v>
      </c>
      <c r="CO310" s="579" t="s">
        <v>63</v>
      </c>
      <c r="CP310" s="579" t="s">
        <v>64</v>
      </c>
      <c r="CQ310" s="579" t="s">
        <v>65</v>
      </c>
      <c r="CR310" s="579" t="s">
        <v>100</v>
      </c>
      <c r="CS310" s="579" t="s">
        <v>105</v>
      </c>
      <c r="CT310" s="579" t="s">
        <v>546</v>
      </c>
      <c r="CU310" s="579" t="s">
        <v>547</v>
      </c>
      <c r="CV310" s="579" t="s">
        <v>548</v>
      </c>
      <c r="CW310" s="579" t="s">
        <v>549</v>
      </c>
      <c r="CX310" s="579" t="s">
        <v>550</v>
      </c>
      <c r="CY310" s="579" t="s">
        <v>551</v>
      </c>
      <c r="CZ310" s="579" t="s">
        <v>552</v>
      </c>
      <c r="DA310" s="579" t="s">
        <v>553</v>
      </c>
      <c r="DB310" s="579" t="s">
        <v>554</v>
      </c>
      <c r="DC310" s="579" t="s">
        <v>555</v>
      </c>
      <c r="DD310" s="579" t="s">
        <v>556</v>
      </c>
      <c r="DE310" s="579" t="s">
        <v>557</v>
      </c>
      <c r="DF310" s="579" t="s">
        <v>558</v>
      </c>
      <c r="DG310" s="579" t="s">
        <v>559</v>
      </c>
      <c r="DH310" s="579" t="s">
        <v>560</v>
      </c>
      <c r="DI310" s="579" t="s">
        <v>561</v>
      </c>
      <c r="DJ310" s="579" t="s">
        <v>562</v>
      </c>
      <c r="DK310" s="579" t="s">
        <v>563</v>
      </c>
      <c r="DL310" s="579" t="s">
        <v>564</v>
      </c>
      <c r="DM310" s="579" t="s">
        <v>565</v>
      </c>
      <c r="DN310" s="579" t="s">
        <v>566</v>
      </c>
      <c r="DO310" s="579" t="s">
        <v>567</v>
      </c>
      <c r="DP310" s="579" t="s">
        <v>851</v>
      </c>
      <c r="DQ310" s="579" t="s">
        <v>852</v>
      </c>
      <c r="DR310" s="579" t="s">
        <v>853</v>
      </c>
      <c r="DS310" s="579" t="s">
        <v>1387</v>
      </c>
      <c r="DT310" s="579" t="s">
        <v>1388</v>
      </c>
      <c r="DU310" s="579" t="s">
        <v>1389</v>
      </c>
      <c r="DV310" s="579" t="s">
        <v>1390</v>
      </c>
      <c r="DW310" s="579" t="s">
        <v>1392</v>
      </c>
      <c r="DX310" s="579" t="s">
        <v>1394</v>
      </c>
      <c r="DY310" s="579" t="s">
        <v>1393</v>
      </c>
      <c r="DZ310" s="579" t="s">
        <v>1391</v>
      </c>
    </row>
    <row r="311" spans="1:130" ht="17.25" customHeight="1">
      <c r="B311" s="533"/>
      <c r="C311" s="579"/>
      <c r="D311" s="579"/>
      <c r="E311" s="579"/>
      <c r="F311" s="579"/>
      <c r="G311" s="579"/>
      <c r="H311" s="579"/>
      <c r="I311" s="579"/>
      <c r="J311" s="579"/>
      <c r="K311" s="579"/>
      <c r="L311" s="579"/>
      <c r="M311" s="579"/>
      <c r="N311" s="579"/>
      <c r="O311" s="579"/>
      <c r="P311" s="579"/>
      <c r="Q311" s="579"/>
      <c r="R311" s="579"/>
      <c r="S311" s="579"/>
      <c r="T311" s="579"/>
      <c r="U311" s="579"/>
      <c r="V311" s="579"/>
      <c r="W311" s="579"/>
      <c r="X311" s="579"/>
      <c r="Y311" s="579"/>
      <c r="Z311" s="579"/>
      <c r="AA311" s="579"/>
      <c r="AB311" s="579"/>
      <c r="AC311" s="579"/>
      <c r="AD311" s="579"/>
      <c r="AE311" s="579"/>
      <c r="AF311" s="579"/>
      <c r="AG311" s="579"/>
      <c r="AH311" s="579"/>
      <c r="AI311" s="579"/>
      <c r="AJ311" s="579"/>
      <c r="AK311" s="579"/>
      <c r="AL311" s="579"/>
      <c r="AM311" s="579"/>
      <c r="AN311" s="579"/>
      <c r="AO311" s="579"/>
      <c r="AP311" s="579"/>
      <c r="AQ311" s="579"/>
      <c r="AR311" s="579"/>
      <c r="AS311" s="579"/>
      <c r="AT311" s="579"/>
      <c r="AU311" s="579"/>
      <c r="AV311" s="579"/>
      <c r="AW311" s="579"/>
      <c r="AX311" s="579"/>
      <c r="AY311" s="579"/>
      <c r="AZ311" s="579"/>
      <c r="BA311" s="579"/>
      <c r="BB311" s="579"/>
      <c r="BC311" s="579"/>
      <c r="BD311" s="579"/>
      <c r="BE311" s="579"/>
      <c r="BF311" s="579"/>
      <c r="BG311" s="579"/>
      <c r="BH311" s="579"/>
      <c r="BI311" s="579"/>
      <c r="BJ311" s="579"/>
      <c r="BK311" s="579"/>
      <c r="BL311" s="579"/>
      <c r="BM311" s="579"/>
      <c r="BN311" s="579"/>
      <c r="BO311" s="579"/>
      <c r="BP311" s="579"/>
      <c r="BQ311" s="579"/>
      <c r="BR311" s="579"/>
      <c r="BS311" s="579"/>
      <c r="BT311" s="579"/>
      <c r="BU311" s="579"/>
      <c r="BV311" s="579"/>
      <c r="BW311" s="579"/>
      <c r="BX311" s="579"/>
      <c r="BY311" s="579"/>
      <c r="BZ311" s="579"/>
      <c r="CA311" s="579"/>
      <c r="CB311" s="579"/>
      <c r="CC311" s="579"/>
      <c r="CD311" s="579"/>
      <c r="CE311" s="579"/>
      <c r="CF311" s="579"/>
      <c r="CG311" s="579"/>
      <c r="CH311" s="579"/>
      <c r="CI311" s="579"/>
      <c r="CJ311" s="579"/>
      <c r="CK311" s="579"/>
      <c r="CL311" s="579"/>
      <c r="CM311" s="579"/>
      <c r="CN311" s="579"/>
      <c r="CO311" s="579"/>
      <c r="CP311" s="579"/>
      <c r="CQ311" s="579"/>
      <c r="CR311" s="579"/>
      <c r="CS311" s="579"/>
      <c r="CT311" s="579"/>
      <c r="CU311" s="579"/>
      <c r="CV311" s="579"/>
      <c r="CW311" s="579"/>
      <c r="CX311" s="579"/>
      <c r="CY311" s="579"/>
      <c r="CZ311" s="579"/>
      <c r="DA311" s="579"/>
      <c r="DB311" s="579"/>
      <c r="DC311" s="579"/>
      <c r="DD311" s="579"/>
      <c r="DE311" s="579"/>
      <c r="DF311" s="579"/>
      <c r="DG311" s="579"/>
      <c r="DH311" s="579"/>
      <c r="DI311" s="579"/>
      <c r="DJ311" s="579"/>
      <c r="DK311" s="579"/>
      <c r="DL311" s="579"/>
      <c r="DM311" s="579"/>
      <c r="DN311" s="579"/>
      <c r="DO311" s="579"/>
      <c r="DP311" s="579"/>
      <c r="DQ311" s="579"/>
      <c r="DR311" s="579"/>
      <c r="DS311" s="579"/>
      <c r="DT311" s="579"/>
      <c r="DU311" s="579"/>
      <c r="DV311" s="579"/>
      <c r="DW311" s="579"/>
      <c r="DX311" s="579"/>
      <c r="DY311" s="579"/>
      <c r="DZ311" s="579"/>
    </row>
    <row r="312" spans="1:130">
      <c r="A312" t="s">
        <v>1479</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t="e">
        <f>AVERAGE('monthly data'!MC312:ME312)</f>
        <v>#DIV/0!</v>
      </c>
      <c r="DM312" s="113" t="e">
        <f>AVERAGE('monthly data'!MF312:MH312)</f>
        <v>#DIV/0!</v>
      </c>
      <c r="DN312" s="113" t="e">
        <f>AVERAGE('monthly data'!MI312:MK312)</f>
        <v>#DIV/0!</v>
      </c>
      <c r="DO312" s="113" t="e">
        <f>AVERAGE('monthly data'!ML312:MN312)</f>
        <v>#DIV/0!</v>
      </c>
      <c r="DP312" s="113" t="e">
        <f>AVERAGE('monthly data'!MO312:MQ312)</f>
        <v>#DIV/0!</v>
      </c>
      <c r="DQ312" s="113" t="e">
        <f>AVERAGE('monthly data'!MR312:MT312)</f>
        <v>#DIV/0!</v>
      </c>
      <c r="DR312" s="113" t="e">
        <f>AVERAGE('monthly data'!MU312:MW312)</f>
        <v>#DIV/0!</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9.5281729468980139</v>
      </c>
      <c r="DL313" s="113" t="e">
        <f>AVERAGE('monthly data'!MC313:ME313)</f>
        <v>#DIV/0!</v>
      </c>
      <c r="DM313" s="113" t="e">
        <f>AVERAGE('monthly data'!MF313:MH313)</f>
        <v>#DIV/0!</v>
      </c>
      <c r="DN313" s="113" t="e">
        <f>AVERAGE('monthly data'!MI313:MK313)</f>
        <v>#DIV/0!</v>
      </c>
      <c r="DO313" s="113" t="e">
        <f>AVERAGE('monthly data'!ML313:MN313)</f>
        <v>#DIV/0!</v>
      </c>
      <c r="DP313" s="113" t="e">
        <f>AVERAGE('monthly data'!MO313:MQ313)</f>
        <v>#DIV/0!</v>
      </c>
      <c r="DQ313" s="113" t="e">
        <f>AVERAGE('monthly data'!MR313:MT313)</f>
        <v>#DIV/0!</v>
      </c>
      <c r="DR313" s="113" t="e">
        <f>AVERAGE('monthly data'!MU313:MW313)</f>
        <v>#DIV/0!</v>
      </c>
      <c r="DS313" s="113"/>
      <c r="DT313" s="113"/>
      <c r="DU313" s="113"/>
      <c r="DV313" s="113"/>
      <c r="DW313" s="113"/>
      <c r="DX313" s="113"/>
      <c r="DY313" s="113"/>
      <c r="DZ313" s="113"/>
    </row>
    <row r="314" spans="1:130">
      <c r="A314" t="s">
        <v>1438</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15.923333333333332</v>
      </c>
      <c r="DL314" s="113" t="e">
        <f>AVERAGE('monthly data'!MC314:ME314)</f>
        <v>#DIV/0!</v>
      </c>
      <c r="DM314" s="113" t="e">
        <f>AVERAGE('monthly data'!MF314:MH314)</f>
        <v>#DIV/0!</v>
      </c>
      <c r="DN314" s="113" t="e">
        <f>AVERAGE('monthly data'!MI314:MK314)</f>
        <v>#DIV/0!</v>
      </c>
      <c r="DO314" s="113" t="e">
        <f>AVERAGE('monthly data'!ML314:MN314)</f>
        <v>#DIV/0!</v>
      </c>
      <c r="DP314" s="113" t="e">
        <f>AVERAGE('monthly data'!MO314:MQ314)</f>
        <v>#DIV/0!</v>
      </c>
      <c r="DQ314" s="113" t="e">
        <f>AVERAGE('monthly data'!MR314:MT314)</f>
        <v>#DIV/0!</v>
      </c>
      <c r="DR314" s="113" t="e">
        <f>AVERAGE('monthly data'!MU314:MW314)</f>
        <v>#DIV/0!</v>
      </c>
      <c r="DS314" s="113"/>
      <c r="DT314" s="113"/>
      <c r="DU314" s="113"/>
      <c r="DV314" s="113"/>
      <c r="DW314" s="113"/>
      <c r="DX314" s="113"/>
      <c r="DY314" s="113"/>
      <c r="DZ314" s="113"/>
    </row>
    <row r="315" spans="1:130">
      <c r="A315" s="657" t="s">
        <v>1565</v>
      </c>
      <c r="B315" s="446" t="s">
        <v>598</v>
      </c>
      <c r="C315" s="731">
        <f>AVERAGE('monthly data'!B315:D315)</f>
        <v>0</v>
      </c>
      <c r="D315" s="731">
        <f>AVERAGE('monthly data'!E315:G315)</f>
        <v>0</v>
      </c>
      <c r="E315" s="731">
        <f>AVERAGE('monthly data'!H315:J315)</f>
        <v>0</v>
      </c>
      <c r="F315" s="731">
        <f>AVERAGE('monthly data'!K315:M315)</f>
        <v>0</v>
      </c>
      <c r="G315" s="731">
        <f>AVERAGE('monthly data'!N315:P315)</f>
        <v>0</v>
      </c>
      <c r="H315" s="731">
        <f>AVERAGE('monthly data'!Q315:S315)</f>
        <v>0</v>
      </c>
      <c r="I315" s="731">
        <f>AVERAGE('monthly data'!T315:V315)</f>
        <v>0</v>
      </c>
      <c r="J315" s="731">
        <f>AVERAGE('monthly data'!W315:Y315)</f>
        <v>0</v>
      </c>
      <c r="K315" s="731">
        <f>AVERAGE('monthly data'!Z315:AB315)</f>
        <v>0</v>
      </c>
      <c r="L315" s="731">
        <f>AVERAGE('monthly data'!AC315:AE315)</f>
        <v>0</v>
      </c>
      <c r="M315" s="731">
        <f>AVERAGE('monthly data'!AF315:AH315)</f>
        <v>0</v>
      </c>
      <c r="N315" s="731">
        <f>AVERAGE('monthly data'!AI315:AK315)</f>
        <v>0</v>
      </c>
      <c r="O315" s="731">
        <f>AVERAGE('monthly data'!AL315:AN315)</f>
        <v>0</v>
      </c>
      <c r="P315" s="731">
        <f>AVERAGE('monthly data'!AO315:AQ315)</f>
        <v>0</v>
      </c>
      <c r="Q315" s="731">
        <f>AVERAGE('monthly data'!AR315:AT315)</f>
        <v>0</v>
      </c>
      <c r="R315" s="731">
        <f>AVERAGE('monthly data'!AU315:AW315)</f>
        <v>0</v>
      </c>
      <c r="S315" s="731">
        <f>AVERAGE('monthly data'!AX315:AZ315)</f>
        <v>0</v>
      </c>
      <c r="T315" s="731">
        <f>AVERAGE('monthly data'!BA315:BC315)</f>
        <v>0</v>
      </c>
      <c r="U315" s="731">
        <f>AVERAGE('monthly data'!BD315:BF315)</f>
        <v>0</v>
      </c>
      <c r="V315" s="731">
        <f>AVERAGE('monthly data'!BG315:BI315)</f>
        <v>0</v>
      </c>
      <c r="W315" s="731">
        <f>AVERAGE('monthly data'!BJ315:BL315)</f>
        <v>0</v>
      </c>
      <c r="X315" s="731">
        <f>AVERAGE('monthly data'!BM315:BO315)</f>
        <v>0</v>
      </c>
      <c r="Y315" s="731">
        <f>AVERAGE('monthly data'!BP315:BR315)</f>
        <v>0</v>
      </c>
      <c r="Z315" s="731">
        <f>AVERAGE('monthly data'!BS315:BU315)</f>
        <v>0</v>
      </c>
      <c r="AA315" s="731">
        <f>AVERAGE('monthly data'!BV315:BX315)</f>
        <v>0</v>
      </c>
      <c r="AB315" s="731">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10.42</v>
      </c>
      <c r="AN315" s="113">
        <f>AVERAGE('monthly data'!DI315:DK315)</f>
        <v>9.6666666666666661</v>
      </c>
      <c r="AO315" s="113">
        <f>AVERAGE('monthly data'!DL315:DN315)</f>
        <v>10.38</v>
      </c>
      <c r="AP315" s="113">
        <f>AVERAGE('monthly data'!DO315:DQ315)</f>
        <v>12.443333333333335</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5.2266666666666666</v>
      </c>
      <c r="BD315" s="113">
        <f>AVERAGE('monthly data'!FE315:FG315)</f>
        <v>5.9633333333333338</v>
      </c>
      <c r="BE315" s="113">
        <f>AVERAGE('monthly data'!FH315:FJ315)</f>
        <v>7.21</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4.4890938271604934</v>
      </c>
      <c r="CX315" s="113">
        <f>AVERAGE('monthly data'!KM315:KO315)</f>
        <v>4.6920469135802465</v>
      </c>
      <c r="CY315" s="113">
        <f>AVERAGE('monthly data'!KP315:KR315)</f>
        <v>4.9474999999999998</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t="e">
        <f>AVERAGE('monthly data'!MC315:ME315)</f>
        <v>#DIV/0!</v>
      </c>
      <c r="DM315" s="113" t="e">
        <f>AVERAGE('monthly data'!MF315:MH315)</f>
        <v>#DIV/0!</v>
      </c>
      <c r="DN315" s="113" t="e">
        <f>AVERAGE('monthly data'!MI315:MK315)</f>
        <v>#DIV/0!</v>
      </c>
      <c r="DO315" s="113" t="e">
        <f>AVERAGE('monthly data'!ML315:MN315)</f>
        <v>#DIV/0!</v>
      </c>
      <c r="DP315" s="113" t="e">
        <f>AVERAGE('monthly data'!MO315:MQ315)</f>
        <v>#DIV/0!</v>
      </c>
      <c r="DQ315" s="113" t="e">
        <f>AVERAGE('monthly data'!MR315:MT315)</f>
        <v>#DIV/0!</v>
      </c>
      <c r="DR315" s="113" t="e">
        <f>AVERAGE('monthly data'!MU315:MW315)</f>
        <v>#DIV/0!</v>
      </c>
      <c r="DS315" s="113"/>
      <c r="DT315" s="113"/>
      <c r="DU315" s="113"/>
      <c r="DV315" s="113"/>
      <c r="DW315" s="113"/>
      <c r="DX315" s="113"/>
      <c r="DY315" s="113"/>
      <c r="DZ315" s="113"/>
    </row>
    <row r="316" spans="1:130">
      <c r="B316" s="446" t="s">
        <v>855</v>
      </c>
      <c r="C316" s="731">
        <f>AVERAGE('monthly data'!B316:D316)</f>
        <v>0</v>
      </c>
      <c r="D316" s="731">
        <f>AVERAGE('monthly data'!E316:G316)</f>
        <v>0</v>
      </c>
      <c r="E316" s="731">
        <f>AVERAGE('monthly data'!H316:J316)</f>
        <v>0</v>
      </c>
      <c r="F316" s="731">
        <f>AVERAGE('monthly data'!K316:M316)</f>
        <v>0</v>
      </c>
      <c r="G316" s="731">
        <f>AVERAGE('monthly data'!N316:P316)</f>
        <v>0</v>
      </c>
      <c r="H316" s="731">
        <f>AVERAGE('monthly data'!Q316:S316)</f>
        <v>0</v>
      </c>
      <c r="I316" s="731">
        <f>AVERAGE('monthly data'!T316:V316)</f>
        <v>0</v>
      </c>
      <c r="J316" s="731">
        <f>AVERAGE('monthly data'!W316:Y316)</f>
        <v>0</v>
      </c>
      <c r="K316" s="731">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t="e">
        <f>AVERAGE('monthly data'!MC316:ME316)</f>
        <v>#DIV/0!</v>
      </c>
      <c r="DM316" s="113" t="e">
        <f>AVERAGE('monthly data'!MF316:MH316)</f>
        <v>#DIV/0!</v>
      </c>
      <c r="DN316" s="113" t="e">
        <f>AVERAGE('monthly data'!MI316:MK316)</f>
        <v>#DIV/0!</v>
      </c>
      <c r="DO316" s="113" t="e">
        <f>AVERAGE('monthly data'!ML316:MN316)</f>
        <v>#DIV/0!</v>
      </c>
      <c r="DP316" s="113" t="e">
        <f>AVERAGE('monthly data'!MO316:MQ316)</f>
        <v>#DIV/0!</v>
      </c>
      <c r="DQ316" s="113" t="e">
        <f>AVERAGE('monthly data'!MR316:MT316)</f>
        <v>#DIV/0!</v>
      </c>
      <c r="DR316" s="113" t="e">
        <f>AVERAGE('monthly data'!MU316:MW316)</f>
        <v>#DIV/0!</v>
      </c>
      <c r="DS316" s="113"/>
      <c r="DT316" s="113"/>
      <c r="DU316" s="113"/>
      <c r="DV316" s="113"/>
      <c r="DW316" s="113"/>
      <c r="DX316" s="113"/>
      <c r="DY316" s="113"/>
      <c r="DZ316" s="113"/>
    </row>
    <row r="317" spans="1:130">
      <c r="B317" s="446" t="s">
        <v>856</v>
      </c>
      <c r="C317" s="731">
        <f>AVERAGE('monthly data'!B317:D317)</f>
        <v>0</v>
      </c>
      <c r="D317" s="731">
        <f>AVERAGE('monthly data'!E317:G317)</f>
        <v>0</v>
      </c>
      <c r="E317" s="731">
        <f>AVERAGE('monthly data'!H317:J317)</f>
        <v>0</v>
      </c>
      <c r="F317" s="731">
        <f>AVERAGE('monthly data'!K317:M317)</f>
        <v>0</v>
      </c>
      <c r="G317" s="731">
        <f>AVERAGE('monthly data'!N317:P317)</f>
        <v>0</v>
      </c>
      <c r="H317" s="731">
        <f>AVERAGE('monthly data'!Q317:S317)</f>
        <v>0</v>
      </c>
      <c r="I317" s="731">
        <f>AVERAGE('monthly data'!T317:V317)</f>
        <v>0</v>
      </c>
      <c r="J317" s="731">
        <f>AVERAGE('monthly data'!W317:Y317)</f>
        <v>0</v>
      </c>
      <c r="K317" s="731">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t="e">
        <f>AVERAGE('monthly data'!MC317:ME317)</f>
        <v>#DIV/0!</v>
      </c>
      <c r="DM317" s="113" t="e">
        <f>AVERAGE('monthly data'!MF317:MH317)</f>
        <v>#DIV/0!</v>
      </c>
      <c r="DN317" s="113" t="e">
        <f>AVERAGE('monthly data'!MI317:MK317)</f>
        <v>#DIV/0!</v>
      </c>
      <c r="DO317" s="113" t="e">
        <f>AVERAGE('monthly data'!ML317:MN317)</f>
        <v>#DIV/0!</v>
      </c>
      <c r="DP317" s="113" t="e">
        <f>AVERAGE('monthly data'!MO317:MQ317)</f>
        <v>#DIV/0!</v>
      </c>
      <c r="DQ317" s="113" t="e">
        <f>AVERAGE('monthly data'!MR317:MT317)</f>
        <v>#DIV/0!</v>
      </c>
      <c r="DR317" s="113" t="e">
        <f>AVERAGE('monthly data'!MU317:MW317)</f>
        <v>#DIV/0!</v>
      </c>
      <c r="DS317" s="113"/>
      <c r="DT317" s="113"/>
      <c r="DU317" s="113"/>
      <c r="DV317" s="113"/>
      <c r="DW317" s="113"/>
      <c r="DX317" s="113"/>
      <c r="DY317" s="113"/>
      <c r="DZ317" s="113"/>
    </row>
    <row r="318" spans="1:130">
      <c r="A318" t="s">
        <v>1566</v>
      </c>
      <c r="B318" s="446" t="s">
        <v>599</v>
      </c>
      <c r="C318" s="731">
        <f>AVERAGE('monthly data'!B318:D318)</f>
        <v>0</v>
      </c>
      <c r="D318" s="731">
        <f>AVERAGE('monthly data'!E318:G318)</f>
        <v>0</v>
      </c>
      <c r="E318" s="731">
        <f>AVERAGE('monthly data'!H318:J318)</f>
        <v>0</v>
      </c>
      <c r="F318" s="731">
        <f>AVERAGE('monthly data'!K318:M318)</f>
        <v>0</v>
      </c>
      <c r="G318" s="731">
        <f>AVERAGE('monthly data'!N318:P318)</f>
        <v>0</v>
      </c>
      <c r="H318" s="731">
        <f>AVERAGE('monthly data'!Q318:S318)</f>
        <v>0</v>
      </c>
      <c r="I318" s="731">
        <f>AVERAGE('monthly data'!T318:V318)</f>
        <v>0</v>
      </c>
      <c r="J318" s="731">
        <f>AVERAGE('monthly data'!W318:Y318)</f>
        <v>0</v>
      </c>
      <c r="K318" s="731">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t="e">
        <f>AVERAGE('monthly data'!MC318:ME318)</f>
        <v>#DIV/0!</v>
      </c>
      <c r="DM318" s="113" t="e">
        <f>AVERAGE('monthly data'!MF318:MH318)</f>
        <v>#DIV/0!</v>
      </c>
      <c r="DN318" s="113" t="e">
        <f>AVERAGE('monthly data'!MI318:MK318)</f>
        <v>#DIV/0!</v>
      </c>
      <c r="DO318" s="113" t="e">
        <f>AVERAGE('monthly data'!ML318:MN318)</f>
        <v>#DIV/0!</v>
      </c>
      <c r="DP318" s="113" t="e">
        <f>AVERAGE('monthly data'!MO318:MQ318)</f>
        <v>#DIV/0!</v>
      </c>
      <c r="DQ318" s="113" t="e">
        <f>AVERAGE('monthly data'!MR318:MT318)</f>
        <v>#DIV/0!</v>
      </c>
      <c r="DR318" s="113" t="e">
        <f>AVERAGE('monthly data'!MU318:MW318)</f>
        <v>#DIV/0!</v>
      </c>
      <c r="DS318" s="113"/>
      <c r="DT318" s="113"/>
      <c r="DU318" s="113"/>
      <c r="DV318" s="113"/>
      <c r="DW318" s="113"/>
      <c r="DX318" s="113"/>
      <c r="DY318" s="113"/>
      <c r="DZ318" s="113"/>
    </row>
    <row r="319" spans="1:130">
      <c r="B319" s="446" t="s">
        <v>857</v>
      </c>
      <c r="C319" s="731">
        <f>AVERAGE('monthly data'!B319:D319)</f>
        <v>0</v>
      </c>
      <c r="D319" s="731">
        <f>AVERAGE('monthly data'!E319:G319)</f>
        <v>0</v>
      </c>
      <c r="E319" s="731">
        <f>AVERAGE('monthly data'!H319:J319)</f>
        <v>0</v>
      </c>
      <c r="F319" s="731">
        <f>AVERAGE('monthly data'!K319:M319)</f>
        <v>0</v>
      </c>
      <c r="G319" s="731">
        <f>AVERAGE('monthly data'!N319:P319)</f>
        <v>0</v>
      </c>
      <c r="H319" s="731">
        <f>AVERAGE('monthly data'!Q319:S319)</f>
        <v>0</v>
      </c>
      <c r="I319" s="731">
        <f>AVERAGE('monthly data'!T319:V319)</f>
        <v>0</v>
      </c>
      <c r="J319" s="731">
        <f>AVERAGE('monthly data'!W319:Y319)</f>
        <v>0</v>
      </c>
      <c r="K319" s="731">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10.480267623197392</v>
      </c>
      <c r="BX319" s="113">
        <f>AVERAGE('monthly data'!HM319:HO319)</f>
        <v>10.907438765142979</v>
      </c>
      <c r="BY319" s="113">
        <f>AVERAGE('monthly data'!HP319:HR319)</f>
        <v>8.8143232912212515</v>
      </c>
      <c r="BZ319" s="113">
        <f>AVERAGE('monthly data'!HS319:HU319)</f>
        <v>6.1246491132012579</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t="e">
        <f>AVERAGE('monthly data'!MC319:ME319)</f>
        <v>#DIV/0!</v>
      </c>
      <c r="DM319" s="113" t="e">
        <f>AVERAGE('monthly data'!MF319:MH319)</f>
        <v>#DIV/0!</v>
      </c>
      <c r="DN319" s="113" t="e">
        <f>AVERAGE('monthly data'!MI319:MK319)</f>
        <v>#DIV/0!</v>
      </c>
      <c r="DO319" s="113" t="e">
        <f>AVERAGE('monthly data'!ML319:MN319)</f>
        <v>#DIV/0!</v>
      </c>
      <c r="DP319" s="113" t="e">
        <f>AVERAGE('monthly data'!MO319:MQ319)</f>
        <v>#DIV/0!</v>
      </c>
      <c r="DQ319" s="113" t="e">
        <f>AVERAGE('monthly data'!MR319:MT319)</f>
        <v>#DIV/0!</v>
      </c>
      <c r="DR319" s="113" t="e">
        <f>AVERAGE('monthly data'!MU319:MW319)</f>
        <v>#DIV/0!</v>
      </c>
      <c r="DS319" s="113"/>
      <c r="DT319" s="113"/>
      <c r="DU319" s="113"/>
      <c r="DV319" s="113"/>
      <c r="DW319" s="113"/>
      <c r="DX319" s="113"/>
      <c r="DY319" s="113"/>
      <c r="DZ319" s="113"/>
    </row>
    <row r="320" spans="1:130">
      <c r="A320" t="s">
        <v>1564</v>
      </c>
      <c r="B320" s="446" t="s">
        <v>106</v>
      </c>
      <c r="C320" s="731">
        <f>AVERAGE('monthly data'!B320:D320)</f>
        <v>0</v>
      </c>
      <c r="D320" s="731">
        <f>AVERAGE('monthly data'!E320:G320)</f>
        <v>0</v>
      </c>
      <c r="E320" s="731">
        <f>AVERAGE('monthly data'!H320:J320)</f>
        <v>0</v>
      </c>
      <c r="F320" s="731">
        <f>AVERAGE('monthly data'!K320:M320)</f>
        <v>0</v>
      </c>
      <c r="G320" s="731">
        <f>AVERAGE('monthly data'!N320:P320)</f>
        <v>0</v>
      </c>
      <c r="H320" s="731">
        <f>AVERAGE('monthly data'!Q320:S320)</f>
        <v>0</v>
      </c>
      <c r="I320" s="731">
        <f>AVERAGE('monthly data'!T320:V320)</f>
        <v>0</v>
      </c>
      <c r="J320" s="731">
        <f>AVERAGE('monthly data'!W320:Y320)</f>
        <v>0</v>
      </c>
      <c r="K320" s="731">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t="e">
        <f>AVERAGE('monthly data'!MC320:ME320)</f>
        <v>#DIV/0!</v>
      </c>
      <c r="DM320" s="113" t="e">
        <f>AVERAGE('monthly data'!MF320:MH320)</f>
        <v>#DIV/0!</v>
      </c>
      <c r="DN320" s="113" t="e">
        <f>AVERAGE('monthly data'!MI320:MK320)</f>
        <v>#DIV/0!</v>
      </c>
      <c r="DO320" s="113" t="e">
        <f>AVERAGE('monthly data'!ML320:MN320)</f>
        <v>#DIV/0!</v>
      </c>
      <c r="DP320" s="113" t="e">
        <f>AVERAGE('monthly data'!MO320:MQ320)</f>
        <v>#DIV/0!</v>
      </c>
      <c r="DQ320" s="113" t="e">
        <f>AVERAGE('monthly data'!MR320:MT320)</f>
        <v>#DIV/0!</v>
      </c>
      <c r="DR320" s="113" t="e">
        <f>AVERAGE('monthly data'!MU320:MW320)</f>
        <v>#DIV/0!</v>
      </c>
      <c r="DS320" s="113"/>
      <c r="DT320" s="113"/>
      <c r="DU320" s="113"/>
      <c r="DV320" s="113"/>
      <c r="DW320" s="113"/>
      <c r="DX320" s="113"/>
      <c r="DY320" s="113"/>
      <c r="DZ320" s="113"/>
    </row>
    <row r="321" spans="1:130">
      <c r="B321" s="446" t="s">
        <v>602</v>
      </c>
      <c r="C321" s="731">
        <f>AVERAGE('monthly data'!B321:D321)</f>
        <v>0</v>
      </c>
      <c r="D321" s="731">
        <f>AVERAGE('monthly data'!E321:G321)</f>
        <v>0</v>
      </c>
      <c r="E321" s="731">
        <f>AVERAGE('monthly data'!H321:J321)</f>
        <v>0</v>
      </c>
      <c r="F321" s="731">
        <f>AVERAGE('monthly data'!K321:M321)</f>
        <v>0</v>
      </c>
      <c r="G321" s="731">
        <f>AVERAGE('monthly data'!N321:P321)</f>
        <v>0</v>
      </c>
      <c r="H321" s="731">
        <f>AVERAGE('monthly data'!Q321:S321)</f>
        <v>0</v>
      </c>
      <c r="I321" s="731">
        <f>AVERAGE('monthly data'!T321:V321)</f>
        <v>0</v>
      </c>
      <c r="J321" s="731">
        <f>AVERAGE('monthly data'!W321:Y321)</f>
        <v>0</v>
      </c>
      <c r="K321" s="731">
        <f>AVERAGE('monthly data'!Z321:AB321)</f>
        <v>0</v>
      </c>
      <c r="L321" s="731">
        <f>AVERAGE('monthly data'!AC321:AE321)</f>
        <v>0</v>
      </c>
      <c r="M321" s="731">
        <f>AVERAGE('monthly data'!AF321:AH321)</f>
        <v>0</v>
      </c>
      <c r="N321" s="731">
        <f>AVERAGE('monthly data'!AI321:AK321)</f>
        <v>0</v>
      </c>
      <c r="O321" s="731">
        <f>AVERAGE('monthly data'!AL321:AN321)</f>
        <v>0</v>
      </c>
      <c r="P321" s="731">
        <f>AVERAGE('monthly data'!AO321:AQ321)</f>
        <v>0</v>
      </c>
      <c r="Q321" s="731">
        <f>AVERAGE('monthly data'!AR321:AT321)</f>
        <v>0</v>
      </c>
      <c r="R321" s="731">
        <f>AVERAGE('monthly data'!AU321:AW321)</f>
        <v>0</v>
      </c>
      <c r="S321" s="731">
        <f>AVERAGE('monthly data'!AX321:AZ321)</f>
        <v>0</v>
      </c>
      <c r="T321" s="731">
        <f>AVERAGE('monthly data'!BA321:BC321)</f>
        <v>0</v>
      </c>
      <c r="U321" s="731">
        <f>AVERAGE('monthly data'!BD321:BF321)</f>
        <v>0</v>
      </c>
      <c r="V321" s="731">
        <f>AVERAGE('monthly data'!BG321:BI321)</f>
        <v>0</v>
      </c>
      <c r="W321" s="731">
        <f>AVERAGE('monthly data'!BJ321:BL321)</f>
        <v>0</v>
      </c>
      <c r="X321" s="731">
        <f>AVERAGE('monthly data'!BM321:BO321)</f>
        <v>0</v>
      </c>
      <c r="Y321" s="731">
        <f>AVERAGE('monthly data'!BP321:BR321)</f>
        <v>0</v>
      </c>
      <c r="Z321" s="731">
        <f>AVERAGE('monthly data'!BS321:BU321)</f>
        <v>0</v>
      </c>
      <c r="AA321" s="731">
        <f>AVERAGE('monthly data'!BV321:BX321)</f>
        <v>0</v>
      </c>
      <c r="AB321" s="731">
        <f>AVERAGE('monthly data'!BY321:CA321)</f>
        <v>0</v>
      </c>
      <c r="AC321" s="731">
        <f>AVERAGE('monthly data'!CB321:CD321)</f>
        <v>0</v>
      </c>
      <c r="AD321" s="731">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t="e">
        <f>AVERAGE('monthly data'!MC321:ME321)</f>
        <v>#DIV/0!</v>
      </c>
      <c r="DM321" s="113" t="e">
        <f>AVERAGE('monthly data'!MF321:MH321)</f>
        <v>#DIV/0!</v>
      </c>
      <c r="DN321" s="113" t="e">
        <f>AVERAGE('monthly data'!MI321:MK321)</f>
        <v>#DIV/0!</v>
      </c>
      <c r="DO321" s="113" t="e">
        <f>AVERAGE('monthly data'!ML321:MN321)</f>
        <v>#DIV/0!</v>
      </c>
      <c r="DP321" s="113" t="e">
        <f>AVERAGE('monthly data'!MO321:MQ321)</f>
        <v>#DIV/0!</v>
      </c>
      <c r="DQ321" s="113" t="e">
        <f>AVERAGE('monthly data'!MR321:MT321)</f>
        <v>#DIV/0!</v>
      </c>
      <c r="DR321" s="113" t="e">
        <f>AVERAGE('monthly data'!MU321:MW321)</f>
        <v>#DIV/0!</v>
      </c>
      <c r="DS321" s="113"/>
      <c r="DT321" s="113"/>
      <c r="DU321" s="113"/>
      <c r="DV321" s="113"/>
      <c r="DW321" s="113"/>
      <c r="DX321" s="113"/>
      <c r="DY321" s="113"/>
      <c r="DZ321" s="113"/>
    </row>
    <row r="322" spans="1:130">
      <c r="B322" s="447" t="s">
        <v>858</v>
      </c>
      <c r="C322" s="731">
        <f>AVERAGE('monthly data'!B322:D322)</f>
        <v>0</v>
      </c>
      <c r="D322" s="731">
        <f>AVERAGE('monthly data'!E322:G322)</f>
        <v>0</v>
      </c>
      <c r="E322" s="731">
        <f>AVERAGE('monthly data'!H322:J322)</f>
        <v>0</v>
      </c>
      <c r="F322" s="731">
        <f>AVERAGE('monthly data'!K322:M322)</f>
        <v>0</v>
      </c>
      <c r="G322" s="731">
        <f>AVERAGE('monthly data'!N322:P322)</f>
        <v>0</v>
      </c>
      <c r="H322" s="731">
        <f>AVERAGE('monthly data'!Q322:S322)</f>
        <v>0</v>
      </c>
      <c r="I322" s="731">
        <f>AVERAGE('monthly data'!T322:V322)</f>
        <v>0</v>
      </c>
      <c r="J322" s="731">
        <f>AVERAGE('monthly data'!W322:Y322)</f>
        <v>0</v>
      </c>
      <c r="K322" s="731">
        <f>AVERAGE('monthly data'!Z322:AB322)</f>
        <v>0</v>
      </c>
      <c r="L322" s="731">
        <f>AVERAGE('monthly data'!AC322:AE322)</f>
        <v>0</v>
      </c>
      <c r="M322" s="731">
        <f>AVERAGE('monthly data'!AF322:AH322)</f>
        <v>0</v>
      </c>
      <c r="N322" s="731">
        <f>AVERAGE('monthly data'!AI322:AK322)</f>
        <v>0</v>
      </c>
      <c r="O322" s="731">
        <f>AVERAGE('monthly data'!AL322:AN322)</f>
        <v>0</v>
      </c>
      <c r="P322" s="731">
        <f>AVERAGE('monthly data'!AO322:AQ322)</f>
        <v>0</v>
      </c>
      <c r="Q322" s="731">
        <f>AVERAGE('monthly data'!AR322:AT322)</f>
        <v>0</v>
      </c>
      <c r="R322" s="731">
        <f>AVERAGE('monthly data'!AU322:AW322)</f>
        <v>0</v>
      </c>
      <c r="S322" s="731">
        <f>AVERAGE('monthly data'!AX322:AZ322)</f>
        <v>0</v>
      </c>
      <c r="T322" s="731">
        <f>AVERAGE('monthly data'!BA322:BC322)</f>
        <v>0</v>
      </c>
      <c r="U322" s="731">
        <f>AVERAGE('monthly data'!BD322:BF322)</f>
        <v>0</v>
      </c>
      <c r="V322" s="731">
        <f>AVERAGE('monthly data'!BG322:BI322)</f>
        <v>0</v>
      </c>
      <c r="W322" s="731">
        <f>AVERAGE('monthly data'!BJ322:BL322)</f>
        <v>0</v>
      </c>
      <c r="X322" s="731">
        <f>AVERAGE('monthly data'!BM322:BO322)</f>
        <v>0</v>
      </c>
      <c r="Y322" s="731">
        <f>AVERAGE('monthly data'!BP322:BR322)</f>
        <v>0</v>
      </c>
      <c r="Z322" s="731">
        <f>AVERAGE('monthly data'!BS322:BU322)</f>
        <v>0</v>
      </c>
      <c r="AA322" s="731">
        <f>AVERAGE('monthly data'!BV322:BX322)</f>
        <v>0</v>
      </c>
      <c r="AB322" s="731">
        <f>AVERAGE('monthly data'!BY322:CA322)</f>
        <v>0</v>
      </c>
      <c r="AC322" s="731">
        <f>AVERAGE('monthly data'!CB322:CD322)</f>
        <v>0</v>
      </c>
      <c r="AD322" s="731">
        <f>AVERAGE('monthly data'!CE322:CG322)</f>
        <v>0</v>
      </c>
      <c r="AE322" s="113" t="e">
        <f>AVERAGE('monthly data'!CH322:CJ322)</f>
        <v>#DIV/0!</v>
      </c>
      <c r="AF322" s="113" t="e">
        <f>AVERAGE('monthly data'!CK322:CM322)</f>
        <v>#DIV/0!</v>
      </c>
      <c r="AG322" s="113" t="e">
        <f>AVERAGE('monthly data'!CN322:CP322)</f>
        <v>#DIV/0!</v>
      </c>
      <c r="AH322" s="113" t="e">
        <f>AVERAGE('monthly data'!CQ322:CS322)</f>
        <v>#DIV/0!</v>
      </c>
      <c r="AI322" s="113" t="e">
        <f>AVERAGE('monthly data'!CT322:CV322)</f>
        <v>#DIV/0!</v>
      </c>
      <c r="AJ322" s="113" t="e">
        <f>AVERAGE('monthly data'!CW322:CY322)</f>
        <v>#DIV/0!</v>
      </c>
      <c r="AK322" s="113" t="e">
        <f>AVERAGE('monthly data'!CZ322:DB322)</f>
        <v>#DIV/0!</v>
      </c>
      <c r="AL322" s="113" t="e">
        <f>AVERAGE('monthly data'!DC322:DE322)</f>
        <v>#DIV/0!</v>
      </c>
      <c r="AM322" s="113" t="e">
        <f>AVERAGE('monthly data'!DF322:DH322)</f>
        <v>#DIV/0!</v>
      </c>
      <c r="AN322" s="113" t="e">
        <f>AVERAGE('monthly data'!DI322:DK322)</f>
        <v>#DIV/0!</v>
      </c>
      <c r="AO322" s="113" t="e">
        <f>AVERAGE('monthly data'!DL322:DN322)</f>
        <v>#DIV/0!</v>
      </c>
      <c r="AP322" s="113" t="e">
        <f>AVERAGE('monthly data'!DO322:DQ322)</f>
        <v>#DIV/0!</v>
      </c>
      <c r="AQ322" s="113" t="e">
        <f>AVERAGE('monthly data'!DR322:DT322)</f>
        <v>#DIV/0!</v>
      </c>
      <c r="AR322" s="113" t="e">
        <f>AVERAGE('monthly data'!DU322:DW322)</f>
        <v>#DIV/0!</v>
      </c>
      <c r="AS322" s="113" t="e">
        <f>AVERAGE('monthly data'!DX322:DZ322)</f>
        <v>#DIV/0!</v>
      </c>
      <c r="AT322" s="113" t="e">
        <f>AVERAGE('monthly data'!EA322:EC322)</f>
        <v>#DIV/0!</v>
      </c>
      <c r="AU322" s="113" t="e">
        <f>AVERAGE('monthly data'!ED322:EF322)</f>
        <v>#DIV/0!</v>
      </c>
      <c r="AV322" s="113" t="e">
        <f>AVERAGE('monthly data'!EG322:EI322)</f>
        <v>#DIV/0!</v>
      </c>
      <c r="AW322" s="113" t="e">
        <f>AVERAGE('monthly data'!EJ322:EL322)</f>
        <v>#DIV/0!</v>
      </c>
      <c r="AX322" s="113" t="e">
        <f>AVERAGE('monthly data'!EM322:EO322)</f>
        <v>#DIV/0!</v>
      </c>
      <c r="AY322" s="113" t="e">
        <f>AVERAGE('monthly data'!EP322:ER322)</f>
        <v>#DIV/0!</v>
      </c>
      <c r="AZ322" s="113" t="e">
        <f>AVERAGE('monthly data'!ES322:EU322)</f>
        <v>#DIV/0!</v>
      </c>
      <c r="BA322" s="113" t="e">
        <f>AVERAGE('monthly data'!EV322:EX322)</f>
        <v>#DIV/0!</v>
      </c>
      <c r="BB322" s="113" t="e">
        <f>AVERAGE('monthly data'!EY322:FA322)</f>
        <v>#DIV/0!</v>
      </c>
      <c r="BC322" s="113" t="e">
        <f>AVERAGE('monthly data'!FB322:FD322)</f>
        <v>#DIV/0!</v>
      </c>
      <c r="BD322" s="113" t="e">
        <f>AVERAGE('monthly data'!FE322:FG322)</f>
        <v>#DIV/0!</v>
      </c>
      <c r="BE322" s="113" t="e">
        <f>AVERAGE('monthly data'!FH322:FJ322)</f>
        <v>#DIV/0!</v>
      </c>
      <c r="BF322" s="113" t="e">
        <f>AVERAGE('monthly data'!FK322:FM322)</f>
        <v>#DIV/0!</v>
      </c>
      <c r="BG322" s="113" t="e">
        <f>AVERAGE('monthly data'!FN322:FP322)</f>
        <v>#DIV/0!</v>
      </c>
      <c r="BH322" s="113" t="e">
        <f>AVERAGE('monthly data'!FQ322:FS322)</f>
        <v>#DIV/0!</v>
      </c>
      <c r="BI322" s="113" t="e">
        <f>AVERAGE('monthly data'!FT322:FV322)</f>
        <v>#DIV/0!</v>
      </c>
      <c r="BJ322" s="113" t="e">
        <f>AVERAGE('monthly data'!FW322:FY322)</f>
        <v>#DIV/0!</v>
      </c>
      <c r="BK322" s="113" t="e">
        <f>AVERAGE('monthly data'!FZ322:GB322)</f>
        <v>#DIV/0!</v>
      </c>
      <c r="BL322" s="113" t="e">
        <f>AVERAGE('monthly data'!GC322:GE322)</f>
        <v>#DIV/0!</v>
      </c>
      <c r="BM322" s="113" t="e">
        <f>AVERAGE('monthly data'!GF322:GH322)</f>
        <v>#DIV/0!</v>
      </c>
      <c r="BN322" s="113" t="e">
        <f>AVERAGE('monthly data'!GI322:GK322)</f>
        <v>#DIV/0!</v>
      </c>
      <c r="BO322" s="113" t="e">
        <f>AVERAGE('monthly data'!GL322:GN322)</f>
        <v>#DIV/0!</v>
      </c>
      <c r="BP322" s="113" t="e">
        <f>AVERAGE('monthly data'!GO322:GQ322)</f>
        <v>#DIV/0!</v>
      </c>
      <c r="BQ322" s="113" t="e">
        <f>AVERAGE('monthly data'!GR322:GT322)</f>
        <v>#DIV/0!</v>
      </c>
      <c r="BR322" s="113" t="e">
        <f>AVERAGE('monthly data'!GU322:GW322)</f>
        <v>#DIV/0!</v>
      </c>
      <c r="BS322" s="113" t="e">
        <f>AVERAGE('monthly data'!GX322:GZ322)</f>
        <v>#DIV/0!</v>
      </c>
      <c r="BT322" s="113" t="e">
        <f>AVERAGE('monthly data'!HA322:HC322)</f>
        <v>#DIV/0!</v>
      </c>
      <c r="BU322" s="113" t="e">
        <f>AVERAGE('monthly data'!HD322:HF322)</f>
        <v>#DIV/0!</v>
      </c>
      <c r="BV322" s="113" t="e">
        <f>AVERAGE('monthly data'!HG322:HI322)</f>
        <v>#DIV/0!</v>
      </c>
      <c r="BW322" s="113" t="e">
        <f>AVERAGE('monthly data'!HJ322:HL322)</f>
        <v>#DIV/0!</v>
      </c>
      <c r="BX322" s="113" t="e">
        <f>AVERAGE('monthly data'!HM322:HO322)</f>
        <v>#DIV/0!</v>
      </c>
      <c r="BY322" s="113" t="e">
        <f>AVERAGE('monthly data'!HP322:HR322)</f>
        <v>#DIV/0!</v>
      </c>
      <c r="BZ322" s="113" t="e">
        <f>AVERAGE('monthly data'!HS322:HU322)</f>
        <v>#DIV/0!</v>
      </c>
      <c r="CA322" s="113" t="e">
        <f>AVERAGE('monthly data'!HV322:HX322)</f>
        <v>#DIV/0!</v>
      </c>
      <c r="CB322" s="113" t="e">
        <f>AVERAGE('monthly data'!HY322:IA322)</f>
        <v>#DIV/0!</v>
      </c>
      <c r="CC322" s="113" t="e">
        <f>AVERAGE('monthly data'!IB322:ID322)</f>
        <v>#DIV/0!</v>
      </c>
      <c r="CD322" s="113" t="e">
        <f>AVERAGE('monthly data'!IE322:IG322)</f>
        <v>#DIV/0!</v>
      </c>
      <c r="CE322" s="113" t="e">
        <f>AVERAGE('monthly data'!IH322:IJ322)</f>
        <v>#DIV/0!</v>
      </c>
      <c r="CF322" s="113" t="e">
        <f>AVERAGE('monthly data'!IK322:IM322)</f>
        <v>#DIV/0!</v>
      </c>
      <c r="CG322" s="113" t="e">
        <f>AVERAGE('monthly data'!IN322:IP322)</f>
        <v>#DIV/0!</v>
      </c>
      <c r="CH322" s="113" t="e">
        <f>AVERAGE('monthly data'!IQ322:IS322)</f>
        <v>#DIV/0!</v>
      </c>
      <c r="CI322" s="113" t="e">
        <f>AVERAGE('monthly data'!IT322:IV322)</f>
        <v>#DIV/0!</v>
      </c>
      <c r="CJ322" s="113" t="e">
        <f>AVERAGE('monthly data'!IW322:IY322)</f>
        <v>#DIV/0!</v>
      </c>
      <c r="CK322" s="113" t="e">
        <f>AVERAGE('monthly data'!IZ322:JB322)</f>
        <v>#DIV/0!</v>
      </c>
      <c r="CL322" s="113" t="e">
        <f>AVERAGE('monthly data'!JC322:JE322)</f>
        <v>#DIV/0!</v>
      </c>
      <c r="CM322" s="113" t="e">
        <f>AVERAGE('monthly data'!JF322:JH322)</f>
        <v>#DIV/0!</v>
      </c>
      <c r="CN322" s="113" t="e">
        <f>AVERAGE('monthly data'!JI322:JK322)</f>
        <v>#DIV/0!</v>
      </c>
      <c r="CO322" s="113" t="e">
        <f>AVERAGE('monthly data'!JL322:JN322)</f>
        <v>#DIV/0!</v>
      </c>
      <c r="CP322" s="113" t="e">
        <f>AVERAGE('monthly data'!JO322:JQ322)</f>
        <v>#DIV/0!</v>
      </c>
      <c r="CQ322" s="113" t="e">
        <f>AVERAGE('monthly data'!JR322:JT322)</f>
        <v>#DIV/0!</v>
      </c>
      <c r="CR322" s="113" t="e">
        <f>AVERAGE('monthly data'!JU322:JW322)</f>
        <v>#DIV/0!</v>
      </c>
      <c r="CS322" s="113" t="e">
        <f>AVERAGE('monthly data'!JX322:JZ322)</f>
        <v>#DIV/0!</v>
      </c>
      <c r="CT322" s="113" t="e">
        <f>AVERAGE('monthly data'!KA322:KC322)</f>
        <v>#DIV/0!</v>
      </c>
      <c r="CU322" s="113" t="e">
        <f>AVERAGE('monthly data'!KD322:KF322)</f>
        <v>#DIV/0!</v>
      </c>
      <c r="CV322" s="113" t="e">
        <f>AVERAGE('monthly data'!KG322:KI322)</f>
        <v>#DIV/0!</v>
      </c>
      <c r="CW322" s="113" t="e">
        <f>AVERAGE('monthly data'!KJ322:KL322)</f>
        <v>#DIV/0!</v>
      </c>
      <c r="CX322" s="113" t="e">
        <f>AVERAGE('monthly data'!KM322:KO322)</f>
        <v>#DIV/0!</v>
      </c>
      <c r="CY322" s="113" t="e">
        <f>AVERAGE('monthly data'!KP322:KR322)</f>
        <v>#DIV/0!</v>
      </c>
      <c r="CZ322" s="113" t="e">
        <f>AVERAGE('monthly data'!KS322:KU322)</f>
        <v>#DIV/0!</v>
      </c>
      <c r="DA322" s="113" t="e">
        <f>AVERAGE('monthly data'!KV322:KX322)</f>
        <v>#DIV/0!</v>
      </c>
      <c r="DB322" s="113" t="e">
        <f>AVERAGE('monthly data'!KY322:LA322)</f>
        <v>#DIV/0!</v>
      </c>
      <c r="DC322" s="113" t="e">
        <f>AVERAGE('monthly data'!LB322:LD322)</f>
        <v>#DIV/0!</v>
      </c>
      <c r="DD322" s="113" t="e">
        <f>AVERAGE('monthly data'!LE322:LG322)</f>
        <v>#DIV/0!</v>
      </c>
      <c r="DE322" s="113" t="e">
        <f>AVERAGE('monthly data'!LH322:LJ322)</f>
        <v>#DIV/0!</v>
      </c>
      <c r="DF322" s="113" t="e">
        <f>AVERAGE('monthly data'!LK322:LM322)</f>
        <v>#DIV/0!</v>
      </c>
      <c r="DG322" s="113" t="e">
        <f>AVERAGE('monthly data'!LN322:LP322)</f>
        <v>#DIV/0!</v>
      </c>
      <c r="DH322" s="113" t="e">
        <f>AVERAGE('monthly data'!LQ322:LS322)</f>
        <v>#DIV/0!</v>
      </c>
      <c r="DI322" s="113" t="e">
        <f>AVERAGE('monthly data'!LT322:LV322)</f>
        <v>#DIV/0!</v>
      </c>
      <c r="DJ322" s="113">
        <f>AVERAGE('monthly data'!LW322:LY322)</f>
        <v>0</v>
      </c>
      <c r="DK322" s="113">
        <f>AVERAGE('monthly data'!LZ322:MB322)</f>
        <v>0</v>
      </c>
      <c r="DL322" s="113" t="e">
        <f>AVERAGE('monthly data'!MC322:ME322)</f>
        <v>#DIV/0!</v>
      </c>
      <c r="DM322" s="113" t="e">
        <f>AVERAGE('monthly data'!MF322:MH322)</f>
        <v>#DIV/0!</v>
      </c>
      <c r="DN322" s="113" t="e">
        <f>AVERAGE('monthly data'!MI322:MK322)</f>
        <v>#DIV/0!</v>
      </c>
      <c r="DO322" s="113" t="e">
        <f>AVERAGE('monthly data'!ML322:MN322)</f>
        <v>#DIV/0!</v>
      </c>
      <c r="DP322" s="113" t="e">
        <f>AVERAGE('monthly data'!MO322:MQ322)</f>
        <v>#DIV/0!</v>
      </c>
      <c r="DQ322" s="113" t="e">
        <f>AVERAGE('monthly data'!MR322:MT322)</f>
        <v>#DIV/0!</v>
      </c>
      <c r="DR322" s="113" t="e">
        <f>AVERAGE('monthly data'!MU322:MW322)</f>
        <v>#DIV/0!</v>
      </c>
      <c r="DS322" s="113"/>
      <c r="DT322" s="113"/>
      <c r="DU322" s="113"/>
      <c r="DV322" s="113"/>
      <c r="DW322" s="113"/>
      <c r="DX322" s="113"/>
      <c r="DY322" s="113"/>
      <c r="DZ322" s="113"/>
    </row>
    <row r="323" spans="1:130">
      <c r="B323" s="448" t="s">
        <v>604</v>
      </c>
      <c r="C323" s="731">
        <f>AVERAGE('monthly data'!B323:D323)</f>
        <v>0</v>
      </c>
      <c r="D323" s="731">
        <f>AVERAGE('monthly data'!E323:G323)</f>
        <v>0</v>
      </c>
      <c r="E323" s="731">
        <f>AVERAGE('monthly data'!H323:J323)</f>
        <v>0</v>
      </c>
      <c r="F323" s="731">
        <f>AVERAGE('monthly data'!K323:M323)</f>
        <v>0</v>
      </c>
      <c r="G323" s="731">
        <f>AVERAGE('monthly data'!N323:P323)</f>
        <v>0</v>
      </c>
      <c r="H323" s="731">
        <f>AVERAGE('monthly data'!Q323:S323)</f>
        <v>0</v>
      </c>
      <c r="I323" s="731">
        <f>AVERAGE('monthly data'!T323:V323)</f>
        <v>0</v>
      </c>
      <c r="J323" s="731">
        <f>AVERAGE('monthly data'!W323:Y323)</f>
        <v>0</v>
      </c>
      <c r="K323" s="731">
        <f>AVERAGE('monthly data'!Z323:AB323)</f>
        <v>0</v>
      </c>
      <c r="L323" s="731">
        <f>AVERAGE('monthly data'!AC323:AE323)</f>
        <v>0</v>
      </c>
      <c r="M323" s="731">
        <f>AVERAGE('monthly data'!AF323:AH323)</f>
        <v>0</v>
      </c>
      <c r="N323" s="731">
        <f>AVERAGE('monthly data'!AI323:AK323)</f>
        <v>0</v>
      </c>
      <c r="O323" s="731">
        <f>AVERAGE('monthly data'!AL323:AN323)</f>
        <v>0</v>
      </c>
      <c r="P323" s="731">
        <f>AVERAGE('monthly data'!AO323:AQ323)</f>
        <v>0</v>
      </c>
      <c r="Q323" s="731">
        <f>AVERAGE('monthly data'!AR323:AT323)</f>
        <v>0</v>
      </c>
      <c r="R323" s="731">
        <f>AVERAGE('monthly data'!AU323:AW323)</f>
        <v>0</v>
      </c>
      <c r="S323" s="731">
        <f>AVERAGE('monthly data'!AX323:AZ323)</f>
        <v>0</v>
      </c>
      <c r="T323" s="731">
        <f>AVERAGE('monthly data'!BA323:BC323)</f>
        <v>0</v>
      </c>
      <c r="U323" s="731">
        <f>AVERAGE('monthly data'!BD323:BF323)</f>
        <v>0</v>
      </c>
      <c r="V323" s="731">
        <f>AVERAGE('monthly data'!BG323:BI323)</f>
        <v>0</v>
      </c>
      <c r="W323" s="731">
        <f>AVERAGE('monthly data'!BJ323:BL323)</f>
        <v>0</v>
      </c>
      <c r="X323" s="731">
        <f>AVERAGE('monthly data'!BM323:BO323)</f>
        <v>0</v>
      </c>
      <c r="Y323" s="731">
        <f>AVERAGE('monthly data'!BP323:BR323)</f>
        <v>0</v>
      </c>
      <c r="Z323" s="731">
        <f>AVERAGE('monthly data'!BS323:BU323)</f>
        <v>0</v>
      </c>
      <c r="AA323" s="731">
        <f>AVERAGE('monthly data'!BV323:BX323)</f>
        <v>0</v>
      </c>
      <c r="AB323" s="731">
        <f>AVERAGE('monthly data'!BY323:CA323)</f>
        <v>0</v>
      </c>
      <c r="AC323" s="731">
        <f>AVERAGE('monthly data'!CB323:CD323)</f>
        <v>0</v>
      </c>
      <c r="AD323" s="731">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t="e">
        <f>AVERAGE('monthly data'!MC323:ME323)</f>
        <v>#DIV/0!</v>
      </c>
      <c r="DM323" s="113" t="e">
        <f>AVERAGE('monthly data'!MF323:MH323)</f>
        <v>#DIV/0!</v>
      </c>
      <c r="DN323" s="113" t="e">
        <f>AVERAGE('monthly data'!MI323:MK323)</f>
        <v>#DIV/0!</v>
      </c>
      <c r="DO323" s="113" t="e">
        <f>AVERAGE('monthly data'!ML323:MN323)</f>
        <v>#DIV/0!</v>
      </c>
      <c r="DP323" s="113" t="e">
        <f>AVERAGE('monthly data'!MO323:MQ323)</f>
        <v>#DIV/0!</v>
      </c>
      <c r="DQ323" s="113" t="e">
        <f>AVERAGE('monthly data'!MR323:MT323)</f>
        <v>#DIV/0!</v>
      </c>
      <c r="DR323" s="113" t="e">
        <f>AVERAGE('monthly data'!MU323:MW323)</f>
        <v>#DIV/0!</v>
      </c>
      <c r="DS323" s="113"/>
      <c r="DT323" s="113"/>
      <c r="DU323" s="113"/>
      <c r="DV323" s="113"/>
      <c r="DW323" s="113"/>
      <c r="DX323" s="113"/>
      <c r="DY323" s="113"/>
      <c r="DZ323" s="113"/>
    </row>
    <row r="324" spans="1:130">
      <c r="B324" s="448" t="s">
        <v>605</v>
      </c>
      <c r="C324" s="731">
        <f>AVERAGE('monthly data'!B324:D324)</f>
        <v>0</v>
      </c>
      <c r="D324" s="731">
        <f>AVERAGE('monthly data'!E324:G324)</f>
        <v>0</v>
      </c>
      <c r="E324" s="731">
        <f>AVERAGE('monthly data'!H324:J324)</f>
        <v>0</v>
      </c>
      <c r="F324" s="731">
        <f>AVERAGE('monthly data'!K324:M324)</f>
        <v>0</v>
      </c>
      <c r="G324" s="731">
        <f>AVERAGE('monthly data'!N324:P324)</f>
        <v>0</v>
      </c>
      <c r="H324" s="731">
        <f>AVERAGE('monthly data'!Q324:S324)</f>
        <v>0</v>
      </c>
      <c r="I324" s="731">
        <f>AVERAGE('monthly data'!T324:V324)</f>
        <v>0</v>
      </c>
      <c r="J324" s="731">
        <f>AVERAGE('monthly data'!W324:Y324)</f>
        <v>0</v>
      </c>
      <c r="K324" s="731">
        <f>AVERAGE('monthly data'!Z324:AB324)</f>
        <v>0</v>
      </c>
      <c r="L324" s="731">
        <f>AVERAGE('monthly data'!AC324:AE324)</f>
        <v>0</v>
      </c>
      <c r="M324" s="731">
        <f>AVERAGE('monthly data'!AF324:AH324)</f>
        <v>0</v>
      </c>
      <c r="N324" s="731">
        <f>AVERAGE('monthly data'!AI324:AK324)</f>
        <v>0</v>
      </c>
      <c r="O324" s="731">
        <f>AVERAGE('monthly data'!AL324:AN324)</f>
        <v>0</v>
      </c>
      <c r="P324" s="731">
        <f>AVERAGE('monthly data'!AO324:AQ324)</f>
        <v>0</v>
      </c>
      <c r="Q324" s="731">
        <f>AVERAGE('monthly data'!AR324:AT324)</f>
        <v>0</v>
      </c>
      <c r="R324" s="731">
        <f>AVERAGE('monthly data'!AU324:AW324)</f>
        <v>0</v>
      </c>
      <c r="S324" s="731">
        <f>AVERAGE('monthly data'!AX324:AZ324)</f>
        <v>0</v>
      </c>
      <c r="T324" s="731">
        <f>AVERAGE('monthly data'!BA324:BC324)</f>
        <v>0</v>
      </c>
      <c r="U324" s="731">
        <f>AVERAGE('monthly data'!BD324:BF324)</f>
        <v>0</v>
      </c>
      <c r="V324" s="731">
        <f>AVERAGE('monthly data'!BG324:BI324)</f>
        <v>0</v>
      </c>
      <c r="W324" s="731">
        <f>AVERAGE('monthly data'!BJ324:BL324)</f>
        <v>0</v>
      </c>
      <c r="X324" s="731">
        <f>AVERAGE('monthly data'!BM324:BO324)</f>
        <v>0</v>
      </c>
      <c r="Y324" s="731">
        <f>AVERAGE('monthly data'!BP324:BR324)</f>
        <v>0</v>
      </c>
      <c r="Z324" s="731">
        <f>AVERAGE('monthly data'!BS324:BU324)</f>
        <v>0</v>
      </c>
      <c r="AA324" s="731">
        <f>AVERAGE('monthly data'!BV324:BX324)</f>
        <v>0</v>
      </c>
      <c r="AB324" s="731">
        <f>AVERAGE('monthly data'!BY324:CA324)</f>
        <v>0</v>
      </c>
      <c r="AC324" s="731">
        <f>AVERAGE('monthly data'!CB324:CD324)</f>
        <v>0</v>
      </c>
      <c r="AD324" s="731">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t="e">
        <f>AVERAGE('monthly data'!MC324:ME324)</f>
        <v>#DIV/0!</v>
      </c>
      <c r="DM324" s="113" t="e">
        <f>AVERAGE('monthly data'!MF324:MH324)</f>
        <v>#DIV/0!</v>
      </c>
      <c r="DN324" s="113" t="e">
        <f>AVERAGE('monthly data'!MI324:MK324)</f>
        <v>#DIV/0!</v>
      </c>
      <c r="DO324" s="113" t="e">
        <f>AVERAGE('monthly data'!ML324:MN324)</f>
        <v>#DIV/0!</v>
      </c>
      <c r="DP324" s="113" t="e">
        <f>AVERAGE('monthly data'!MO324:MQ324)</f>
        <v>#DIV/0!</v>
      </c>
      <c r="DQ324" s="113" t="e">
        <f>AVERAGE('monthly data'!MR324:MT324)</f>
        <v>#DIV/0!</v>
      </c>
      <c r="DR324" s="113" t="e">
        <f>AVERAGE('monthly data'!MU324:MW324)</f>
        <v>#DIV/0!</v>
      </c>
      <c r="DS324" s="113"/>
      <c r="DT324" s="113"/>
      <c r="DU324" s="113"/>
      <c r="DV324" s="113"/>
      <c r="DW324" s="113"/>
      <c r="DX324" s="113"/>
      <c r="DY324" s="113"/>
      <c r="DZ324" s="113"/>
    </row>
    <row r="325" spans="1:130">
      <c r="B325" s="448" t="s">
        <v>606</v>
      </c>
      <c r="C325" s="731">
        <f>AVERAGE('monthly data'!B325:D325)</f>
        <v>0</v>
      </c>
      <c r="D325" s="731">
        <f>AVERAGE('monthly data'!E325:G325)</f>
        <v>0</v>
      </c>
      <c r="E325" s="731">
        <f>AVERAGE('monthly data'!H325:J325)</f>
        <v>0</v>
      </c>
      <c r="F325" s="731">
        <f>AVERAGE('monthly data'!K325:M325)</f>
        <v>0</v>
      </c>
      <c r="G325" s="731">
        <f>AVERAGE('monthly data'!N325:P325)</f>
        <v>0</v>
      </c>
      <c r="H325" s="731">
        <f>AVERAGE('monthly data'!Q325:S325)</f>
        <v>0</v>
      </c>
      <c r="I325" s="731">
        <f>AVERAGE('monthly data'!T325:V325)</f>
        <v>0</v>
      </c>
      <c r="J325" s="731">
        <f>AVERAGE('monthly data'!W325:Y325)</f>
        <v>0</v>
      </c>
      <c r="K325" s="731">
        <f>AVERAGE('monthly data'!Z325:AB325)</f>
        <v>0</v>
      </c>
      <c r="L325" s="731">
        <f>AVERAGE('monthly data'!AC325:AE325)</f>
        <v>0</v>
      </c>
      <c r="M325" s="731">
        <f>AVERAGE('monthly data'!AF325:AH325)</f>
        <v>0</v>
      </c>
      <c r="N325" s="731">
        <f>AVERAGE('monthly data'!AI325:AK325)</f>
        <v>0</v>
      </c>
      <c r="O325" s="731">
        <f>AVERAGE('monthly data'!AL325:AN325)</f>
        <v>0</v>
      </c>
      <c r="P325" s="731">
        <f>AVERAGE('monthly data'!AO325:AQ325)</f>
        <v>0</v>
      </c>
      <c r="Q325" s="731">
        <f>AVERAGE('monthly data'!AR325:AT325)</f>
        <v>0</v>
      </c>
      <c r="R325" s="731">
        <f>AVERAGE('monthly data'!AU325:AW325)</f>
        <v>0</v>
      </c>
      <c r="S325" s="731">
        <f>AVERAGE('monthly data'!AX325:AZ325)</f>
        <v>0</v>
      </c>
      <c r="T325" s="731">
        <f>AVERAGE('monthly data'!BA325:BC325)</f>
        <v>0</v>
      </c>
      <c r="U325" s="731">
        <f>AVERAGE('monthly data'!BD325:BF325)</f>
        <v>0</v>
      </c>
      <c r="V325" s="731">
        <f>AVERAGE('monthly data'!BG325:BI325)</f>
        <v>0</v>
      </c>
      <c r="W325" s="731">
        <f>AVERAGE('monthly data'!BJ325:BL325)</f>
        <v>0</v>
      </c>
      <c r="X325" s="731">
        <f>AVERAGE('monthly data'!BM325:BO325)</f>
        <v>0</v>
      </c>
      <c r="Y325" s="731">
        <f>AVERAGE('monthly data'!BP325:BR325)</f>
        <v>0</v>
      </c>
      <c r="Z325" s="731">
        <f>AVERAGE('monthly data'!BS325:BU325)</f>
        <v>0</v>
      </c>
      <c r="AA325" s="731">
        <f>AVERAGE('monthly data'!BV325:BX325)</f>
        <v>0</v>
      </c>
      <c r="AB325" s="731">
        <f>AVERAGE('monthly data'!BY325:CA325)</f>
        <v>0</v>
      </c>
      <c r="AC325" s="731">
        <f>AVERAGE('monthly data'!CB325:CD325)</f>
        <v>0</v>
      </c>
      <c r="AD325" s="731">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t="e">
        <f>AVERAGE('monthly data'!MC325:ME325)</f>
        <v>#DIV/0!</v>
      </c>
      <c r="DM325" s="113" t="e">
        <f>AVERAGE('monthly data'!MF325:MH325)</f>
        <v>#DIV/0!</v>
      </c>
      <c r="DN325" s="113" t="e">
        <f>AVERAGE('monthly data'!MI325:MK325)</f>
        <v>#DIV/0!</v>
      </c>
      <c r="DO325" s="113" t="e">
        <f>AVERAGE('monthly data'!ML325:MN325)</f>
        <v>#DIV/0!</v>
      </c>
      <c r="DP325" s="113" t="e">
        <f>AVERAGE('monthly data'!MO325:MQ325)</f>
        <v>#DIV/0!</v>
      </c>
      <c r="DQ325" s="113" t="e">
        <f>AVERAGE('monthly data'!MR325:MT325)</f>
        <v>#DIV/0!</v>
      </c>
      <c r="DR325" s="113" t="e">
        <f>AVERAGE('monthly data'!MU325:MW325)</f>
        <v>#DIV/0!</v>
      </c>
      <c r="DS325" s="113"/>
      <c r="DT325" s="113"/>
      <c r="DU325" s="113"/>
      <c r="DV325" s="113"/>
      <c r="DW325" s="113"/>
      <c r="DX325" s="113"/>
      <c r="DY325" s="113"/>
      <c r="DZ325" s="113"/>
    </row>
    <row r="326" spans="1:130">
      <c r="B326" s="448" t="s">
        <v>607</v>
      </c>
      <c r="C326" s="731">
        <f>AVERAGE('monthly data'!B326:D326)</f>
        <v>0</v>
      </c>
      <c r="D326" s="731">
        <f>AVERAGE('monthly data'!E326:G326)</f>
        <v>0</v>
      </c>
      <c r="E326" s="731">
        <f>AVERAGE('monthly data'!H326:J326)</f>
        <v>0</v>
      </c>
      <c r="F326" s="731">
        <f>AVERAGE('monthly data'!K326:M326)</f>
        <v>0</v>
      </c>
      <c r="G326" s="731">
        <f>AVERAGE('monthly data'!N326:P326)</f>
        <v>0</v>
      </c>
      <c r="H326" s="731">
        <f>AVERAGE('monthly data'!Q326:S326)</f>
        <v>0</v>
      </c>
      <c r="I326" s="731">
        <f>AVERAGE('monthly data'!T326:V326)</f>
        <v>0</v>
      </c>
      <c r="J326" s="731">
        <f>AVERAGE('monthly data'!W326:Y326)</f>
        <v>0</v>
      </c>
      <c r="K326" s="731">
        <f>AVERAGE('monthly data'!Z326:AB326)</f>
        <v>0</v>
      </c>
      <c r="L326" s="731">
        <f>AVERAGE('monthly data'!AC326:AE326)</f>
        <v>0</v>
      </c>
      <c r="M326" s="731">
        <f>AVERAGE('monthly data'!AF326:AH326)</f>
        <v>0</v>
      </c>
      <c r="N326" s="731">
        <f>AVERAGE('monthly data'!AI326:AK326)</f>
        <v>0</v>
      </c>
      <c r="O326" s="731">
        <f>AVERAGE('monthly data'!AL326:AN326)</f>
        <v>0</v>
      </c>
      <c r="P326" s="731">
        <f>AVERAGE('monthly data'!AO326:AQ326)</f>
        <v>0</v>
      </c>
      <c r="Q326" s="731">
        <f>AVERAGE('monthly data'!AR326:AT326)</f>
        <v>0</v>
      </c>
      <c r="R326" s="731">
        <f>AVERAGE('monthly data'!AU326:AW326)</f>
        <v>0</v>
      </c>
      <c r="S326" s="731">
        <f>AVERAGE('monthly data'!AX326:AZ326)</f>
        <v>0</v>
      </c>
      <c r="T326" s="731">
        <f>AVERAGE('monthly data'!BA326:BC326)</f>
        <v>0</v>
      </c>
      <c r="U326" s="731">
        <f>AVERAGE('monthly data'!BD326:BF326)</f>
        <v>0</v>
      </c>
      <c r="V326" s="731">
        <f>AVERAGE('monthly data'!BG326:BI326)</f>
        <v>0</v>
      </c>
      <c r="W326" s="731">
        <f>AVERAGE('monthly data'!BJ326:BL326)</f>
        <v>0</v>
      </c>
      <c r="X326" s="731">
        <f>AVERAGE('monthly data'!BM326:BO326)</f>
        <v>0</v>
      </c>
      <c r="Y326" s="731">
        <f>AVERAGE('monthly data'!BP326:BR326)</f>
        <v>0</v>
      </c>
      <c r="Z326" s="731">
        <f>AVERAGE('monthly data'!BS326:BU326)</f>
        <v>0</v>
      </c>
      <c r="AA326" s="731">
        <f>AVERAGE('monthly data'!BV326:BX326)</f>
        <v>0</v>
      </c>
      <c r="AB326" s="731">
        <f>AVERAGE('monthly data'!BY326:CA326)</f>
        <v>0</v>
      </c>
      <c r="AC326" s="731">
        <f>AVERAGE('monthly data'!CB326:CD326)</f>
        <v>0</v>
      </c>
      <c r="AD326" s="731">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t="e">
        <f>AVERAGE('monthly data'!MC326:ME326)</f>
        <v>#DIV/0!</v>
      </c>
      <c r="DM326" s="113" t="e">
        <f>AVERAGE('monthly data'!MF326:MH326)</f>
        <v>#DIV/0!</v>
      </c>
      <c r="DN326" s="113" t="e">
        <f>AVERAGE('monthly data'!MI326:MK326)</f>
        <v>#DIV/0!</v>
      </c>
      <c r="DO326" s="113" t="e">
        <f>AVERAGE('monthly data'!ML326:MN326)</f>
        <v>#DIV/0!</v>
      </c>
      <c r="DP326" s="113" t="e">
        <f>AVERAGE('monthly data'!MO326:MQ326)</f>
        <v>#DIV/0!</v>
      </c>
      <c r="DQ326" s="113" t="e">
        <f>AVERAGE('monthly data'!MR326:MT326)</f>
        <v>#DIV/0!</v>
      </c>
      <c r="DR326" s="113" t="e">
        <f>AVERAGE('monthly data'!MU326:MW326)</f>
        <v>#DIV/0!</v>
      </c>
      <c r="DS326" s="113"/>
      <c r="DT326" s="113"/>
      <c r="DU326" s="113"/>
      <c r="DV326" s="113"/>
      <c r="DW326" s="113"/>
      <c r="DX326" s="113"/>
      <c r="DY326" s="113"/>
      <c r="DZ326" s="113"/>
    </row>
    <row r="327" spans="1:130" s="216" customFormat="1">
      <c r="A327" s="777" t="s">
        <v>1494</v>
      </c>
      <c r="B327" s="449" t="s">
        <v>608</v>
      </c>
      <c r="C327" s="732">
        <f>AVERAGE('monthly data'!B327:D327)</f>
        <v>0</v>
      </c>
      <c r="D327" s="732">
        <f>AVERAGE('monthly data'!E327:G327)</f>
        <v>0</v>
      </c>
      <c r="E327" s="732">
        <f>AVERAGE('monthly data'!H327:J327)</f>
        <v>0</v>
      </c>
      <c r="F327" s="732">
        <f>AVERAGE('monthly data'!K327:M327)</f>
        <v>0</v>
      </c>
      <c r="G327" s="732">
        <f>AVERAGE('monthly data'!N327:P327)</f>
        <v>0</v>
      </c>
      <c r="H327" s="732">
        <f>AVERAGE('monthly data'!Q327:S327)</f>
        <v>0</v>
      </c>
      <c r="I327" s="732">
        <f>AVERAGE('monthly data'!T327:V327)</f>
        <v>0</v>
      </c>
      <c r="J327" s="732">
        <f>AVERAGE('monthly data'!W327:Y327)</f>
        <v>0</v>
      </c>
      <c r="K327" s="732">
        <f>AVERAGE('monthly data'!Z327:AB327)</f>
        <v>0</v>
      </c>
      <c r="L327" s="732">
        <f>AVERAGE('monthly data'!AC327:AE327)</f>
        <v>0</v>
      </c>
      <c r="M327" s="732">
        <f>AVERAGE('monthly data'!AF327:AH327)</f>
        <v>0</v>
      </c>
      <c r="N327" s="732">
        <f>AVERAGE('monthly data'!AI327:AK327)</f>
        <v>0</v>
      </c>
      <c r="O327" s="732">
        <f>AVERAGE('monthly data'!AL327:AN327)</f>
        <v>0</v>
      </c>
      <c r="P327" s="732">
        <f>AVERAGE('monthly data'!AO327:AQ327)</f>
        <v>0</v>
      </c>
      <c r="Q327" s="732">
        <f>AVERAGE('monthly data'!AR327:AT327)</f>
        <v>0</v>
      </c>
      <c r="R327" s="732">
        <f>AVERAGE('monthly data'!AU327:AW327)</f>
        <v>0</v>
      </c>
      <c r="S327" s="732">
        <f>AVERAGE('monthly data'!AX327:AZ327)</f>
        <v>0</v>
      </c>
      <c r="T327" s="732">
        <f>AVERAGE('monthly data'!BA327:BC327)</f>
        <v>0</v>
      </c>
      <c r="U327" s="732">
        <f>AVERAGE('monthly data'!BD327:BF327)</f>
        <v>0</v>
      </c>
      <c r="V327" s="732">
        <f>AVERAGE('monthly data'!BG327:BI327)</f>
        <v>0</v>
      </c>
      <c r="W327" s="732">
        <f>AVERAGE('monthly data'!BJ327:BL327)</f>
        <v>0</v>
      </c>
      <c r="X327" s="732">
        <f>AVERAGE('monthly data'!BM327:BO327)</f>
        <v>0</v>
      </c>
      <c r="Y327" s="732">
        <f>AVERAGE('monthly data'!BP327:BR327)</f>
        <v>0</v>
      </c>
      <c r="Z327" s="732">
        <f>AVERAGE('monthly data'!BS327:BU327)</f>
        <v>0</v>
      </c>
      <c r="AA327" s="732">
        <f>AVERAGE('monthly data'!BV327:BX327)</f>
        <v>0</v>
      </c>
      <c r="AB327" s="732">
        <f>AVERAGE('monthly data'!BY327:CA327)</f>
        <v>0</v>
      </c>
      <c r="AC327" s="732">
        <f>AVERAGE('monthly data'!CB327:CD327)</f>
        <v>0</v>
      </c>
      <c r="AD327" s="732">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t="e">
        <f>AVERAGE('monthly data'!MC327:ME327)</f>
        <v>#DIV/0!</v>
      </c>
      <c r="DM327" s="217" t="e">
        <f>AVERAGE('monthly data'!MF327:MH327)</f>
        <v>#DIV/0!</v>
      </c>
      <c r="DN327" s="217" t="e">
        <f>AVERAGE('monthly data'!MI327:MK327)</f>
        <v>#DIV/0!</v>
      </c>
      <c r="DO327" s="217" t="e">
        <f>AVERAGE('monthly data'!ML327:MN327)</f>
        <v>#DIV/0!</v>
      </c>
      <c r="DP327" s="217" t="e">
        <f>AVERAGE('monthly data'!MO327:MQ327)</f>
        <v>#DIV/0!</v>
      </c>
      <c r="DQ327" s="217" t="e">
        <f>AVERAGE('monthly data'!MR327:MT327)</f>
        <v>#DIV/0!</v>
      </c>
      <c r="DR327" s="217" t="e">
        <f>AVERAGE('monthly data'!MU327:MW327)</f>
        <v>#DIV/0!</v>
      </c>
      <c r="DS327" s="217"/>
      <c r="DT327" s="217"/>
      <c r="DU327" s="217"/>
      <c r="DV327" s="217"/>
      <c r="DW327" s="217"/>
      <c r="DX327" s="217"/>
      <c r="DY327" s="217"/>
      <c r="DZ327" s="217"/>
    </row>
    <row r="328" spans="1:130" ht="15.75" customHeight="1">
      <c r="B328" s="447" t="s">
        <v>859</v>
      </c>
      <c r="C328" s="732"/>
      <c r="D328" s="732"/>
      <c r="E328" s="732"/>
      <c r="F328" s="732"/>
      <c r="G328" s="732"/>
      <c r="H328" s="732"/>
      <c r="I328" s="732"/>
      <c r="J328" s="732"/>
      <c r="K328" s="732"/>
      <c r="L328" s="732"/>
      <c r="M328" s="732"/>
      <c r="N328" s="732"/>
      <c r="O328" s="732"/>
      <c r="P328" s="732"/>
      <c r="Q328" s="732"/>
      <c r="R328" s="732"/>
      <c r="S328" s="732"/>
      <c r="T328" s="732"/>
      <c r="U328" s="732"/>
      <c r="V328" s="732"/>
      <c r="W328" s="732"/>
      <c r="X328" s="732"/>
      <c r="Y328" s="732"/>
      <c r="Z328" s="732"/>
      <c r="AA328" s="732"/>
      <c r="AB328" s="732"/>
      <c r="AC328" s="732"/>
      <c r="AD328" s="732"/>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32">
        <f>AVERAGE('monthly data'!B329:D329)</f>
        <v>0</v>
      </c>
      <c r="D329" s="732">
        <f>AVERAGE('monthly data'!E329:G329)</f>
        <v>0</v>
      </c>
      <c r="E329" s="732">
        <f>AVERAGE('monthly data'!H329:J329)</f>
        <v>0</v>
      </c>
      <c r="F329" s="732">
        <f>AVERAGE('monthly data'!K329:M329)</f>
        <v>0</v>
      </c>
      <c r="G329" s="732">
        <f>AVERAGE('monthly data'!N329:P329)</f>
        <v>0</v>
      </c>
      <c r="H329" s="732">
        <f>AVERAGE('monthly data'!Q329:S329)</f>
        <v>0</v>
      </c>
      <c r="I329" s="732">
        <f>AVERAGE('monthly data'!T329:V329)</f>
        <v>0</v>
      </c>
      <c r="J329" s="732">
        <f>AVERAGE('monthly data'!W329:Y329)</f>
        <v>0</v>
      </c>
      <c r="K329" s="732">
        <f>AVERAGE('monthly data'!Z329:AB329)</f>
        <v>0</v>
      </c>
      <c r="L329" s="732">
        <f>AVERAGE('monthly data'!AC329:AE329)</f>
        <v>0</v>
      </c>
      <c r="M329" s="732">
        <f>AVERAGE('monthly data'!AF329:AH329)</f>
        <v>0</v>
      </c>
      <c r="N329" s="732">
        <f>AVERAGE('monthly data'!AI329:AK329)</f>
        <v>0</v>
      </c>
      <c r="O329" s="732">
        <f>AVERAGE('monthly data'!AL329:AN329)</f>
        <v>0</v>
      </c>
      <c r="P329" s="732">
        <f>AVERAGE('monthly data'!AO329:AQ329)</f>
        <v>0</v>
      </c>
      <c r="Q329" s="732">
        <f>AVERAGE('monthly data'!AR329:AT329)</f>
        <v>0</v>
      </c>
      <c r="R329" s="732">
        <f>AVERAGE('monthly data'!AU329:AW329)</f>
        <v>0</v>
      </c>
      <c r="S329" s="732">
        <f>AVERAGE('monthly data'!AX329:AZ329)</f>
        <v>0</v>
      </c>
      <c r="T329" s="732">
        <f>AVERAGE('monthly data'!BA329:BC329)</f>
        <v>0</v>
      </c>
      <c r="U329" s="732">
        <f>AVERAGE('monthly data'!BD329:BF329)</f>
        <v>0</v>
      </c>
      <c r="V329" s="732">
        <f>AVERAGE('monthly data'!BG329:BI329)</f>
        <v>0</v>
      </c>
      <c r="W329" s="732">
        <f>AVERAGE('monthly data'!BJ329:BL329)</f>
        <v>0</v>
      </c>
      <c r="X329" s="732">
        <f>AVERAGE('monthly data'!BM329:BO329)</f>
        <v>0</v>
      </c>
      <c r="Y329" s="732">
        <f>AVERAGE('monthly data'!BP329:BR329)</f>
        <v>0</v>
      </c>
      <c r="Z329" s="732">
        <f>AVERAGE('monthly data'!BS329:BU329)</f>
        <v>0</v>
      </c>
      <c r="AA329" s="732">
        <f>AVERAGE('monthly data'!BV329:BX329)</f>
        <v>0</v>
      </c>
      <c r="AB329" s="732">
        <f>AVERAGE('monthly data'!BY329:CA329)</f>
        <v>0</v>
      </c>
      <c r="AC329" s="732">
        <f>AVERAGE('monthly data'!CB329:CD329)</f>
        <v>0</v>
      </c>
      <c r="AD329" s="732">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t="e">
        <f>AVERAGE('monthly data'!MC329:ME329)</f>
        <v>#DIV/0!</v>
      </c>
      <c r="DM329" s="217" t="e">
        <f>AVERAGE('monthly data'!MF329:MH329)</f>
        <v>#DIV/0!</v>
      </c>
      <c r="DN329" s="217" t="e">
        <f>AVERAGE('monthly data'!MI329:MK329)</f>
        <v>#DIV/0!</v>
      </c>
      <c r="DO329" s="217" t="e">
        <f>AVERAGE('monthly data'!ML329:MN329)</f>
        <v>#DIV/0!</v>
      </c>
      <c r="DP329" s="217" t="e">
        <f>AVERAGE('monthly data'!MO329:MQ329)</f>
        <v>#DIV/0!</v>
      </c>
      <c r="DQ329" s="217" t="e">
        <f>AVERAGE('monthly data'!MR329:MT329)</f>
        <v>#DIV/0!</v>
      </c>
      <c r="DR329" s="217" t="e">
        <f>AVERAGE('monthly data'!MU329:MW329)</f>
        <v>#DIV/0!</v>
      </c>
      <c r="DS329" s="217"/>
      <c r="DT329" s="217"/>
      <c r="DU329" s="217"/>
      <c r="DV329" s="217"/>
      <c r="DW329" s="217"/>
      <c r="DX329" s="217"/>
      <c r="DY329" s="217"/>
      <c r="DZ329" s="217"/>
    </row>
    <row r="330" spans="1:130">
      <c r="B330" s="450" t="s">
        <v>611</v>
      </c>
      <c r="C330" s="732">
        <f>AVERAGE('monthly data'!B330:D330)</f>
        <v>0</v>
      </c>
      <c r="D330" s="732">
        <f>AVERAGE('monthly data'!E330:G330)</f>
        <v>0</v>
      </c>
      <c r="E330" s="732">
        <f>AVERAGE('monthly data'!H330:J330)</f>
        <v>0</v>
      </c>
      <c r="F330" s="732">
        <f>AVERAGE('monthly data'!K330:M330)</f>
        <v>0</v>
      </c>
      <c r="G330" s="732">
        <f>AVERAGE('monthly data'!N330:P330)</f>
        <v>0</v>
      </c>
      <c r="H330" s="732">
        <f>AVERAGE('monthly data'!Q330:S330)</f>
        <v>0</v>
      </c>
      <c r="I330" s="732">
        <f>AVERAGE('monthly data'!T330:V330)</f>
        <v>0</v>
      </c>
      <c r="J330" s="732">
        <f>AVERAGE('monthly data'!W330:Y330)</f>
        <v>0</v>
      </c>
      <c r="K330" s="732">
        <f>AVERAGE('monthly data'!Z330:AB330)</f>
        <v>0</v>
      </c>
      <c r="L330" s="732">
        <f>AVERAGE('monthly data'!AC330:AE330)</f>
        <v>0</v>
      </c>
      <c r="M330" s="732">
        <f>AVERAGE('monthly data'!AF330:AH330)</f>
        <v>0</v>
      </c>
      <c r="N330" s="732">
        <f>AVERAGE('monthly data'!AI330:AK330)</f>
        <v>0</v>
      </c>
      <c r="O330" s="732">
        <f>AVERAGE('monthly data'!AL330:AN330)</f>
        <v>0</v>
      </c>
      <c r="P330" s="732">
        <f>AVERAGE('monthly data'!AO330:AQ330)</f>
        <v>0</v>
      </c>
      <c r="Q330" s="732">
        <f>AVERAGE('monthly data'!AR330:AT330)</f>
        <v>0</v>
      </c>
      <c r="R330" s="732">
        <f>AVERAGE('monthly data'!AU330:AW330)</f>
        <v>0</v>
      </c>
      <c r="S330" s="732">
        <f>AVERAGE('monthly data'!AX330:AZ330)</f>
        <v>0</v>
      </c>
      <c r="T330" s="732">
        <f>AVERAGE('monthly data'!BA330:BC330)</f>
        <v>0</v>
      </c>
      <c r="U330" s="732">
        <f>AVERAGE('monthly data'!BD330:BF330)</f>
        <v>0</v>
      </c>
      <c r="V330" s="732">
        <f>AVERAGE('monthly data'!BG330:BI330)</f>
        <v>0</v>
      </c>
      <c r="W330" s="732">
        <f>AVERAGE('monthly data'!BJ330:BL330)</f>
        <v>0</v>
      </c>
      <c r="X330" s="732">
        <f>AVERAGE('monthly data'!BM330:BO330)</f>
        <v>0</v>
      </c>
      <c r="Y330" s="732">
        <f>AVERAGE('monthly data'!BP330:BR330)</f>
        <v>0</v>
      </c>
      <c r="Z330" s="732">
        <f>AVERAGE('monthly data'!BS330:BU330)</f>
        <v>0</v>
      </c>
      <c r="AA330" s="732">
        <f>AVERAGE('monthly data'!BV330:BX330)</f>
        <v>0</v>
      </c>
      <c r="AB330" s="732">
        <f>AVERAGE('monthly data'!BY330:CA330)</f>
        <v>0</v>
      </c>
      <c r="AC330" s="732">
        <f>AVERAGE('monthly data'!CB330:CD330)</f>
        <v>0</v>
      </c>
      <c r="AD330" s="732">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t="e">
        <f>AVERAGE('monthly data'!MC330:ME330)</f>
        <v>#DIV/0!</v>
      </c>
      <c r="DM330" s="217" t="e">
        <f>AVERAGE('monthly data'!MF330:MH330)</f>
        <v>#DIV/0!</v>
      </c>
      <c r="DN330" s="217" t="e">
        <f>AVERAGE('monthly data'!MI330:MK330)</f>
        <v>#DIV/0!</v>
      </c>
      <c r="DO330" s="217" t="e">
        <f>AVERAGE('monthly data'!ML330:MN330)</f>
        <v>#DIV/0!</v>
      </c>
      <c r="DP330" s="217" t="e">
        <f>AVERAGE('monthly data'!MO330:MQ330)</f>
        <v>#DIV/0!</v>
      </c>
      <c r="DQ330" s="217" t="e">
        <f>AVERAGE('monthly data'!MR330:MT330)</f>
        <v>#DIV/0!</v>
      </c>
      <c r="DR330" s="217" t="e">
        <f>AVERAGE('monthly data'!MU330:MW330)</f>
        <v>#DIV/0!</v>
      </c>
      <c r="DS330" s="217"/>
      <c r="DT330" s="217"/>
      <c r="DU330" s="217"/>
      <c r="DV330" s="217"/>
      <c r="DW330" s="217"/>
      <c r="DX330" s="217"/>
      <c r="DY330" s="217"/>
      <c r="DZ330" s="217"/>
    </row>
    <row r="331" spans="1:130">
      <c r="B331" s="450" t="s">
        <v>640</v>
      </c>
      <c r="C331" s="732">
        <f>AVERAGE('monthly data'!B331:D331)</f>
        <v>0</v>
      </c>
      <c r="D331" s="732">
        <f>AVERAGE('monthly data'!E331:G331)</f>
        <v>0</v>
      </c>
      <c r="E331" s="732">
        <f>AVERAGE('monthly data'!H331:J331)</f>
        <v>0</v>
      </c>
      <c r="F331" s="732">
        <f>AVERAGE('monthly data'!K331:M331)</f>
        <v>0</v>
      </c>
      <c r="G331" s="732">
        <f>AVERAGE('monthly data'!N331:P331)</f>
        <v>0</v>
      </c>
      <c r="H331" s="732">
        <f>AVERAGE('monthly data'!Q331:S331)</f>
        <v>0</v>
      </c>
      <c r="I331" s="732">
        <f>AVERAGE('monthly data'!T331:V331)</f>
        <v>0</v>
      </c>
      <c r="J331" s="732">
        <f>AVERAGE('monthly data'!W331:Y331)</f>
        <v>0</v>
      </c>
      <c r="K331" s="732">
        <f>AVERAGE('monthly data'!Z331:AB331)</f>
        <v>0</v>
      </c>
      <c r="L331" s="732">
        <f>AVERAGE('monthly data'!AC331:AE331)</f>
        <v>0</v>
      </c>
      <c r="M331" s="732">
        <f>AVERAGE('monthly data'!AF331:AH331)</f>
        <v>0</v>
      </c>
      <c r="N331" s="732">
        <f>AVERAGE('monthly data'!AI331:AK331)</f>
        <v>0</v>
      </c>
      <c r="O331" s="732">
        <f>AVERAGE('monthly data'!AL331:AN331)</f>
        <v>0</v>
      </c>
      <c r="P331" s="732">
        <f>AVERAGE('monthly data'!AO331:AQ331)</f>
        <v>0</v>
      </c>
      <c r="Q331" s="732">
        <f>AVERAGE('monthly data'!AR331:AT331)</f>
        <v>0</v>
      </c>
      <c r="R331" s="732">
        <f>AVERAGE('monthly data'!AU331:AW331)</f>
        <v>0</v>
      </c>
      <c r="S331" s="732">
        <f>AVERAGE('monthly data'!AX331:AZ331)</f>
        <v>0</v>
      </c>
      <c r="T331" s="732">
        <f>AVERAGE('monthly data'!BA331:BC331)</f>
        <v>0</v>
      </c>
      <c r="U331" s="732">
        <f>AVERAGE('monthly data'!BD331:BF331)</f>
        <v>0</v>
      </c>
      <c r="V331" s="732">
        <f>AVERAGE('monthly data'!BG331:BI331)</f>
        <v>0</v>
      </c>
      <c r="W331" s="732">
        <f>AVERAGE('monthly data'!BJ331:BL331)</f>
        <v>0</v>
      </c>
      <c r="X331" s="732">
        <f>AVERAGE('monthly data'!BM331:BO331)</f>
        <v>0</v>
      </c>
      <c r="Y331" s="732">
        <f>AVERAGE('monthly data'!BP331:BR331)</f>
        <v>0</v>
      </c>
      <c r="Z331" s="732">
        <f>AVERAGE('monthly data'!BS331:BU331)</f>
        <v>0</v>
      </c>
      <c r="AA331" s="732">
        <f>AVERAGE('monthly data'!BV331:BX331)</f>
        <v>0</v>
      </c>
      <c r="AB331" s="732">
        <f>AVERAGE('monthly data'!BY331:CA331)</f>
        <v>0</v>
      </c>
      <c r="AC331" s="732">
        <f>AVERAGE('monthly data'!CB331:CD331)</f>
        <v>0</v>
      </c>
      <c r="AD331" s="732">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5.9749999999999996</v>
      </c>
      <c r="DL331" s="217" t="e">
        <f>AVERAGE('monthly data'!MC331:ME331)</f>
        <v>#DIV/0!</v>
      </c>
      <c r="DM331" s="217" t="e">
        <f>AVERAGE('monthly data'!MF331:MH331)</f>
        <v>#DIV/0!</v>
      </c>
      <c r="DN331" s="217" t="e">
        <f>AVERAGE('monthly data'!MI331:MK331)</f>
        <v>#DIV/0!</v>
      </c>
      <c r="DO331" s="217" t="e">
        <f>AVERAGE('monthly data'!ML331:MN331)</f>
        <v>#DIV/0!</v>
      </c>
      <c r="DP331" s="217" t="e">
        <f>AVERAGE('monthly data'!MO331:MQ331)</f>
        <v>#DIV/0!</v>
      </c>
      <c r="DQ331" s="217" t="e">
        <f>AVERAGE('monthly data'!MR331:MT331)</f>
        <v>#DIV/0!</v>
      </c>
      <c r="DR331" s="217" t="e">
        <f>AVERAGE('monthly data'!MU331:MW331)</f>
        <v>#DIV/0!</v>
      </c>
      <c r="DS331" s="217"/>
      <c r="DT331" s="217"/>
      <c r="DU331" s="217"/>
      <c r="DV331" s="217"/>
      <c r="DW331" s="217"/>
      <c r="DX331" s="217"/>
      <c r="DY331" s="217"/>
      <c r="DZ331" s="217"/>
    </row>
    <row r="332" spans="1:130">
      <c r="B332" s="450" t="s">
        <v>612</v>
      </c>
      <c r="C332" s="732">
        <f>AVERAGE('monthly data'!B332:D332)</f>
        <v>0</v>
      </c>
      <c r="D332" s="732">
        <f>AVERAGE('monthly data'!E332:G332)</f>
        <v>0</v>
      </c>
      <c r="E332" s="732">
        <f>AVERAGE('monthly data'!H332:J332)</f>
        <v>0</v>
      </c>
      <c r="F332" s="732">
        <f>AVERAGE('monthly data'!K332:M332)</f>
        <v>0</v>
      </c>
      <c r="G332" s="732">
        <f>AVERAGE('monthly data'!N332:P332)</f>
        <v>0</v>
      </c>
      <c r="H332" s="732">
        <f>AVERAGE('monthly data'!Q332:S332)</f>
        <v>0</v>
      </c>
      <c r="I332" s="732">
        <f>AVERAGE('monthly data'!T332:V332)</f>
        <v>0</v>
      </c>
      <c r="J332" s="732">
        <f>AVERAGE('monthly data'!W332:Y332)</f>
        <v>0</v>
      </c>
      <c r="K332" s="732">
        <f>AVERAGE('monthly data'!Z332:AB332)</f>
        <v>0</v>
      </c>
      <c r="L332" s="732">
        <f>AVERAGE('monthly data'!AC332:AE332)</f>
        <v>0</v>
      </c>
      <c r="M332" s="732">
        <f>AVERAGE('monthly data'!AF332:AH332)</f>
        <v>0</v>
      </c>
      <c r="N332" s="732">
        <f>AVERAGE('monthly data'!AI332:AK332)</f>
        <v>0</v>
      </c>
      <c r="O332" s="732">
        <f>AVERAGE('monthly data'!AL332:AN332)</f>
        <v>0</v>
      </c>
      <c r="P332" s="732">
        <f>AVERAGE('monthly data'!AO332:AQ332)</f>
        <v>0</v>
      </c>
      <c r="Q332" s="732">
        <f>AVERAGE('monthly data'!AR332:AT332)</f>
        <v>0</v>
      </c>
      <c r="R332" s="732">
        <f>AVERAGE('monthly data'!AU332:AW332)</f>
        <v>0</v>
      </c>
      <c r="S332" s="732">
        <f>AVERAGE('monthly data'!AX332:AZ332)</f>
        <v>0</v>
      </c>
      <c r="T332" s="732">
        <f>AVERAGE('monthly data'!BA332:BC332)</f>
        <v>0</v>
      </c>
      <c r="U332" s="732">
        <f>AVERAGE('monthly data'!BD332:BF332)</f>
        <v>0</v>
      </c>
      <c r="V332" s="732">
        <f>AVERAGE('monthly data'!BG332:BI332)</f>
        <v>0</v>
      </c>
      <c r="W332" s="732">
        <f>AVERAGE('monthly data'!BJ332:BL332)</f>
        <v>0</v>
      </c>
      <c r="X332" s="732">
        <f>AVERAGE('monthly data'!BM332:BO332)</f>
        <v>0</v>
      </c>
      <c r="Y332" s="732">
        <f>AVERAGE('monthly data'!BP332:BR332)</f>
        <v>0</v>
      </c>
      <c r="Z332" s="732">
        <f>AVERAGE('monthly data'!BS332:BU332)</f>
        <v>0</v>
      </c>
      <c r="AA332" s="732">
        <f>AVERAGE('monthly data'!BV332:BX332)</f>
        <v>0</v>
      </c>
      <c r="AB332" s="732">
        <f>AVERAGE('monthly data'!BY332:CA332)</f>
        <v>0</v>
      </c>
      <c r="AC332" s="732">
        <f>AVERAGE('monthly data'!CB332:CD332)</f>
        <v>0</v>
      </c>
      <c r="AD332" s="732">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t="e">
        <f>AVERAGE('monthly data'!MC332:ME332)</f>
        <v>#DIV/0!</v>
      </c>
      <c r="DM332" s="217" t="e">
        <f>AVERAGE('monthly data'!MF332:MH332)</f>
        <v>#DIV/0!</v>
      </c>
      <c r="DN332" s="217" t="e">
        <f>AVERAGE('monthly data'!MI332:MK332)</f>
        <v>#DIV/0!</v>
      </c>
      <c r="DO332" s="217" t="e">
        <f>AVERAGE('monthly data'!ML332:MN332)</f>
        <v>#DIV/0!</v>
      </c>
      <c r="DP332" s="217" t="e">
        <f>AVERAGE('monthly data'!MO332:MQ332)</f>
        <v>#DIV/0!</v>
      </c>
      <c r="DQ332" s="217" t="e">
        <f>AVERAGE('monthly data'!MR332:MT332)</f>
        <v>#DIV/0!</v>
      </c>
      <c r="DR332" s="217" t="e">
        <f>AVERAGE('monthly data'!MU332:MW332)</f>
        <v>#DIV/0!</v>
      </c>
      <c r="DS332" s="217"/>
      <c r="DT332" s="217"/>
      <c r="DU332" s="217"/>
      <c r="DV332" s="217"/>
      <c r="DW332" s="217"/>
      <c r="DX332" s="217"/>
      <c r="DY332" s="217"/>
      <c r="DZ332" s="217"/>
    </row>
    <row r="333" spans="1:130">
      <c r="B333" s="450" t="s">
        <v>613</v>
      </c>
      <c r="C333" s="732">
        <f>AVERAGE('monthly data'!B333:D333)</f>
        <v>0</v>
      </c>
      <c r="D333" s="732">
        <f>AVERAGE('monthly data'!E333:G333)</f>
        <v>0</v>
      </c>
      <c r="E333" s="732">
        <f>AVERAGE('monthly data'!H333:J333)</f>
        <v>0</v>
      </c>
      <c r="F333" s="732">
        <f>AVERAGE('monthly data'!K333:M333)</f>
        <v>0</v>
      </c>
      <c r="G333" s="732">
        <f>AVERAGE('monthly data'!N333:P333)</f>
        <v>0</v>
      </c>
      <c r="H333" s="732">
        <f>AVERAGE('monthly data'!Q333:S333)</f>
        <v>0</v>
      </c>
      <c r="I333" s="732">
        <f>AVERAGE('monthly data'!T333:V333)</f>
        <v>0</v>
      </c>
      <c r="J333" s="732">
        <f>AVERAGE('monthly data'!W333:Y333)</f>
        <v>0</v>
      </c>
      <c r="K333" s="732">
        <f>AVERAGE('monthly data'!Z333:AB333)</f>
        <v>0</v>
      </c>
      <c r="L333" s="732">
        <f>AVERAGE('monthly data'!AC333:AE333)</f>
        <v>0</v>
      </c>
      <c r="M333" s="732">
        <f>AVERAGE('monthly data'!AF333:AH333)</f>
        <v>0</v>
      </c>
      <c r="N333" s="732">
        <f>AVERAGE('monthly data'!AI333:AK333)</f>
        <v>0</v>
      </c>
      <c r="O333" s="732">
        <f>AVERAGE('monthly data'!AL333:AN333)</f>
        <v>0</v>
      </c>
      <c r="P333" s="732">
        <f>AVERAGE('monthly data'!AO333:AQ333)</f>
        <v>0</v>
      </c>
      <c r="Q333" s="732">
        <f>AVERAGE('monthly data'!AR333:AT333)</f>
        <v>0</v>
      </c>
      <c r="R333" s="732">
        <f>AVERAGE('monthly data'!AU333:AW333)</f>
        <v>0</v>
      </c>
      <c r="S333" s="732">
        <f>AVERAGE('monthly data'!AX333:AZ333)</f>
        <v>0</v>
      </c>
      <c r="T333" s="732">
        <f>AVERAGE('monthly data'!BA333:BC333)</f>
        <v>0</v>
      </c>
      <c r="U333" s="732">
        <f>AVERAGE('monthly data'!BD333:BF333)</f>
        <v>0</v>
      </c>
      <c r="V333" s="732">
        <f>AVERAGE('monthly data'!BG333:BI333)</f>
        <v>0</v>
      </c>
      <c r="W333" s="732">
        <f>AVERAGE('monthly data'!BJ333:BL333)</f>
        <v>0</v>
      </c>
      <c r="X333" s="732">
        <f>AVERAGE('monthly data'!BM333:BO333)</f>
        <v>0</v>
      </c>
      <c r="Y333" s="732">
        <f>AVERAGE('monthly data'!BP333:BR333)</f>
        <v>0</v>
      </c>
      <c r="Z333" s="732">
        <f>AVERAGE('monthly data'!BS333:BU333)</f>
        <v>0</v>
      </c>
      <c r="AA333" s="732">
        <f>AVERAGE('monthly data'!BV333:BX333)</f>
        <v>0</v>
      </c>
      <c r="AB333" s="732">
        <f>AVERAGE('monthly data'!BY333:CA333)</f>
        <v>0</v>
      </c>
      <c r="AC333" s="732">
        <f>AVERAGE('monthly data'!CB333:CD333)</f>
        <v>0</v>
      </c>
      <c r="AD333" s="732">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t="e">
        <f>AVERAGE('monthly data'!MC333:ME333)</f>
        <v>#DIV/0!</v>
      </c>
      <c r="DM333" s="217" t="e">
        <f>AVERAGE('monthly data'!MF333:MH333)</f>
        <v>#DIV/0!</v>
      </c>
      <c r="DN333" s="217" t="e">
        <f>AVERAGE('monthly data'!MI333:MK333)</f>
        <v>#DIV/0!</v>
      </c>
      <c r="DO333" s="217" t="e">
        <f>AVERAGE('monthly data'!ML333:MN333)</f>
        <v>#DIV/0!</v>
      </c>
      <c r="DP333" s="217" t="e">
        <f>AVERAGE('monthly data'!MO333:MQ333)</f>
        <v>#DIV/0!</v>
      </c>
      <c r="DQ333" s="217" t="e">
        <f>AVERAGE('monthly data'!MR333:MT333)</f>
        <v>#DIV/0!</v>
      </c>
      <c r="DR333" s="217" t="e">
        <f>AVERAGE('monthly data'!MU333:MW333)</f>
        <v>#DIV/0!</v>
      </c>
      <c r="DS333" s="217"/>
      <c r="DT333" s="217"/>
      <c r="DU333" s="217"/>
      <c r="DV333" s="217"/>
      <c r="DW333" s="217"/>
      <c r="DX333" s="217"/>
      <c r="DY333" s="217"/>
      <c r="DZ333" s="217"/>
    </row>
    <row r="334" spans="1:130" ht="15.7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33">
        <f>AVERAGE('monthly data'!AC334:AE334)</f>
        <v>0</v>
      </c>
      <c r="M334" s="733">
        <f>AVERAGE('monthly data'!AF334:AH334)</f>
        <v>0</v>
      </c>
      <c r="N334" s="733">
        <f>AVERAGE('monthly data'!AI334:AK334)</f>
        <v>0</v>
      </c>
      <c r="O334" s="733">
        <f>AVERAGE('monthly data'!AL334:AN334)</f>
        <v>0</v>
      </c>
      <c r="P334" s="733">
        <f>AVERAGE('monthly data'!AO334:AQ334)</f>
        <v>0</v>
      </c>
      <c r="Q334" s="733">
        <f>AVERAGE('monthly data'!AR334:AT334)</f>
        <v>0</v>
      </c>
      <c r="R334" s="733">
        <f>AVERAGE('monthly data'!AU334:AW334)</f>
        <v>0</v>
      </c>
      <c r="S334" s="733">
        <f>AVERAGE('monthly data'!AX334:AZ334)</f>
        <v>0</v>
      </c>
      <c r="T334" s="733">
        <f>AVERAGE('monthly data'!BA334:BC334)</f>
        <v>0</v>
      </c>
      <c r="U334" s="733">
        <f>AVERAGE('monthly data'!BD334:BF334)</f>
        <v>0</v>
      </c>
      <c r="V334" s="733">
        <f>AVERAGE('monthly data'!BG334:BI334)</f>
        <v>0</v>
      </c>
      <c r="W334" s="733">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229">
        <f>AVERAGE('monthly data'!KS334:KU334)</f>
        <v>13.199999999999998</v>
      </c>
      <c r="DA334" s="229">
        <f>AVERAGE('monthly data'!KV334:KX334)</f>
        <v>13.166666666666666</v>
      </c>
      <c r="DB334" s="229">
        <f>AVERAGE('monthly data'!KY334:LA334)</f>
        <v>13.133333333333333</v>
      </c>
      <c r="DC334" s="229">
        <f>AVERAGE('monthly data'!LB334:LD334)</f>
        <v>13.083333333333334</v>
      </c>
      <c r="DD334" s="229">
        <f>AVERAGE('monthly data'!LE334:LG334)</f>
        <v>13.050000000000002</v>
      </c>
      <c r="DE334" s="229">
        <f>AVERAGE('monthly data'!LH334:LJ334)</f>
        <v>13.016666666666666</v>
      </c>
      <c r="DF334" s="229">
        <f>AVERAGE('monthly data'!LK334:LM334)</f>
        <v>12.983333333333334</v>
      </c>
      <c r="DG334" s="229">
        <f>AVERAGE('monthly data'!LN334:LP334)</f>
        <v>8.6333333333333329</v>
      </c>
      <c r="DH334" s="229">
        <f>AVERAGE('monthly data'!LQ334:LS334)</f>
        <v>4.3133333333333335</v>
      </c>
      <c r="DI334" s="229">
        <f>AVERAGE('monthly data'!LT334:LV334)</f>
        <v>6.5</v>
      </c>
      <c r="DJ334" s="229" t="e">
        <f>AVERAGE('monthly data'!LW334:LY334)</f>
        <v>#DIV/0!</v>
      </c>
      <c r="DK334" s="229">
        <f>AVERAGE('monthly data'!LZ334:MB334)</f>
        <v>13.15</v>
      </c>
      <c r="DL334" s="229" t="e">
        <f>AVERAGE('monthly data'!MC334:ME334)</f>
        <v>#DIV/0!</v>
      </c>
      <c r="DM334" s="229" t="e">
        <f>AVERAGE('monthly data'!MF334:MH334)</f>
        <v>#DIV/0!</v>
      </c>
      <c r="DN334" s="229" t="e">
        <f>AVERAGE('monthly data'!MI334:MK334)</f>
        <v>#DIV/0!</v>
      </c>
      <c r="DO334" s="229" t="e">
        <f>AVERAGE('monthly data'!ML334:MN334)</f>
        <v>#DIV/0!</v>
      </c>
      <c r="DP334" s="229" t="e">
        <f>AVERAGE('monthly data'!MO334:MQ334)</f>
        <v>#DIV/0!</v>
      </c>
      <c r="DQ334" s="229" t="e">
        <f>AVERAGE('monthly data'!MR334:MT334)</f>
        <v>#DIV/0!</v>
      </c>
      <c r="DR334" s="229" t="e">
        <f>AVERAGE('monthly data'!MU334:MW334)</f>
        <v>#DIV/0!</v>
      </c>
      <c r="DS334" s="229"/>
      <c r="DT334" s="229"/>
      <c r="DU334" s="229"/>
      <c r="DV334" s="229"/>
      <c r="DW334" s="229"/>
      <c r="DX334" s="229"/>
      <c r="DY334" s="229"/>
      <c r="DZ334" s="229"/>
    </row>
    <row r="335" spans="1:130">
      <c r="B335" s="794" t="s">
        <v>865</v>
      </c>
    </row>
    <row r="337" spans="1:130">
      <c r="B337" s="793" t="s">
        <v>1398</v>
      </c>
      <c r="CH337" t="s">
        <v>1399</v>
      </c>
      <c r="DH337" s="605" t="s">
        <v>1530</v>
      </c>
    </row>
    <row r="338" spans="1:130">
      <c r="B338" s="681" t="s">
        <v>1400</v>
      </c>
      <c r="C338" s="682"/>
      <c r="D338" s="681"/>
      <c r="E338" s="682"/>
      <c r="F338" s="682"/>
      <c r="G338" s="682"/>
      <c r="H338" s="682"/>
      <c r="I338" s="682"/>
      <c r="J338" s="682"/>
      <c r="K338" s="682"/>
      <c r="L338" s="682"/>
      <c r="M338" s="682"/>
      <c r="N338" s="682"/>
      <c r="O338" s="682"/>
      <c r="P338" s="682"/>
      <c r="Q338" s="682"/>
      <c r="R338" s="682"/>
      <c r="S338" s="682"/>
      <c r="T338" s="682"/>
      <c r="U338" s="682"/>
      <c r="V338" s="682"/>
      <c r="W338" s="682"/>
      <c r="X338" s="682"/>
      <c r="Y338" s="682"/>
      <c r="Z338" s="682"/>
      <c r="AA338" s="682"/>
      <c r="AB338" s="682"/>
      <c r="AC338" s="682"/>
      <c r="AD338" s="682"/>
      <c r="AE338" s="682"/>
      <c r="AF338" s="682"/>
      <c r="AG338" s="682"/>
      <c r="AH338" s="682"/>
      <c r="AI338" s="682"/>
      <c r="AJ338" s="682"/>
      <c r="AK338" s="682"/>
      <c r="AL338" s="682"/>
      <c r="AM338" s="682"/>
      <c r="AN338" s="682"/>
      <c r="AO338" s="682"/>
      <c r="AP338" s="682"/>
      <c r="AQ338" s="682"/>
      <c r="AR338" s="682"/>
      <c r="AS338" s="682"/>
      <c r="AT338" s="682"/>
      <c r="AU338" s="682"/>
      <c r="AV338" s="682"/>
      <c r="AW338" s="682"/>
      <c r="AX338" s="682"/>
      <c r="AY338" s="682"/>
      <c r="AZ338" s="682"/>
      <c r="BA338" s="682"/>
      <c r="BB338" s="682"/>
      <c r="BC338" s="682"/>
      <c r="BD338" s="682"/>
      <c r="BE338" s="682"/>
      <c r="BF338" s="682"/>
      <c r="BG338" s="682"/>
      <c r="BH338" s="682"/>
      <c r="BI338" s="682"/>
      <c r="BJ338" s="682"/>
      <c r="BK338" s="682"/>
      <c r="BL338" s="682"/>
      <c r="BM338" s="682"/>
      <c r="BN338" s="682"/>
      <c r="BO338" s="682"/>
      <c r="BP338" s="682"/>
      <c r="BQ338" s="682"/>
      <c r="BR338" s="682"/>
      <c r="BS338" s="682"/>
      <c r="BT338" s="682"/>
      <c r="BU338" s="682"/>
      <c r="BV338" s="682"/>
      <c r="BW338" s="682"/>
      <c r="BX338" s="682"/>
      <c r="BY338" s="682"/>
      <c r="BZ338" s="682"/>
      <c r="CA338" s="682"/>
      <c r="CB338" s="682"/>
      <c r="CC338" s="682"/>
      <c r="CD338" s="765" t="s">
        <v>928</v>
      </c>
      <c r="CE338" s="765">
        <v>2015</v>
      </c>
      <c r="CF338" s="765"/>
      <c r="CG338" s="765"/>
      <c r="CH338" s="765" t="s">
        <v>928</v>
      </c>
      <c r="CI338" s="765">
        <v>2016</v>
      </c>
      <c r="CJ338" s="765"/>
      <c r="CK338" s="765"/>
      <c r="CL338" s="765" t="s">
        <v>928</v>
      </c>
      <c r="CM338" s="765">
        <v>2017</v>
      </c>
      <c r="CN338" s="765"/>
      <c r="CO338" s="765"/>
      <c r="CP338" s="765" t="s">
        <v>928</v>
      </c>
      <c r="CQ338" s="765">
        <v>2018</v>
      </c>
      <c r="CR338" s="765"/>
      <c r="CS338" s="765"/>
      <c r="CT338" s="765" t="s">
        <v>928</v>
      </c>
      <c r="CU338" s="765">
        <v>2019</v>
      </c>
      <c r="CV338" s="765"/>
      <c r="CW338" s="765"/>
      <c r="CX338" s="765" t="s">
        <v>928</v>
      </c>
      <c r="CY338" s="765">
        <v>2020</v>
      </c>
      <c r="CZ338" s="766"/>
      <c r="DA338" s="765"/>
      <c r="DB338" s="765" t="s">
        <v>928</v>
      </c>
      <c r="DC338" s="765">
        <v>2021</v>
      </c>
      <c r="DD338" s="765"/>
      <c r="DE338" s="765"/>
      <c r="DF338" s="765" t="s">
        <v>928</v>
      </c>
      <c r="DG338" s="760">
        <v>2022</v>
      </c>
      <c r="DH338" s="760" t="s">
        <v>1561</v>
      </c>
      <c r="DI338" s="760"/>
      <c r="DJ338" s="760" t="s">
        <v>928</v>
      </c>
      <c r="DK338" s="760"/>
      <c r="DL338" s="760"/>
      <c r="DM338" s="760"/>
      <c r="DN338" s="760"/>
      <c r="DO338" s="760"/>
      <c r="DP338" s="760"/>
      <c r="DQ338" s="760"/>
      <c r="DR338" s="760">
        <v>2024</v>
      </c>
      <c r="DS338" s="760"/>
      <c r="DT338" s="760"/>
      <c r="DU338" s="760"/>
      <c r="DV338" s="760">
        <v>2025</v>
      </c>
      <c r="DW338" s="760"/>
      <c r="DX338" s="760"/>
      <c r="DY338" s="760"/>
      <c r="DZ338" s="760">
        <v>2026</v>
      </c>
    </row>
    <row r="339" spans="1:130">
      <c r="B339" s="681" t="s">
        <v>1401</v>
      </c>
      <c r="C339" s="682"/>
      <c r="D339" s="681"/>
      <c r="E339" s="682"/>
      <c r="F339" s="682"/>
      <c r="G339" s="682"/>
      <c r="H339" s="682"/>
      <c r="I339" s="682"/>
      <c r="J339" s="682"/>
      <c r="K339" s="682"/>
      <c r="L339" s="682"/>
      <c r="M339" s="682"/>
      <c r="N339" s="682"/>
      <c r="O339" s="682"/>
      <c r="P339" s="682"/>
      <c r="Q339" s="682"/>
      <c r="R339" s="682"/>
      <c r="S339" s="682"/>
      <c r="T339" s="682"/>
      <c r="U339" s="682"/>
      <c r="V339" s="682"/>
      <c r="W339" s="682"/>
      <c r="X339" s="682"/>
      <c r="Y339" s="682"/>
      <c r="Z339" s="682"/>
      <c r="AA339" s="682"/>
      <c r="AB339" s="682"/>
      <c r="AC339" s="682"/>
      <c r="AD339" s="682"/>
      <c r="AE339" s="682"/>
      <c r="AF339" s="682"/>
      <c r="AG339" s="682"/>
      <c r="AH339" s="682"/>
      <c r="AI339" s="682"/>
      <c r="AJ339" s="682"/>
      <c r="AK339" s="682"/>
      <c r="AL339" s="682"/>
      <c r="AM339" s="682"/>
      <c r="AN339" s="682"/>
      <c r="AO339" s="682"/>
      <c r="AP339" s="682"/>
      <c r="AQ339" s="682"/>
      <c r="AR339" s="682"/>
      <c r="AS339" s="682"/>
      <c r="AT339" s="682"/>
      <c r="AU339" s="682"/>
      <c r="AV339" s="682"/>
      <c r="AW339" s="682"/>
      <c r="AX339" s="682"/>
      <c r="AY339" s="682"/>
      <c r="AZ339" s="682"/>
      <c r="BA339" s="682"/>
      <c r="BB339" s="682"/>
      <c r="BC339" s="682"/>
      <c r="BD339" s="682"/>
      <c r="BE339" s="682"/>
      <c r="BF339" s="682"/>
      <c r="BG339" s="682"/>
      <c r="BH339" s="682"/>
      <c r="BI339" s="682"/>
      <c r="BJ339" s="682"/>
      <c r="BK339" s="682"/>
      <c r="BL339" s="682"/>
      <c r="BM339" s="682"/>
      <c r="BN339" s="682"/>
      <c r="BO339" s="682"/>
      <c r="BP339" s="682"/>
      <c r="BQ339" s="682"/>
      <c r="BR339" s="682"/>
      <c r="BS339" s="682"/>
      <c r="BT339" s="682"/>
      <c r="BU339" s="682"/>
      <c r="BV339" s="682"/>
      <c r="BW339" s="682"/>
      <c r="BX339" s="682"/>
      <c r="BY339" s="682"/>
      <c r="BZ339" s="682"/>
      <c r="CA339" s="682"/>
      <c r="CB339" s="682"/>
      <c r="CC339" s="682"/>
      <c r="CD339" s="762">
        <v>0.27918666065946895</v>
      </c>
      <c r="CE339" s="681"/>
      <c r="CF339" s="681"/>
      <c r="CG339" s="681"/>
      <c r="CH339" s="762">
        <v>0.3217954022823335</v>
      </c>
      <c r="CI339" s="681"/>
      <c r="CJ339" s="681"/>
      <c r="CK339" s="681"/>
      <c r="CL339" s="762">
        <v>0.36704956674905143</v>
      </c>
      <c r="CM339" s="681"/>
      <c r="CN339" s="681"/>
      <c r="CO339" s="681"/>
      <c r="CP339" s="762">
        <v>0.419773272748584</v>
      </c>
      <c r="CQ339" s="681"/>
      <c r="CR339" s="681"/>
      <c r="CS339" s="681"/>
      <c r="CT339" s="762">
        <v>0.45278176147621402</v>
      </c>
      <c r="CU339" s="681"/>
      <c r="CV339" s="681"/>
      <c r="CW339" s="681"/>
      <c r="CX339" s="762">
        <v>0.4915365550015463</v>
      </c>
      <c r="CY339" s="681"/>
      <c r="CZ339" s="681"/>
      <c r="DA339" s="681"/>
      <c r="DB339" s="762">
        <v>0.62319042341036401</v>
      </c>
      <c r="DC339" s="681"/>
      <c r="DD339" s="681"/>
      <c r="DE339" s="681"/>
      <c r="DF339" s="762">
        <v>0.63896551057956663</v>
      </c>
      <c r="DG339" s="682"/>
      <c r="DH339" s="682">
        <v>0.53451091914511595</v>
      </c>
      <c r="DI339" s="682"/>
      <c r="DJ339" s="682">
        <v>0.52310590291348613</v>
      </c>
      <c r="DK339" s="682"/>
      <c r="DL339" s="682"/>
      <c r="DM339" s="682"/>
      <c r="DN339" s="682"/>
      <c r="DO339" s="682"/>
      <c r="DP339" s="682"/>
      <c r="DQ339" s="682"/>
      <c r="DR339" s="682"/>
      <c r="DS339" s="682"/>
      <c r="DT339" s="682"/>
      <c r="DU339" s="682"/>
      <c r="DV339" s="682"/>
      <c r="DW339" s="682"/>
      <c r="DX339" s="682"/>
      <c r="DY339" s="682"/>
      <c r="DZ339" s="682"/>
    </row>
    <row r="340" spans="1:130">
      <c r="B340" s="683" t="s">
        <v>1475</v>
      </c>
      <c r="C340" s="684"/>
      <c r="D340" s="683"/>
      <c r="E340" s="684"/>
      <c r="F340" s="684"/>
      <c r="G340" s="684"/>
      <c r="H340" s="684"/>
      <c r="I340" s="684"/>
      <c r="J340" s="684"/>
      <c r="K340" s="684"/>
      <c r="L340" s="684"/>
      <c r="M340" s="684"/>
      <c r="N340" s="684"/>
      <c r="O340" s="684"/>
      <c r="P340" s="684"/>
      <c r="Q340" s="684"/>
      <c r="R340" s="684"/>
      <c r="S340" s="684"/>
      <c r="T340" s="684"/>
      <c r="U340" s="684"/>
      <c r="V340" s="684"/>
      <c r="W340" s="684"/>
      <c r="X340" s="684"/>
      <c r="Y340" s="684"/>
      <c r="Z340" s="684"/>
      <c r="AA340" s="684"/>
      <c r="AB340" s="684"/>
      <c r="AC340" s="684"/>
      <c r="AD340" s="684"/>
      <c r="AE340" s="684"/>
      <c r="AF340" s="684"/>
      <c r="AG340" s="684"/>
      <c r="AH340" s="684"/>
      <c r="AI340" s="684"/>
      <c r="AJ340" s="684"/>
      <c r="AK340" s="684"/>
      <c r="AL340" s="684"/>
      <c r="AM340" s="684"/>
      <c r="AN340" s="684"/>
      <c r="AO340" s="684"/>
      <c r="AP340" s="684"/>
      <c r="AQ340" s="684"/>
      <c r="AR340" s="684"/>
      <c r="AS340" s="684"/>
      <c r="AT340" s="684"/>
      <c r="AU340" s="684"/>
      <c r="AV340" s="684"/>
      <c r="AW340" s="684"/>
      <c r="AX340" s="684"/>
      <c r="AY340" s="684"/>
      <c r="AZ340" s="684"/>
      <c r="BA340" s="684"/>
      <c r="BB340" s="684"/>
      <c r="BC340" s="684"/>
      <c r="BD340" s="684"/>
      <c r="BE340" s="684"/>
      <c r="BF340" s="684"/>
      <c r="BG340" s="684"/>
      <c r="BH340" s="684"/>
      <c r="BI340" s="684"/>
      <c r="BJ340" s="684"/>
      <c r="BK340" s="684"/>
      <c r="BL340" s="684"/>
      <c r="BM340" s="684"/>
      <c r="BN340" s="684"/>
      <c r="BO340" s="684"/>
      <c r="BP340" s="684"/>
      <c r="BQ340" s="684"/>
      <c r="BR340" s="684"/>
      <c r="BS340" s="684"/>
      <c r="BT340" s="684"/>
      <c r="BU340" s="684"/>
      <c r="BV340" s="684"/>
      <c r="BW340" s="684"/>
      <c r="BX340" s="684"/>
      <c r="BY340" s="684"/>
      <c r="BZ340" s="684"/>
      <c r="CA340" s="684"/>
      <c r="CB340" s="684"/>
      <c r="CC340" s="684"/>
      <c r="CD340" s="762">
        <v>0.21760883076085788</v>
      </c>
      <c r="CE340" s="681"/>
      <c r="CF340" s="681"/>
      <c r="CG340" s="681"/>
      <c r="CH340" s="762">
        <v>0.25108947482035726</v>
      </c>
      <c r="CI340" s="681"/>
      <c r="CJ340" s="681"/>
      <c r="CK340" s="681"/>
      <c r="CL340" s="762">
        <v>0.29454567833890993</v>
      </c>
      <c r="CM340" s="681"/>
      <c r="CN340" s="681"/>
      <c r="CO340" s="681"/>
      <c r="CP340" s="762">
        <v>0.34752714976249699</v>
      </c>
      <c r="CQ340" s="681"/>
      <c r="CR340" s="681"/>
      <c r="CS340" s="681"/>
      <c r="CT340" s="762">
        <v>0.3807316282924133</v>
      </c>
      <c r="CU340" s="681"/>
      <c r="CV340" s="681"/>
      <c r="CW340" s="681"/>
      <c r="CX340" s="762">
        <v>0.41819015818406119</v>
      </c>
      <c r="CY340" s="681"/>
      <c r="CZ340" s="681"/>
      <c r="DA340" s="681"/>
      <c r="DB340" s="762">
        <v>0.53874065881276312</v>
      </c>
      <c r="DC340" s="681"/>
      <c r="DD340" s="681"/>
      <c r="DE340" s="681"/>
      <c r="DF340" s="762">
        <v>0.54389142172454463</v>
      </c>
      <c r="DG340" s="684"/>
      <c r="DH340" s="684">
        <v>0.53197590799423122</v>
      </c>
      <c r="DI340" s="684"/>
      <c r="DJ340" s="684">
        <v>0.52075616179901862</v>
      </c>
      <c r="DK340" s="684"/>
      <c r="DL340" s="684"/>
      <c r="DM340" s="684"/>
      <c r="DN340" s="684"/>
      <c r="DO340" s="684"/>
      <c r="DP340" s="684"/>
      <c r="DQ340" s="684"/>
      <c r="DR340" s="684"/>
      <c r="DS340" s="684"/>
      <c r="DT340" s="684"/>
      <c r="DU340" s="684"/>
      <c r="DV340" s="684"/>
      <c r="DW340" s="684"/>
      <c r="DX340" s="684"/>
      <c r="DY340" s="684"/>
      <c r="DZ340" s="684"/>
    </row>
    <row r="341" spans="1:130">
      <c r="A341" t="s">
        <v>1439</v>
      </c>
      <c r="B341" s="683" t="s">
        <v>1402</v>
      </c>
      <c r="C341" s="685"/>
      <c r="D341" s="683"/>
      <c r="E341" s="685"/>
      <c r="F341" s="685"/>
      <c r="G341" s="685"/>
      <c r="H341" s="685"/>
      <c r="I341" s="685"/>
      <c r="J341" s="685"/>
      <c r="K341" s="685"/>
      <c r="L341" s="685"/>
      <c r="M341" s="685"/>
      <c r="N341" s="685"/>
      <c r="O341" s="685"/>
      <c r="P341" s="685"/>
      <c r="Q341" s="685"/>
      <c r="R341" s="685"/>
      <c r="S341" s="685"/>
      <c r="T341" s="685"/>
      <c r="U341" s="685"/>
      <c r="V341" s="685"/>
      <c r="W341" s="685"/>
      <c r="X341" s="685"/>
      <c r="Y341" s="685"/>
      <c r="Z341" s="685"/>
      <c r="AA341" s="685"/>
      <c r="AB341" s="685"/>
      <c r="AC341" s="685"/>
      <c r="AD341" s="685"/>
      <c r="AE341" s="685"/>
      <c r="AF341" s="685"/>
      <c r="AG341" s="685"/>
      <c r="AH341" s="685"/>
      <c r="AI341" s="685"/>
      <c r="AJ341" s="685"/>
      <c r="AK341" s="685"/>
      <c r="AL341" s="685"/>
      <c r="AM341" s="685"/>
      <c r="AN341" s="685"/>
      <c r="AO341" s="685"/>
      <c r="AP341" s="685"/>
      <c r="AQ341" s="685"/>
      <c r="AR341" s="685"/>
      <c r="AS341" s="685"/>
      <c r="AT341" s="685"/>
      <c r="AU341" s="685"/>
      <c r="AV341" s="685"/>
      <c r="AW341" s="685"/>
      <c r="AX341" s="685"/>
      <c r="AY341" s="685"/>
      <c r="AZ341" s="685"/>
      <c r="BA341" s="685"/>
      <c r="BB341" s="685"/>
      <c r="BC341" s="685"/>
      <c r="BD341" s="685"/>
      <c r="BE341" s="685"/>
      <c r="BF341" s="685"/>
      <c r="BG341" s="685"/>
      <c r="BH341" s="685"/>
      <c r="BI341" s="685"/>
      <c r="BJ341" s="685"/>
      <c r="BK341" s="685"/>
      <c r="BL341" s="685"/>
      <c r="BM341" s="685"/>
      <c r="BN341" s="685"/>
      <c r="BO341" s="685"/>
      <c r="BP341" s="685"/>
      <c r="BQ341" s="685"/>
      <c r="BR341" s="685"/>
      <c r="BS341" s="685"/>
      <c r="BT341" s="685"/>
      <c r="BU341" s="685"/>
      <c r="BV341" s="685"/>
      <c r="BW341" s="685"/>
      <c r="BX341" s="685"/>
      <c r="BY341" s="685"/>
      <c r="BZ341" s="685"/>
      <c r="CA341" s="685"/>
      <c r="CB341" s="685"/>
      <c r="CC341" s="685"/>
      <c r="CD341" s="763">
        <v>1761.0809918874888</v>
      </c>
      <c r="CE341" s="681"/>
      <c r="CF341" s="681"/>
      <c r="CG341" s="681"/>
      <c r="CH341" s="763">
        <v>2065.06952</v>
      </c>
      <c r="CI341" s="681"/>
      <c r="CJ341" s="681"/>
      <c r="CK341" s="681"/>
      <c r="CL341" s="763">
        <v>2459.3708481448743</v>
      </c>
      <c r="CM341" s="681"/>
      <c r="CN341" s="681"/>
      <c r="CO341" s="681"/>
      <c r="CP341" s="763">
        <v>3164.359033550003</v>
      </c>
      <c r="CQ341" s="681"/>
      <c r="CR341" s="681"/>
      <c r="CS341" s="681"/>
      <c r="CT341" s="763">
        <v>3593.798101002054</v>
      </c>
      <c r="CU341" s="681"/>
      <c r="CV341" s="681"/>
      <c r="CW341" s="681"/>
      <c r="CX341" s="763">
        <v>4218.0876605854355</v>
      </c>
      <c r="CY341" s="681"/>
      <c r="CZ341" s="681"/>
      <c r="DA341" s="681"/>
      <c r="DB341" s="763">
        <v>5316.0802803037441</v>
      </c>
      <c r="DC341" s="681"/>
      <c r="DD341" s="681"/>
      <c r="DE341" s="681"/>
      <c r="DF341" s="763">
        <v>5888.2064574576789</v>
      </c>
      <c r="DG341" s="685"/>
      <c r="DH341" s="806">
        <v>6155.2195044569871</v>
      </c>
      <c r="DI341" s="685"/>
      <c r="DJ341" s="685">
        <v>6422.2325514562963</v>
      </c>
      <c r="DK341" s="685"/>
      <c r="DL341" s="685"/>
      <c r="DM341" s="685"/>
      <c r="DN341" s="685"/>
      <c r="DO341" s="685"/>
      <c r="DP341" s="685"/>
      <c r="DQ341" s="685"/>
      <c r="DR341" s="685"/>
      <c r="DS341" s="685"/>
      <c r="DT341" s="685"/>
      <c r="DU341" s="685"/>
      <c r="DV341" s="685"/>
      <c r="DW341" s="685"/>
      <c r="DX341" s="685"/>
      <c r="DY341" s="685"/>
      <c r="DZ341" s="685"/>
    </row>
    <row r="342" spans="1:130">
      <c r="A342" t="s">
        <v>1440</v>
      </c>
      <c r="B342" s="683" t="s">
        <v>1403</v>
      </c>
      <c r="C342" s="685"/>
      <c r="D342" s="683"/>
      <c r="E342" s="685"/>
      <c r="F342" s="685"/>
      <c r="G342" s="685"/>
      <c r="H342" s="685"/>
      <c r="I342" s="685"/>
      <c r="J342" s="685"/>
      <c r="K342" s="685"/>
      <c r="L342" s="685"/>
      <c r="M342" s="685"/>
      <c r="N342" s="685"/>
      <c r="O342" s="685"/>
      <c r="P342" s="685"/>
      <c r="Q342" s="685"/>
      <c r="R342" s="685"/>
      <c r="S342" s="685"/>
      <c r="T342" s="685"/>
      <c r="U342" s="685"/>
      <c r="V342" s="685"/>
      <c r="W342" s="685"/>
      <c r="X342" s="685"/>
      <c r="Y342" s="685"/>
      <c r="Z342" s="685"/>
      <c r="AA342" s="685"/>
      <c r="AB342" s="685"/>
      <c r="AC342" s="685"/>
      <c r="AD342" s="685"/>
      <c r="AE342" s="685"/>
      <c r="AF342" s="685"/>
      <c r="AG342" s="685"/>
      <c r="AH342" s="685"/>
      <c r="AI342" s="685"/>
      <c r="AJ342" s="685"/>
      <c r="AK342" s="685"/>
      <c r="AL342" s="685"/>
      <c r="AM342" s="685"/>
      <c r="AN342" s="685"/>
      <c r="AO342" s="685"/>
      <c r="AP342" s="685"/>
      <c r="AQ342" s="685"/>
      <c r="AR342" s="685"/>
      <c r="AS342" s="685"/>
      <c r="AT342" s="685"/>
      <c r="AU342" s="685"/>
      <c r="AV342" s="685"/>
      <c r="AW342" s="685"/>
      <c r="AX342" s="685"/>
      <c r="AY342" s="685"/>
      <c r="AZ342" s="685"/>
      <c r="BA342" s="685"/>
      <c r="BB342" s="685"/>
      <c r="BC342" s="685"/>
      <c r="BD342" s="685"/>
      <c r="BE342" s="685"/>
      <c r="BF342" s="685"/>
      <c r="BG342" s="685"/>
      <c r="BH342" s="685"/>
      <c r="BI342" s="685"/>
      <c r="BJ342" s="685"/>
      <c r="BK342" s="685"/>
      <c r="BL342" s="685"/>
      <c r="BM342" s="685"/>
      <c r="BN342" s="685"/>
      <c r="BO342" s="685"/>
      <c r="BP342" s="685"/>
      <c r="BQ342" s="685"/>
      <c r="BR342" s="685"/>
      <c r="BS342" s="685"/>
      <c r="BT342" s="685"/>
      <c r="BU342" s="685"/>
      <c r="BV342" s="685"/>
      <c r="BW342" s="685"/>
      <c r="BX342" s="685"/>
      <c r="BY342" s="685"/>
      <c r="BZ342" s="685"/>
      <c r="CA342" s="685"/>
      <c r="CB342" s="685"/>
      <c r="CC342" s="685"/>
      <c r="CD342" s="764">
        <v>0</v>
      </c>
      <c r="CE342" s="681"/>
      <c r="CF342" s="681"/>
      <c r="CG342" s="681"/>
      <c r="CH342" s="764">
        <v>1610.7542256000002</v>
      </c>
      <c r="CI342" s="681"/>
      <c r="CJ342" s="681"/>
      <c r="CK342" s="681"/>
      <c r="CL342" s="764">
        <v>1836.7533599999999</v>
      </c>
      <c r="CM342" s="681"/>
      <c r="CN342" s="681"/>
      <c r="CO342" s="681"/>
      <c r="CP342" s="764">
        <v>2309.4442800000002</v>
      </c>
      <c r="CQ342" s="681"/>
      <c r="CR342" s="681"/>
      <c r="CS342" s="681"/>
      <c r="CT342" s="764">
        <v>2645.2779599999999</v>
      </c>
      <c r="CU342" s="681"/>
      <c r="CV342" s="681"/>
      <c r="CW342" s="681"/>
      <c r="CX342" s="764">
        <v>3132.2826600000003</v>
      </c>
      <c r="CY342" s="681"/>
      <c r="CZ342" s="681"/>
      <c r="DA342" s="681"/>
      <c r="DB342" s="764">
        <v>4006.3163399999999</v>
      </c>
      <c r="DC342" s="681"/>
      <c r="DD342" s="681"/>
      <c r="DE342" s="681"/>
      <c r="DF342" s="764">
        <v>4965.5206425832794</v>
      </c>
      <c r="DG342" s="685"/>
      <c r="DH342" s="685">
        <v>5307.2310163595957</v>
      </c>
      <c r="DI342" s="685"/>
      <c r="DJ342" s="685">
        <v>5648.9413901359112</v>
      </c>
      <c r="DK342" s="685"/>
      <c r="DL342" s="685"/>
      <c r="DM342" s="685"/>
      <c r="DN342" s="685"/>
      <c r="DO342" s="685"/>
      <c r="DP342" s="685"/>
      <c r="DQ342" s="685"/>
      <c r="DR342" s="685"/>
      <c r="DS342" s="685"/>
      <c r="DT342" s="685"/>
      <c r="DU342" s="685"/>
      <c r="DV342" s="685"/>
      <c r="DW342" s="685"/>
      <c r="DX342" s="685"/>
      <c r="DY342" s="685"/>
      <c r="DZ342" s="685"/>
    </row>
    <row r="343" spans="1:130">
      <c r="B343" s="683" t="s">
        <v>1404</v>
      </c>
      <c r="C343" s="684"/>
      <c r="D343" s="683"/>
      <c r="E343" s="684"/>
      <c r="F343" s="684"/>
      <c r="G343" s="684"/>
      <c r="H343" s="684"/>
      <c r="I343" s="684"/>
      <c r="J343" s="684"/>
      <c r="K343" s="684"/>
      <c r="L343" s="684"/>
      <c r="M343" s="684"/>
      <c r="N343" s="684"/>
      <c r="O343" s="684"/>
      <c r="P343" s="684"/>
      <c r="Q343" s="684"/>
      <c r="R343" s="684"/>
      <c r="S343" s="684"/>
      <c r="T343" s="684"/>
      <c r="U343" s="684"/>
      <c r="V343" s="684"/>
      <c r="W343" s="684"/>
      <c r="X343" s="684"/>
      <c r="Y343" s="684"/>
      <c r="Z343" s="684"/>
      <c r="AA343" s="684"/>
      <c r="AB343" s="684"/>
      <c r="AC343" s="684"/>
      <c r="AD343" s="684"/>
      <c r="AE343" s="684"/>
      <c r="AF343" s="684"/>
      <c r="AG343" s="684"/>
      <c r="AH343" s="684"/>
      <c r="AI343" s="684"/>
      <c r="AJ343" s="684"/>
      <c r="AK343" s="684"/>
      <c r="AL343" s="684"/>
      <c r="AM343" s="684"/>
      <c r="AN343" s="684"/>
      <c r="AO343" s="684"/>
      <c r="AP343" s="684"/>
      <c r="AQ343" s="684"/>
      <c r="AR343" s="684"/>
      <c r="AS343" s="684"/>
      <c r="AT343" s="684"/>
      <c r="AU343" s="684"/>
      <c r="AV343" s="684"/>
      <c r="AW343" s="684"/>
      <c r="AX343" s="684"/>
      <c r="AY343" s="684"/>
      <c r="AZ343" s="684"/>
      <c r="BA343" s="684"/>
      <c r="BB343" s="684"/>
      <c r="BC343" s="684"/>
      <c r="BD343" s="684"/>
      <c r="BE343" s="684"/>
      <c r="BF343" s="684"/>
      <c r="BG343" s="684"/>
      <c r="BH343" s="684"/>
      <c r="BI343" s="684"/>
      <c r="BJ343" s="684"/>
      <c r="BK343" s="684"/>
      <c r="BL343" s="684"/>
      <c r="BM343" s="684"/>
      <c r="BN343" s="684"/>
      <c r="BO343" s="684"/>
      <c r="BP343" s="684"/>
      <c r="BQ343" s="684"/>
      <c r="BR343" s="684"/>
      <c r="BS343" s="684"/>
      <c r="BT343" s="684"/>
      <c r="BU343" s="684"/>
      <c r="BV343" s="684"/>
      <c r="BW343" s="684"/>
      <c r="BX343" s="684"/>
      <c r="BY343" s="684"/>
      <c r="BZ343" s="684"/>
      <c r="CA343" s="684"/>
      <c r="CB343" s="684"/>
      <c r="CC343" s="684"/>
      <c r="CD343" s="762">
        <v>5.475030101852283E-2</v>
      </c>
      <c r="CE343" s="681"/>
      <c r="CF343" s="681"/>
      <c r="CG343" s="681"/>
      <c r="CH343" s="762">
        <v>6.8405358778699382E-2</v>
      </c>
      <c r="CI343" s="681"/>
      <c r="CJ343" s="681"/>
      <c r="CK343" s="681"/>
      <c r="CL343" s="762">
        <v>7.3006496145253161E-2</v>
      </c>
      <c r="CM343" s="681"/>
      <c r="CN343" s="681"/>
      <c r="CO343" s="681"/>
      <c r="CP343" s="762">
        <v>7.2001280675029783E-2</v>
      </c>
      <c r="CQ343" s="681"/>
      <c r="CR343" s="681"/>
      <c r="CS343" s="681"/>
      <c r="CT343" s="762">
        <v>7.2490965297144189E-2</v>
      </c>
      <c r="CU343" s="681"/>
      <c r="CV343" s="681"/>
      <c r="CW343" s="681"/>
      <c r="CX343" s="762">
        <v>7.1609301070457224E-2</v>
      </c>
      <c r="CY343" s="681"/>
      <c r="CZ343" s="681"/>
      <c r="DA343" s="681"/>
      <c r="DB343" s="762">
        <v>7.508349256451298E-2</v>
      </c>
      <c r="DC343" s="681"/>
      <c r="DD343" s="681"/>
      <c r="DE343" s="681"/>
      <c r="DF343" s="762">
        <v>9.3816036630688798E-2</v>
      </c>
      <c r="DG343" s="684"/>
      <c r="DH343" s="684">
        <v>0.1545</v>
      </c>
      <c r="DI343" s="684"/>
      <c r="DJ343" s="684">
        <v>0.14799999999999999</v>
      </c>
      <c r="DK343" s="684"/>
      <c r="DL343" s="684"/>
      <c r="DM343" s="684"/>
      <c r="DN343" s="684"/>
      <c r="DO343" s="684"/>
      <c r="DP343" s="684"/>
      <c r="DQ343" s="684"/>
      <c r="DR343" s="684"/>
      <c r="DS343" s="684"/>
      <c r="DT343" s="684"/>
      <c r="DU343" s="684"/>
      <c r="DV343" s="684"/>
      <c r="DW343" s="684"/>
      <c r="DX343" s="684"/>
      <c r="DY343" s="684"/>
      <c r="DZ343" s="684"/>
    </row>
    <row r="344" spans="1:130">
      <c r="B344" s="686" t="s">
        <v>1405</v>
      </c>
      <c r="C344" s="684"/>
      <c r="D344" s="686"/>
      <c r="E344" s="684"/>
      <c r="F344" s="684"/>
      <c r="G344" s="684"/>
      <c r="H344" s="684"/>
      <c r="I344" s="684"/>
      <c r="J344" s="684"/>
      <c r="K344" s="684"/>
      <c r="L344" s="684"/>
      <c r="M344" s="684"/>
      <c r="N344" s="684"/>
      <c r="O344" s="684"/>
      <c r="P344" s="684"/>
      <c r="Q344" s="684"/>
      <c r="R344" s="684"/>
      <c r="S344" s="684"/>
      <c r="T344" s="684"/>
      <c r="U344" s="684"/>
      <c r="V344" s="684"/>
      <c r="W344" s="684"/>
      <c r="X344" s="684"/>
      <c r="Y344" s="684"/>
      <c r="Z344" s="684"/>
      <c r="AA344" s="684"/>
      <c r="AB344" s="684"/>
      <c r="AC344" s="684"/>
      <c r="AD344" s="684"/>
      <c r="AE344" s="684"/>
      <c r="AF344" s="684"/>
      <c r="AG344" s="684"/>
      <c r="AH344" s="684"/>
      <c r="AI344" s="684"/>
      <c r="AJ344" s="684"/>
      <c r="AK344" s="684"/>
      <c r="AL344" s="684"/>
      <c r="AM344" s="684"/>
      <c r="AN344" s="684"/>
      <c r="AO344" s="684"/>
      <c r="AP344" s="684"/>
      <c r="AQ344" s="684"/>
      <c r="AR344" s="684"/>
      <c r="AS344" s="684"/>
      <c r="AT344" s="684"/>
      <c r="AU344" s="684"/>
      <c r="AV344" s="684"/>
      <c r="AW344" s="684"/>
      <c r="AX344" s="684"/>
      <c r="AY344" s="684"/>
      <c r="AZ344" s="684"/>
      <c r="BA344" s="684"/>
      <c r="BB344" s="684"/>
      <c r="BC344" s="684"/>
      <c r="BD344" s="684"/>
      <c r="BE344" s="684"/>
      <c r="BF344" s="684"/>
      <c r="BG344" s="684"/>
      <c r="BH344" s="684"/>
      <c r="BI344" s="684"/>
      <c r="BJ344" s="684"/>
      <c r="BK344" s="684"/>
      <c r="BL344" s="684"/>
      <c r="BM344" s="684"/>
      <c r="BN344" s="684"/>
      <c r="BO344" s="684"/>
      <c r="BP344" s="684"/>
      <c r="BQ344" s="684"/>
      <c r="BR344" s="684"/>
      <c r="BS344" s="684"/>
      <c r="BT344" s="684"/>
      <c r="BU344" s="684"/>
      <c r="BV344" s="684"/>
      <c r="BW344" s="684"/>
      <c r="BX344" s="684"/>
      <c r="BY344" s="684"/>
      <c r="BZ344" s="684"/>
      <c r="CA344" s="684"/>
      <c r="CB344" s="684"/>
      <c r="CC344" s="684"/>
      <c r="CD344" s="762">
        <v>0</v>
      </c>
      <c r="CE344" s="681"/>
      <c r="CF344" s="681"/>
      <c r="CG344" s="681"/>
      <c r="CH344" s="762">
        <v>0.32916493507472749</v>
      </c>
      <c r="CI344" s="681"/>
      <c r="CJ344" s="681"/>
      <c r="CK344" s="681"/>
      <c r="CL344" s="762">
        <v>0.40765961078560614</v>
      </c>
      <c r="CM344" s="681"/>
      <c r="CN344" s="681"/>
      <c r="CO344" s="681"/>
      <c r="CP344" s="762">
        <v>0.42406921788670487</v>
      </c>
      <c r="CQ344" s="681"/>
      <c r="CR344" s="681"/>
      <c r="CS344" s="681"/>
      <c r="CT344" s="762">
        <v>0.46105690849355407</v>
      </c>
      <c r="CU344" s="681"/>
      <c r="CV344" s="681"/>
      <c r="CW344" s="681"/>
      <c r="CX344" s="762">
        <v>0.49367106332661781</v>
      </c>
      <c r="CY344" s="681"/>
      <c r="CZ344" s="681"/>
      <c r="DA344" s="681"/>
      <c r="DB344" s="762">
        <v>0.62540010520462108</v>
      </c>
      <c r="DC344" s="681"/>
      <c r="DD344" s="681"/>
      <c r="DE344" s="681"/>
      <c r="DF344" s="762">
        <v>0.63978846985679816</v>
      </c>
      <c r="DG344" s="684"/>
      <c r="DH344" s="684">
        <v>0.53922338361316668</v>
      </c>
      <c r="DI344" s="684"/>
      <c r="DJ344" s="684">
        <v>0.53170892533458936</v>
      </c>
      <c r="DK344" s="684"/>
      <c r="DL344" s="684"/>
      <c r="DM344" s="684"/>
      <c r="DN344" s="684"/>
      <c r="DO344" s="684"/>
      <c r="DP344" s="684"/>
      <c r="DQ344" s="684"/>
      <c r="DR344" s="684"/>
      <c r="DS344" s="684"/>
      <c r="DT344" s="684"/>
      <c r="DU344" s="684"/>
      <c r="DV344" s="684"/>
      <c r="DW344" s="684"/>
      <c r="DX344" s="684"/>
      <c r="DY344" s="684"/>
      <c r="DZ344" s="684"/>
    </row>
    <row r="345" spans="1:130">
      <c r="A345" t="s">
        <v>1441</v>
      </c>
      <c r="B345" s="761" t="s">
        <v>1406</v>
      </c>
      <c r="C345" s="682"/>
      <c r="D345" s="682"/>
      <c r="E345" s="682"/>
      <c r="F345" s="682"/>
      <c r="G345" s="682"/>
      <c r="H345" s="682"/>
      <c r="I345" s="682"/>
      <c r="J345" s="682"/>
      <c r="K345" s="682"/>
      <c r="L345" s="682"/>
      <c r="M345" s="682"/>
      <c r="N345" s="682"/>
      <c r="O345" s="682"/>
      <c r="P345" s="682"/>
      <c r="Q345" s="682"/>
      <c r="R345" s="682"/>
      <c r="S345" s="682"/>
      <c r="T345" s="682"/>
      <c r="U345" s="682"/>
      <c r="V345" s="682"/>
      <c r="W345" s="682"/>
      <c r="X345" s="682"/>
      <c r="Y345" s="682"/>
      <c r="Z345" s="682"/>
      <c r="AA345" s="682"/>
      <c r="AB345" s="682"/>
      <c r="AC345" s="682"/>
      <c r="AD345" s="682"/>
      <c r="AE345" s="682"/>
      <c r="AF345" s="682"/>
      <c r="AG345" s="682"/>
      <c r="AH345" s="682"/>
      <c r="AI345" s="682"/>
      <c r="AJ345" s="682"/>
      <c r="AK345" s="682"/>
      <c r="AL345" s="682"/>
      <c r="AM345" s="682"/>
      <c r="AN345" s="682"/>
      <c r="AO345" s="682"/>
      <c r="AP345" s="682"/>
      <c r="AQ345" s="682"/>
      <c r="AR345" s="682"/>
      <c r="AS345" s="682"/>
      <c r="AT345" s="682"/>
      <c r="AU345" s="682"/>
      <c r="AV345" s="682"/>
      <c r="AW345" s="682"/>
      <c r="AX345" s="682"/>
      <c r="AY345" s="682"/>
      <c r="AZ345" s="682"/>
      <c r="BA345" s="682"/>
      <c r="BB345" s="682"/>
      <c r="BC345" s="682"/>
      <c r="BD345" s="682"/>
      <c r="BE345" s="682"/>
      <c r="BF345" s="682"/>
      <c r="BG345" s="682"/>
      <c r="BH345" s="682"/>
      <c r="BI345" s="682"/>
      <c r="BJ345" s="682"/>
      <c r="BK345" s="682"/>
      <c r="BL345" s="682"/>
      <c r="BM345" s="682"/>
      <c r="BN345" s="682"/>
      <c r="BO345" s="682"/>
      <c r="BP345" s="682"/>
      <c r="BQ345" s="682"/>
      <c r="BR345" s="682"/>
      <c r="BS345" s="682"/>
      <c r="BT345" s="682"/>
      <c r="BU345" s="682"/>
      <c r="BV345" s="682"/>
      <c r="BW345" s="682"/>
      <c r="BX345" s="682"/>
      <c r="BY345" s="682"/>
      <c r="BZ345" s="682"/>
      <c r="CA345" s="682"/>
      <c r="CB345" s="682"/>
      <c r="CC345" s="682"/>
      <c r="CD345" s="764">
        <v>337.82301653749994</v>
      </c>
      <c r="CE345" s="681"/>
      <c r="CF345" s="681"/>
      <c r="CG345" s="681"/>
      <c r="CH345" s="764">
        <v>426.24079439949998</v>
      </c>
      <c r="CI345" s="681"/>
      <c r="CJ345" s="681"/>
      <c r="CK345" s="681"/>
      <c r="CL345" s="764">
        <v>487.547096307</v>
      </c>
      <c r="CM345" s="681"/>
      <c r="CN345" s="681"/>
      <c r="CO345" s="681"/>
      <c r="CP345" s="764">
        <v>546.50124340277364</v>
      </c>
      <c r="CQ345" s="681"/>
      <c r="CR345" s="681"/>
      <c r="CS345" s="681"/>
      <c r="CT345" s="764">
        <v>609.19550767527357</v>
      </c>
      <c r="CU345" s="681"/>
      <c r="CV345" s="681"/>
      <c r="CW345" s="681"/>
      <c r="CX345" s="764">
        <v>699.50909194149995</v>
      </c>
      <c r="CY345" s="681"/>
      <c r="CZ345" s="681"/>
      <c r="DA345" s="681"/>
      <c r="DB345" s="764">
        <v>922.47634978249994</v>
      </c>
      <c r="DC345" s="681"/>
      <c r="DD345" s="681"/>
      <c r="DE345" s="681"/>
      <c r="DF345" s="764">
        <v>2353.8009195650002</v>
      </c>
      <c r="DG345" s="682"/>
      <c r="DH345" s="682">
        <v>1848.4273908986929</v>
      </c>
      <c r="DI345" s="682"/>
      <c r="DJ345" s="682">
        <v>1934.8707817973857</v>
      </c>
      <c r="DK345" s="682"/>
      <c r="DL345" s="682"/>
      <c r="DM345" s="682"/>
      <c r="DN345" s="682"/>
      <c r="DO345" s="682"/>
      <c r="DP345" s="682"/>
      <c r="DQ345" s="682"/>
      <c r="DR345" s="682"/>
      <c r="DS345" s="682"/>
      <c r="DT345" s="682"/>
      <c r="DU345" s="682"/>
      <c r="DV345" s="682"/>
      <c r="DW345" s="682"/>
      <c r="DX345" s="682"/>
      <c r="DY345" s="682"/>
      <c r="DZ345" s="682"/>
    </row>
    <row r="346" spans="1:130">
      <c r="B346" s="761" t="s">
        <v>1476</v>
      </c>
      <c r="C346" s="682"/>
      <c r="D346" s="682"/>
      <c r="E346" s="682"/>
      <c r="F346" s="682"/>
      <c r="G346" s="682"/>
      <c r="H346" s="682"/>
      <c r="I346" s="682"/>
      <c r="J346" s="682"/>
      <c r="K346" s="682"/>
      <c r="L346" s="682"/>
      <c r="M346" s="682"/>
      <c r="N346" s="682"/>
      <c r="O346" s="682"/>
      <c r="P346" s="682"/>
      <c r="Q346" s="682"/>
      <c r="R346" s="682"/>
      <c r="S346" s="682"/>
      <c r="T346" s="682"/>
      <c r="U346" s="682"/>
      <c r="V346" s="682"/>
      <c r="W346" s="682"/>
      <c r="X346" s="682"/>
      <c r="Y346" s="682"/>
      <c r="Z346" s="682"/>
      <c r="AA346" s="682"/>
      <c r="AB346" s="682"/>
      <c r="AC346" s="682"/>
      <c r="AD346" s="682"/>
      <c r="AE346" s="682"/>
      <c r="AF346" s="682"/>
      <c r="AG346" s="682"/>
      <c r="AH346" s="682"/>
      <c r="AI346" s="682"/>
      <c r="AJ346" s="682"/>
      <c r="AK346" s="682"/>
      <c r="AL346" s="682"/>
      <c r="AM346" s="682"/>
      <c r="AN346" s="682"/>
      <c r="AO346" s="682"/>
      <c r="AP346" s="682"/>
      <c r="AQ346" s="682"/>
      <c r="AR346" s="682"/>
      <c r="AS346" s="682"/>
      <c r="AT346" s="682"/>
      <c r="AU346" s="682"/>
      <c r="AV346" s="682"/>
      <c r="AW346" s="682"/>
      <c r="AX346" s="682"/>
      <c r="AY346" s="682"/>
      <c r="AZ346" s="682"/>
      <c r="BA346" s="682"/>
      <c r="BB346" s="682"/>
      <c r="BC346" s="682"/>
      <c r="BD346" s="682"/>
      <c r="BE346" s="682"/>
      <c r="BF346" s="682"/>
      <c r="BG346" s="682"/>
      <c r="BH346" s="682"/>
      <c r="BI346" s="682"/>
      <c r="BJ346" s="682"/>
      <c r="BK346" s="682"/>
      <c r="BL346" s="682"/>
      <c r="BM346" s="682"/>
      <c r="BN346" s="682"/>
      <c r="BO346" s="682"/>
      <c r="BP346" s="682"/>
      <c r="BQ346" s="682"/>
      <c r="BR346" s="682"/>
      <c r="BS346" s="682"/>
      <c r="BT346" s="682"/>
      <c r="BU346" s="682"/>
      <c r="BV346" s="682"/>
      <c r="BW346" s="682"/>
      <c r="BX346" s="682"/>
      <c r="BY346" s="682"/>
      <c r="BZ346" s="682"/>
      <c r="CA346" s="682"/>
      <c r="CB346" s="682"/>
      <c r="CC346" s="682"/>
      <c r="CD346" s="681"/>
      <c r="CE346" s="681"/>
      <c r="CF346" s="681"/>
      <c r="CG346" s="681"/>
      <c r="CH346" s="681"/>
      <c r="CI346" s="681"/>
      <c r="CJ346" s="681"/>
      <c r="CK346" s="681"/>
      <c r="CL346" s="681"/>
      <c r="CM346" s="681"/>
      <c r="CN346" s="681"/>
      <c r="CO346" s="681"/>
      <c r="CP346" s="681"/>
      <c r="CQ346" s="681"/>
      <c r="CR346" s="681"/>
      <c r="CS346" s="681"/>
      <c r="CT346" s="681"/>
      <c r="CU346" s="681"/>
      <c r="CV346" s="681"/>
      <c r="CW346" s="681"/>
      <c r="CX346" s="681"/>
      <c r="CY346" s="681"/>
      <c r="CZ346" s="681"/>
      <c r="DA346" s="681"/>
      <c r="DB346" s="681"/>
      <c r="DC346" s="681"/>
      <c r="DD346" s="681"/>
      <c r="DE346" s="681"/>
      <c r="DF346" s="681"/>
      <c r="DG346" s="682"/>
      <c r="DH346" s="682"/>
      <c r="DI346" s="682"/>
      <c r="DJ346" s="682"/>
      <c r="DK346" s="682"/>
      <c r="DL346" s="682"/>
      <c r="DM346" s="682"/>
      <c r="DN346" s="682"/>
      <c r="DO346" s="682"/>
      <c r="DP346" s="682"/>
      <c r="DQ346" s="682"/>
      <c r="DR346" s="682"/>
      <c r="DS346" s="682"/>
      <c r="DT346" s="682"/>
      <c r="DU346" s="682"/>
      <c r="DV346" s="682"/>
      <c r="DW346" s="682"/>
      <c r="DX346" s="682"/>
      <c r="DY346" s="682"/>
      <c r="DZ346" s="682"/>
    </row>
    <row r="347" spans="1:130">
      <c r="B347" s="761" t="s">
        <v>1477</v>
      </c>
      <c r="C347" s="682"/>
      <c r="D347" s="682"/>
      <c r="E347" s="682"/>
      <c r="F347" s="682"/>
      <c r="G347" s="682"/>
      <c r="H347" s="682"/>
      <c r="I347" s="682"/>
      <c r="J347" s="682"/>
      <c r="K347" s="682"/>
      <c r="L347" s="682"/>
      <c r="M347" s="682"/>
      <c r="N347" s="682"/>
      <c r="O347" s="682"/>
      <c r="P347" s="682"/>
      <c r="Q347" s="682"/>
      <c r="R347" s="682"/>
      <c r="S347" s="682"/>
      <c r="T347" s="682"/>
      <c r="U347" s="682"/>
      <c r="V347" s="682"/>
      <c r="W347" s="682"/>
      <c r="X347" s="682"/>
      <c r="Y347" s="682"/>
      <c r="Z347" s="682"/>
      <c r="AA347" s="682"/>
      <c r="AB347" s="682"/>
      <c r="AC347" s="682"/>
      <c r="AD347" s="682"/>
      <c r="AE347" s="682"/>
      <c r="AF347" s="682"/>
      <c r="AG347" s="682"/>
      <c r="AH347" s="682"/>
      <c r="AI347" s="682"/>
      <c r="AJ347" s="682"/>
      <c r="AK347" s="682"/>
      <c r="AL347" s="682"/>
      <c r="AM347" s="682"/>
      <c r="AN347" s="682"/>
      <c r="AO347" s="682"/>
      <c r="AP347" s="682"/>
      <c r="AQ347" s="682"/>
      <c r="AR347" s="682"/>
      <c r="AS347" s="682"/>
      <c r="AT347" s="682"/>
      <c r="AU347" s="682"/>
      <c r="AV347" s="682"/>
      <c r="AW347" s="682"/>
      <c r="AX347" s="682"/>
      <c r="AY347" s="682"/>
      <c r="AZ347" s="682"/>
      <c r="BA347" s="682"/>
      <c r="BB347" s="682"/>
      <c r="BC347" s="682"/>
      <c r="BD347" s="682"/>
      <c r="BE347" s="682"/>
      <c r="BF347" s="682"/>
      <c r="BG347" s="682"/>
      <c r="BH347" s="682"/>
      <c r="BI347" s="682"/>
      <c r="BJ347" s="682"/>
      <c r="BK347" s="682"/>
      <c r="BL347" s="682"/>
      <c r="BM347" s="682"/>
      <c r="BN347" s="682"/>
      <c r="BO347" s="682"/>
      <c r="BP347" s="682"/>
      <c r="BQ347" s="682"/>
      <c r="BR347" s="682"/>
      <c r="BS347" s="682"/>
      <c r="BT347" s="682"/>
      <c r="BU347" s="682"/>
      <c r="BV347" s="682"/>
      <c r="BW347" s="682"/>
      <c r="BX347" s="682"/>
      <c r="BY347" s="682"/>
      <c r="BZ347" s="682"/>
      <c r="CA347" s="682"/>
      <c r="CB347" s="682"/>
      <c r="CC347" s="682"/>
      <c r="CD347" s="681"/>
      <c r="CE347" s="681"/>
      <c r="CF347" s="681"/>
      <c r="CG347" s="681"/>
      <c r="CH347" s="681"/>
      <c r="CI347" s="681"/>
      <c r="CJ347" s="681"/>
      <c r="CK347" s="681"/>
      <c r="CL347" s="681"/>
      <c r="CM347" s="681"/>
      <c r="CN347" s="681"/>
      <c r="CO347" s="681"/>
      <c r="CP347" s="681"/>
      <c r="CQ347" s="681"/>
      <c r="CR347" s="681"/>
      <c r="CS347" s="681"/>
      <c r="CT347" s="681"/>
      <c r="CU347" s="681"/>
      <c r="CV347" s="681"/>
      <c r="CW347" s="681"/>
      <c r="CX347" s="681"/>
      <c r="CY347" s="681"/>
      <c r="CZ347" s="681"/>
      <c r="DA347" s="681"/>
      <c r="DB347" s="681"/>
      <c r="DC347" s="681"/>
      <c r="DD347" s="681"/>
      <c r="DE347" s="681"/>
      <c r="DF347" s="681"/>
      <c r="DG347" s="682"/>
      <c r="DH347" s="682"/>
      <c r="DI347" s="682"/>
      <c r="DJ347" s="682"/>
      <c r="DK347" s="682"/>
      <c r="DL347" s="682"/>
      <c r="DM347" s="682"/>
      <c r="DN347" s="682"/>
      <c r="DO347" s="682"/>
      <c r="DP347" s="682"/>
      <c r="DQ347" s="682"/>
      <c r="DR347" s="682"/>
      <c r="DS347" s="682"/>
      <c r="DT347" s="682"/>
      <c r="DU347" s="682"/>
      <c r="DV347" s="682"/>
      <c r="DW347" s="682"/>
      <c r="DX347" s="682"/>
      <c r="DY347" s="682"/>
      <c r="DZ347" s="682"/>
    </row>
    <row r="348" spans="1:130">
      <c r="B348" s="761" t="s">
        <v>1478</v>
      </c>
      <c r="C348" s="682"/>
      <c r="D348" s="682"/>
      <c r="E348" s="682"/>
      <c r="F348" s="682"/>
      <c r="G348" s="682"/>
      <c r="H348" s="682"/>
      <c r="I348" s="682"/>
      <c r="J348" s="682"/>
      <c r="K348" s="682"/>
      <c r="L348" s="682"/>
      <c r="M348" s="682"/>
      <c r="N348" s="682"/>
      <c r="O348" s="682"/>
      <c r="P348" s="682"/>
      <c r="Q348" s="682"/>
      <c r="R348" s="682"/>
      <c r="S348" s="682"/>
      <c r="T348" s="682"/>
      <c r="U348" s="682"/>
      <c r="V348" s="682"/>
      <c r="W348" s="682"/>
      <c r="X348" s="682"/>
      <c r="Y348" s="682"/>
      <c r="Z348" s="682"/>
      <c r="AA348" s="682"/>
      <c r="AB348" s="682"/>
      <c r="AC348" s="682"/>
      <c r="AD348" s="682"/>
      <c r="AE348" s="682"/>
      <c r="AF348" s="682"/>
      <c r="AG348" s="682"/>
      <c r="AH348" s="682"/>
      <c r="AI348" s="682"/>
      <c r="AJ348" s="682"/>
      <c r="AK348" s="682"/>
      <c r="AL348" s="682"/>
      <c r="AM348" s="682"/>
      <c r="AN348" s="682"/>
      <c r="AO348" s="682"/>
      <c r="AP348" s="682"/>
      <c r="AQ348" s="682"/>
      <c r="AR348" s="682"/>
      <c r="AS348" s="682"/>
      <c r="AT348" s="682"/>
      <c r="AU348" s="682"/>
      <c r="AV348" s="682"/>
      <c r="AW348" s="682"/>
      <c r="AX348" s="682"/>
      <c r="AY348" s="682"/>
      <c r="AZ348" s="682"/>
      <c r="BA348" s="682"/>
      <c r="BB348" s="682"/>
      <c r="BC348" s="682"/>
      <c r="BD348" s="682"/>
      <c r="BE348" s="682"/>
      <c r="BF348" s="682"/>
      <c r="BG348" s="682"/>
      <c r="BH348" s="682"/>
      <c r="BI348" s="682"/>
      <c r="BJ348" s="682"/>
      <c r="BK348" s="682"/>
      <c r="BL348" s="682"/>
      <c r="BM348" s="682"/>
      <c r="BN348" s="682"/>
      <c r="BO348" s="682"/>
      <c r="BP348" s="682"/>
      <c r="BQ348" s="682"/>
      <c r="BR348" s="682"/>
      <c r="BS348" s="682"/>
      <c r="BT348" s="682"/>
      <c r="BU348" s="682"/>
      <c r="BV348" s="682"/>
      <c r="BW348" s="682"/>
      <c r="BX348" s="682"/>
      <c r="BY348" s="682"/>
      <c r="BZ348" s="682"/>
      <c r="CA348" s="682"/>
      <c r="CB348" s="682"/>
      <c r="CC348" s="682"/>
      <c r="CD348" s="681"/>
      <c r="CE348" s="681"/>
      <c r="CF348" s="681"/>
      <c r="CG348" s="681"/>
      <c r="CH348" s="681"/>
      <c r="CI348" s="681"/>
      <c r="CJ348" s="681"/>
      <c r="CK348" s="681"/>
      <c r="CL348" s="681"/>
      <c r="CM348" s="681"/>
      <c r="CN348" s="681"/>
      <c r="CO348" s="681"/>
      <c r="CP348" s="681"/>
      <c r="CQ348" s="681"/>
      <c r="CR348" s="681"/>
      <c r="CS348" s="681"/>
      <c r="CT348" s="681"/>
      <c r="CU348" s="681"/>
      <c r="CV348" s="681"/>
      <c r="CW348" s="681"/>
      <c r="CX348" s="681"/>
      <c r="CY348" s="681"/>
      <c r="CZ348" s="681"/>
      <c r="DA348" s="681"/>
      <c r="DB348" s="681"/>
      <c r="DC348" s="681"/>
      <c r="DD348" s="681"/>
      <c r="DE348" s="681"/>
      <c r="DF348" s="681"/>
      <c r="DG348" s="682"/>
      <c r="DH348" s="682"/>
      <c r="DI348" s="682"/>
      <c r="DJ348" s="682"/>
      <c r="DK348" s="682"/>
      <c r="DL348" s="682"/>
      <c r="DM348" s="682"/>
      <c r="DN348" s="682"/>
      <c r="DO348" s="682"/>
      <c r="DP348" s="682"/>
      <c r="DQ348" s="682"/>
      <c r="DR348" s="682"/>
      <c r="DS348" s="682"/>
      <c r="DT348" s="682"/>
      <c r="DU348" s="682"/>
      <c r="DV348" s="682"/>
      <c r="DW348" s="682"/>
      <c r="DX348" s="682"/>
      <c r="DY348" s="682"/>
      <c r="DZ348" s="682"/>
    </row>
    <row r="349" spans="1:130">
      <c r="B349" s="793" t="s">
        <v>1407</v>
      </c>
      <c r="CH349" t="s">
        <v>1407</v>
      </c>
    </row>
    <row r="351" spans="1:130">
      <c r="S351" s="497" t="str">
        <f>+B352</f>
        <v>REAL_Rwametric_Qdata  below this (quarterly data)</v>
      </c>
    </row>
    <row r="352" spans="1:130">
      <c r="B352" s="794" t="s">
        <v>1473</v>
      </c>
      <c r="S352" t="s">
        <v>906</v>
      </c>
      <c r="T352" t="str">
        <f t="shared" ref="T352:AY352" si="1">+T5</f>
        <v>1999Q2</v>
      </c>
      <c r="U352" t="str">
        <f t="shared" si="1"/>
        <v>1999Q3</v>
      </c>
      <c r="V352" t="str">
        <f t="shared" si="1"/>
        <v>1999Q4</v>
      </c>
      <c r="W352" t="str">
        <f t="shared" si="1"/>
        <v>2000Q1</v>
      </c>
      <c r="X352" t="str">
        <f t="shared" si="1"/>
        <v>2000Q2</v>
      </c>
      <c r="Y352" t="str">
        <f t="shared" si="1"/>
        <v>2000Q3</v>
      </c>
      <c r="Z352" t="str">
        <f t="shared" si="1"/>
        <v>2000Q4</v>
      </c>
      <c r="AA352" t="str">
        <f t="shared" si="1"/>
        <v>2001Q1</v>
      </c>
      <c r="AB352" t="str">
        <f t="shared" si="1"/>
        <v>2001Q2</v>
      </c>
      <c r="AC352" t="str">
        <f t="shared" si="1"/>
        <v>2001Q3</v>
      </c>
      <c r="AD352" t="str">
        <f t="shared" si="1"/>
        <v>2001Q4</v>
      </c>
      <c r="AE352" t="str">
        <f t="shared" si="1"/>
        <v>2002Q1</v>
      </c>
      <c r="AF352" t="str">
        <f t="shared" si="1"/>
        <v>2002Q2</v>
      </c>
      <c r="AG352" t="str">
        <f t="shared" si="1"/>
        <v>2002Q3</v>
      </c>
      <c r="AH352" t="str">
        <f t="shared" si="1"/>
        <v>2002Q4</v>
      </c>
      <c r="AI352" t="str">
        <f t="shared" si="1"/>
        <v>2003Q1</v>
      </c>
      <c r="AJ352" t="str">
        <f t="shared" si="1"/>
        <v>2003Q2</v>
      </c>
      <c r="AK352" t="str">
        <f t="shared" si="1"/>
        <v>2003Q3</v>
      </c>
      <c r="AL352" t="str">
        <f t="shared" si="1"/>
        <v>2003Q4</v>
      </c>
      <c r="AM352" t="str">
        <f t="shared" si="1"/>
        <v>2004Q1</v>
      </c>
      <c r="AN352" t="str">
        <f t="shared" si="1"/>
        <v>2004Q2</v>
      </c>
      <c r="AO352" t="str">
        <f t="shared" si="1"/>
        <v>2004Q3</v>
      </c>
      <c r="AP352" t="str">
        <f t="shared" si="1"/>
        <v>2004Q4</v>
      </c>
      <c r="AQ352" t="str">
        <f t="shared" si="1"/>
        <v>2005Q1</v>
      </c>
      <c r="AR352" t="str">
        <f t="shared" si="1"/>
        <v>2005Q2</v>
      </c>
      <c r="AS352" t="str">
        <f t="shared" si="1"/>
        <v>2005Q3</v>
      </c>
      <c r="AT352" t="str">
        <f t="shared" si="1"/>
        <v>2005Q4</v>
      </c>
      <c r="AU352" t="str">
        <f t="shared" si="1"/>
        <v>2006Q1</v>
      </c>
      <c r="AV352" t="str">
        <f t="shared" si="1"/>
        <v>2006Q2</v>
      </c>
      <c r="AW352" t="str">
        <f t="shared" si="1"/>
        <v>2006Q3</v>
      </c>
      <c r="AX352" t="str">
        <f t="shared" si="1"/>
        <v>2006Q4</v>
      </c>
      <c r="AY352" t="str">
        <f t="shared" si="1"/>
        <v>2007Q1</v>
      </c>
      <c r="AZ352" t="str">
        <f t="shared" ref="AZ352:CE352" si="2">+AZ5</f>
        <v>2007Q2</v>
      </c>
      <c r="BA352" t="str">
        <f t="shared" si="2"/>
        <v>2007Q3</v>
      </c>
      <c r="BB352" t="str">
        <f t="shared" si="2"/>
        <v>2007Q4</v>
      </c>
      <c r="BC352" t="str">
        <f t="shared" si="2"/>
        <v>2008Q1</v>
      </c>
      <c r="BD352" t="str">
        <f t="shared" si="2"/>
        <v>2008Q2</v>
      </c>
      <c r="BE352" t="str">
        <f t="shared" si="2"/>
        <v>2008Q3</v>
      </c>
      <c r="BF352" t="str">
        <f t="shared" si="2"/>
        <v>2008Q4</v>
      </c>
      <c r="BG352" t="str">
        <f t="shared" si="2"/>
        <v>2009Q1</v>
      </c>
      <c r="BH352" t="str">
        <f t="shared" si="2"/>
        <v>2009Q2</v>
      </c>
      <c r="BI352" t="str">
        <f t="shared" si="2"/>
        <v>2009Q3</v>
      </c>
      <c r="BJ352" t="str">
        <f t="shared" si="2"/>
        <v>2009Q4</v>
      </c>
      <c r="BK352" t="str">
        <f t="shared" si="2"/>
        <v>fr2010 WEOGAS_Rwametric_Qdata</v>
      </c>
      <c r="BL352">
        <f t="shared" si="2"/>
        <v>0</v>
      </c>
      <c r="BM352">
        <f t="shared" si="2"/>
        <v>0</v>
      </c>
      <c r="BN352" t="str">
        <f t="shared" si="2"/>
        <v>2010Q4</v>
      </c>
      <c r="BO352" t="str">
        <f t="shared" si="2"/>
        <v>2011Q1</v>
      </c>
      <c r="BP352" t="str">
        <f t="shared" si="2"/>
        <v>2011Q2</v>
      </c>
      <c r="BQ352" t="str">
        <f t="shared" si="2"/>
        <v>2011Q3</v>
      </c>
      <c r="BR352" t="str">
        <f t="shared" si="2"/>
        <v>2011Q4</v>
      </c>
      <c r="BS352" t="str">
        <f t="shared" si="2"/>
        <v>2012Q1</v>
      </c>
      <c r="BT352" t="str">
        <f t="shared" si="2"/>
        <v>2012Q2</v>
      </c>
      <c r="BU352" t="str">
        <f t="shared" si="2"/>
        <v>2012Q3</v>
      </c>
      <c r="BV352" t="str">
        <f t="shared" si="2"/>
        <v>2012Q4</v>
      </c>
      <c r="BW352" t="str">
        <f t="shared" si="2"/>
        <v>2013Q1</v>
      </c>
      <c r="BX352" t="str">
        <f t="shared" si="2"/>
        <v>2013Q2</v>
      </c>
      <c r="BY352" t="str">
        <f t="shared" si="2"/>
        <v>2013Q3</v>
      </c>
      <c r="BZ352" t="str">
        <f t="shared" si="2"/>
        <v>2013Q4</v>
      </c>
      <c r="CA352" t="str">
        <f t="shared" si="2"/>
        <v>2014Q1</v>
      </c>
      <c r="CB352" t="str">
        <f t="shared" si="2"/>
        <v>2014Q2</v>
      </c>
      <c r="CC352" t="str">
        <f t="shared" si="2"/>
        <v>2014Q3</v>
      </c>
      <c r="CD352" t="str">
        <f t="shared" si="2"/>
        <v>2014Q4</v>
      </c>
      <c r="CE352" t="str">
        <f t="shared" si="2"/>
        <v>2015Q1</v>
      </c>
      <c r="CF352" t="str">
        <f t="shared" ref="CF352:DJ352" si="3">+CF5</f>
        <v>2015Q2</v>
      </c>
      <c r="CG352" t="str">
        <f t="shared" si="3"/>
        <v>2015Q3</v>
      </c>
      <c r="CH352" t="str">
        <f t="shared" si="3"/>
        <v>2015Q4</v>
      </c>
      <c r="CI352" t="str">
        <f t="shared" si="3"/>
        <v>2016Q1</v>
      </c>
      <c r="CJ352" t="str">
        <f t="shared" si="3"/>
        <v>2016Q2</v>
      </c>
      <c r="CK352" t="str">
        <f t="shared" si="3"/>
        <v>2016Q3</v>
      </c>
      <c r="CL352" t="str">
        <f t="shared" si="3"/>
        <v>2016Q4</v>
      </c>
      <c r="CM352" t="str">
        <f t="shared" si="3"/>
        <v>2017Q1</v>
      </c>
      <c r="CN352" t="str">
        <f t="shared" si="3"/>
        <v>2017Q2</v>
      </c>
      <c r="CO352" t="str">
        <f t="shared" si="3"/>
        <v>2017Q3</v>
      </c>
      <c r="CP352" t="str">
        <f t="shared" si="3"/>
        <v>2017Q4</v>
      </c>
      <c r="CQ352" t="str">
        <f t="shared" si="3"/>
        <v>2018Q1</v>
      </c>
      <c r="CR352" t="str">
        <f t="shared" si="3"/>
        <v>2018Q2</v>
      </c>
      <c r="CS352" t="str">
        <f t="shared" si="3"/>
        <v>2018Q3</v>
      </c>
      <c r="CT352" t="str">
        <f t="shared" si="3"/>
        <v>2018Q4</v>
      </c>
      <c r="CU352" t="str">
        <f t="shared" si="3"/>
        <v>2019Q1</v>
      </c>
      <c r="CV352" t="str">
        <f t="shared" si="3"/>
        <v>2019Q2</v>
      </c>
      <c r="CW352" t="str">
        <f t="shared" si="3"/>
        <v>2019Q3</v>
      </c>
      <c r="CX352" t="str">
        <f t="shared" si="3"/>
        <v>2019Q4</v>
      </c>
      <c r="CY352" t="str">
        <f t="shared" si="3"/>
        <v>2020Q1</v>
      </c>
      <c r="CZ352" t="str">
        <f t="shared" si="3"/>
        <v>2020Q2</v>
      </c>
      <c r="DA352" t="str">
        <f t="shared" si="3"/>
        <v>2020Q3</v>
      </c>
      <c r="DB352" t="str">
        <f t="shared" si="3"/>
        <v>2020Q4</v>
      </c>
      <c r="DC352" t="str">
        <f t="shared" si="3"/>
        <v>2021Q1</v>
      </c>
      <c r="DD352" t="str">
        <f t="shared" si="3"/>
        <v>2021Q2</v>
      </c>
      <c r="DE352" t="str">
        <f t="shared" si="3"/>
        <v>2021Q3</v>
      </c>
      <c r="DF352" t="str">
        <f t="shared" si="3"/>
        <v>2021Q4</v>
      </c>
      <c r="DG352" t="str">
        <f t="shared" si="3"/>
        <v>2022Q1</v>
      </c>
      <c r="DH352" t="str">
        <f t="shared" si="3"/>
        <v>2022Q2</v>
      </c>
      <c r="DI352" t="str">
        <f t="shared" si="3"/>
        <v>2022Q3</v>
      </c>
      <c r="DJ352" t="str">
        <f t="shared" si="3"/>
        <v>2022Q4</v>
      </c>
    </row>
    <row r="353" spans="2:130">
      <c r="B353" s="735" t="s">
        <v>1474</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36" t="s">
        <v>928</v>
      </c>
      <c r="W353" s="737">
        <v>2000</v>
      </c>
      <c r="X353" s="736" t="s">
        <v>926</v>
      </c>
      <c r="Y353" s="736" t="s">
        <v>927</v>
      </c>
      <c r="Z353" s="736" t="s">
        <v>928</v>
      </c>
      <c r="AA353" s="737">
        <v>2001</v>
      </c>
      <c r="AB353" s="736" t="s">
        <v>926</v>
      </c>
      <c r="AC353" s="736" t="s">
        <v>927</v>
      </c>
      <c r="AD353" s="736" t="s">
        <v>928</v>
      </c>
      <c r="AE353" s="737">
        <v>2002</v>
      </c>
      <c r="AF353" s="736" t="s">
        <v>926</v>
      </c>
      <c r="AG353" s="736" t="s">
        <v>927</v>
      </c>
      <c r="AH353" s="736" t="s">
        <v>928</v>
      </c>
      <c r="AI353" s="737">
        <v>2003</v>
      </c>
      <c r="AJ353" s="736" t="s">
        <v>926</v>
      </c>
      <c r="AK353" s="736" t="s">
        <v>927</v>
      </c>
      <c r="AL353" s="736" t="s">
        <v>928</v>
      </c>
      <c r="AM353" s="737">
        <v>2004</v>
      </c>
      <c r="AN353" s="736" t="s">
        <v>926</v>
      </c>
      <c r="AO353" s="736" t="s">
        <v>927</v>
      </c>
      <c r="AP353" s="736" t="s">
        <v>928</v>
      </c>
      <c r="AQ353" s="737">
        <v>2005</v>
      </c>
      <c r="AR353" s="736" t="s">
        <v>926</v>
      </c>
      <c r="AS353" s="736" t="s">
        <v>927</v>
      </c>
      <c r="AT353" s="736" t="s">
        <v>928</v>
      </c>
      <c r="AU353" s="737">
        <v>2006</v>
      </c>
      <c r="AV353" s="736" t="s">
        <v>926</v>
      </c>
      <c r="AW353" s="736" t="s">
        <v>927</v>
      </c>
      <c r="AX353" s="736" t="s">
        <v>928</v>
      </c>
      <c r="AY353" s="737">
        <v>2007</v>
      </c>
      <c r="AZ353" s="736" t="s">
        <v>926</v>
      </c>
      <c r="BA353" s="736" t="s">
        <v>927</v>
      </c>
      <c r="BB353" s="736" t="s">
        <v>928</v>
      </c>
      <c r="BC353" s="737">
        <v>2008</v>
      </c>
      <c r="BD353" s="736" t="s">
        <v>926</v>
      </c>
      <c r="BE353" s="736" t="s">
        <v>927</v>
      </c>
      <c r="BF353" s="736" t="s">
        <v>928</v>
      </c>
      <c r="BG353" s="737">
        <v>2009</v>
      </c>
      <c r="BH353" s="736" t="s">
        <v>926</v>
      </c>
      <c r="BI353" s="736" t="s">
        <v>927</v>
      </c>
      <c r="BJ353" s="736" t="s">
        <v>928</v>
      </c>
      <c r="BK353" s="737">
        <v>2010</v>
      </c>
      <c r="BL353" s="736" t="s">
        <v>926</v>
      </c>
      <c r="BM353" s="736" t="s">
        <v>927</v>
      </c>
      <c r="BN353" s="736" t="s">
        <v>928</v>
      </c>
      <c r="BO353" s="737">
        <v>2011</v>
      </c>
      <c r="BP353" s="736" t="s">
        <v>926</v>
      </c>
      <c r="BQ353" s="736" t="s">
        <v>927</v>
      </c>
      <c r="BR353" s="736" t="s">
        <v>928</v>
      </c>
      <c r="BS353" s="737">
        <v>2012</v>
      </c>
      <c r="BT353" s="736" t="s">
        <v>926</v>
      </c>
      <c r="BU353" s="736" t="s">
        <v>927</v>
      </c>
      <c r="BV353" s="736" t="s">
        <v>928</v>
      </c>
      <c r="BW353" s="737">
        <v>2013</v>
      </c>
      <c r="BX353" s="736" t="s">
        <v>926</v>
      </c>
      <c r="BY353" s="736" t="s">
        <v>927</v>
      </c>
      <c r="BZ353" s="736" t="s">
        <v>928</v>
      </c>
      <c r="CA353" s="737">
        <v>2014</v>
      </c>
      <c r="CB353" s="736" t="s">
        <v>926</v>
      </c>
      <c r="CC353" s="736" t="s">
        <v>927</v>
      </c>
      <c r="CD353" s="736" t="s">
        <v>928</v>
      </c>
      <c r="CE353" s="737">
        <v>2015</v>
      </c>
      <c r="CF353" s="736" t="s">
        <v>926</v>
      </c>
      <c r="CG353" s="736" t="s">
        <v>927</v>
      </c>
      <c r="CH353" s="736" t="s">
        <v>928</v>
      </c>
      <c r="CI353" s="737">
        <v>2016</v>
      </c>
      <c r="CJ353" s="736" t="s">
        <v>926</v>
      </c>
      <c r="CK353" s="736" t="s">
        <v>927</v>
      </c>
      <c r="CL353" s="736" t="s">
        <v>928</v>
      </c>
      <c r="CM353" s="737">
        <v>2017</v>
      </c>
      <c r="CN353" s="736" t="s">
        <v>926</v>
      </c>
      <c r="CO353" s="736" t="s">
        <v>927</v>
      </c>
      <c r="CP353" s="736" t="s">
        <v>928</v>
      </c>
      <c r="CQ353" s="737">
        <v>2018</v>
      </c>
      <c r="CR353" s="736" t="s">
        <v>926</v>
      </c>
      <c r="CS353" s="736" t="s">
        <v>927</v>
      </c>
      <c r="CT353" s="736" t="s">
        <v>928</v>
      </c>
      <c r="CU353" s="737">
        <v>2019</v>
      </c>
      <c r="CV353" s="736" t="s">
        <v>926</v>
      </c>
      <c r="CW353" s="736" t="s">
        <v>927</v>
      </c>
      <c r="CX353" s="736" t="s">
        <v>928</v>
      </c>
      <c r="CY353" s="737">
        <v>2020</v>
      </c>
      <c r="CZ353" s="736" t="s">
        <v>926</v>
      </c>
      <c r="DA353" s="736" t="s">
        <v>927</v>
      </c>
      <c r="DB353" s="736" t="s">
        <v>928</v>
      </c>
      <c r="DC353" s="498">
        <v>2021</v>
      </c>
      <c r="DD353" s="738" t="s">
        <v>926</v>
      </c>
      <c r="DE353" s="738" t="s">
        <v>927</v>
      </c>
      <c r="DF353" s="738" t="s">
        <v>928</v>
      </c>
      <c r="DG353" s="498">
        <v>2022</v>
      </c>
      <c r="DH353" s="738" t="s">
        <v>926</v>
      </c>
      <c r="DI353" s="738" t="s">
        <v>927</v>
      </c>
      <c r="DJ353" s="738" t="s">
        <v>928</v>
      </c>
      <c r="DK353" s="498"/>
      <c r="DL353" s="498"/>
      <c r="DM353" s="498"/>
      <c r="DN353" s="498"/>
      <c r="DO353" s="498"/>
      <c r="DP353" s="498"/>
      <c r="DQ353" s="498"/>
      <c r="DR353" s="498"/>
      <c r="DS353" s="498"/>
      <c r="DT353" s="498"/>
      <c r="DU353" s="498"/>
      <c r="DV353" s="498"/>
      <c r="DW353" s="498"/>
      <c r="DX353" s="498"/>
      <c r="DY353" s="498"/>
      <c r="DZ353" s="498"/>
    </row>
    <row r="354" spans="2:130">
      <c r="B354" s="499" t="s">
        <v>907</v>
      </c>
      <c r="C354" s="500"/>
      <c r="D354" s="588"/>
      <c r="E354" s="588"/>
      <c r="F354" s="588"/>
      <c r="G354" s="588"/>
      <c r="H354" s="588"/>
      <c r="I354" s="588"/>
      <c r="J354" s="588"/>
      <c r="K354" s="588"/>
      <c r="L354" s="588"/>
      <c r="M354" s="588"/>
      <c r="N354" s="588"/>
      <c r="O354" s="588"/>
      <c r="P354" s="588"/>
      <c r="Q354" s="588"/>
      <c r="R354" s="588"/>
      <c r="S354" s="588"/>
      <c r="T354" s="588"/>
      <c r="U354" s="588"/>
      <c r="V354" s="739"/>
      <c r="W354" s="735"/>
      <c r="X354" s="735"/>
      <c r="Y354" s="735"/>
      <c r="Z354" s="739"/>
      <c r="AA354" s="735"/>
      <c r="AB354" s="735"/>
      <c r="AC354" s="735"/>
      <c r="AD354" s="739"/>
      <c r="AE354" s="735"/>
      <c r="AF354" s="735"/>
      <c r="AG354" s="735"/>
      <c r="AH354" s="739"/>
      <c r="AI354" s="735"/>
      <c r="AJ354" s="735"/>
      <c r="AK354" s="735"/>
      <c r="AL354" s="739"/>
      <c r="AM354" s="735"/>
      <c r="AN354" s="735"/>
      <c r="AO354" s="735"/>
      <c r="AP354" s="739"/>
      <c r="AQ354" s="735"/>
      <c r="AR354" s="735"/>
      <c r="AS354" s="735"/>
      <c r="AT354" s="735"/>
      <c r="AU354" s="735"/>
      <c r="AV354" s="735"/>
      <c r="AW354" s="735"/>
      <c r="AX354" s="739"/>
      <c r="AY354" s="735"/>
      <c r="AZ354" s="735"/>
      <c r="BA354" s="735"/>
      <c r="BB354" s="739"/>
      <c r="BC354" s="735"/>
      <c r="BD354" s="735"/>
      <c r="BE354" s="735"/>
      <c r="BF354" s="739"/>
      <c r="BG354" s="735"/>
      <c r="BH354" s="735"/>
      <c r="BI354" s="735"/>
      <c r="BJ354" s="739"/>
      <c r="BK354" s="735"/>
      <c r="BL354" s="735"/>
      <c r="BM354" s="735"/>
      <c r="BN354" s="739"/>
      <c r="BO354" s="735"/>
      <c r="BP354" s="735"/>
      <c r="BQ354" s="735"/>
      <c r="BR354" s="739"/>
      <c r="BS354" s="735"/>
      <c r="BT354" s="735"/>
      <c r="BU354" s="735"/>
      <c r="BV354" s="739"/>
      <c r="BW354" s="735"/>
      <c r="BX354" s="735"/>
      <c r="BY354" s="735"/>
      <c r="BZ354" s="739"/>
      <c r="CA354" s="735"/>
      <c r="CB354" s="735"/>
      <c r="CC354" s="735"/>
      <c r="CD354" s="739"/>
      <c r="CE354" s="735"/>
      <c r="CF354" s="735"/>
      <c r="CG354" s="735"/>
      <c r="CH354" s="739"/>
      <c r="CI354" s="735"/>
      <c r="CJ354" s="735"/>
      <c r="CK354" s="735"/>
      <c r="CL354" s="739"/>
      <c r="CM354" s="735"/>
      <c r="CN354" s="735"/>
      <c r="CO354" s="735"/>
      <c r="CP354" s="739"/>
      <c r="CQ354" s="735"/>
      <c r="CR354" s="735"/>
      <c r="CS354" s="735"/>
      <c r="CT354" s="739"/>
      <c r="CU354" s="735"/>
      <c r="CV354" s="735"/>
      <c r="CW354" s="735"/>
      <c r="CX354" s="739"/>
      <c r="CY354" s="735"/>
      <c r="CZ354" s="735"/>
      <c r="DA354" s="735"/>
      <c r="DB354" s="739"/>
      <c r="DC354" s="735"/>
      <c r="DD354" s="735"/>
      <c r="DE354" s="735"/>
      <c r="DF354" s="739"/>
      <c r="DG354" s="735"/>
      <c r="DH354" s="735"/>
      <c r="DI354" s="735"/>
      <c r="DJ354" s="739"/>
      <c r="DK354" s="588"/>
      <c r="DL354" s="588"/>
      <c r="DM354" s="588"/>
      <c r="DN354" s="588"/>
      <c r="DO354" s="588"/>
      <c r="DP354" s="588"/>
      <c r="DQ354" s="588"/>
      <c r="DR354" s="588"/>
      <c r="DS354" s="588"/>
      <c r="DT354" s="588"/>
      <c r="DU354" s="588"/>
      <c r="DV354" s="588"/>
      <c r="DW354" s="588"/>
      <c r="DX354" s="588"/>
      <c r="DY354" s="588"/>
      <c r="DZ354" s="588"/>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40">
        <v>3097.5</v>
      </c>
      <c r="W355" s="741">
        <v>3092.7841223360715</v>
      </c>
      <c r="X355" s="741">
        <v>3088.068244672143</v>
      </c>
      <c r="Y355" s="741">
        <v>3083.3523670082141</v>
      </c>
      <c r="Z355" s="740">
        <v>3078.6364893442856</v>
      </c>
      <c r="AA355" s="741">
        <v>3081.0708588258426</v>
      </c>
      <c r="AB355" s="741">
        <v>3083.5052283074001</v>
      </c>
      <c r="AC355" s="741">
        <v>3085.9395977889571</v>
      </c>
      <c r="AD355" s="740">
        <v>3088.3739672705142</v>
      </c>
      <c r="AE355" s="741">
        <v>3097.2004359311422</v>
      </c>
      <c r="AF355" s="741">
        <v>3106.0269045917703</v>
      </c>
      <c r="AG355" s="741">
        <v>3114.8533732523988</v>
      </c>
      <c r="AH355" s="740">
        <v>3123.6798419130268</v>
      </c>
      <c r="AI355" s="741">
        <v>3142.8050434938968</v>
      </c>
      <c r="AJ355" s="741">
        <v>3161.9302450747664</v>
      </c>
      <c r="AK355" s="741">
        <v>3181.0554466556355</v>
      </c>
      <c r="AL355" s="740">
        <v>3200.1806482365055</v>
      </c>
      <c r="AM355" s="741">
        <v>3222.8430784805551</v>
      </c>
      <c r="AN355" s="741">
        <v>3245.5055087246055</v>
      </c>
      <c r="AO355" s="741">
        <v>3268.167938968656</v>
      </c>
      <c r="AP355" s="740">
        <v>3290.8303692127056</v>
      </c>
      <c r="AQ355" s="741">
        <v>3319.6892401671794</v>
      </c>
      <c r="AR355" s="741">
        <v>3348.5481111216532</v>
      </c>
      <c r="AS355" s="741">
        <v>3377.406982076127</v>
      </c>
      <c r="AT355" s="741">
        <v>3406.2658530306007</v>
      </c>
      <c r="AU355" s="741">
        <v>3444.16774516742</v>
      </c>
      <c r="AV355" s="741">
        <v>3482.0696373042383</v>
      </c>
      <c r="AW355" s="741">
        <v>3519.9715294410571</v>
      </c>
      <c r="AX355" s="740">
        <v>3557.8734215778763</v>
      </c>
      <c r="AY355" s="741">
        <v>3618.0494043432295</v>
      </c>
      <c r="AZ355" s="741">
        <v>3678.2253871085832</v>
      </c>
      <c r="BA355" s="741">
        <v>3738.4013698739363</v>
      </c>
      <c r="BB355" s="740">
        <v>3798.5773526392895</v>
      </c>
      <c r="BC355" s="741">
        <v>3892.0564228628964</v>
      </c>
      <c r="BD355" s="741">
        <v>3985.5354930865037</v>
      </c>
      <c r="BE355" s="741">
        <v>4079.0145633101106</v>
      </c>
      <c r="BF355" s="740">
        <v>4172.4936335337179</v>
      </c>
      <c r="BG355" s="741">
        <v>4253.0186971983803</v>
      </c>
      <c r="BH355" s="741">
        <v>4333.5437608630436</v>
      </c>
      <c r="BI355" s="741">
        <v>4414.0688245277061</v>
      </c>
      <c r="BJ355" s="740">
        <v>4494.5938881923685</v>
      </c>
      <c r="BK355" s="741">
        <v>4570.4235087713023</v>
      </c>
      <c r="BL355" s="741">
        <v>4646.2531293502361</v>
      </c>
      <c r="BM355" s="741">
        <v>4722.082749929169</v>
      </c>
      <c r="BN355" s="740">
        <v>4797.9123705081029</v>
      </c>
      <c r="BO355" s="741">
        <v>4882.1763689861364</v>
      </c>
      <c r="BP355" s="741">
        <v>4966.4403674641708</v>
      </c>
      <c r="BQ355" s="741">
        <v>5050.7043659422052</v>
      </c>
      <c r="BR355" s="740">
        <v>5134.9683644202396</v>
      </c>
      <c r="BS355" s="741">
        <v>5273.2535081700635</v>
      </c>
      <c r="BT355" s="741">
        <v>5411.5386519198873</v>
      </c>
      <c r="BU355" s="741">
        <v>5549.8237956697103</v>
      </c>
      <c r="BV355" s="740">
        <v>5688.1089394195351</v>
      </c>
      <c r="BW355" s="741">
        <v>5813.9031101093224</v>
      </c>
      <c r="BX355" s="741">
        <v>5939.6972807991115</v>
      </c>
      <c r="BY355" s="741">
        <v>6065.4914514889006</v>
      </c>
      <c r="BZ355" s="740">
        <v>6191.2856221786878</v>
      </c>
      <c r="CA355" s="741">
        <v>6286.931720732402</v>
      </c>
      <c r="CB355" s="741">
        <v>6382.5778192861162</v>
      </c>
      <c r="CC355" s="741">
        <v>6478.2239178398304</v>
      </c>
      <c r="CD355" s="740">
        <v>6573.8700163935446</v>
      </c>
      <c r="CE355" s="741">
        <v>6730.9585429968156</v>
      </c>
      <c r="CF355" s="741">
        <v>6888.0470696000857</v>
      </c>
      <c r="CG355" s="741">
        <v>7045.1355962033558</v>
      </c>
      <c r="CH355" s="740">
        <v>7202.2241228066268</v>
      </c>
      <c r="CI355" s="741">
        <v>7428.8864436995764</v>
      </c>
      <c r="CJ355" s="741">
        <v>7655.5487645925259</v>
      </c>
      <c r="CK355" s="741">
        <v>7882.2110854854745</v>
      </c>
      <c r="CL355" s="740">
        <v>8108.8734063784241</v>
      </c>
      <c r="CM355" s="741">
        <v>8268.4601943317612</v>
      </c>
      <c r="CN355" s="741">
        <v>8428.0469822850991</v>
      </c>
      <c r="CO355" s="741">
        <v>8587.6337702384371</v>
      </c>
      <c r="CP355" s="740">
        <v>8747.2205581917751</v>
      </c>
      <c r="CQ355" s="741">
        <v>8898.7352284998851</v>
      </c>
      <c r="CR355" s="741">
        <v>9050.2498988079933</v>
      </c>
      <c r="CS355" s="741">
        <v>9201.7645691161033</v>
      </c>
      <c r="CT355" s="740">
        <v>9353.2792394242133</v>
      </c>
      <c r="CU355" s="741">
        <v>9597.8200377754147</v>
      </c>
      <c r="CV355" s="741">
        <v>9842.3608361266179</v>
      </c>
      <c r="CW355" s="741">
        <v>10086.901634477821</v>
      </c>
      <c r="CX355" s="740">
        <v>10331.442432829022</v>
      </c>
      <c r="CY355" s="741">
        <v>10479.745161189516</v>
      </c>
      <c r="CZ355" s="741">
        <v>10628.047889550009</v>
      </c>
      <c r="DA355" s="741">
        <v>10776.350617910502</v>
      </c>
      <c r="DB355" s="740">
        <v>10924.653346270994</v>
      </c>
      <c r="DC355" s="741">
        <v>11122.014984420235</v>
      </c>
      <c r="DD355" s="741">
        <v>11319.376622569476</v>
      </c>
      <c r="DE355" s="741">
        <v>11516.738260718717</v>
      </c>
      <c r="DF355" s="740">
        <v>11714.099898867958</v>
      </c>
      <c r="DG355" s="741">
        <v>11913.808432443706</v>
      </c>
      <c r="DH355" s="741">
        <v>12113.516966019452</v>
      </c>
      <c r="DI355" s="741">
        <v>12313.225499595197</v>
      </c>
      <c r="DJ355" s="740">
        <v>12512.934033170945</v>
      </c>
      <c r="DK355" s="507"/>
      <c r="DL355" s="507"/>
      <c r="DM355" s="507"/>
      <c r="DN355" s="507"/>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42">
        <v>0.04</v>
      </c>
      <c r="W356" s="741"/>
      <c r="X356" s="741"/>
      <c r="Y356" s="741"/>
      <c r="Z356" s="742">
        <v>0.04</v>
      </c>
      <c r="AA356" s="741"/>
      <c r="AB356" s="741"/>
      <c r="AC356" s="741"/>
      <c r="AD356" s="742">
        <v>0.04</v>
      </c>
      <c r="AE356" s="741"/>
      <c r="AF356" s="741"/>
      <c r="AG356" s="741"/>
      <c r="AH356" s="742">
        <v>0.04</v>
      </c>
      <c r="AI356" s="741"/>
      <c r="AJ356" s="741"/>
      <c r="AK356" s="741"/>
      <c r="AL356" s="742">
        <v>0.04</v>
      </c>
      <c r="AM356" s="741"/>
      <c r="AN356" s="741"/>
      <c r="AO356" s="741"/>
      <c r="AP356" s="742">
        <v>0.04</v>
      </c>
      <c r="AQ356" s="741"/>
      <c r="AR356" s="741"/>
      <c r="AS356" s="741"/>
      <c r="AT356" s="741">
        <v>0.04</v>
      </c>
      <c r="AU356" s="741"/>
      <c r="AV356" s="741"/>
      <c r="AW356" s="741"/>
      <c r="AX356" s="742">
        <v>0.04</v>
      </c>
      <c r="AY356" s="741"/>
      <c r="AZ356" s="741"/>
      <c r="BA356" s="741"/>
      <c r="BB356" s="742">
        <v>0.04</v>
      </c>
      <c r="BC356" s="741"/>
      <c r="BD356" s="741"/>
      <c r="BE356" s="741"/>
      <c r="BF356" s="742">
        <v>0.04</v>
      </c>
      <c r="BG356" s="741"/>
      <c r="BH356" s="741"/>
      <c r="BI356" s="741"/>
      <c r="BJ356" s="742">
        <v>0.04</v>
      </c>
      <c r="BK356" s="741"/>
      <c r="BL356" s="741"/>
      <c r="BM356" s="741"/>
      <c r="BN356" s="742">
        <v>0.04</v>
      </c>
      <c r="BO356" s="741"/>
      <c r="BP356" s="741"/>
      <c r="BQ356" s="741"/>
      <c r="BR356" s="742">
        <v>0.04</v>
      </c>
      <c r="BS356" s="741"/>
      <c r="BT356" s="741"/>
      <c r="BU356" s="741"/>
      <c r="BV356" s="742">
        <v>0.04</v>
      </c>
      <c r="BW356" s="741"/>
      <c r="BX356" s="741"/>
      <c r="BY356" s="741"/>
      <c r="BZ356" s="742">
        <v>0.04</v>
      </c>
      <c r="CA356" s="741"/>
      <c r="CB356" s="741"/>
      <c r="CC356" s="741"/>
      <c r="CD356" s="742">
        <v>0.04</v>
      </c>
      <c r="CE356" s="741"/>
      <c r="CF356" s="741"/>
      <c r="CG356" s="741"/>
      <c r="CH356" s="742">
        <v>0.04</v>
      </c>
      <c r="CI356" s="741"/>
      <c r="CJ356" s="741"/>
      <c r="CK356" s="741"/>
      <c r="CL356" s="742">
        <v>0.04</v>
      </c>
      <c r="CM356" s="741"/>
      <c r="CN356" s="741"/>
      <c r="CO356" s="741"/>
      <c r="CP356" s="742">
        <v>0.04</v>
      </c>
      <c r="CQ356" s="741"/>
      <c r="CR356" s="741"/>
      <c r="CS356" s="741"/>
      <c r="CT356" s="742">
        <v>0.04</v>
      </c>
      <c r="CU356" s="741"/>
      <c r="CV356" s="741"/>
      <c r="CW356" s="741"/>
      <c r="CX356" s="742">
        <v>0.04</v>
      </c>
      <c r="CY356" s="741"/>
      <c r="CZ356" s="741"/>
      <c r="DA356" s="741"/>
      <c r="DB356" s="742">
        <v>0.04</v>
      </c>
      <c r="DC356" s="741"/>
      <c r="DD356" s="741"/>
      <c r="DE356" s="741"/>
      <c r="DF356" s="742">
        <v>0.04</v>
      </c>
      <c r="DG356" s="741"/>
      <c r="DH356" s="741"/>
      <c r="DI356" s="741"/>
      <c r="DJ356" s="742">
        <v>0.04</v>
      </c>
      <c r="DK356" s="507"/>
      <c r="DL356" s="507"/>
      <c r="DM356" s="507"/>
      <c r="DN356" s="507"/>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40">
        <v>619.5</v>
      </c>
      <c r="W357" s="741">
        <v>660.08328837821432</v>
      </c>
      <c r="X357" s="741">
        <v>700.66657675642853</v>
      </c>
      <c r="Y357" s="741">
        <v>741.24986513464273</v>
      </c>
      <c r="Z357" s="740">
        <v>781.83315351285705</v>
      </c>
      <c r="AA357" s="741">
        <v>802.25468224090162</v>
      </c>
      <c r="AB357" s="741">
        <v>822.67621096894641</v>
      </c>
      <c r="AC357" s="741">
        <v>843.09773969699108</v>
      </c>
      <c r="AD357" s="740">
        <v>863.51926842503565</v>
      </c>
      <c r="AE357" s="741">
        <v>883.27384511276387</v>
      </c>
      <c r="AF357" s="741">
        <v>903.02842180049197</v>
      </c>
      <c r="AG357" s="741">
        <v>922.78299848822007</v>
      </c>
      <c r="AH357" s="740">
        <v>942.53757517594829</v>
      </c>
      <c r="AI357" s="741">
        <v>960.11553755332079</v>
      </c>
      <c r="AJ357" s="741">
        <v>977.69349993069341</v>
      </c>
      <c r="AK357" s="741">
        <v>995.27146230806602</v>
      </c>
      <c r="AL357" s="740">
        <v>1012.8494246854385</v>
      </c>
      <c r="AM357" s="741">
        <v>1033.3013198839847</v>
      </c>
      <c r="AN357" s="741">
        <v>1053.7532150825309</v>
      </c>
      <c r="AO357" s="741">
        <v>1074.2051102810772</v>
      </c>
      <c r="AP357" s="740">
        <v>1094.6570054796232</v>
      </c>
      <c r="AQ357" s="741">
        <v>1120.7187278199481</v>
      </c>
      <c r="AR357" s="741">
        <v>1146.7804501602727</v>
      </c>
      <c r="AS357" s="741">
        <v>1172.8421725005974</v>
      </c>
      <c r="AT357" s="741">
        <v>1198.903894840922</v>
      </c>
      <c r="AU357" s="741">
        <v>1235.1855600311787</v>
      </c>
      <c r="AV357" s="741">
        <v>1271.4672252214355</v>
      </c>
      <c r="AW357" s="741">
        <v>1307.7488904116922</v>
      </c>
      <c r="AX357" s="740">
        <v>1344.0305556019489</v>
      </c>
      <c r="AY357" s="741">
        <v>1388.4605533086819</v>
      </c>
      <c r="AZ357" s="741">
        <v>1432.890551015415</v>
      </c>
      <c r="BA357" s="741">
        <v>1477.320548722148</v>
      </c>
      <c r="BB357" s="740">
        <v>1521.7505464288813</v>
      </c>
      <c r="BC357" s="741">
        <v>1579.9017148887008</v>
      </c>
      <c r="BD357" s="741">
        <v>1638.0528833485203</v>
      </c>
      <c r="BE357" s="741">
        <v>1696.2040518083397</v>
      </c>
      <c r="BF357" s="740">
        <v>1754.3552202681592</v>
      </c>
      <c r="BG357" s="741">
        <v>1821.3155001414832</v>
      </c>
      <c r="BH357" s="741">
        <v>1888.2757800148072</v>
      </c>
      <c r="BI357" s="741">
        <v>1955.2360598881312</v>
      </c>
      <c r="BJ357" s="740">
        <v>2022.1963397614552</v>
      </c>
      <c r="BK357" s="741">
        <v>2100.0147210153459</v>
      </c>
      <c r="BL357" s="741">
        <v>2177.8331022692369</v>
      </c>
      <c r="BM357" s="741">
        <v>2255.6514835231274</v>
      </c>
      <c r="BN357" s="740">
        <v>2333.4698647770183</v>
      </c>
      <c r="BO357" s="741">
        <v>2418.8154925939812</v>
      </c>
      <c r="BP357" s="741">
        <v>2504.161120410944</v>
      </c>
      <c r="BQ357" s="741">
        <v>2589.5067482279073</v>
      </c>
      <c r="BR357" s="740">
        <v>2674.8523760448702</v>
      </c>
      <c r="BS357" s="741">
        <v>2758.1401695187715</v>
      </c>
      <c r="BT357" s="741">
        <v>2841.4279629926723</v>
      </c>
      <c r="BU357" s="741">
        <v>2924.7157564665736</v>
      </c>
      <c r="BV357" s="740">
        <v>3008.0035499404748</v>
      </c>
      <c r="BW357" s="741">
        <v>3110.7058456945583</v>
      </c>
      <c r="BX357" s="741">
        <v>3213.4081414486418</v>
      </c>
      <c r="BY357" s="741">
        <v>3316.1104372027248</v>
      </c>
      <c r="BZ357" s="740">
        <v>3418.8127329568083</v>
      </c>
      <c r="CA357" s="741">
        <v>3549.2421203270951</v>
      </c>
      <c r="CB357" s="741">
        <v>3679.6715076973815</v>
      </c>
      <c r="CC357" s="741">
        <v>3810.1008950676687</v>
      </c>
      <c r="CD357" s="740">
        <v>3940.5302824379551</v>
      </c>
      <c r="CE357" s="741">
        <v>4070.7060419657946</v>
      </c>
      <c r="CF357" s="741">
        <v>4200.8818014936332</v>
      </c>
      <c r="CG357" s="741">
        <v>4331.0575610214719</v>
      </c>
      <c r="CH357" s="740">
        <v>4461.2333205493114</v>
      </c>
      <c r="CI357" s="741">
        <v>4566.5345767059043</v>
      </c>
      <c r="CJ357" s="741">
        <v>4671.8358328624963</v>
      </c>
      <c r="CK357" s="741">
        <v>4777.1370890190892</v>
      </c>
      <c r="CL357" s="740">
        <v>4882.4383451756821</v>
      </c>
      <c r="CM357" s="741">
        <v>4989.3502401063488</v>
      </c>
      <c r="CN357" s="741">
        <v>5096.2621350370155</v>
      </c>
      <c r="CO357" s="741">
        <v>5203.1740299676821</v>
      </c>
      <c r="CP357" s="740">
        <v>5310.0859248983479</v>
      </c>
      <c r="CQ357" s="741">
        <v>5436.6362328851837</v>
      </c>
      <c r="CR357" s="741">
        <v>5563.1865408720187</v>
      </c>
      <c r="CS357" s="741">
        <v>5689.7368488588545</v>
      </c>
      <c r="CT357" s="740">
        <v>5816.2871568456903</v>
      </c>
      <c r="CU357" s="741">
        <v>5966.4861324915901</v>
      </c>
      <c r="CV357" s="741">
        <v>6116.6851081374898</v>
      </c>
      <c r="CW357" s="741">
        <v>6266.8840837833905</v>
      </c>
      <c r="CX357" s="740">
        <v>6417.0830594292902</v>
      </c>
      <c r="CY357" s="741">
        <v>6581.6702541787581</v>
      </c>
      <c r="CZ357" s="741">
        <v>6746.2574489282269</v>
      </c>
      <c r="DA357" s="741">
        <v>6910.8446436776949</v>
      </c>
      <c r="DB357" s="740">
        <v>7075.4318384271628</v>
      </c>
      <c r="DC357" s="741">
        <v>7253.9481451580023</v>
      </c>
      <c r="DD357" s="741">
        <v>7432.4644518888417</v>
      </c>
      <c r="DE357" s="741">
        <v>7610.9807586196803</v>
      </c>
      <c r="DF357" s="740">
        <v>7789.4970653505197</v>
      </c>
      <c r="DG357" s="741">
        <v>7947.9056721722172</v>
      </c>
      <c r="DH357" s="741">
        <v>8106.3142789939138</v>
      </c>
      <c r="DI357" s="741">
        <v>8264.7228858156104</v>
      </c>
      <c r="DJ357" s="740">
        <v>8423.131492637307</v>
      </c>
      <c r="DK357" s="507"/>
      <c r="DL357" s="507"/>
      <c r="DM357" s="507"/>
      <c r="DN357" s="507"/>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43">
        <v>2.5000000000000001E-2</v>
      </c>
      <c r="W358" s="741"/>
      <c r="X358" s="741"/>
      <c r="Y358" s="741"/>
      <c r="Z358" s="743">
        <v>2.5000000000000001E-2</v>
      </c>
      <c r="AA358" s="741"/>
      <c r="AB358" s="741"/>
      <c r="AC358" s="741"/>
      <c r="AD358" s="743">
        <v>2.5000000000000001E-2</v>
      </c>
      <c r="AE358" s="741"/>
      <c r="AF358" s="741"/>
      <c r="AG358" s="741"/>
      <c r="AH358" s="743">
        <v>2.5000000000000001E-2</v>
      </c>
      <c r="AI358" s="741"/>
      <c r="AJ358" s="741"/>
      <c r="AK358" s="741"/>
      <c r="AL358" s="743">
        <v>2.5000000000000001E-2</v>
      </c>
      <c r="AM358" s="741"/>
      <c r="AN358" s="741"/>
      <c r="AO358" s="741"/>
      <c r="AP358" s="743">
        <v>2.5000000000000001E-2</v>
      </c>
      <c r="AQ358" s="741"/>
      <c r="AR358" s="741"/>
      <c r="AS358" s="741"/>
      <c r="AT358" s="741">
        <v>2.5000000000000001E-2</v>
      </c>
      <c r="AU358" s="741"/>
      <c r="AV358" s="741"/>
      <c r="AW358" s="741"/>
      <c r="AX358" s="743">
        <v>2.5000000000000001E-2</v>
      </c>
      <c r="AY358" s="741"/>
      <c r="AZ358" s="741"/>
      <c r="BA358" s="741"/>
      <c r="BB358" s="743">
        <v>2.5000000000000001E-2</v>
      </c>
      <c r="BC358" s="741"/>
      <c r="BD358" s="741"/>
      <c r="BE358" s="741"/>
      <c r="BF358" s="743">
        <v>2.5000000000000001E-2</v>
      </c>
      <c r="BG358" s="741"/>
      <c r="BH358" s="741"/>
      <c r="BI358" s="741"/>
      <c r="BJ358" s="743">
        <v>2.5000000000000001E-2</v>
      </c>
      <c r="BK358" s="741"/>
      <c r="BL358" s="741"/>
      <c r="BM358" s="741"/>
      <c r="BN358" s="743">
        <v>2.5000000000000001E-2</v>
      </c>
      <c r="BO358" s="741"/>
      <c r="BP358" s="741"/>
      <c r="BQ358" s="741"/>
      <c r="BR358" s="743">
        <v>2.5000000000000001E-2</v>
      </c>
      <c r="BS358" s="741"/>
      <c r="BT358" s="741"/>
      <c r="BU358" s="741"/>
      <c r="BV358" s="743">
        <v>2.5000000000000001E-2</v>
      </c>
      <c r="BW358" s="741"/>
      <c r="BX358" s="741"/>
      <c r="BY358" s="741"/>
      <c r="BZ358" s="743">
        <v>2.5000000000000001E-2</v>
      </c>
      <c r="CA358" s="741"/>
      <c r="CB358" s="741"/>
      <c r="CC358" s="741"/>
      <c r="CD358" s="743">
        <v>2.5000000000000001E-2</v>
      </c>
      <c r="CE358" s="741"/>
      <c r="CF358" s="741"/>
      <c r="CG358" s="741"/>
      <c r="CH358" s="743">
        <v>2.5000000000000001E-2</v>
      </c>
      <c r="CI358" s="741"/>
      <c r="CJ358" s="741"/>
      <c r="CK358" s="741"/>
      <c r="CL358" s="743">
        <v>2.5000000000000001E-2</v>
      </c>
      <c r="CM358" s="741"/>
      <c r="CN358" s="741"/>
      <c r="CO358" s="741"/>
      <c r="CP358" s="743">
        <v>2.5000000000000001E-2</v>
      </c>
      <c r="CQ358" s="741"/>
      <c r="CR358" s="741"/>
      <c r="CS358" s="741"/>
      <c r="CT358" s="743">
        <v>2.5000000000000001E-2</v>
      </c>
      <c r="CU358" s="741"/>
      <c r="CV358" s="741"/>
      <c r="CW358" s="741"/>
      <c r="CX358" s="743">
        <v>2.5000000000000001E-2</v>
      </c>
      <c r="CY358" s="741"/>
      <c r="CZ358" s="741"/>
      <c r="DA358" s="741"/>
      <c r="DB358" s="743">
        <v>2.5000000000000001E-2</v>
      </c>
      <c r="DC358" s="741"/>
      <c r="DD358" s="741"/>
      <c r="DE358" s="741"/>
      <c r="DF358" s="743">
        <v>2.5000000000000001E-2</v>
      </c>
      <c r="DG358" s="741"/>
      <c r="DH358" s="741"/>
      <c r="DI358" s="741"/>
      <c r="DJ358" s="743">
        <v>2.5000000000000001E-2</v>
      </c>
      <c r="DK358" s="507"/>
      <c r="DL358" s="507"/>
      <c r="DM358" s="507"/>
      <c r="DN358" s="507"/>
      <c r="DO358" s="507"/>
      <c r="DP358" s="507"/>
      <c r="DQ358" s="507"/>
      <c r="DR358" s="507"/>
      <c r="DS358" s="507"/>
      <c r="DT358" s="507"/>
      <c r="DU358" s="507"/>
      <c r="DV358" s="507"/>
      <c r="DW358" s="507"/>
      <c r="DX358" s="507"/>
      <c r="DY358" s="507"/>
      <c r="DZ358" s="507"/>
    </row>
    <row r="359" spans="2:130">
      <c r="B359" s="499" t="s">
        <v>1041</v>
      </c>
      <c r="C359" s="499" t="s">
        <v>912</v>
      </c>
      <c r="D359" s="507"/>
      <c r="E359" s="507"/>
      <c r="F359" s="507"/>
      <c r="G359" s="507"/>
      <c r="H359" s="507"/>
      <c r="I359" s="507"/>
      <c r="J359" s="507"/>
      <c r="K359" s="507"/>
      <c r="L359" s="507"/>
      <c r="M359" s="507"/>
      <c r="N359" s="507"/>
      <c r="O359" s="507"/>
      <c r="P359" s="507"/>
      <c r="Q359" s="507"/>
      <c r="R359" s="507"/>
      <c r="S359" s="507"/>
      <c r="T359" s="507"/>
      <c r="U359" s="507"/>
      <c r="V359" s="739"/>
      <c r="W359" s="744"/>
      <c r="X359" s="744"/>
      <c r="Y359" s="744"/>
      <c r="Z359" s="739"/>
      <c r="AA359" s="744"/>
      <c r="AB359" s="744"/>
      <c r="AC359" s="744"/>
      <c r="AD359" s="739"/>
      <c r="AE359" s="744"/>
      <c r="AF359" s="744"/>
      <c r="AG359" s="744"/>
      <c r="AH359" s="739"/>
      <c r="AI359" s="744"/>
      <c r="AJ359" s="744"/>
      <c r="AK359" s="744"/>
      <c r="AL359" s="739"/>
      <c r="AM359" s="744"/>
      <c r="AN359" s="744"/>
      <c r="AO359" s="744"/>
      <c r="AP359" s="739"/>
      <c r="AQ359" s="744"/>
      <c r="AR359" s="744"/>
      <c r="AS359" s="744"/>
      <c r="AT359" s="744"/>
      <c r="AU359" s="744"/>
      <c r="AV359" s="744"/>
      <c r="AW359" s="744"/>
      <c r="AX359" s="739"/>
      <c r="AY359" s="744"/>
      <c r="AZ359" s="744"/>
      <c r="BA359" s="744"/>
      <c r="BB359" s="739"/>
      <c r="BC359" s="744"/>
      <c r="BD359" s="744"/>
      <c r="BE359" s="744"/>
      <c r="BF359" s="739"/>
      <c r="BG359" s="744"/>
      <c r="BH359" s="744"/>
      <c r="BI359" s="744"/>
      <c r="BJ359" s="739"/>
      <c r="BK359" s="744"/>
      <c r="BL359" s="744"/>
      <c r="BM359" s="744"/>
      <c r="BN359" s="739"/>
      <c r="BO359" s="744"/>
      <c r="BP359" s="744"/>
      <c r="BQ359" s="744"/>
      <c r="BR359" s="739"/>
      <c r="BS359" s="744"/>
      <c r="BT359" s="744"/>
      <c r="BU359" s="744"/>
      <c r="BV359" s="739"/>
      <c r="BW359" s="744"/>
      <c r="BX359" s="744"/>
      <c r="BY359" s="744"/>
      <c r="BZ359" s="739"/>
      <c r="CA359" s="744"/>
      <c r="CB359" s="744"/>
      <c r="CC359" s="744"/>
      <c r="CD359" s="739"/>
      <c r="CE359" s="744"/>
      <c r="CF359" s="744"/>
      <c r="CG359" s="744"/>
      <c r="CH359" s="739"/>
      <c r="CI359" s="744"/>
      <c r="CJ359" s="744"/>
      <c r="CK359" s="744"/>
      <c r="CL359" s="739"/>
      <c r="CM359" s="744"/>
      <c r="CN359" s="744"/>
      <c r="CO359" s="744"/>
      <c r="CP359" s="739"/>
      <c r="CQ359" s="744"/>
      <c r="CR359" s="744"/>
      <c r="CS359" s="744"/>
      <c r="CT359" s="739"/>
      <c r="CU359" s="744"/>
      <c r="CV359" s="744"/>
      <c r="CW359" s="744"/>
      <c r="CX359" s="739"/>
      <c r="CY359" s="744"/>
      <c r="CZ359" s="744"/>
      <c r="DA359" s="744"/>
      <c r="DB359" s="739"/>
      <c r="DC359" s="744"/>
      <c r="DD359" s="744"/>
      <c r="DE359" s="744"/>
      <c r="DF359" s="739"/>
      <c r="DG359" s="744"/>
      <c r="DH359" s="744"/>
      <c r="DI359" s="744"/>
      <c r="DJ359" s="739"/>
      <c r="DK359" s="507"/>
      <c r="DL359" s="507"/>
      <c r="DM359" s="507"/>
      <c r="DN359" s="50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45">
        <v>-2.5571904269517498E-2</v>
      </c>
      <c r="W360" s="746">
        <v>5.3036972163650886E-3</v>
      </c>
      <c r="X360" s="746">
        <v>5.3036972163650886E-3</v>
      </c>
      <c r="Y360" s="746">
        <v>5.3036972163650886E-3</v>
      </c>
      <c r="Z360" s="745">
        <v>5.3036972163650886E-3</v>
      </c>
      <c r="AA360" s="746">
        <v>2.8735576192563395E-3</v>
      </c>
      <c r="AB360" s="746">
        <v>2.8735576192563395E-3</v>
      </c>
      <c r="AC360" s="746">
        <v>2.8735576192563395E-3</v>
      </c>
      <c r="AD360" s="745">
        <v>2.8735576192563395E-3</v>
      </c>
      <c r="AE360" s="746">
        <v>-3.1254482495183256E-3</v>
      </c>
      <c r="AF360" s="746">
        <v>-3.1254482495183256E-3</v>
      </c>
      <c r="AG360" s="746">
        <v>-3.1254482495183256E-3</v>
      </c>
      <c r="AH360" s="745">
        <v>-3.1254482495183256E-3</v>
      </c>
      <c r="AI360" s="746">
        <v>2.9360590944187689E-2</v>
      </c>
      <c r="AJ360" s="746">
        <v>2.9360590944187689E-2</v>
      </c>
      <c r="AK360" s="746">
        <v>2.9360590944187689E-2</v>
      </c>
      <c r="AL360" s="745">
        <v>2.9360590944187689E-2</v>
      </c>
      <c r="AM360" s="746">
        <v>2.9844520765015092E-2</v>
      </c>
      <c r="AN360" s="746">
        <v>2.9844520765015092E-2</v>
      </c>
      <c r="AO360" s="746">
        <v>2.9844520765015092E-2</v>
      </c>
      <c r="AP360" s="747">
        <v>2.9844520765015092E-2</v>
      </c>
      <c r="AQ360" s="746">
        <v>2.2831744410141908E-2</v>
      </c>
      <c r="AR360" s="746">
        <v>2.2831744410141908E-2</v>
      </c>
      <c r="AS360" s="746">
        <v>2.2831744410141908E-2</v>
      </c>
      <c r="AT360" s="746">
        <v>2.2831744410141908E-2</v>
      </c>
      <c r="AU360" s="746">
        <v>2.2078348595125474E-2</v>
      </c>
      <c r="AV360" s="746">
        <v>2.2078348595125474E-2</v>
      </c>
      <c r="AW360" s="746">
        <v>2.2078348595125474E-2</v>
      </c>
      <c r="AX360" s="747">
        <v>2.2078348595125474E-2</v>
      </c>
      <c r="AY360" s="746">
        <v>2.2702435271531374E-2</v>
      </c>
      <c r="AZ360" s="746">
        <v>2.2702435271531374E-2</v>
      </c>
      <c r="BA360" s="746">
        <v>2.2702435271531374E-2</v>
      </c>
      <c r="BB360" s="747">
        <v>2.2702435271531374E-2</v>
      </c>
      <c r="BC360" s="746">
        <v>3.8603774124575996E-2</v>
      </c>
      <c r="BD360" s="746">
        <v>3.8603774124575996E-2</v>
      </c>
      <c r="BE360" s="746">
        <v>3.8603774124575996E-2</v>
      </c>
      <c r="BF360" s="747">
        <v>3.8603774124575996E-2</v>
      </c>
      <c r="BG360" s="746">
        <v>2.5850552935877458E-2</v>
      </c>
      <c r="BH360" s="746">
        <v>2.5850552935877458E-2</v>
      </c>
      <c r="BI360" s="746">
        <v>2.5850552935877458E-2</v>
      </c>
      <c r="BJ360" s="747">
        <v>2.5850552935877458E-2</v>
      </c>
      <c r="BK360" s="746">
        <v>5.7683193287407231E-3</v>
      </c>
      <c r="BL360" s="746">
        <v>5.7683193287407231E-3</v>
      </c>
      <c r="BM360" s="746">
        <v>5.7683193287407231E-3</v>
      </c>
      <c r="BN360" s="747">
        <v>5.7683193287407231E-3</v>
      </c>
      <c r="BO360" s="746">
        <v>1.4168924961373074E-2</v>
      </c>
      <c r="BP360" s="746">
        <v>1.4168924961373074E-2</v>
      </c>
      <c r="BQ360" s="746">
        <v>1.4168924961373074E-2</v>
      </c>
      <c r="BR360" s="747">
        <v>1.4168924961373074E-2</v>
      </c>
      <c r="BS360" s="746">
        <v>1.5715962362570557E-2</v>
      </c>
      <c r="BT360" s="746">
        <v>1.5715962362570557E-2</v>
      </c>
      <c r="BU360" s="746">
        <v>1.5715962362570557E-2</v>
      </c>
      <c r="BV360" s="747">
        <v>1.5715962362570557E-2</v>
      </c>
      <c r="BW360" s="746">
        <v>1.0500000000000001E-2</v>
      </c>
      <c r="BX360" s="746">
        <v>1.0500000000000001E-2</v>
      </c>
      <c r="BY360" s="746">
        <v>1.0500000000000001E-2</v>
      </c>
      <c r="BZ360" s="747">
        <v>1.0500000000000001E-2</v>
      </c>
      <c r="CA360" s="746">
        <v>4.460025669783485E-3</v>
      </c>
      <c r="CB360" s="746">
        <v>4.460025669783485E-3</v>
      </c>
      <c r="CC360" s="746">
        <v>4.460025669783485E-3</v>
      </c>
      <c r="CD360" s="747">
        <v>4.460025669783485E-3</v>
      </c>
      <c r="CE360" s="746">
        <v>6.2682471919169869E-3</v>
      </c>
      <c r="CF360" s="746">
        <v>6.2682471919169869E-3</v>
      </c>
      <c r="CG360" s="746">
        <v>6.2682471919169869E-3</v>
      </c>
      <c r="CH360" s="747">
        <v>6.2682471919169869E-3</v>
      </c>
      <c r="CI360" s="746">
        <v>1.43086575E-2</v>
      </c>
      <c r="CJ360" s="746">
        <v>1.43086575E-2</v>
      </c>
      <c r="CK360" s="746">
        <v>1.43086575E-2</v>
      </c>
      <c r="CL360" s="747">
        <v>1.43086575E-2</v>
      </c>
      <c r="CM360" s="746">
        <v>1.2091949712818739E-2</v>
      </c>
      <c r="CN360" s="746">
        <v>1.2091949712818739E-2</v>
      </c>
      <c r="CO360" s="746">
        <v>1.2091949712818739E-2</v>
      </c>
      <c r="CP360" s="747">
        <v>1.2091949712818739E-2</v>
      </c>
      <c r="CQ360" s="746">
        <v>3.5000000000000001E-3</v>
      </c>
      <c r="CR360" s="746">
        <v>3.5000000000000001E-3</v>
      </c>
      <c r="CS360" s="746">
        <v>3.5000000000000001E-3</v>
      </c>
      <c r="CT360" s="747">
        <v>3.5000000000000001E-3</v>
      </c>
      <c r="CU360" s="746">
        <v>6.0749999999999997E-3</v>
      </c>
      <c r="CV360" s="746">
        <v>6.0749999999999997E-3</v>
      </c>
      <c r="CW360" s="746">
        <v>6.0749999999999997E-3</v>
      </c>
      <c r="CX360" s="747">
        <v>6.0749999999999997E-3</v>
      </c>
      <c r="CY360" s="746">
        <v>1.9289058886724775E-2</v>
      </c>
      <c r="CZ360" s="746">
        <v>1.9289058886724775E-2</v>
      </c>
      <c r="DA360" s="746">
        <v>1.9289058886724775E-2</v>
      </c>
      <c r="DB360" s="747">
        <v>1.9289058886724775E-2</v>
      </c>
      <c r="DC360" s="746">
        <v>2.0443926548713853E-3</v>
      </c>
      <c r="DD360" s="746">
        <v>2.0443926548713853E-3</v>
      </c>
      <c r="DE360" s="746">
        <v>2.0443926548713853E-3</v>
      </c>
      <c r="DF360" s="747">
        <v>2.0443926548713853E-3</v>
      </c>
      <c r="DG360" s="746">
        <v>3.4730839660476631E-2</v>
      </c>
      <c r="DH360" s="746">
        <v>3.4730839660476631E-2</v>
      </c>
      <c r="DI360" s="746">
        <v>3.4730839660476631E-2</v>
      </c>
      <c r="DJ360" s="747">
        <v>3.4730839660476631E-2</v>
      </c>
      <c r="DK360" s="507"/>
      <c r="DL360" s="507"/>
      <c r="DM360" s="507"/>
      <c r="DN360" s="507"/>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40">
        <v>333.94192500000003</v>
      </c>
      <c r="W361" s="741">
        <v>347.88049791666674</v>
      </c>
      <c r="X361" s="741">
        <v>361.81907083333351</v>
      </c>
      <c r="Y361" s="741">
        <v>375.75764375000028</v>
      </c>
      <c r="Z361" s="740">
        <v>389.696216666667</v>
      </c>
      <c r="AA361" s="741">
        <v>403.02013541666702</v>
      </c>
      <c r="AB361" s="741">
        <v>416.34405416666698</v>
      </c>
      <c r="AC361" s="741">
        <v>429.667972916667</v>
      </c>
      <c r="AD361" s="740">
        <v>442.99189166666702</v>
      </c>
      <c r="AE361" s="741">
        <v>451.08522916666698</v>
      </c>
      <c r="AF361" s="741">
        <v>459.178566666667</v>
      </c>
      <c r="AG361" s="741">
        <v>467.27190416666701</v>
      </c>
      <c r="AH361" s="740">
        <v>475.36524166666698</v>
      </c>
      <c r="AI361" s="741">
        <v>490.93767743750027</v>
      </c>
      <c r="AJ361" s="741">
        <v>506.51011320833351</v>
      </c>
      <c r="AK361" s="741">
        <v>522.08254897916675</v>
      </c>
      <c r="AL361" s="740">
        <v>537.65498475000004</v>
      </c>
      <c r="AM361" s="741">
        <v>547.60348220833328</v>
      </c>
      <c r="AN361" s="741">
        <v>557.55197966666651</v>
      </c>
      <c r="AO361" s="741">
        <v>567.50047712499975</v>
      </c>
      <c r="AP361" s="740">
        <v>577.44897458333298</v>
      </c>
      <c r="AQ361" s="741">
        <v>572.5423911312497</v>
      </c>
      <c r="AR361" s="741">
        <v>567.63580767916642</v>
      </c>
      <c r="AS361" s="741">
        <v>562.72922422708325</v>
      </c>
      <c r="AT361" s="741">
        <v>557.82264077499997</v>
      </c>
      <c r="AU361" s="741">
        <v>556.29456391458325</v>
      </c>
      <c r="AV361" s="741">
        <v>554.76648705416642</v>
      </c>
      <c r="AW361" s="741">
        <v>553.2384101937497</v>
      </c>
      <c r="AX361" s="740">
        <v>551.71033333333298</v>
      </c>
      <c r="AY361" s="741">
        <v>550.52149999999972</v>
      </c>
      <c r="AZ361" s="741">
        <v>549.33266666666646</v>
      </c>
      <c r="BA361" s="741">
        <v>548.1438333333333</v>
      </c>
      <c r="BB361" s="740">
        <v>546.95500000000004</v>
      </c>
      <c r="BC361" s="741">
        <v>546.92841327063502</v>
      </c>
      <c r="BD361" s="741">
        <v>549.33266666666646</v>
      </c>
      <c r="BE361" s="741">
        <v>548.1438333333333</v>
      </c>
      <c r="BF361" s="740">
        <v>546.84865308253995</v>
      </c>
      <c r="BG361" s="741">
        <v>552.20682152023824</v>
      </c>
      <c r="BH361" s="741">
        <v>557.5649899579364</v>
      </c>
      <c r="BI361" s="741">
        <v>562.92315839563469</v>
      </c>
      <c r="BJ361" s="740">
        <v>568.28132683333297</v>
      </c>
      <c r="BK361" s="741">
        <v>571.99372177264274</v>
      </c>
      <c r="BL361" s="741">
        <v>575.70611671195252</v>
      </c>
      <c r="BM361" s="741">
        <v>579.41851165126218</v>
      </c>
      <c r="BN361" s="740">
        <v>583.13090659057195</v>
      </c>
      <c r="BO361" s="741">
        <v>587.42148145359761</v>
      </c>
      <c r="BP361" s="741">
        <v>591.71205631662338</v>
      </c>
      <c r="BQ361" s="741">
        <v>596.00263117964914</v>
      </c>
      <c r="BR361" s="740">
        <v>600.29320604267491</v>
      </c>
      <c r="BS361" s="741">
        <v>603.79348360710378</v>
      </c>
      <c r="BT361" s="741">
        <v>607.29376117153265</v>
      </c>
      <c r="BU361" s="741">
        <v>610.79403873596152</v>
      </c>
      <c r="BV361" s="740">
        <v>614.29431630039051</v>
      </c>
      <c r="BW361" s="741">
        <v>622.38061056234324</v>
      </c>
      <c r="BX361" s="741">
        <v>630.46690482429597</v>
      </c>
      <c r="BY361" s="741">
        <v>638.5531990862487</v>
      </c>
      <c r="BZ361" s="740">
        <v>646.63949334820143</v>
      </c>
      <c r="CA361" s="741">
        <v>655.58906883901898</v>
      </c>
      <c r="CB361" s="741">
        <v>664.53864432983664</v>
      </c>
      <c r="CC361" s="741">
        <v>673.48821982065419</v>
      </c>
      <c r="CD361" s="740">
        <v>682.43779531147175</v>
      </c>
      <c r="CE361" s="741">
        <v>691.7133464836038</v>
      </c>
      <c r="CF361" s="741">
        <v>700.98889765573585</v>
      </c>
      <c r="CG361" s="741">
        <v>710.26444882786791</v>
      </c>
      <c r="CH361" s="740">
        <v>719.54</v>
      </c>
      <c r="CI361" s="741">
        <v>736.46175291904092</v>
      </c>
      <c r="CJ361" s="741">
        <v>753.38350583808187</v>
      </c>
      <c r="CK361" s="741">
        <v>770.30525875712294</v>
      </c>
      <c r="CL361" s="740">
        <v>787.2270116761639</v>
      </c>
      <c r="CM361" s="741">
        <v>798.27714656153069</v>
      </c>
      <c r="CN361" s="741">
        <v>809.32728144689736</v>
      </c>
      <c r="CO361" s="741">
        <v>820.37741633226415</v>
      </c>
      <c r="CP361" s="740">
        <v>831.42755121763093</v>
      </c>
      <c r="CQ361" s="741">
        <v>838.84118944803731</v>
      </c>
      <c r="CR361" s="741">
        <v>846.25482767844369</v>
      </c>
      <c r="CS361" s="741">
        <v>853.66846590884995</v>
      </c>
      <c r="CT361" s="740">
        <v>861.08210413925633</v>
      </c>
      <c r="CU361" s="741">
        <v>870.67611621074514</v>
      </c>
      <c r="CV361" s="741">
        <v>880.27012828223394</v>
      </c>
      <c r="CW361" s="741">
        <v>889.86414035372275</v>
      </c>
      <c r="CX361" s="740">
        <v>899.45815242521155</v>
      </c>
      <c r="CY361" s="741">
        <v>910.41861431890857</v>
      </c>
      <c r="CZ361" s="741">
        <v>921.3790762126057</v>
      </c>
      <c r="DA361" s="741">
        <v>932.33953810630283</v>
      </c>
      <c r="DB361" s="740">
        <v>943.3</v>
      </c>
      <c r="DC361" s="741">
        <v>954.69565940769189</v>
      </c>
      <c r="DD361" s="741">
        <v>966.09131881538394</v>
      </c>
      <c r="DE361" s="741">
        <v>977.48697822307599</v>
      </c>
      <c r="DF361" s="740">
        <v>988.88263763076793</v>
      </c>
      <c r="DG361" s="741">
        <v>999.30936522307593</v>
      </c>
      <c r="DH361" s="741">
        <v>1009.7360928153839</v>
      </c>
      <c r="DI361" s="741">
        <v>1020.1628204076919</v>
      </c>
      <c r="DJ361" s="740">
        <v>1030.5895479999999</v>
      </c>
      <c r="DK361" s="507"/>
      <c r="DL361" s="507"/>
      <c r="DM361" s="507"/>
      <c r="DN361" s="507"/>
      <c r="DO361" s="507"/>
      <c r="DP361" s="507"/>
      <c r="DQ361" s="507"/>
      <c r="DR361" s="507"/>
      <c r="DS361" s="507"/>
      <c r="DT361" s="507"/>
      <c r="DU361" s="507"/>
      <c r="DV361" s="507"/>
      <c r="DW361" s="507"/>
      <c r="DX361" s="507"/>
      <c r="DY361" s="507"/>
      <c r="DZ361" s="507"/>
    </row>
    <row r="362" spans="2:130">
      <c r="B362" s="503" t="s">
        <v>1042</v>
      </c>
      <c r="C362" s="503" t="s">
        <v>915</v>
      </c>
      <c r="D362" s="507"/>
      <c r="E362" s="507"/>
      <c r="F362" s="507"/>
      <c r="G362" s="507"/>
      <c r="H362" s="507"/>
      <c r="I362" s="507"/>
      <c r="J362" s="507"/>
      <c r="K362" s="507"/>
      <c r="L362" s="507"/>
      <c r="M362" s="507"/>
      <c r="N362" s="507"/>
      <c r="O362" s="507"/>
      <c r="P362" s="507"/>
      <c r="Q362" s="507"/>
      <c r="R362" s="507"/>
      <c r="S362" s="507"/>
      <c r="T362" s="507"/>
      <c r="U362" s="507"/>
      <c r="V362" s="748">
        <v>-6.6710283702268837E-3</v>
      </c>
      <c r="W362" s="746">
        <v>-1.748259608817751E-2</v>
      </c>
      <c r="X362" s="746">
        <v>-1.748259608817751E-2</v>
      </c>
      <c r="Y362" s="746">
        <v>-1.748259608817751E-2</v>
      </c>
      <c r="Z362" s="745">
        <v>-1.748259608817751E-2</v>
      </c>
      <c r="AA362" s="746">
        <v>-5.0509909654414811E-3</v>
      </c>
      <c r="AB362" s="746">
        <v>-5.0509909654414811E-3</v>
      </c>
      <c r="AC362" s="746">
        <v>-5.0509909654414811E-3</v>
      </c>
      <c r="AD362" s="745">
        <v>-5.0509909654414811E-3</v>
      </c>
      <c r="AE362" s="746">
        <v>1.4706126115061108E-2</v>
      </c>
      <c r="AF362" s="746">
        <v>1.4706126115061108E-2</v>
      </c>
      <c r="AG362" s="746">
        <v>1.4706126115061108E-2</v>
      </c>
      <c r="AH362" s="745">
        <v>1.4706126115061108E-2</v>
      </c>
      <c r="AI362" s="746">
        <v>4.0828631890704646E-2</v>
      </c>
      <c r="AJ362" s="746">
        <v>4.0828631890704646E-2</v>
      </c>
      <c r="AK362" s="746">
        <v>4.0828631890704646E-2</v>
      </c>
      <c r="AL362" s="747">
        <v>4.0828631890704646E-2</v>
      </c>
      <c r="AM362" s="746">
        <v>2.4159890016119071E-2</v>
      </c>
      <c r="AN362" s="746">
        <v>2.4159890016119071E-2</v>
      </c>
      <c r="AO362" s="746">
        <v>2.4159890016119071E-2</v>
      </c>
      <c r="AP362" s="747">
        <v>2.4159890016119071E-2</v>
      </c>
      <c r="AQ362" s="746">
        <v>4.8498573007860809E-3</v>
      </c>
      <c r="AR362" s="746">
        <v>4.8498573007860809E-3</v>
      </c>
      <c r="AS362" s="746">
        <v>4.8498573007860809E-3</v>
      </c>
      <c r="AT362" s="746">
        <v>4.8498573007860809E-3</v>
      </c>
      <c r="AU362" s="746">
        <v>5.5803653365761726E-3</v>
      </c>
      <c r="AV362" s="746">
        <v>5.5803653365761726E-3</v>
      </c>
      <c r="AW362" s="746">
        <v>5.5803653365761726E-3</v>
      </c>
      <c r="AX362" s="747">
        <v>5.5803653365761726E-3</v>
      </c>
      <c r="AY362" s="746">
        <v>2.0536715659901027E-2</v>
      </c>
      <c r="AZ362" s="746">
        <v>2.0536715659901027E-2</v>
      </c>
      <c r="BA362" s="746">
        <v>2.0536715659901027E-2</v>
      </c>
      <c r="BB362" s="747">
        <v>2.0536715659901027E-2</v>
      </c>
      <c r="BC362" s="746">
        <v>2.3809605387743828E-2</v>
      </c>
      <c r="BD362" s="746">
        <v>2.3809605387743828E-2</v>
      </c>
      <c r="BE362" s="746">
        <v>2.3809605387743828E-2</v>
      </c>
      <c r="BF362" s="747">
        <v>2.3809605387743828E-2</v>
      </c>
      <c r="BG362" s="746">
        <v>-9.4210497439393154E-3</v>
      </c>
      <c r="BH362" s="746">
        <v>-9.4210497439393154E-3</v>
      </c>
      <c r="BI362" s="746">
        <v>-9.4210497439393154E-3</v>
      </c>
      <c r="BJ362" s="745">
        <v>-9.4210497439393154E-3</v>
      </c>
      <c r="BK362" s="746">
        <v>4.0268280873824126E-3</v>
      </c>
      <c r="BL362" s="746">
        <v>4.0268280873824126E-3</v>
      </c>
      <c r="BM362" s="746">
        <v>4.0268280873824126E-3</v>
      </c>
      <c r="BN362" s="747">
        <v>4.0268280873824126E-3</v>
      </c>
      <c r="BO362" s="746">
        <v>2.4358479350627162E-2</v>
      </c>
      <c r="BP362" s="746">
        <v>2.4358479350627162E-2</v>
      </c>
      <c r="BQ362" s="746">
        <v>2.4358479350627162E-2</v>
      </c>
      <c r="BR362" s="747">
        <v>2.4358479350627162E-2</v>
      </c>
      <c r="BS362" s="746">
        <v>-7.8739548608823054E-3</v>
      </c>
      <c r="BT362" s="746">
        <v>-7.8739548608823054E-3</v>
      </c>
      <c r="BU362" s="746">
        <v>-7.8739548608823054E-3</v>
      </c>
      <c r="BV362" s="747">
        <v>-7.8739548608823054E-3</v>
      </c>
      <c r="BW362" s="746">
        <v>4.4269167521660433E-3</v>
      </c>
      <c r="BX362" s="746">
        <v>4.4269167521660433E-3</v>
      </c>
      <c r="BY362" s="746">
        <v>4.4269167521660433E-3</v>
      </c>
      <c r="BZ362" s="747">
        <v>4.4269167521660433E-3</v>
      </c>
      <c r="CA362" s="746">
        <v>3.1371557817192212E-4</v>
      </c>
      <c r="CB362" s="746">
        <v>3.1371557817192212E-4</v>
      </c>
      <c r="CC362" s="746">
        <v>3.1371557817192212E-4</v>
      </c>
      <c r="CD362" s="747">
        <v>3.1371557817192212E-4</v>
      </c>
      <c r="CE362" s="746">
        <v>-2.9321428520201878E-2</v>
      </c>
      <c r="CF362" s="746">
        <v>-2.9321428520201878E-2</v>
      </c>
      <c r="CG362" s="746">
        <v>-2.9321428520201878E-2</v>
      </c>
      <c r="CH362" s="747">
        <v>-2.9321428520201878E-2</v>
      </c>
      <c r="CI362" s="746">
        <v>6.1705995723215583E-4</v>
      </c>
      <c r="CJ362" s="746">
        <v>6.1705995723215583E-4</v>
      </c>
      <c r="CK362" s="746">
        <v>6.1705995723215583E-4</v>
      </c>
      <c r="CL362" s="747">
        <v>6.1705995723215583E-4</v>
      </c>
      <c r="CM362" s="746">
        <v>5.4544341279242096E-3</v>
      </c>
      <c r="CN362" s="746">
        <v>5.4544341279242096E-3</v>
      </c>
      <c r="CO362" s="746">
        <v>5.4544341279242096E-3</v>
      </c>
      <c r="CP362" s="747">
        <v>5.4544341279242096E-3</v>
      </c>
      <c r="CQ362" s="746">
        <v>1.0492480734406274E-2</v>
      </c>
      <c r="CR362" s="746">
        <v>1.0492480734406274E-2</v>
      </c>
      <c r="CS362" s="746">
        <v>1.0492480734406274E-2</v>
      </c>
      <c r="CT362" s="747">
        <v>1.0492480734406274E-2</v>
      </c>
      <c r="CU362" s="746">
        <v>-6.3201583366581148E-3</v>
      </c>
      <c r="CV362" s="746">
        <v>-6.3201583366581148E-3</v>
      </c>
      <c r="CW362" s="746">
        <v>-6.3201583366581148E-3</v>
      </c>
      <c r="CX362" s="747">
        <v>-6.3201583366581148E-3</v>
      </c>
      <c r="CY362" s="746">
        <v>5.8752076925132892E-3</v>
      </c>
      <c r="CZ362" s="746">
        <v>5.8752076925132892E-3</v>
      </c>
      <c r="DA362" s="746">
        <v>5.8752076925132892E-3</v>
      </c>
      <c r="DB362" s="747">
        <v>5.8752076925132892E-3</v>
      </c>
      <c r="DC362" s="746">
        <v>1.3847861555518804E-2</v>
      </c>
      <c r="DD362" s="746">
        <v>1.3847861555518804E-2</v>
      </c>
      <c r="DE362" s="746">
        <v>1.3847861555518804E-2</v>
      </c>
      <c r="DF362" s="747">
        <v>1.3847861555518804E-2</v>
      </c>
      <c r="DG362" s="746">
        <v>-5.45140281997584E-3</v>
      </c>
      <c r="DH362" s="746">
        <v>-5.45140281997584E-3</v>
      </c>
      <c r="DI362" s="746">
        <v>-5.45140281997584E-3</v>
      </c>
      <c r="DJ362" s="747">
        <v>-5.45140281997584E-3</v>
      </c>
      <c r="DK362" s="507"/>
      <c r="DL362" s="507"/>
      <c r="DM362" s="507"/>
      <c r="DN362" s="507"/>
      <c r="DO362" s="507"/>
      <c r="DP362" s="507"/>
      <c r="DQ362" s="507"/>
      <c r="DR362" s="507"/>
      <c r="DS362" s="507"/>
      <c r="DT362" s="507"/>
      <c r="DU362" s="507"/>
      <c r="DV362" s="507"/>
      <c r="DW362" s="507"/>
      <c r="DX362" s="507"/>
      <c r="DY362" s="507"/>
      <c r="DZ362" s="507"/>
    </row>
    <row r="363" spans="2:130">
      <c r="B363" s="503" t="s">
        <v>916</v>
      </c>
      <c r="C363" s="502" t="s">
        <v>1052</v>
      </c>
      <c r="D363" s="507"/>
      <c r="E363" s="507"/>
      <c r="F363" s="507"/>
      <c r="G363" s="507"/>
      <c r="H363" s="507"/>
      <c r="I363" s="507"/>
      <c r="J363" s="507"/>
      <c r="K363" s="507"/>
      <c r="L363" s="507"/>
      <c r="M363" s="507"/>
      <c r="N363" s="507"/>
      <c r="O363" s="507"/>
      <c r="P363" s="507"/>
      <c r="Q363" s="507"/>
      <c r="R363" s="507"/>
      <c r="S363" s="507"/>
      <c r="T363" s="507"/>
      <c r="U363" s="507"/>
      <c r="V363" s="749">
        <v>22.96364893283538</v>
      </c>
      <c r="W363" s="741">
        <v>24.618087937119956</v>
      </c>
      <c r="X363" s="741">
        <v>26.272526941404532</v>
      </c>
      <c r="Y363" s="741">
        <v>27.926965945689108</v>
      </c>
      <c r="Z363" s="749">
        <v>29.581404949973685</v>
      </c>
      <c r="AA363" s="741">
        <v>30.617500800752488</v>
      </c>
      <c r="AB363" s="741">
        <v>31.653596651531295</v>
      </c>
      <c r="AC363" s="741">
        <v>32.689692502310102</v>
      </c>
      <c r="AD363" s="749">
        <v>33.725788353088909</v>
      </c>
      <c r="AE363" s="741">
        <v>32.286996103622009</v>
      </c>
      <c r="AF363" s="741">
        <v>30.848203854155116</v>
      </c>
      <c r="AG363" s="741">
        <v>29.409411604688216</v>
      </c>
      <c r="AH363" s="749">
        <v>27.97061935522132</v>
      </c>
      <c r="AI363" s="741">
        <v>29.40300579458447</v>
      </c>
      <c r="AJ363" s="741">
        <v>30.835392233947616</v>
      </c>
      <c r="AK363" s="741">
        <v>32.267778673310765</v>
      </c>
      <c r="AL363" s="749">
        <v>33.700165112673915</v>
      </c>
      <c r="AM363" s="741">
        <v>36.401571563779129</v>
      </c>
      <c r="AN363" s="741">
        <v>39.102978014884343</v>
      </c>
      <c r="AO363" s="741">
        <v>41.804384465989564</v>
      </c>
      <c r="AP363" s="749">
        <v>44.505790917094778</v>
      </c>
      <c r="AQ363" s="741">
        <v>45.552441236641691</v>
      </c>
      <c r="AR363" s="741">
        <v>46.599091556188597</v>
      </c>
      <c r="AS363" s="741">
        <v>47.64574187573551</v>
      </c>
      <c r="AT363" s="741">
        <v>48.692392195282423</v>
      </c>
      <c r="AU363" s="741">
        <v>46.468385044796051</v>
      </c>
      <c r="AV363" s="741">
        <v>44.244377894309686</v>
      </c>
      <c r="AW363" s="741">
        <v>42.020370743823321</v>
      </c>
      <c r="AX363" s="749">
        <v>39.796363593336949</v>
      </c>
      <c r="AY363" s="741">
        <v>40.172501686101</v>
      </c>
      <c r="AZ363" s="741">
        <v>40.548639778865052</v>
      </c>
      <c r="BA363" s="741">
        <v>40.924777871629104</v>
      </c>
      <c r="BB363" s="749">
        <v>41.300915964393155</v>
      </c>
      <c r="BC363" s="741">
        <v>44.552331264619532</v>
      </c>
      <c r="BD363" s="741">
        <v>47.803746564845909</v>
      </c>
      <c r="BE363" s="741">
        <v>51.055161865072279</v>
      </c>
      <c r="BF363" s="749">
        <v>54.306577165298656</v>
      </c>
      <c r="BG363" s="741">
        <v>53.850299577383261</v>
      </c>
      <c r="BH363" s="741">
        <v>53.394021989467866</v>
      </c>
      <c r="BI363" s="741">
        <v>52.937744401552472</v>
      </c>
      <c r="BJ363" s="749">
        <v>52.481466813637077</v>
      </c>
      <c r="BK363" s="741">
        <v>56.230925616665317</v>
      </c>
      <c r="BL363" s="741">
        <v>59.980384419693564</v>
      </c>
      <c r="BM363" s="741">
        <v>63.729843222721804</v>
      </c>
      <c r="BN363" s="749">
        <v>67.479302025750044</v>
      </c>
      <c r="BO363" s="741">
        <v>69.129778385266206</v>
      </c>
      <c r="BP363" s="741">
        <v>70.780254744782354</v>
      </c>
      <c r="BQ363" s="741">
        <v>72.430731104298516</v>
      </c>
      <c r="BR363" s="750">
        <v>74.081207463814678</v>
      </c>
      <c r="BS363" s="741">
        <v>74.648202312501368</v>
      </c>
      <c r="BT363" s="741">
        <v>75.215197161188058</v>
      </c>
      <c r="BU363" s="741">
        <v>75.782192009874748</v>
      </c>
      <c r="BV363" s="749">
        <v>76.349186858561438</v>
      </c>
      <c r="BW363" s="741">
        <v>76.485014319994121</v>
      </c>
      <c r="BX363" s="741">
        <v>76.620841781426819</v>
      </c>
      <c r="BY363" s="741">
        <v>76.756669242859516</v>
      </c>
      <c r="BZ363" s="749">
        <v>76.892496704292199</v>
      </c>
      <c r="CA363" s="741">
        <v>78.475569856241492</v>
      </c>
      <c r="CB363" s="741">
        <v>80.058643008190785</v>
      </c>
      <c r="CC363" s="741">
        <v>81.641716160140078</v>
      </c>
      <c r="CD363" s="749">
        <v>83.224789312089356</v>
      </c>
      <c r="CE363" s="741">
        <v>81.793833551151707</v>
      </c>
      <c r="CF363" s="741">
        <v>80.362877790214057</v>
      </c>
      <c r="CG363" s="741">
        <v>78.931922029276407</v>
      </c>
      <c r="CH363" s="749">
        <v>77.500966268338757</v>
      </c>
      <c r="CI363" s="741">
        <v>78.956705750751496</v>
      </c>
      <c r="CJ363" s="741">
        <v>80.41244523316422</v>
      </c>
      <c r="CK363" s="741">
        <v>81.868184715576945</v>
      </c>
      <c r="CL363" s="749">
        <v>83.323924197989683</v>
      </c>
      <c r="CM363" s="741">
        <v>87.492943148492259</v>
      </c>
      <c r="CN363" s="741">
        <v>91.661962098994849</v>
      </c>
      <c r="CO363" s="741">
        <v>95.830981049497424</v>
      </c>
      <c r="CP363" s="749">
        <v>100</v>
      </c>
      <c r="CQ363" s="741">
        <v>100.30376840607053</v>
      </c>
      <c r="CR363" s="741">
        <v>100.60753681214108</v>
      </c>
      <c r="CS363" s="741">
        <v>100.91130521821162</v>
      </c>
      <c r="CT363" s="749">
        <v>101.21507362428216</v>
      </c>
      <c r="CU363" s="741">
        <v>107.54340292698346</v>
      </c>
      <c r="CV363" s="741">
        <v>113.87173222968474</v>
      </c>
      <c r="CW363" s="741">
        <v>120.20006153238603</v>
      </c>
      <c r="CX363" s="749">
        <v>126.52839083508734</v>
      </c>
      <c r="CY363" s="741">
        <v>125.63620403822624</v>
      </c>
      <c r="CZ363" s="741">
        <v>124.74401724136516</v>
      </c>
      <c r="DA363" s="741">
        <v>123.85183044450407</v>
      </c>
      <c r="DB363" s="749">
        <v>122.95964364764298</v>
      </c>
      <c r="DC363" s="741">
        <v>129.72993403009428</v>
      </c>
      <c r="DD363" s="741">
        <v>136.50022441254561</v>
      </c>
      <c r="DE363" s="741">
        <v>143.27051479499693</v>
      </c>
      <c r="DF363" s="749">
        <v>150.04080517744825</v>
      </c>
      <c r="DG363" s="741">
        <v>157.42107737707246</v>
      </c>
      <c r="DH363" s="741">
        <v>164.80134957669668</v>
      </c>
      <c r="DI363" s="741">
        <v>172.18162177632087</v>
      </c>
      <c r="DJ363" s="749">
        <v>179.56189397594511</v>
      </c>
      <c r="DK363" s="507"/>
      <c r="DL363" s="507"/>
      <c r="DM363" s="507"/>
      <c r="DN363" s="507"/>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51">
        <v>0</v>
      </c>
      <c r="W364" s="752">
        <v>0</v>
      </c>
      <c r="X364" s="752">
        <v>0</v>
      </c>
      <c r="Y364" s="752">
        <v>0</v>
      </c>
      <c r="Z364" s="751">
        <v>0</v>
      </c>
      <c r="AA364" s="752">
        <v>0</v>
      </c>
      <c r="AB364" s="752">
        <v>0</v>
      </c>
      <c r="AC364" s="752">
        <v>0</v>
      </c>
      <c r="AD364" s="751">
        <v>0</v>
      </c>
      <c r="AE364" s="752">
        <v>0</v>
      </c>
      <c r="AF364" s="752">
        <v>0</v>
      </c>
      <c r="AG364" s="752">
        <v>0</v>
      </c>
      <c r="AH364" s="751">
        <v>0</v>
      </c>
      <c r="AI364" s="752">
        <v>0</v>
      </c>
      <c r="AJ364" s="752">
        <v>0</v>
      </c>
      <c r="AK364" s="752">
        <v>0</v>
      </c>
      <c r="AL364" s="753">
        <v>0</v>
      </c>
      <c r="AM364" s="752">
        <v>0</v>
      </c>
      <c r="AN364" s="752">
        <v>0</v>
      </c>
      <c r="AO364" s="752">
        <v>0</v>
      </c>
      <c r="AP364" s="751">
        <v>0</v>
      </c>
      <c r="AQ364" s="741" t="e">
        <v>#DIV/0!</v>
      </c>
      <c r="AR364" s="741" t="e">
        <v>#DIV/0!</v>
      </c>
      <c r="AS364" s="741" t="e">
        <v>#DIV/0!</v>
      </c>
      <c r="AT364" s="741" t="e">
        <v>#DIV/0!</v>
      </c>
      <c r="AU364" s="741" t="e">
        <v>#DIV/0!</v>
      </c>
      <c r="AV364" s="741" t="e">
        <v>#DIV/0!</v>
      </c>
      <c r="AW364" s="741" t="e">
        <v>#DIV/0!</v>
      </c>
      <c r="AX364" s="749">
        <v>69.157149381231633</v>
      </c>
      <c r="AY364" s="741">
        <v>65.007312963906202</v>
      </c>
      <c r="AZ364" s="741">
        <v>60.857476546580763</v>
      </c>
      <c r="BA364" s="741">
        <v>56.707640129255324</v>
      </c>
      <c r="BB364" s="749">
        <v>52.557803711929893</v>
      </c>
      <c r="BC364" s="741">
        <v>56.234355837811599</v>
      </c>
      <c r="BD364" s="741">
        <v>59.910907963693305</v>
      </c>
      <c r="BE364" s="741">
        <v>63.587460089575011</v>
      </c>
      <c r="BF364" s="749">
        <v>67.264012215456717</v>
      </c>
      <c r="BG364" s="741">
        <v>63.508417566674339</v>
      </c>
      <c r="BH364" s="741">
        <v>59.752822917891962</v>
      </c>
      <c r="BI364" s="741">
        <v>55.997228269109577</v>
      </c>
      <c r="BJ364" s="749">
        <v>52.2416336203272</v>
      </c>
      <c r="BK364" s="741">
        <v>56.034176571709565</v>
      </c>
      <c r="BL364" s="741">
        <v>59.826719523091938</v>
      </c>
      <c r="BM364" s="741">
        <v>63.619262474474304</v>
      </c>
      <c r="BN364" s="749">
        <v>67.41180542585667</v>
      </c>
      <c r="BO364" s="741">
        <v>71.322445961987668</v>
      </c>
      <c r="BP364" s="741">
        <v>75.233086498118666</v>
      </c>
      <c r="BQ364" s="741">
        <v>79.143727034249679</v>
      </c>
      <c r="BR364" s="750">
        <v>83.054367570380677</v>
      </c>
      <c r="BS364" s="741">
        <v>81.78077879798623</v>
      </c>
      <c r="BT364" s="741">
        <v>80.507190025591797</v>
      </c>
      <c r="BU364" s="741">
        <v>79.233601253197349</v>
      </c>
      <c r="BV364" s="749">
        <v>77.960012480802902</v>
      </c>
      <c r="BW364" s="741">
        <v>79.299123315653816</v>
      </c>
      <c r="BX364" s="741">
        <v>80.638234150504729</v>
      </c>
      <c r="BY364" s="741">
        <v>81.977344985355657</v>
      </c>
      <c r="BZ364" s="749">
        <v>83.316455820206571</v>
      </c>
      <c r="CA364" s="741">
        <v>81.404759870568881</v>
      </c>
      <c r="CB364" s="741">
        <v>79.493063920931192</v>
      </c>
      <c r="CC364" s="741">
        <v>77.581367971293503</v>
      </c>
      <c r="CD364" s="749">
        <v>75.669672021655813</v>
      </c>
      <c r="CE364" s="741">
        <v>78.254578683369061</v>
      </c>
      <c r="CF364" s="741">
        <v>80.839485345082295</v>
      </c>
      <c r="CG364" s="741">
        <v>83.424392006795543</v>
      </c>
      <c r="CH364" s="749">
        <v>86.009298668508791</v>
      </c>
      <c r="CI364" s="741">
        <v>85.369314288494039</v>
      </c>
      <c r="CJ364" s="741">
        <v>84.729329908479286</v>
      </c>
      <c r="CK364" s="741">
        <v>84.089345528464534</v>
      </c>
      <c r="CL364" s="749">
        <v>83.449361148449782</v>
      </c>
      <c r="CM364" s="741">
        <v>130.37865654568293</v>
      </c>
      <c r="CN364" s="741">
        <v>177.30795194291608</v>
      </c>
      <c r="CO364" s="741">
        <v>224.23724734014922</v>
      </c>
      <c r="CP364" s="749">
        <v>271.16654273738237</v>
      </c>
      <c r="CQ364" s="741">
        <v>236.08865891526366</v>
      </c>
      <c r="CR364" s="741">
        <v>201.0107750931449</v>
      </c>
      <c r="CS364" s="741">
        <v>165.93289127102616</v>
      </c>
      <c r="CT364" s="749">
        <v>130.85500744890746</v>
      </c>
      <c r="CU364" s="741">
        <v>130.10302761850983</v>
      </c>
      <c r="CV364" s="741">
        <v>129.35104778811223</v>
      </c>
      <c r="CW364" s="741">
        <v>128.5990679577146</v>
      </c>
      <c r="CX364" s="749">
        <v>127.84708812731697</v>
      </c>
      <c r="CY364" s="741">
        <v>127.50799619642135</v>
      </c>
      <c r="CZ364" s="741">
        <v>127.16890426552573</v>
      </c>
      <c r="DA364" s="741">
        <v>126.82981233463011</v>
      </c>
      <c r="DB364" s="749">
        <v>126.49072040373449</v>
      </c>
      <c r="DC364" s="741">
        <v>132.27633339959806</v>
      </c>
      <c r="DD364" s="741">
        <v>138.06194639546163</v>
      </c>
      <c r="DE364" s="741">
        <v>143.84755939132518</v>
      </c>
      <c r="DF364" s="749">
        <v>149.63317238718875</v>
      </c>
      <c r="DG364" s="741">
        <v>156.21332561870821</v>
      </c>
      <c r="DH364" s="741">
        <v>162.7934788502277</v>
      </c>
      <c r="DI364" s="741">
        <v>169.37363208174719</v>
      </c>
      <c r="DJ364" s="749">
        <v>175.95378531326668</v>
      </c>
      <c r="DK364" s="507"/>
      <c r="DL364" s="507"/>
      <c r="DM364" s="507"/>
      <c r="DN364" s="507"/>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49">
        <v>2.8265649719703312</v>
      </c>
      <c r="W365" s="741">
        <v>2.8048983485110823</v>
      </c>
      <c r="X365" s="741">
        <v>2.7832317250518335</v>
      </c>
      <c r="Y365" s="741">
        <v>2.7615651015925851</v>
      </c>
      <c r="Z365" s="749">
        <v>2.7398984781333362</v>
      </c>
      <c r="AA365" s="741">
        <v>3.7081575055406626</v>
      </c>
      <c r="AB365" s="741">
        <v>4.6764165329479894</v>
      </c>
      <c r="AC365" s="741">
        <v>5.6446755603553163</v>
      </c>
      <c r="AD365" s="749">
        <v>6.6129345877626422</v>
      </c>
      <c r="AE365" s="741">
        <v>6.6630276336132033</v>
      </c>
      <c r="AF365" s="741">
        <v>6.7131206794637643</v>
      </c>
      <c r="AG365" s="741">
        <v>6.7632137253143254</v>
      </c>
      <c r="AH365" s="749">
        <v>6.8133067711648865</v>
      </c>
      <c r="AI365" s="741">
        <v>7.1650134467371185</v>
      </c>
      <c r="AJ365" s="741">
        <v>7.5167201223093496</v>
      </c>
      <c r="AK365" s="741">
        <v>7.8684267978815816</v>
      </c>
      <c r="AL365" s="750">
        <v>8.2201334734538136</v>
      </c>
      <c r="AM365" s="741">
        <v>8.8022263762459403</v>
      </c>
      <c r="AN365" s="741">
        <v>9.384319279038067</v>
      </c>
      <c r="AO365" s="741">
        <v>9.9664121818301936</v>
      </c>
      <c r="AP365" s="749">
        <v>10.54850508462232</v>
      </c>
      <c r="AQ365" s="741">
        <v>11.193198615640631</v>
      </c>
      <c r="AR365" s="741">
        <v>11.837892146658941</v>
      </c>
      <c r="AS365" s="741">
        <v>12.482585677677251</v>
      </c>
      <c r="AT365" s="741">
        <v>13.127279208695562</v>
      </c>
      <c r="AU365" s="741">
        <v>13.932471878382334</v>
      </c>
      <c r="AV365" s="741">
        <v>14.737664548069104</v>
      </c>
      <c r="AW365" s="741">
        <v>15.542857217755875</v>
      </c>
      <c r="AX365" s="749">
        <v>16.348049887442645</v>
      </c>
      <c r="AY365" s="741">
        <v>17.650470569747753</v>
      </c>
      <c r="AZ365" s="741">
        <v>18.952891252052858</v>
      </c>
      <c r="BA365" s="741">
        <v>20.255311934357966</v>
      </c>
      <c r="BB365" s="749">
        <v>21.557732616663074</v>
      </c>
      <c r="BC365" s="741">
        <v>24.385808415077541</v>
      </c>
      <c r="BD365" s="741">
        <v>27.213884213492008</v>
      </c>
      <c r="BE365" s="741">
        <v>30.041960011906475</v>
      </c>
      <c r="BF365" s="749">
        <v>32.870035810320942</v>
      </c>
      <c r="BG365" s="741">
        <v>33.891305000621436</v>
      </c>
      <c r="BH365" s="741">
        <v>34.91257419092193</v>
      </c>
      <c r="BI365" s="741">
        <v>35.933843381222424</v>
      </c>
      <c r="BJ365" s="749">
        <v>36.955112571522918</v>
      </c>
      <c r="BK365" s="741">
        <v>38.196333610372989</v>
      </c>
      <c r="BL365" s="741">
        <v>39.43755464922306</v>
      </c>
      <c r="BM365" s="741">
        <v>40.678775688073131</v>
      </c>
      <c r="BN365" s="749">
        <v>41.919996726923195</v>
      </c>
      <c r="BO365" s="741">
        <v>45.964026278537723</v>
      </c>
      <c r="BP365" s="741">
        <v>50.008055830152252</v>
      </c>
      <c r="BQ365" s="741">
        <v>54.05208538176678</v>
      </c>
      <c r="BR365" s="750">
        <v>58.096114933381308</v>
      </c>
      <c r="BS365" s="741">
        <v>61.814219112081659</v>
      </c>
      <c r="BT365" s="741">
        <v>65.532323290782017</v>
      </c>
      <c r="BU365" s="741">
        <v>69.250427469482375</v>
      </c>
      <c r="BV365" s="749">
        <v>72.968531648182719</v>
      </c>
      <c r="BW365" s="741">
        <v>74.138807619788082</v>
      </c>
      <c r="BX365" s="741">
        <v>75.309083591393431</v>
      </c>
      <c r="BY365" s="741">
        <v>76.479359562998781</v>
      </c>
      <c r="BZ365" s="749">
        <v>77.649635534604144</v>
      </c>
      <c r="CA365" s="741">
        <v>79.771720242187868</v>
      </c>
      <c r="CB365" s="741">
        <v>81.893804949771607</v>
      </c>
      <c r="CC365" s="741">
        <v>84.015889657355345</v>
      </c>
      <c r="CD365" s="749">
        <v>86.137974364939069</v>
      </c>
      <c r="CE365" s="741">
        <v>86.364575176970376</v>
      </c>
      <c r="CF365" s="741">
        <v>86.59117598900167</v>
      </c>
      <c r="CG365" s="741">
        <v>86.817776801032963</v>
      </c>
      <c r="CH365" s="749">
        <v>87.04437761306427</v>
      </c>
      <c r="CI365" s="741">
        <v>87.954156432499403</v>
      </c>
      <c r="CJ365" s="741">
        <v>88.863935251934549</v>
      </c>
      <c r="CK365" s="741">
        <v>89.773714071369696</v>
      </c>
      <c r="CL365" s="749">
        <v>90.683492890804828</v>
      </c>
      <c r="CM365" s="741">
        <v>93.012619668103625</v>
      </c>
      <c r="CN365" s="741">
        <v>95.341746445402407</v>
      </c>
      <c r="CO365" s="741">
        <v>97.670873222701204</v>
      </c>
      <c r="CP365" s="749">
        <v>100</v>
      </c>
      <c r="CQ365" s="741">
        <v>100.97178852665759</v>
      </c>
      <c r="CR365" s="741">
        <v>101.94357705331518</v>
      </c>
      <c r="CS365" s="741">
        <v>102.91536557997277</v>
      </c>
      <c r="CT365" s="749">
        <v>103.88715410663036</v>
      </c>
      <c r="CU365" s="741">
        <v>104.54942188209537</v>
      </c>
      <c r="CV365" s="741">
        <v>105.21168965756038</v>
      </c>
      <c r="CW365" s="741">
        <v>105.87395743302541</v>
      </c>
      <c r="CX365" s="749">
        <v>106.53622520849042</v>
      </c>
      <c r="CY365" s="741">
        <v>106.35865235093013</v>
      </c>
      <c r="CZ365" s="741">
        <v>106.18107949336982</v>
      </c>
      <c r="DA365" s="741">
        <v>106.00350663580952</v>
      </c>
      <c r="DB365" s="749">
        <v>105.82593377824922</v>
      </c>
      <c r="DC365" s="741">
        <v>109.72582907280859</v>
      </c>
      <c r="DD365" s="741">
        <v>113.62572436736798</v>
      </c>
      <c r="DE365" s="741">
        <v>117.52561966192737</v>
      </c>
      <c r="DF365" s="749">
        <v>121.42551495648674</v>
      </c>
      <c r="DG365" s="741">
        <v>127.02357774625483</v>
      </c>
      <c r="DH365" s="741">
        <v>132.62164053602294</v>
      </c>
      <c r="DI365" s="741">
        <v>138.21970332579102</v>
      </c>
      <c r="DJ365" s="749">
        <v>143.81776611555912</v>
      </c>
      <c r="DK365" s="507"/>
      <c r="DL365" s="507"/>
      <c r="DM365" s="507"/>
      <c r="DN365" s="507"/>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51">
        <v>0</v>
      </c>
      <c r="W366" s="752">
        <v>0</v>
      </c>
      <c r="X366" s="752">
        <v>0</v>
      </c>
      <c r="Y366" s="752">
        <v>0</v>
      </c>
      <c r="Z366" s="751">
        <v>0</v>
      </c>
      <c r="AA366" s="752">
        <v>0</v>
      </c>
      <c r="AB366" s="752">
        <v>0</v>
      </c>
      <c r="AC366" s="752">
        <v>0</v>
      </c>
      <c r="AD366" s="751">
        <v>0</v>
      </c>
      <c r="AE366" s="752">
        <v>0</v>
      </c>
      <c r="AF366" s="752">
        <v>0</v>
      </c>
      <c r="AG366" s="752">
        <v>0</v>
      </c>
      <c r="AH366" s="751">
        <v>0</v>
      </c>
      <c r="AI366" s="752">
        <v>0</v>
      </c>
      <c r="AJ366" s="752">
        <v>0</v>
      </c>
      <c r="AK366" s="752">
        <v>0</v>
      </c>
      <c r="AL366" s="751">
        <v>0</v>
      </c>
      <c r="AM366" s="752">
        <v>0</v>
      </c>
      <c r="AN366" s="752">
        <v>0</v>
      </c>
      <c r="AO366" s="752">
        <v>0</v>
      </c>
      <c r="AP366" s="751">
        <v>0</v>
      </c>
      <c r="AQ366" s="741">
        <v>18.395372867740864</v>
      </c>
      <c r="AR366" s="741">
        <v>36.790745735481728</v>
      </c>
      <c r="AS366" s="741">
        <v>55.186118603222596</v>
      </c>
      <c r="AT366" s="741">
        <v>73.581491470963456</v>
      </c>
      <c r="AU366" s="741">
        <v>73.363724724820017</v>
      </c>
      <c r="AV366" s="741">
        <v>73.145957978676577</v>
      </c>
      <c r="AW366" s="741">
        <v>72.928191232533138</v>
      </c>
      <c r="AX366" s="749">
        <v>72.710424486389698</v>
      </c>
      <c r="AY366" s="741">
        <v>72.857424446199133</v>
      </c>
      <c r="AZ366" s="741">
        <v>73.004424406008567</v>
      </c>
      <c r="BA366" s="741">
        <v>73.151424365818002</v>
      </c>
      <c r="BB366" s="749">
        <v>73.298424325627437</v>
      </c>
      <c r="BC366" s="741">
        <v>76.727939288545883</v>
      </c>
      <c r="BD366" s="741">
        <v>80.157454251464344</v>
      </c>
      <c r="BE366" s="741">
        <v>83.58696921438279</v>
      </c>
      <c r="BF366" s="749">
        <v>87.016484177301237</v>
      </c>
      <c r="BG366" s="741">
        <v>86.349554801450381</v>
      </c>
      <c r="BH366" s="741">
        <v>85.682625425599525</v>
      </c>
      <c r="BI366" s="741">
        <v>85.015696049748669</v>
      </c>
      <c r="BJ366" s="749">
        <v>84.348766673897799</v>
      </c>
      <c r="BK366" s="741">
        <v>86.061167055181272</v>
      </c>
      <c r="BL366" s="741">
        <v>87.773567436464731</v>
      </c>
      <c r="BM366" s="741">
        <v>89.485967817748204</v>
      </c>
      <c r="BN366" s="749">
        <v>91.198368199031677</v>
      </c>
      <c r="BO366" s="741">
        <v>95.000136453200312</v>
      </c>
      <c r="BP366" s="741">
        <v>98.801904707368948</v>
      </c>
      <c r="BQ366" s="741">
        <v>102.60367296153757</v>
      </c>
      <c r="BR366" s="750">
        <v>106.4054412157062</v>
      </c>
      <c r="BS366" s="741">
        <v>106.32755625614271</v>
      </c>
      <c r="BT366" s="741">
        <v>106.24967129657921</v>
      </c>
      <c r="BU366" s="741">
        <v>106.17178633701573</v>
      </c>
      <c r="BV366" s="749">
        <v>106.09390137745223</v>
      </c>
      <c r="BW366" s="741">
        <v>107.89233327094794</v>
      </c>
      <c r="BX366" s="741">
        <v>109.69076516444363</v>
      </c>
      <c r="BY366" s="741">
        <v>111.48919705793932</v>
      </c>
      <c r="BZ366" s="749">
        <v>113.28762895143504</v>
      </c>
      <c r="CA366" s="741">
        <v>115.18158196926257</v>
      </c>
      <c r="CB366" s="741">
        <v>117.07553498709011</v>
      </c>
      <c r="CC366" s="741">
        <v>118.96948800491765</v>
      </c>
      <c r="CD366" s="749">
        <v>120.86344102274518</v>
      </c>
      <c r="CE366" s="741">
        <v>119.23142639483984</v>
      </c>
      <c r="CF366" s="741">
        <v>117.59941176693451</v>
      </c>
      <c r="CG366" s="741">
        <v>115.96739713902919</v>
      </c>
      <c r="CH366" s="749">
        <v>114.33538251112385</v>
      </c>
      <c r="CI366" s="741">
        <v>116.6999369727055</v>
      </c>
      <c r="CJ366" s="741">
        <v>119.06449143428713</v>
      </c>
      <c r="CK366" s="741">
        <v>121.42904589586878</v>
      </c>
      <c r="CL366" s="749">
        <v>123.79360035745043</v>
      </c>
      <c r="CM366" s="741">
        <v>142.91386220718962</v>
      </c>
      <c r="CN366" s="741">
        <v>162.03412405692882</v>
      </c>
      <c r="CO366" s="741">
        <v>181.15438590666804</v>
      </c>
      <c r="CP366" s="749">
        <v>200.27464775640723</v>
      </c>
      <c r="CQ366" s="741">
        <v>180.56181356703277</v>
      </c>
      <c r="CR366" s="741">
        <v>160.84897937765831</v>
      </c>
      <c r="CS366" s="741">
        <v>141.13614518828385</v>
      </c>
      <c r="CT366" s="749">
        <v>121.4233109989094</v>
      </c>
      <c r="CU366" s="741">
        <v>122.42484061375959</v>
      </c>
      <c r="CV366" s="741">
        <v>123.42637022860976</v>
      </c>
      <c r="CW366" s="741">
        <v>124.42789984345995</v>
      </c>
      <c r="CX366" s="749">
        <v>125.42942945831012</v>
      </c>
      <c r="CY366" s="741">
        <v>125.34634883537673</v>
      </c>
      <c r="CZ366" s="741">
        <v>125.26326821244331</v>
      </c>
      <c r="DA366" s="741">
        <v>125.1801875895099</v>
      </c>
      <c r="DB366" s="749">
        <v>125.0971069665765</v>
      </c>
      <c r="DC366" s="741">
        <v>129.51291331368094</v>
      </c>
      <c r="DD366" s="741">
        <v>133.92871966078539</v>
      </c>
      <c r="DE366" s="741">
        <v>138.34452600788981</v>
      </c>
      <c r="DF366" s="749">
        <v>142.76033235499426</v>
      </c>
      <c r="DG366" s="741">
        <v>149.0195315985041</v>
      </c>
      <c r="DH366" s="741">
        <v>155.27873084201397</v>
      </c>
      <c r="DI366" s="741">
        <v>161.53793008552384</v>
      </c>
      <c r="DJ366" s="749">
        <v>167.79712932903368</v>
      </c>
      <c r="DK366" s="507"/>
      <c r="DL366" s="507"/>
      <c r="DM366" s="507"/>
      <c r="DN366" s="507"/>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54">
        <v>6.1962380323961619E-3</v>
      </c>
      <c r="W367" s="755">
        <v>7.8229920939230424E-2</v>
      </c>
      <c r="X367" s="755">
        <v>7.8229920939230424E-2</v>
      </c>
      <c r="Y367" s="755">
        <v>7.8229920939230424E-2</v>
      </c>
      <c r="Z367" s="756">
        <v>7.8229920939230424E-2</v>
      </c>
      <c r="AA367" s="755">
        <v>-0.1333130272813568</v>
      </c>
      <c r="AB367" s="755">
        <v>-0.1333130272813568</v>
      </c>
      <c r="AC367" s="755">
        <v>-0.1333130272813568</v>
      </c>
      <c r="AD367" s="756">
        <v>-0.1333130272813568</v>
      </c>
      <c r="AE367" s="755">
        <v>-3.3444892340209892E-2</v>
      </c>
      <c r="AF367" s="755">
        <v>-3.3444892340209892E-2</v>
      </c>
      <c r="AG367" s="755">
        <v>-3.3444892340209892E-2</v>
      </c>
      <c r="AH367" s="756">
        <v>-3.3444892340209892E-2</v>
      </c>
      <c r="AI367" s="755">
        <v>-8.9055145620442477E-4</v>
      </c>
      <c r="AJ367" s="755">
        <v>-8.9055145620442477E-4</v>
      </c>
      <c r="AK367" s="755">
        <v>-8.9055145620442477E-4</v>
      </c>
      <c r="AL367" s="756">
        <v>-8.9055145620442477E-4</v>
      </c>
      <c r="AM367" s="755">
        <v>4.560106282354931E-2</v>
      </c>
      <c r="AN367" s="755">
        <v>4.560106282354931E-2</v>
      </c>
      <c r="AO367" s="755">
        <v>4.560106282354931E-2</v>
      </c>
      <c r="AP367" s="756">
        <v>4.560106282354931E-2</v>
      </c>
      <c r="AQ367" s="755">
        <v>2.4447532352911971E-2</v>
      </c>
      <c r="AR367" s="755">
        <v>2.4447532352911971E-2</v>
      </c>
      <c r="AS367" s="755">
        <v>2.4447532352911971E-2</v>
      </c>
      <c r="AT367" s="755">
        <v>2.4447532352911971E-2</v>
      </c>
      <c r="AU367" s="755">
        <v>-3.9775641495876118E-2</v>
      </c>
      <c r="AV367" s="755">
        <v>-3.9775641495876118E-2</v>
      </c>
      <c r="AW367" s="755">
        <v>-3.9775641495876118E-2</v>
      </c>
      <c r="AX367" s="756">
        <v>-3.9775641495876118E-2</v>
      </c>
      <c r="AY367" s="755">
        <v>9.7315218565723893E-3</v>
      </c>
      <c r="AZ367" s="755">
        <v>9.7315218565723893E-3</v>
      </c>
      <c r="BA367" s="755">
        <v>9.7315218565723893E-3</v>
      </c>
      <c r="BB367" s="756">
        <v>9.7315218565723893E-3</v>
      </c>
      <c r="BC367" s="755">
        <v>8.2332950096676849E-3</v>
      </c>
      <c r="BD367" s="755">
        <v>8.2332950096676849E-3</v>
      </c>
      <c r="BE367" s="755">
        <v>8.2332950096676849E-3</v>
      </c>
      <c r="BF367" s="756">
        <v>8.2332950096676849E-3</v>
      </c>
      <c r="BG367" s="755">
        <v>6.5778723225833891E-3</v>
      </c>
      <c r="BH367" s="755">
        <v>6.5778723225833891E-3</v>
      </c>
      <c r="BI367" s="755">
        <v>6.5778723225833891E-3</v>
      </c>
      <c r="BJ367" s="756">
        <v>6.5778723225833891E-3</v>
      </c>
      <c r="BK367" s="755">
        <v>4.2015785115286086E-2</v>
      </c>
      <c r="BL367" s="755">
        <v>4.2015785115286086E-2</v>
      </c>
      <c r="BM367" s="755">
        <v>4.2015785115286086E-2</v>
      </c>
      <c r="BN367" s="756">
        <v>4.2015785115286086E-2</v>
      </c>
      <c r="BO367" s="755">
        <v>-5.1960587829484123E-2</v>
      </c>
      <c r="BP367" s="755">
        <v>-5.1960587829484123E-2</v>
      </c>
      <c r="BQ367" s="755">
        <v>-5.1960587829484123E-2</v>
      </c>
      <c r="BR367" s="756">
        <v>-5.1960587829484123E-2</v>
      </c>
      <c r="BS367" s="755">
        <v>-4.4861178555811426E-2</v>
      </c>
      <c r="BT367" s="755">
        <v>-4.4861178555811426E-2</v>
      </c>
      <c r="BU367" s="755">
        <v>-4.4861178555811426E-2</v>
      </c>
      <c r="BV367" s="756">
        <v>-4.4861178555811426E-2</v>
      </c>
      <c r="BW367" s="755">
        <v>-1.3399454982765846E-2</v>
      </c>
      <c r="BX367" s="755">
        <v>-1.3399454982765846E-2</v>
      </c>
      <c r="BY367" s="755">
        <v>-1.3399454982765846E-2</v>
      </c>
      <c r="BZ367" s="756">
        <v>-1.3399454982765846E-2</v>
      </c>
      <c r="CA367" s="755">
        <v>-6.0765705550385463E-3</v>
      </c>
      <c r="CB367" s="755">
        <v>-6.0765705550385463E-3</v>
      </c>
      <c r="CC367" s="755">
        <v>-6.0765705550385463E-3</v>
      </c>
      <c r="CD367" s="756">
        <v>-6.0765705550385463E-3</v>
      </c>
      <c r="CE367" s="755">
        <v>-1.9618102044319491E-2</v>
      </c>
      <c r="CF367" s="755">
        <v>-1.9618102044319491E-2</v>
      </c>
      <c r="CG367" s="755">
        <v>-1.9618102044319491E-2</v>
      </c>
      <c r="CH367" s="756">
        <v>-1.9618102044319491E-2</v>
      </c>
      <c r="CI367" s="755">
        <v>7.9972585639692673E-3</v>
      </c>
      <c r="CJ367" s="755">
        <v>7.9972585639692673E-3</v>
      </c>
      <c r="CK367" s="755">
        <v>7.9972585639692673E-3</v>
      </c>
      <c r="CL367" s="756">
        <v>7.9972585639692673E-3</v>
      </c>
      <c r="CM367" s="755">
        <v>2.208119925835389E-2</v>
      </c>
      <c r="CN367" s="755">
        <v>2.208119925835389E-2</v>
      </c>
      <c r="CO367" s="755">
        <v>2.208119925835389E-2</v>
      </c>
      <c r="CP367" s="756">
        <v>2.208119925835389E-2</v>
      </c>
      <c r="CQ367" s="755">
        <v>-6.4302475732600506E-3</v>
      </c>
      <c r="CR367" s="755">
        <v>-6.4302475732600506E-3</v>
      </c>
      <c r="CS367" s="755">
        <v>-6.4302475732600506E-3</v>
      </c>
      <c r="CT367" s="756">
        <v>-6.4302475732600506E-3</v>
      </c>
      <c r="CU367" s="755">
        <v>5.4752546076593078E-2</v>
      </c>
      <c r="CV367" s="755">
        <v>5.4752546076593078E-2</v>
      </c>
      <c r="CW367" s="755">
        <v>5.4752546076593078E-2</v>
      </c>
      <c r="CX367" s="756">
        <v>5.4752546076593078E-2</v>
      </c>
      <c r="CY367" s="755">
        <v>-5.4206337797492454E-3</v>
      </c>
      <c r="CZ367" s="755">
        <v>-5.4206337797492454E-3</v>
      </c>
      <c r="DA367" s="755">
        <v>-5.4206337797492454E-3</v>
      </c>
      <c r="DB367" s="756">
        <v>-5.4206337797492454E-3</v>
      </c>
      <c r="DC367" s="755">
        <v>1.5869766527715046E-2</v>
      </c>
      <c r="DD367" s="755">
        <v>1.5869766527715046E-2</v>
      </c>
      <c r="DE367" s="755">
        <v>1.5869766527715046E-2</v>
      </c>
      <c r="DF367" s="756">
        <v>1.5869766527715046E-2</v>
      </c>
      <c r="DG367" s="755">
        <v>2.6051586934020543E-3</v>
      </c>
      <c r="DH367" s="755">
        <v>2.6051586934020543E-3</v>
      </c>
      <c r="DI367" s="755">
        <v>2.6051586934020543E-3</v>
      </c>
      <c r="DJ367" s="756">
        <v>2.6051586934020543E-3</v>
      </c>
      <c r="DK367" s="507"/>
      <c r="DL367" s="507"/>
      <c r="DM367" s="507"/>
      <c r="DN367" s="507"/>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39"/>
      <c r="W368" s="744"/>
      <c r="X368" s="744"/>
      <c r="Y368" s="744"/>
      <c r="Z368" s="739"/>
      <c r="AA368" s="744"/>
      <c r="AB368" s="744"/>
      <c r="AC368" s="744"/>
      <c r="AD368" s="739"/>
      <c r="AE368" s="744"/>
      <c r="AF368" s="744"/>
      <c r="AG368" s="744"/>
      <c r="AH368" s="739"/>
      <c r="AI368" s="744"/>
      <c r="AJ368" s="744"/>
      <c r="AK368" s="744"/>
      <c r="AL368" s="739"/>
      <c r="AM368" s="744"/>
      <c r="AN368" s="744"/>
      <c r="AO368" s="744"/>
      <c r="AP368" s="739"/>
      <c r="AQ368" s="744"/>
      <c r="AR368" s="744"/>
      <c r="AS368" s="744"/>
      <c r="AT368" s="744"/>
      <c r="AU368" s="744"/>
      <c r="AV368" s="744"/>
      <c r="AW368" s="744"/>
      <c r="AX368" s="739"/>
      <c r="AY368" s="744"/>
      <c r="AZ368" s="744"/>
      <c r="BA368" s="744"/>
      <c r="BB368" s="739"/>
      <c r="BC368" s="744"/>
      <c r="BD368" s="744"/>
      <c r="BE368" s="744"/>
      <c r="BF368" s="739"/>
      <c r="BG368" s="744"/>
      <c r="BH368" s="744"/>
      <c r="BI368" s="744"/>
      <c r="BJ368" s="739"/>
      <c r="BK368" s="744"/>
      <c r="BL368" s="744"/>
      <c r="BM368" s="744"/>
      <c r="BN368" s="739"/>
      <c r="BO368" s="744"/>
      <c r="BP368" s="744"/>
      <c r="BQ368" s="744"/>
      <c r="BR368" s="739"/>
      <c r="BS368" s="744"/>
      <c r="BT368" s="744"/>
      <c r="BU368" s="744"/>
      <c r="BV368" s="739"/>
      <c r="BW368" s="744"/>
      <c r="BX368" s="744"/>
      <c r="BY368" s="744"/>
      <c r="BZ368" s="739"/>
      <c r="CA368" s="744"/>
      <c r="CB368" s="744"/>
      <c r="CC368" s="744"/>
      <c r="CD368" s="739"/>
      <c r="CE368" s="744"/>
      <c r="CF368" s="744"/>
      <c r="CG368" s="744"/>
      <c r="CH368" s="739"/>
      <c r="CI368" s="744"/>
      <c r="CJ368" s="744"/>
      <c r="CK368" s="744"/>
      <c r="CL368" s="739"/>
      <c r="CM368" s="744"/>
      <c r="CN368" s="744"/>
      <c r="CO368" s="744"/>
      <c r="CP368" s="739"/>
      <c r="CQ368" s="744"/>
      <c r="CR368" s="744"/>
      <c r="CS368" s="744"/>
      <c r="CT368" s="739"/>
      <c r="CU368" s="744"/>
      <c r="CV368" s="744"/>
      <c r="CW368" s="744"/>
      <c r="CX368" s="739"/>
      <c r="CY368" s="744"/>
      <c r="CZ368" s="744"/>
      <c r="DA368" s="744"/>
      <c r="DB368" s="739"/>
      <c r="DC368" s="744"/>
      <c r="DD368" s="744"/>
      <c r="DE368" s="744"/>
      <c r="DF368" s="739"/>
      <c r="DG368" s="744"/>
      <c r="DH368" s="744"/>
      <c r="DI368" s="744"/>
      <c r="DJ368" s="739"/>
      <c r="DK368" s="507"/>
      <c r="DL368" s="507"/>
      <c r="DM368" s="507"/>
      <c r="DN368" s="507"/>
      <c r="DO368" s="507"/>
      <c r="DP368" s="507"/>
      <c r="DQ368" s="507"/>
      <c r="DR368" s="507"/>
      <c r="DS368" s="507"/>
      <c r="DT368" s="507"/>
      <c r="DU368" s="507"/>
      <c r="DV368" s="507"/>
      <c r="DW368" s="507"/>
      <c r="DX368" s="507"/>
      <c r="DY368" s="507"/>
      <c r="DZ368" s="507"/>
    </row>
    <row r="369" spans="2:130" ht="21.6" customHeight="1">
      <c r="B369" s="503" t="s">
        <v>921</v>
      </c>
      <c r="C369" s="778" t="s">
        <v>1049</v>
      </c>
      <c r="D369" s="507"/>
      <c r="E369" s="507"/>
      <c r="F369" s="507"/>
      <c r="G369" s="507"/>
      <c r="H369" s="507"/>
      <c r="I369" s="507"/>
      <c r="J369" s="507"/>
      <c r="K369" s="507"/>
      <c r="L369" s="507"/>
      <c r="M369" s="507"/>
      <c r="N369" s="507"/>
      <c r="O369" s="507"/>
      <c r="P369" s="507"/>
      <c r="Q369" s="507"/>
      <c r="R369" s="507"/>
      <c r="S369" s="507"/>
      <c r="T369" s="507"/>
      <c r="U369" s="507"/>
      <c r="V369" s="757">
        <v>516.25</v>
      </c>
      <c r="W369" s="741">
        <v>527.0625</v>
      </c>
      <c r="X369" s="741">
        <v>537.875</v>
      </c>
      <c r="Y369" s="741">
        <v>548.6875</v>
      </c>
      <c r="Z369" s="757">
        <v>559.5</v>
      </c>
      <c r="AA369" s="741">
        <v>571.375</v>
      </c>
      <c r="AB369" s="741">
        <v>583.25</v>
      </c>
      <c r="AC369" s="741">
        <v>595.125</v>
      </c>
      <c r="AD369" s="740">
        <v>607</v>
      </c>
      <c r="AE369" s="741">
        <v>627</v>
      </c>
      <c r="AF369" s="741">
        <v>647</v>
      </c>
      <c r="AG369" s="741">
        <v>667</v>
      </c>
      <c r="AH369" s="740">
        <v>687</v>
      </c>
      <c r="AI369" s="741">
        <v>690.8125</v>
      </c>
      <c r="AJ369" s="741">
        <v>694.625</v>
      </c>
      <c r="AK369" s="741">
        <v>698.4375</v>
      </c>
      <c r="AL369" s="740">
        <v>702.25</v>
      </c>
      <c r="AM369" s="741">
        <v>715.3125</v>
      </c>
      <c r="AN369" s="741">
        <v>728.375</v>
      </c>
      <c r="AO369" s="741">
        <v>741.4375</v>
      </c>
      <c r="AP369" s="740">
        <v>754.5</v>
      </c>
      <c r="AQ369" s="741">
        <v>772.1875</v>
      </c>
      <c r="AR369" s="741">
        <v>789.875</v>
      </c>
      <c r="AS369" s="741">
        <v>807.5625</v>
      </c>
      <c r="AT369" s="741">
        <v>825.25</v>
      </c>
      <c r="AU369" s="741">
        <v>844.25</v>
      </c>
      <c r="AV369" s="741">
        <v>863.25</v>
      </c>
      <c r="AW369" s="741">
        <v>882.25</v>
      </c>
      <c r="AX369" s="740">
        <v>901.25</v>
      </c>
      <c r="AY369" s="741">
        <v>918.5</v>
      </c>
      <c r="AZ369" s="741">
        <v>935.75</v>
      </c>
      <c r="BA369" s="741">
        <v>953</v>
      </c>
      <c r="BB369" s="740">
        <v>970.25</v>
      </c>
      <c r="BC369" s="741">
        <v>997.3125</v>
      </c>
      <c r="BD369" s="741">
        <v>1024.375</v>
      </c>
      <c r="BE369" s="741">
        <v>1051.4375</v>
      </c>
      <c r="BF369" s="740">
        <v>1078.5</v>
      </c>
      <c r="BG369" s="741">
        <v>1095.3125</v>
      </c>
      <c r="BH369" s="741">
        <v>1112.125</v>
      </c>
      <c r="BI369" s="741">
        <v>1128.9375</v>
      </c>
      <c r="BJ369" s="740">
        <v>1145.75</v>
      </c>
      <c r="BK369" s="741">
        <v>1166.75</v>
      </c>
      <c r="BL369" s="741">
        <v>1187.75</v>
      </c>
      <c r="BM369" s="741">
        <v>1208.75</v>
      </c>
      <c r="BN369" s="740">
        <v>1229.75</v>
      </c>
      <c r="BO369" s="741">
        <v>1254.25</v>
      </c>
      <c r="BP369" s="741">
        <v>1278.75</v>
      </c>
      <c r="BQ369" s="741">
        <v>1303.25</v>
      </c>
      <c r="BR369" s="740">
        <v>1327.75</v>
      </c>
      <c r="BS369" s="741">
        <v>1356.4375</v>
      </c>
      <c r="BT369" s="741">
        <v>1385.125</v>
      </c>
      <c r="BU369" s="741">
        <v>1413.8125</v>
      </c>
      <c r="BV369" s="740">
        <v>1442.5</v>
      </c>
      <c r="BW369" s="741">
        <v>1459.5</v>
      </c>
      <c r="BX369" s="741">
        <v>1476.5</v>
      </c>
      <c r="BY369" s="741">
        <v>1493.5</v>
      </c>
      <c r="BZ369" s="740">
        <v>1510.5</v>
      </c>
      <c r="CA369" s="741">
        <v>1533.8125</v>
      </c>
      <c r="CB369" s="741">
        <v>1557.125</v>
      </c>
      <c r="CC369" s="741">
        <v>1580.4375</v>
      </c>
      <c r="CD369" s="740">
        <v>1603.75</v>
      </c>
      <c r="CE369" s="741">
        <v>1639.25</v>
      </c>
      <c r="CF369" s="741">
        <v>1674.75</v>
      </c>
      <c r="CG369" s="741">
        <v>1710.25</v>
      </c>
      <c r="CH369" s="740">
        <v>1745.75</v>
      </c>
      <c r="CI369" s="741">
        <v>1772</v>
      </c>
      <c r="CJ369" s="741">
        <v>1798.25</v>
      </c>
      <c r="CK369" s="741">
        <v>1824.5</v>
      </c>
      <c r="CL369" s="740">
        <v>1850.75</v>
      </c>
      <c r="CM369" s="741">
        <v>1868.9375</v>
      </c>
      <c r="CN369" s="741">
        <v>1887.125</v>
      </c>
      <c r="CO369" s="741">
        <v>1905.3125</v>
      </c>
      <c r="CP369" s="740">
        <v>1923.5</v>
      </c>
      <c r="CQ369" s="741">
        <v>1964.5625</v>
      </c>
      <c r="CR369" s="741">
        <v>2005.625</v>
      </c>
      <c r="CS369" s="741">
        <v>2046.6875</v>
      </c>
      <c r="CT369" s="740">
        <v>2087.75</v>
      </c>
      <c r="CU369" s="741">
        <v>2137.1875</v>
      </c>
      <c r="CV369" s="741">
        <v>2186.625</v>
      </c>
      <c r="CW369" s="741">
        <v>2236.0625</v>
      </c>
      <c r="CX369" s="740">
        <v>2285.5</v>
      </c>
      <c r="CY369" s="741">
        <v>2266.1875</v>
      </c>
      <c r="CZ369" s="741">
        <v>2246.875</v>
      </c>
      <c r="DA369" s="741">
        <v>2227.5625</v>
      </c>
      <c r="DB369" s="740">
        <v>2208.25</v>
      </c>
      <c r="DC369" s="741">
        <v>2268.3125</v>
      </c>
      <c r="DD369" s="741">
        <v>2328.375</v>
      </c>
      <c r="DE369" s="741">
        <v>2388.4375</v>
      </c>
      <c r="DF369" s="740">
        <v>2448.5</v>
      </c>
      <c r="DG369" s="741">
        <v>2498.4375</v>
      </c>
      <c r="DH369" s="741">
        <v>2548.375</v>
      </c>
      <c r="DI369" s="741">
        <v>2598.3125</v>
      </c>
      <c r="DJ369" s="740">
        <v>2648.25</v>
      </c>
      <c r="DK369" s="507"/>
      <c r="DL369" s="507"/>
      <c r="DM369" s="507"/>
      <c r="DN369" s="507"/>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50">
        <v>60.393106081064815</v>
      </c>
      <c r="W370" s="741">
        <v>59.337496609563182</v>
      </c>
      <c r="X370" s="741">
        <v>58.281887138061549</v>
      </c>
      <c r="Y370" s="741">
        <v>57.226277666559916</v>
      </c>
      <c r="Z370" s="750">
        <v>56.170668195058283</v>
      </c>
      <c r="AA370" s="741">
        <v>55.34266951617915</v>
      </c>
      <c r="AB370" s="741">
        <v>54.514670837300017</v>
      </c>
      <c r="AC370" s="741">
        <v>53.686672158420876</v>
      </c>
      <c r="AD370" s="740">
        <v>52.858673479541743</v>
      </c>
      <c r="AE370" s="741">
        <v>52.535333560386221</v>
      </c>
      <c r="AF370" s="741">
        <v>52.211993641230698</v>
      </c>
      <c r="AG370" s="741">
        <v>51.888653722075176</v>
      </c>
      <c r="AH370" s="740">
        <v>51.565313802919654</v>
      </c>
      <c r="AI370" s="741">
        <v>52.51814504798908</v>
      </c>
      <c r="AJ370" s="741">
        <v>53.470976293058513</v>
      </c>
      <c r="AK370" s="741">
        <v>54.423807538127939</v>
      </c>
      <c r="AL370" s="740">
        <v>55.376638783197365</v>
      </c>
      <c r="AM370" s="741">
        <v>56.794392128217048</v>
      </c>
      <c r="AN370" s="741">
        <v>58.212145473236731</v>
      </c>
      <c r="AO370" s="741">
        <v>59.629898818256414</v>
      </c>
      <c r="AP370" s="740">
        <v>61.047652163276098</v>
      </c>
      <c r="AQ370" s="741">
        <v>64.176338722858674</v>
      </c>
      <c r="AR370" s="741">
        <v>67.30502528244125</v>
      </c>
      <c r="AS370" s="741">
        <v>70.43371184202384</v>
      </c>
      <c r="AT370" s="741">
        <v>73.562398401606416</v>
      </c>
      <c r="AU370" s="741">
        <v>77.352668626454289</v>
      </c>
      <c r="AV370" s="741">
        <v>81.142938851302176</v>
      </c>
      <c r="AW370" s="741">
        <v>84.933209076150035</v>
      </c>
      <c r="AX370" s="740">
        <v>88.723479300997923</v>
      </c>
      <c r="AY370" s="741">
        <v>92.786142673876611</v>
      </c>
      <c r="AZ370" s="741">
        <v>96.848806046755328</v>
      </c>
      <c r="BA370" s="741">
        <v>100.91146941963405</v>
      </c>
      <c r="BB370" s="740">
        <v>104.97413279251273</v>
      </c>
      <c r="BC370" s="741">
        <v>111.23644755082734</v>
      </c>
      <c r="BD370" s="741">
        <v>117.49876230914192</v>
      </c>
      <c r="BE370" s="741">
        <v>123.76107706745651</v>
      </c>
      <c r="BF370" s="740">
        <v>130.02339182577111</v>
      </c>
      <c r="BG370" s="741">
        <v>132.58662327932032</v>
      </c>
      <c r="BH370" s="741">
        <v>135.14985473286953</v>
      </c>
      <c r="BI370" s="741">
        <v>137.71308618641874</v>
      </c>
      <c r="BJ370" s="740">
        <v>140.27631763996794</v>
      </c>
      <c r="BK370" s="741">
        <v>141.90304650697536</v>
      </c>
      <c r="BL370" s="741">
        <v>143.52977537398277</v>
      </c>
      <c r="BM370" s="741">
        <v>145.15650424099022</v>
      </c>
      <c r="BN370" s="740">
        <v>146.78323310799763</v>
      </c>
      <c r="BO370" s="741">
        <v>152.17431324942953</v>
      </c>
      <c r="BP370" s="741">
        <v>157.56539339086146</v>
      </c>
      <c r="BQ370" s="741">
        <v>162.95647353229336</v>
      </c>
      <c r="BR370" s="740">
        <v>168.34755367372526</v>
      </c>
      <c r="BS370" s="741">
        <v>171.87807962411424</v>
      </c>
      <c r="BT370" s="741">
        <v>175.40860557450321</v>
      </c>
      <c r="BU370" s="741">
        <v>178.93913152489216</v>
      </c>
      <c r="BV370" s="740">
        <v>182.46965747528114</v>
      </c>
      <c r="BW370" s="741">
        <v>182.34888463499158</v>
      </c>
      <c r="BX370" s="741">
        <v>182.22811179470199</v>
      </c>
      <c r="BY370" s="741">
        <v>182.1073389544124</v>
      </c>
      <c r="BZ370" s="740">
        <v>181.98656611412281</v>
      </c>
      <c r="CA370" s="741">
        <v>183.29396452267659</v>
      </c>
      <c r="CB370" s="741">
        <v>184.60136293123037</v>
      </c>
      <c r="CC370" s="741">
        <v>185.90876133978412</v>
      </c>
      <c r="CD370" s="740">
        <v>187.2161597483379</v>
      </c>
      <c r="CE370" s="741">
        <v>187.82005241514946</v>
      </c>
      <c r="CF370" s="741">
        <v>188.42394508196099</v>
      </c>
      <c r="CG370" s="741">
        <v>189.02783774877253</v>
      </c>
      <c r="CH370" s="740">
        <v>189.63173041558409</v>
      </c>
      <c r="CI370" s="741">
        <v>189.3426208125907</v>
      </c>
      <c r="CJ370" s="741">
        <v>189.05351120959733</v>
      </c>
      <c r="CK370" s="741">
        <v>188.76440160660397</v>
      </c>
      <c r="CL370" s="740">
        <v>188.47529200361058</v>
      </c>
      <c r="CM370" s="741">
        <v>190.32611467483451</v>
      </c>
      <c r="CN370" s="741">
        <v>192.17693734605848</v>
      </c>
      <c r="CO370" s="741">
        <v>194.02776001728239</v>
      </c>
      <c r="CP370" s="740">
        <v>195.87858268850636</v>
      </c>
      <c r="CQ370" s="741">
        <v>196.72116135488403</v>
      </c>
      <c r="CR370" s="741">
        <v>197.56374002126176</v>
      </c>
      <c r="CS370" s="741">
        <v>198.40631868763944</v>
      </c>
      <c r="CT370" s="740">
        <v>199.24889735401715</v>
      </c>
      <c r="CU370" s="741">
        <v>201.65735347888494</v>
      </c>
      <c r="CV370" s="741">
        <v>204.06580960375271</v>
      </c>
      <c r="CW370" s="741">
        <v>206.47426572862048</v>
      </c>
      <c r="CX370" s="740">
        <v>208.88272185348828</v>
      </c>
      <c r="CY370" s="741">
        <v>206.85836179506654</v>
      </c>
      <c r="CZ370" s="741">
        <v>204.83400173664484</v>
      </c>
      <c r="DA370" s="741">
        <v>202.8096416782231</v>
      </c>
      <c r="DB370" s="740">
        <v>200.78528161980137</v>
      </c>
      <c r="DC370" s="741">
        <v>203.90173199417234</v>
      </c>
      <c r="DD370" s="741">
        <v>207.01818236854331</v>
      </c>
      <c r="DE370" s="741">
        <v>210.13463274291428</v>
      </c>
      <c r="DF370" s="740">
        <v>213.25108311728525</v>
      </c>
      <c r="DG370" s="741">
        <v>222.68950048629799</v>
      </c>
      <c r="DH370" s="741">
        <v>232.12791785531073</v>
      </c>
      <c r="DI370" s="741">
        <v>241.56633522432347</v>
      </c>
      <c r="DJ370" s="740">
        <v>251.00475259333621</v>
      </c>
      <c r="DK370" s="507"/>
      <c r="DL370" s="507"/>
      <c r="DM370" s="507"/>
      <c r="DN370" s="507"/>
      <c r="DO370" s="507"/>
      <c r="DP370" s="507"/>
      <c r="DQ370" s="507"/>
      <c r="DR370" s="507"/>
      <c r="DS370" s="507"/>
      <c r="DT370" s="507"/>
      <c r="DU370" s="507"/>
      <c r="DV370" s="507"/>
      <c r="DW370" s="507"/>
      <c r="DX370" s="507"/>
      <c r="DY370" s="507"/>
      <c r="DZ370" s="507"/>
    </row>
    <row r="371" spans="2:130">
      <c r="B371" s="505" t="s">
        <v>923</v>
      </c>
      <c r="C371" s="506" t="s">
        <v>1051</v>
      </c>
      <c r="D371" s="507"/>
      <c r="E371" s="507"/>
      <c r="F371" s="507"/>
      <c r="G371" s="507"/>
      <c r="H371" s="507"/>
      <c r="I371" s="507"/>
      <c r="J371" s="507"/>
      <c r="K371" s="507"/>
      <c r="L371" s="507"/>
      <c r="M371" s="507"/>
      <c r="N371" s="507"/>
      <c r="O371" s="507"/>
      <c r="P371" s="507"/>
      <c r="Q371" s="507"/>
      <c r="R371" s="507"/>
      <c r="S371" s="507"/>
      <c r="T371" s="507"/>
      <c r="U371" s="507"/>
      <c r="V371" s="750">
        <v>451.57732590366533</v>
      </c>
      <c r="W371" s="741">
        <v>445.87552780114834</v>
      </c>
      <c r="X371" s="741">
        <v>440.1737296986314</v>
      </c>
      <c r="Y371" s="741">
        <v>434.47193159611442</v>
      </c>
      <c r="Z371" s="750">
        <v>428.77013349359743</v>
      </c>
      <c r="AA371" s="741">
        <v>424.85817662264344</v>
      </c>
      <c r="AB371" s="741">
        <v>420.94621975168945</v>
      </c>
      <c r="AC371" s="741">
        <v>417.03426288073547</v>
      </c>
      <c r="AD371" s="740">
        <v>413.12230600978143</v>
      </c>
      <c r="AE371" s="741">
        <v>413.43895105950207</v>
      </c>
      <c r="AF371" s="741">
        <v>413.75559610922267</v>
      </c>
      <c r="AG371" s="741">
        <v>414.07224115894331</v>
      </c>
      <c r="AH371" s="740">
        <v>414.38888620866396</v>
      </c>
      <c r="AI371" s="741">
        <v>424.31520988147105</v>
      </c>
      <c r="AJ371" s="741">
        <v>434.24153355427813</v>
      </c>
      <c r="AK371" s="741">
        <v>444.16785722708528</v>
      </c>
      <c r="AL371" s="740">
        <v>454.09418089989236</v>
      </c>
      <c r="AM371" s="741">
        <v>468.99822610991532</v>
      </c>
      <c r="AN371" s="741">
        <v>483.90227131993822</v>
      </c>
      <c r="AO371" s="741">
        <v>498.80631652996112</v>
      </c>
      <c r="AP371" s="740">
        <v>513.71036173998402</v>
      </c>
      <c r="AQ371" s="741">
        <v>544.80108829175151</v>
      </c>
      <c r="AR371" s="741">
        <v>575.891814843519</v>
      </c>
      <c r="AS371" s="741">
        <v>606.98254139528649</v>
      </c>
      <c r="AT371" s="741">
        <v>638.07326794705398</v>
      </c>
      <c r="AU371" s="741">
        <v>676.32129954416394</v>
      </c>
      <c r="AV371" s="741">
        <v>714.56933114127378</v>
      </c>
      <c r="AW371" s="741">
        <v>752.81736273838362</v>
      </c>
      <c r="AX371" s="740">
        <v>791.06539433549358</v>
      </c>
      <c r="AY371" s="741">
        <v>834.47318771386153</v>
      </c>
      <c r="AZ371" s="741">
        <v>877.88098109222938</v>
      </c>
      <c r="BA371" s="741">
        <v>921.28877447059745</v>
      </c>
      <c r="BB371" s="740">
        <v>964.69656784896529</v>
      </c>
      <c r="BC371" s="741">
        <v>1028.9957725996621</v>
      </c>
      <c r="BD371" s="741">
        <v>1093.2949773503587</v>
      </c>
      <c r="BE371" s="741">
        <v>1157.5941821010554</v>
      </c>
      <c r="BF371" s="740">
        <v>1221.8933868517522</v>
      </c>
      <c r="BG371" s="741">
        <v>1254.7308244774663</v>
      </c>
      <c r="BH371" s="741">
        <v>1287.5682621031806</v>
      </c>
      <c r="BI371" s="741">
        <v>1320.4056997288949</v>
      </c>
      <c r="BJ371" s="740">
        <v>1353.243137354609</v>
      </c>
      <c r="BK371" s="741">
        <v>1377.3193847233256</v>
      </c>
      <c r="BL371" s="741">
        <v>1401.395632092042</v>
      </c>
      <c r="BM371" s="741">
        <v>1425.4718794607584</v>
      </c>
      <c r="BN371" s="740">
        <v>1449.548126829475</v>
      </c>
      <c r="BO371" s="741">
        <v>1514.1300675795731</v>
      </c>
      <c r="BP371" s="741">
        <v>1578.7120083296711</v>
      </c>
      <c r="BQ371" s="741">
        <v>1643.2939490797692</v>
      </c>
      <c r="BR371" s="740">
        <v>1707.8758898298672</v>
      </c>
      <c r="BS371" s="741">
        <v>1751.6424543298892</v>
      </c>
      <c r="BT371" s="741">
        <v>1795.4090188299112</v>
      </c>
      <c r="BU371" s="741">
        <v>1839.1755833299333</v>
      </c>
      <c r="BV371" s="740">
        <v>1882.9421478299553</v>
      </c>
      <c r="BW371" s="741">
        <v>1889.9792396088303</v>
      </c>
      <c r="BX371" s="741">
        <v>1897.0163313877056</v>
      </c>
      <c r="BY371" s="741">
        <v>1904.0534231665806</v>
      </c>
      <c r="BZ371" s="740">
        <v>1911.0905149454557</v>
      </c>
      <c r="CA371" s="741">
        <v>1936.5866956652835</v>
      </c>
      <c r="CB371" s="741">
        <v>1962.0828763851114</v>
      </c>
      <c r="CC371" s="741">
        <v>1987.579057104939</v>
      </c>
      <c r="CD371" s="740">
        <v>2013.0752378247669</v>
      </c>
      <c r="CE371" s="741">
        <v>2035.967889587067</v>
      </c>
      <c r="CF371" s="741">
        <v>2058.8605413493669</v>
      </c>
      <c r="CG371" s="741">
        <v>2081.7531931116673</v>
      </c>
      <c r="CH371" s="740">
        <v>2104.6458448739672</v>
      </c>
      <c r="CI371" s="741">
        <v>2102.7949849096281</v>
      </c>
      <c r="CJ371" s="741">
        <v>2100.9441249452884</v>
      </c>
      <c r="CK371" s="741">
        <v>2099.0932649809492</v>
      </c>
      <c r="CL371" s="740">
        <v>2097.2424050166101</v>
      </c>
      <c r="CM371" s="741">
        <v>2133.1081731605491</v>
      </c>
      <c r="CN371" s="741">
        <v>2168.9739413044877</v>
      </c>
      <c r="CO371" s="741">
        <v>2204.8397094484262</v>
      </c>
      <c r="CP371" s="740">
        <v>2240.7054775923652</v>
      </c>
      <c r="CQ371" s="741">
        <v>2261.3113955074905</v>
      </c>
      <c r="CR371" s="741">
        <v>2281.9173134226157</v>
      </c>
      <c r="CS371" s="741">
        <v>2302.523231337741</v>
      </c>
      <c r="CT371" s="740">
        <v>2323.1291492528662</v>
      </c>
      <c r="CU371" s="741">
        <v>2368.3037865760462</v>
      </c>
      <c r="CV371" s="741">
        <v>2413.4784238992261</v>
      </c>
      <c r="CW371" s="741">
        <v>2458.653061222406</v>
      </c>
      <c r="CX371" s="740">
        <v>2503.8276985455859</v>
      </c>
      <c r="CY371" s="741">
        <v>2501.1931607708279</v>
      </c>
      <c r="CZ371" s="741">
        <v>2498.55862299607</v>
      </c>
      <c r="DA371" s="741">
        <v>2495.924085221312</v>
      </c>
      <c r="DB371" s="740">
        <v>2493.289547446554</v>
      </c>
      <c r="DC371" s="741">
        <v>2547.0674098604813</v>
      </c>
      <c r="DD371" s="741">
        <v>2600.8452722744087</v>
      </c>
      <c r="DE371" s="741">
        <v>2654.623134688336</v>
      </c>
      <c r="DF371" s="740">
        <v>2708.4009971022629</v>
      </c>
      <c r="DG371" s="741">
        <v>2844.2331172386394</v>
      </c>
      <c r="DH371" s="741">
        <v>2980.0652373750163</v>
      </c>
      <c r="DI371" s="741">
        <v>3115.8973575113928</v>
      </c>
      <c r="DJ371" s="740">
        <v>3251.7294776477693</v>
      </c>
      <c r="DK371" s="507"/>
      <c r="DL371" s="507"/>
      <c r="DM371" s="507"/>
      <c r="DN371" s="507"/>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50">
        <v>60.015266711002852</v>
      </c>
      <c r="W372" s="741">
        <v>58.895418229613128</v>
      </c>
      <c r="X372" s="741">
        <v>57.775569748223404</v>
      </c>
      <c r="Y372" s="741">
        <v>56.655721266833673</v>
      </c>
      <c r="Z372" s="750">
        <v>55.535872785443949</v>
      </c>
      <c r="AA372" s="741">
        <v>54.68917809877744</v>
      </c>
      <c r="AB372" s="741">
        <v>53.842483412110937</v>
      </c>
      <c r="AC372" s="741">
        <v>52.995788725444434</v>
      </c>
      <c r="AD372" s="740">
        <v>52.149094038777925</v>
      </c>
      <c r="AE372" s="741">
        <v>51.856674570407407</v>
      </c>
      <c r="AF372" s="741">
        <v>51.564255102036881</v>
      </c>
      <c r="AG372" s="741">
        <v>51.271835633666356</v>
      </c>
      <c r="AH372" s="740">
        <v>50.979416165295838</v>
      </c>
      <c r="AI372" s="741">
        <v>51.849854014406063</v>
      </c>
      <c r="AJ372" s="741">
        <v>52.720291863516287</v>
      </c>
      <c r="AK372" s="741">
        <v>53.590729712626512</v>
      </c>
      <c r="AL372" s="740">
        <v>54.461167561736737</v>
      </c>
      <c r="AM372" s="741">
        <v>55.861852809791344</v>
      </c>
      <c r="AN372" s="741">
        <v>57.262538057845944</v>
      </c>
      <c r="AO372" s="741">
        <v>58.663223305900551</v>
      </c>
      <c r="AP372" s="740">
        <v>60.063908553955159</v>
      </c>
      <c r="AQ372" s="741">
        <v>63.230702698229294</v>
      </c>
      <c r="AR372" s="741">
        <v>66.397496842503443</v>
      </c>
      <c r="AS372" s="741">
        <v>69.564290986777593</v>
      </c>
      <c r="AT372" s="741">
        <v>72.731085131051728</v>
      </c>
      <c r="AU372" s="741">
        <v>76.524694301847845</v>
      </c>
      <c r="AV372" s="741">
        <v>80.318303472643947</v>
      </c>
      <c r="AW372" s="741">
        <v>84.111912643440064</v>
      </c>
      <c r="AX372" s="740">
        <v>87.905521814236181</v>
      </c>
      <c r="AY372" s="741">
        <v>92.05609441002423</v>
      </c>
      <c r="AZ372" s="741">
        <v>96.206667005812264</v>
      </c>
      <c r="BA372" s="741">
        <v>100.3572396016003</v>
      </c>
      <c r="BB372" s="740">
        <v>104.50781219738835</v>
      </c>
      <c r="BC372" s="741">
        <v>110.642436595875</v>
      </c>
      <c r="BD372" s="741">
        <v>116.77706099436166</v>
      </c>
      <c r="BE372" s="741">
        <v>122.91168539284831</v>
      </c>
      <c r="BF372" s="740">
        <v>129.04630979133498</v>
      </c>
      <c r="BG372" s="741">
        <v>131.61704986177332</v>
      </c>
      <c r="BH372" s="741">
        <v>134.18778993221167</v>
      </c>
      <c r="BI372" s="741">
        <v>136.75853000265002</v>
      </c>
      <c r="BJ372" s="740">
        <v>139.32927007308837</v>
      </c>
      <c r="BK372" s="741">
        <v>140.87115077889996</v>
      </c>
      <c r="BL372" s="741">
        <v>142.41303148471152</v>
      </c>
      <c r="BM372" s="741">
        <v>143.95491219052309</v>
      </c>
      <c r="BN372" s="740">
        <v>145.49679289633468</v>
      </c>
      <c r="BO372" s="741">
        <v>150.90287510331996</v>
      </c>
      <c r="BP372" s="741">
        <v>156.30895731030523</v>
      </c>
      <c r="BQ372" s="741">
        <v>161.71503951729048</v>
      </c>
      <c r="BR372" s="740">
        <v>167.12112172427575</v>
      </c>
      <c r="BS372" s="741">
        <v>170.24703782874482</v>
      </c>
      <c r="BT372" s="741">
        <v>173.37295393321392</v>
      </c>
      <c r="BU372" s="741">
        <v>176.49887003768302</v>
      </c>
      <c r="BV372" s="740">
        <v>179.62478614215209</v>
      </c>
      <c r="BW372" s="741">
        <v>179.21731540940561</v>
      </c>
      <c r="BX372" s="741">
        <v>178.80984467665911</v>
      </c>
      <c r="BY372" s="741">
        <v>178.40237394391264</v>
      </c>
      <c r="BZ372" s="740">
        <v>177.99490321116616</v>
      </c>
      <c r="CA372" s="741">
        <v>179.26082211169955</v>
      </c>
      <c r="CB372" s="741">
        <v>180.52674101223295</v>
      </c>
      <c r="CC372" s="741">
        <v>181.79265991276637</v>
      </c>
      <c r="CD372" s="740">
        <v>183.05857881329976</v>
      </c>
      <c r="CE372" s="741">
        <v>184.0116674092921</v>
      </c>
      <c r="CF372" s="741">
        <v>184.96475600528441</v>
      </c>
      <c r="CG372" s="741">
        <v>185.91784460127673</v>
      </c>
      <c r="CH372" s="740">
        <v>186.87093319726907</v>
      </c>
      <c r="CI372" s="741">
        <v>185.61321650653252</v>
      </c>
      <c r="CJ372" s="741">
        <v>184.35549981579601</v>
      </c>
      <c r="CK372" s="741">
        <v>183.09778312505949</v>
      </c>
      <c r="CL372" s="740">
        <v>181.84006643432295</v>
      </c>
      <c r="CM372" s="741">
        <v>183.80904879022989</v>
      </c>
      <c r="CN372" s="741">
        <v>185.77803114613687</v>
      </c>
      <c r="CO372" s="741">
        <v>187.74701350204381</v>
      </c>
      <c r="CP372" s="740">
        <v>189.71599585795076</v>
      </c>
      <c r="CQ372" s="741">
        <v>190.32007447416851</v>
      </c>
      <c r="CR372" s="741">
        <v>190.9241530903862</v>
      </c>
      <c r="CS372" s="741">
        <v>191.52823170660389</v>
      </c>
      <c r="CT372" s="740">
        <v>192.13231032282164</v>
      </c>
      <c r="CU372" s="741">
        <v>194.65509738826705</v>
      </c>
      <c r="CV372" s="741">
        <v>197.17788445371252</v>
      </c>
      <c r="CW372" s="741">
        <v>199.70067151915799</v>
      </c>
      <c r="CX372" s="740">
        <v>202.22345858460341</v>
      </c>
      <c r="CY372" s="741">
        <v>200.87882003184066</v>
      </c>
      <c r="CZ372" s="741">
        <v>199.53418147907786</v>
      </c>
      <c r="DA372" s="741">
        <v>198.18954292631508</v>
      </c>
      <c r="DB372" s="740">
        <v>196.84490437355234</v>
      </c>
      <c r="DC372" s="741">
        <v>199.88879239926479</v>
      </c>
      <c r="DD372" s="741">
        <v>202.93268042497726</v>
      </c>
      <c r="DE372" s="741">
        <v>205.97656845068974</v>
      </c>
      <c r="DF372" s="740">
        <v>209.02045647640219</v>
      </c>
      <c r="DG372" s="741">
        <v>218.09275038024228</v>
      </c>
      <c r="DH372" s="741">
        <v>227.16504428408237</v>
      </c>
      <c r="DI372" s="741">
        <v>236.23733818792246</v>
      </c>
      <c r="DJ372" s="740">
        <v>245.30963209176255</v>
      </c>
      <c r="DK372" s="507"/>
      <c r="DL372" s="507"/>
      <c r="DM372" s="507"/>
      <c r="DN372" s="507"/>
      <c r="DO372" s="507"/>
      <c r="DP372" s="507"/>
      <c r="DQ372" s="507"/>
      <c r="DR372" s="507"/>
      <c r="DS372" s="507"/>
      <c r="DT372" s="507"/>
      <c r="DU372" s="507"/>
      <c r="DV372" s="507"/>
      <c r="DW372" s="507"/>
      <c r="DX372" s="507"/>
      <c r="DY372" s="507"/>
      <c r="DZ372" s="507"/>
    </row>
    <row r="373" spans="2:130">
      <c r="B373" s="501" t="s">
        <v>1044</v>
      </c>
      <c r="C373" s="502"/>
      <c r="D373" s="507"/>
      <c r="E373" s="507"/>
      <c r="F373" s="507"/>
      <c r="G373" s="507"/>
      <c r="H373" s="507"/>
      <c r="I373" s="507"/>
      <c r="J373" s="507"/>
      <c r="K373" s="507"/>
      <c r="L373" s="507"/>
      <c r="M373" s="507"/>
      <c r="N373" s="507"/>
      <c r="O373" s="507"/>
      <c r="P373" s="507"/>
      <c r="Q373" s="507"/>
      <c r="R373" s="507"/>
      <c r="S373" s="507"/>
      <c r="T373" s="507"/>
      <c r="U373" s="507"/>
      <c r="V373" s="750">
        <v>-2.7125671467932726</v>
      </c>
      <c r="W373" s="741">
        <v>-3.3607456086250487</v>
      </c>
      <c r="X373" s="741">
        <v>-4.0089240704568248</v>
      </c>
      <c r="Y373" s="741">
        <v>-4.6571025322886008</v>
      </c>
      <c r="Z373" s="750">
        <v>-5.3052809941203769</v>
      </c>
      <c r="AA373" s="741">
        <v>-5.7082441976953193</v>
      </c>
      <c r="AB373" s="741">
        <v>-6.1112074012702617</v>
      </c>
      <c r="AC373" s="741">
        <v>-6.5141706048452033</v>
      </c>
      <c r="AD373" s="740">
        <v>-6.9171338084201457</v>
      </c>
      <c r="AE373" s="741">
        <v>-6.8525025353132722</v>
      </c>
      <c r="AF373" s="741">
        <v>-6.7878712622063979</v>
      </c>
      <c r="AG373" s="741">
        <v>-6.7232399890995254</v>
      </c>
      <c r="AH373" s="740">
        <v>-6.658608715992651</v>
      </c>
      <c r="AI373" s="741">
        <v>-7.4963956182168143</v>
      </c>
      <c r="AJ373" s="741">
        <v>-8.3341825204409758</v>
      </c>
      <c r="AK373" s="741">
        <v>-9.1719694226651391</v>
      </c>
      <c r="AL373" s="740">
        <v>-10.009756324889302</v>
      </c>
      <c r="AM373" s="741">
        <v>-10.206471899452081</v>
      </c>
      <c r="AN373" s="741">
        <v>-10.40318747401486</v>
      </c>
      <c r="AO373" s="741">
        <v>-10.599903048577641</v>
      </c>
      <c r="AP373" s="740">
        <v>-10.79661862314042</v>
      </c>
      <c r="AQ373" s="741">
        <v>-10.131606300275417</v>
      </c>
      <c r="AR373" s="741">
        <v>-9.4665939774104135</v>
      </c>
      <c r="AS373" s="741">
        <v>-8.8015816545454104</v>
      </c>
      <c r="AT373" s="741">
        <v>-8.1365693316804073</v>
      </c>
      <c r="AU373" s="741">
        <v>-8.0931366079271285</v>
      </c>
      <c r="AV373" s="741">
        <v>-8.049703884173848</v>
      </c>
      <c r="AW373" s="741">
        <v>-8.0062711604205692</v>
      </c>
      <c r="AX373" s="740">
        <v>-7.9628384366672895</v>
      </c>
      <c r="AY373" s="741">
        <v>-7.0047554644167871</v>
      </c>
      <c r="AZ373" s="741">
        <v>-6.0466724921662856</v>
      </c>
      <c r="BA373" s="741">
        <v>-5.088589519915784</v>
      </c>
      <c r="BB373" s="740">
        <v>-4.1305065476652825</v>
      </c>
      <c r="BC373" s="741">
        <v>-5.0142614219824546</v>
      </c>
      <c r="BD373" s="741">
        <v>-5.8980162962996268</v>
      </c>
      <c r="BE373" s="741">
        <v>-6.7817711706167998</v>
      </c>
      <c r="BF373" s="740">
        <v>-7.6655260449339711</v>
      </c>
      <c r="BG373" s="741">
        <v>-7.6159996679935613</v>
      </c>
      <c r="BH373" s="741">
        <v>-7.5664732910531516</v>
      </c>
      <c r="BI373" s="741">
        <v>-7.5169469141127419</v>
      </c>
      <c r="BJ373" s="740">
        <v>-7.4674205371723312</v>
      </c>
      <c r="BK373" s="741">
        <v>-7.5374290664971593</v>
      </c>
      <c r="BL373" s="741">
        <v>-7.6074375958219864</v>
      </c>
      <c r="BM373" s="741">
        <v>-7.6774461251468145</v>
      </c>
      <c r="BN373" s="740">
        <v>-7.7474546544716425</v>
      </c>
      <c r="BO373" s="741">
        <v>-8.2220354046494819</v>
      </c>
      <c r="BP373" s="741">
        <v>-8.6966161548273195</v>
      </c>
      <c r="BQ373" s="741">
        <v>-9.1711969050051572</v>
      </c>
      <c r="BR373" s="740">
        <v>-9.6457776551829966</v>
      </c>
      <c r="BS373" s="741">
        <v>-12.888450730772668</v>
      </c>
      <c r="BT373" s="741">
        <v>-16.131123806362339</v>
      </c>
      <c r="BU373" s="741">
        <v>-19.373796881952011</v>
      </c>
      <c r="BV373" s="740">
        <v>-22.616469957541682</v>
      </c>
      <c r="BW373" s="741">
        <v>-25.210387489917341</v>
      </c>
      <c r="BX373" s="741">
        <v>-27.804305022293001</v>
      </c>
      <c r="BY373" s="741">
        <v>-30.39822255466866</v>
      </c>
      <c r="BZ373" s="740">
        <v>-32.992140087044319</v>
      </c>
      <c r="CA373" s="741">
        <v>-33.608131458109739</v>
      </c>
      <c r="CB373" s="741">
        <v>-34.224122829175158</v>
      </c>
      <c r="CC373" s="741">
        <v>-34.840114200240578</v>
      </c>
      <c r="CD373" s="740">
        <v>-35.456105571305997</v>
      </c>
      <c r="CE373" s="741">
        <v>-32.948081672623189</v>
      </c>
      <c r="CF373" s="741">
        <v>-30.440057773940374</v>
      </c>
      <c r="CG373" s="741">
        <v>-27.932033875257567</v>
      </c>
      <c r="CH373" s="740">
        <v>-25.424009976574755</v>
      </c>
      <c r="CI373" s="741">
        <v>-35.438694639562257</v>
      </c>
      <c r="CJ373" s="741">
        <v>-45.453379302549749</v>
      </c>
      <c r="CK373" s="741">
        <v>-55.468063965537247</v>
      </c>
      <c r="CL373" s="740">
        <v>-65.482748628524746</v>
      </c>
      <c r="CM373" s="741">
        <v>-64.240994412755526</v>
      </c>
      <c r="CN373" s="741">
        <v>-62.999240196986293</v>
      </c>
      <c r="CO373" s="741">
        <v>-61.757485981217066</v>
      </c>
      <c r="CP373" s="740">
        <v>-60.515731765447839</v>
      </c>
      <c r="CQ373" s="741">
        <v>-64.097673565020614</v>
      </c>
      <c r="CR373" s="741">
        <v>-67.679615364593388</v>
      </c>
      <c r="CS373" s="741">
        <v>-71.261557164166163</v>
      </c>
      <c r="CT373" s="740">
        <v>-74.843498963738924</v>
      </c>
      <c r="CU373" s="741">
        <v>-74.309527231411522</v>
      </c>
      <c r="CV373" s="741">
        <v>-73.775555499084106</v>
      </c>
      <c r="CW373" s="741">
        <v>-73.24158376675669</v>
      </c>
      <c r="CX373" s="740">
        <v>-72.707612034429289</v>
      </c>
      <c r="CY373" s="741">
        <v>-65.328867258314119</v>
      </c>
      <c r="CZ373" s="741">
        <v>-57.95012248219895</v>
      </c>
      <c r="DA373" s="741">
        <v>-50.57137770608378</v>
      </c>
      <c r="DB373" s="740">
        <v>-43.19263292996861</v>
      </c>
      <c r="DC373" s="741">
        <v>-44.494760015269392</v>
      </c>
      <c r="DD373" s="741">
        <v>-45.796887100570189</v>
      </c>
      <c r="DE373" s="741">
        <v>-47.099014185870985</v>
      </c>
      <c r="DF373" s="740">
        <v>-48.401141271171767</v>
      </c>
      <c r="DG373" s="741">
        <v>-51.378682971345839</v>
      </c>
      <c r="DH373" s="741">
        <v>-54.356224671519897</v>
      </c>
      <c r="DI373" s="741">
        <v>-57.333766371693969</v>
      </c>
      <c r="DJ373" s="740">
        <v>-60.311308071868034</v>
      </c>
      <c r="DK373" s="507"/>
      <c r="DL373" s="507"/>
      <c r="DM373" s="507"/>
      <c r="DN373" s="507"/>
      <c r="DO373" s="507"/>
      <c r="DP373" s="507"/>
      <c r="DQ373" s="507"/>
      <c r="DR373" s="507"/>
      <c r="DS373" s="507"/>
      <c r="DT373" s="507"/>
      <c r="DU373" s="507"/>
      <c r="DV373" s="507"/>
      <c r="DW373" s="507"/>
      <c r="DX373" s="507"/>
      <c r="DY373" s="507"/>
      <c r="DZ373" s="507"/>
    </row>
    <row r="374" spans="2:130">
      <c r="B374" s="501" t="s">
        <v>1043</v>
      </c>
      <c r="C374" s="502"/>
      <c r="D374" s="507"/>
      <c r="E374" s="507"/>
      <c r="F374" s="507"/>
      <c r="G374" s="507"/>
      <c r="H374" s="507"/>
      <c r="I374" s="507"/>
      <c r="J374" s="507"/>
      <c r="K374" s="507"/>
      <c r="L374" s="507"/>
      <c r="M374" s="507"/>
      <c r="N374" s="507"/>
      <c r="O374" s="507"/>
      <c r="P374" s="507"/>
      <c r="Q374" s="507"/>
      <c r="R374" s="507"/>
      <c r="S374" s="507"/>
      <c r="T374" s="507"/>
      <c r="U374" s="507"/>
      <c r="V374" s="750">
        <v>53.597678962500005</v>
      </c>
      <c r="W374" s="741">
        <v>53.486494276649324</v>
      </c>
      <c r="X374" s="741">
        <v>53.375309590798643</v>
      </c>
      <c r="Y374" s="741">
        <v>53.264124904947963</v>
      </c>
      <c r="Z374" s="750">
        <v>53.152940219097282</v>
      </c>
      <c r="AA374" s="741">
        <v>52.542271730700286</v>
      </c>
      <c r="AB374" s="741">
        <v>51.931603242303289</v>
      </c>
      <c r="AC374" s="741">
        <v>51.320934753906293</v>
      </c>
      <c r="AD374" s="740">
        <v>50.710266265509297</v>
      </c>
      <c r="AE374" s="741">
        <v>51.455650944061517</v>
      </c>
      <c r="AF374" s="741">
        <v>52.20103562261373</v>
      </c>
      <c r="AG374" s="741">
        <v>52.946420301165944</v>
      </c>
      <c r="AH374" s="740">
        <v>53.691804979718164</v>
      </c>
      <c r="AI374" s="741">
        <v>54.861549945431499</v>
      </c>
      <c r="AJ374" s="741">
        <v>56.031294911144833</v>
      </c>
      <c r="AK374" s="741">
        <v>57.201039876858168</v>
      </c>
      <c r="AL374" s="740">
        <v>58.370784842571503</v>
      </c>
      <c r="AM374" s="741">
        <v>60.733148135063644</v>
      </c>
      <c r="AN374" s="741">
        <v>63.095511427555778</v>
      </c>
      <c r="AO374" s="741">
        <v>65.457874720047911</v>
      </c>
      <c r="AP374" s="740">
        <v>67.820238012540059</v>
      </c>
      <c r="AQ374" s="741">
        <v>69.132467016213809</v>
      </c>
      <c r="AR374" s="741">
        <v>70.444696019887559</v>
      </c>
      <c r="AS374" s="741">
        <v>71.756925023561308</v>
      </c>
      <c r="AT374" s="741">
        <v>73.069154027235058</v>
      </c>
      <c r="AU374" s="741">
        <v>79.863138985099582</v>
      </c>
      <c r="AV374" s="741">
        <v>86.65712394296412</v>
      </c>
      <c r="AW374" s="741">
        <v>93.451108900828643</v>
      </c>
      <c r="AX374" s="740">
        <v>100.24509385869317</v>
      </c>
      <c r="AY374" s="741">
        <v>92.820710705725958</v>
      </c>
      <c r="AZ374" s="741">
        <v>85.396327552758734</v>
      </c>
      <c r="BA374" s="741">
        <v>77.971944399791511</v>
      </c>
      <c r="BB374" s="740">
        <v>70.547561246824301</v>
      </c>
      <c r="BC374" s="741">
        <v>73.048052928888239</v>
      </c>
      <c r="BD374" s="741">
        <v>75.548544610952177</v>
      </c>
      <c r="BE374" s="741">
        <v>78.049036293016115</v>
      </c>
      <c r="BF374" s="740">
        <v>80.549527975080068</v>
      </c>
      <c r="BG374" s="741">
        <v>79.904196974492578</v>
      </c>
      <c r="BH374" s="741">
        <v>79.258865973905102</v>
      </c>
      <c r="BI374" s="741">
        <v>78.613534973317627</v>
      </c>
      <c r="BJ374" s="740">
        <v>77.968203972730151</v>
      </c>
      <c r="BK374" s="741">
        <v>101.73124582363155</v>
      </c>
      <c r="BL374" s="741">
        <v>125.49428767453294</v>
      </c>
      <c r="BM374" s="741">
        <v>149.25732952543433</v>
      </c>
      <c r="BN374" s="740">
        <v>173.02037137633573</v>
      </c>
      <c r="BO374" s="741">
        <v>177.6016528989739</v>
      </c>
      <c r="BP374" s="741">
        <v>182.18293442161212</v>
      </c>
      <c r="BQ374" s="741">
        <v>186.76421594425028</v>
      </c>
      <c r="BR374" s="740">
        <v>191.34549746688847</v>
      </c>
      <c r="BS374" s="741">
        <v>181.58548236093708</v>
      </c>
      <c r="BT374" s="741">
        <v>171.82546725498565</v>
      </c>
      <c r="BU374" s="741">
        <v>162.06545214903426</v>
      </c>
      <c r="BV374" s="740">
        <v>152.30543704308286</v>
      </c>
      <c r="BW374" s="741">
        <v>161.16289487627196</v>
      </c>
      <c r="BX374" s="741">
        <v>170.02035270946106</v>
      </c>
      <c r="BY374" s="741">
        <v>178.8778105426502</v>
      </c>
      <c r="BZ374" s="740">
        <v>187.7352683758393</v>
      </c>
      <c r="CA374" s="741">
        <v>185.15447640469375</v>
      </c>
      <c r="CB374" s="741">
        <v>182.57368443354818</v>
      </c>
      <c r="CC374" s="741">
        <v>179.99289246240264</v>
      </c>
      <c r="CD374" s="740">
        <v>177.41210049125709</v>
      </c>
      <c r="CE374" s="741">
        <v>175.79492409619559</v>
      </c>
      <c r="CF374" s="741">
        <v>174.17774770113405</v>
      </c>
      <c r="CG374" s="741">
        <v>172.56057130607255</v>
      </c>
      <c r="CH374" s="740">
        <v>170.94339491101101</v>
      </c>
      <c r="CI374" s="741">
        <v>166.40429025545959</v>
      </c>
      <c r="CJ374" s="741">
        <v>161.86518559990813</v>
      </c>
      <c r="CK374" s="741">
        <v>157.3260809443567</v>
      </c>
      <c r="CL374" s="740">
        <v>152.78697628880525</v>
      </c>
      <c r="CM374" s="741">
        <v>154.71567743106317</v>
      </c>
      <c r="CN374" s="741">
        <v>156.64437857332109</v>
      </c>
      <c r="CO374" s="741">
        <v>158.57307971557898</v>
      </c>
      <c r="CP374" s="740">
        <v>160.50178085783691</v>
      </c>
      <c r="CQ374" s="741">
        <v>169.95579930172499</v>
      </c>
      <c r="CR374" s="741">
        <v>179.40981774561311</v>
      </c>
      <c r="CS374" s="741">
        <v>188.86383618950123</v>
      </c>
      <c r="CT374" s="740">
        <v>198.31785463338932</v>
      </c>
      <c r="CU374" s="741">
        <v>195.12495563816185</v>
      </c>
      <c r="CV374" s="741">
        <v>191.93205664293438</v>
      </c>
      <c r="CW374" s="741">
        <v>188.73915764770692</v>
      </c>
      <c r="CX374" s="740">
        <v>185.54625865247945</v>
      </c>
      <c r="CY374" s="741">
        <v>189.63672925572649</v>
      </c>
      <c r="CZ374" s="741">
        <v>193.72719985897353</v>
      </c>
      <c r="DA374" s="741">
        <v>197.81767046222058</v>
      </c>
      <c r="DB374" s="740">
        <v>201.90814106546762</v>
      </c>
      <c r="DC374" s="741">
        <v>216.45738728162877</v>
      </c>
      <c r="DD374" s="741">
        <v>231.00663349778989</v>
      </c>
      <c r="DE374" s="741">
        <v>245.55587971395104</v>
      </c>
      <c r="DF374" s="740">
        <v>260.10512593011219</v>
      </c>
      <c r="DG374" s="741">
        <v>260.12648539728036</v>
      </c>
      <c r="DH374" s="741">
        <v>260.14784486444853</v>
      </c>
      <c r="DI374" s="741">
        <v>260.1692043316167</v>
      </c>
      <c r="DJ374" s="740">
        <v>260.19056379878486</v>
      </c>
      <c r="DK374" s="507"/>
      <c r="DL374" s="507"/>
      <c r="DM374" s="507"/>
      <c r="DN374" s="507"/>
      <c r="DO374" s="507"/>
      <c r="DP374" s="507"/>
      <c r="DQ374" s="507"/>
      <c r="DR374" s="507"/>
      <c r="DS374" s="507"/>
      <c r="DT374" s="507"/>
      <c r="DU374" s="507"/>
      <c r="DV374" s="507"/>
      <c r="DW374" s="507"/>
      <c r="DX374" s="507"/>
      <c r="DY374" s="507"/>
      <c r="DZ374" s="507"/>
    </row>
    <row r="375" spans="2:130">
      <c r="B375" s="501" t="s">
        <v>1039</v>
      </c>
      <c r="C375" s="507" t="s">
        <v>1050</v>
      </c>
      <c r="D375" s="501"/>
      <c r="E375" s="501"/>
      <c r="F375" s="501"/>
      <c r="G375" s="501"/>
      <c r="H375" s="501"/>
      <c r="I375" s="501"/>
      <c r="J375" s="501"/>
      <c r="K375" s="501"/>
      <c r="L375" s="501"/>
      <c r="M375" s="501"/>
      <c r="N375" s="501"/>
      <c r="O375" s="501"/>
      <c r="P375" s="501"/>
      <c r="Q375" s="501"/>
      <c r="R375" s="501"/>
      <c r="S375" s="501"/>
      <c r="T375" s="501"/>
      <c r="U375" s="501"/>
      <c r="V375" s="758">
        <v>169.5597891354974</v>
      </c>
      <c r="W375" s="741">
        <v>173.72613118187098</v>
      </c>
      <c r="X375" s="741">
        <v>177.89247322824457</v>
      </c>
      <c r="Y375" s="741">
        <v>182.05881527461815</v>
      </c>
      <c r="Z375" s="758">
        <v>186.22515732099171</v>
      </c>
      <c r="AA375" s="741">
        <v>189.98524991188182</v>
      </c>
      <c r="AB375" s="741">
        <v>193.7453425027719</v>
      </c>
      <c r="AC375" s="741">
        <v>197.50543509366202</v>
      </c>
      <c r="AD375" s="759">
        <v>201.26552768455213</v>
      </c>
      <c r="AE375" s="741">
        <v>204.75946744583075</v>
      </c>
      <c r="AF375" s="741">
        <v>208.25340720710938</v>
      </c>
      <c r="AG375" s="741">
        <v>211.74734696838803</v>
      </c>
      <c r="AH375" s="759">
        <v>215.24128672966665</v>
      </c>
      <c r="AI375" s="741">
        <v>228.45047047031244</v>
      </c>
      <c r="AJ375" s="741">
        <v>241.65965421095819</v>
      </c>
      <c r="AK375" s="741">
        <v>254.86883795160395</v>
      </c>
      <c r="AL375" s="759">
        <v>268.07802169224971</v>
      </c>
      <c r="AM375" s="741">
        <v>282.84867345049474</v>
      </c>
      <c r="AN375" s="741">
        <v>297.61932520873978</v>
      </c>
      <c r="AO375" s="741">
        <v>312.38997696698482</v>
      </c>
      <c r="AP375" s="759">
        <v>327.16062872522986</v>
      </c>
      <c r="AQ375" s="741">
        <v>343.48704463086676</v>
      </c>
      <c r="AR375" s="741">
        <v>359.81346053650361</v>
      </c>
      <c r="AS375" s="741">
        <v>376.13987644214046</v>
      </c>
      <c r="AT375" s="741">
        <v>392.46629234777731</v>
      </c>
      <c r="AU375" s="741">
        <v>416.24070682714131</v>
      </c>
      <c r="AV375" s="741">
        <v>440.01512130650525</v>
      </c>
      <c r="AW375" s="741">
        <v>463.78953578586925</v>
      </c>
      <c r="AX375" s="759">
        <v>487.56395026523319</v>
      </c>
      <c r="AY375" s="741">
        <v>507.63739299355507</v>
      </c>
      <c r="AZ375" s="741">
        <v>527.71083572187695</v>
      </c>
      <c r="BA375" s="741">
        <v>547.78427845019883</v>
      </c>
      <c r="BB375" s="759">
        <v>567.85772117852059</v>
      </c>
      <c r="BC375" s="741">
        <v>606.23165120236456</v>
      </c>
      <c r="BD375" s="741">
        <v>644.60558122620853</v>
      </c>
      <c r="BE375" s="741">
        <v>682.9795112500525</v>
      </c>
      <c r="BF375" s="759">
        <v>721.35344127389646</v>
      </c>
      <c r="BG375" s="741">
        <v>746.91521805664502</v>
      </c>
      <c r="BH375" s="741">
        <v>772.47699483939346</v>
      </c>
      <c r="BI375" s="741">
        <v>798.03877162214201</v>
      </c>
      <c r="BJ375" s="759">
        <v>823.60054840489056</v>
      </c>
      <c r="BK375" s="741">
        <v>860.59570741603352</v>
      </c>
      <c r="BL375" s="741">
        <v>897.59086642717637</v>
      </c>
      <c r="BM375" s="741">
        <v>934.58602543831933</v>
      </c>
      <c r="BN375" s="759">
        <v>971.58118444946217</v>
      </c>
      <c r="BO375" s="741">
        <v>1022.3048337003793</v>
      </c>
      <c r="BP375" s="741">
        <v>1073.0284829512962</v>
      </c>
      <c r="BQ375" s="741">
        <v>1123.752132202213</v>
      </c>
      <c r="BR375" s="759">
        <v>1174.4757814531301</v>
      </c>
      <c r="BS375" s="741">
        <v>1200.8688519246696</v>
      </c>
      <c r="BT375" s="741">
        <v>1227.2619223962092</v>
      </c>
      <c r="BU375" s="741">
        <v>1253.6549928677489</v>
      </c>
      <c r="BV375" s="759">
        <v>1280.0480633392883</v>
      </c>
      <c r="BW375" s="741">
        <v>1308.4071044451132</v>
      </c>
      <c r="BX375" s="741">
        <v>1336.7661455509381</v>
      </c>
      <c r="BY375" s="741">
        <v>1365.1251866567629</v>
      </c>
      <c r="BZ375" s="759">
        <v>1393.4842277625878</v>
      </c>
      <c r="CA375" s="741">
        <v>1427.5934897043301</v>
      </c>
      <c r="CB375" s="741">
        <v>1461.7027516460721</v>
      </c>
      <c r="CC375" s="741">
        <v>1495.8120135878144</v>
      </c>
      <c r="CD375" s="759">
        <v>1529.9212755295566</v>
      </c>
      <c r="CE375" s="741">
        <v>1563.6427213327436</v>
      </c>
      <c r="CF375" s="741">
        <v>1597.3641671359305</v>
      </c>
      <c r="CG375" s="741">
        <v>1631.0856129391173</v>
      </c>
      <c r="CH375" s="759">
        <v>1664.8070587423042</v>
      </c>
      <c r="CI375" s="741">
        <v>1696.4977664185926</v>
      </c>
      <c r="CJ375" s="741">
        <v>1728.188474094881</v>
      </c>
      <c r="CK375" s="741">
        <v>1759.8791817711694</v>
      </c>
      <c r="CL375" s="759">
        <v>1791.5698894474579</v>
      </c>
      <c r="CM375" s="741">
        <v>1849.5489293586907</v>
      </c>
      <c r="CN375" s="741">
        <v>1907.5279692699237</v>
      </c>
      <c r="CO375" s="741">
        <v>1965.5070091811567</v>
      </c>
      <c r="CP375" s="759">
        <v>2023.4860490923895</v>
      </c>
      <c r="CQ375" s="741">
        <v>2066.7994398475307</v>
      </c>
      <c r="CR375" s="741">
        <v>2110.1128306026717</v>
      </c>
      <c r="CS375" s="741">
        <v>2153.4262213578131</v>
      </c>
      <c r="CT375" s="759">
        <v>2196.7396121129541</v>
      </c>
      <c r="CU375" s="741">
        <v>2257.8910639723185</v>
      </c>
      <c r="CV375" s="741">
        <v>2319.042515831683</v>
      </c>
      <c r="CW375" s="741">
        <v>2380.193967691047</v>
      </c>
      <c r="CX375" s="759">
        <v>2441.3454195504114</v>
      </c>
      <c r="CY375" s="741">
        <v>2474.0090406297322</v>
      </c>
      <c r="CZ375" s="741">
        <v>2506.6726617090526</v>
      </c>
      <c r="DA375" s="741">
        <v>2539.3362827883734</v>
      </c>
      <c r="DB375" s="759">
        <v>2571.9999038676942</v>
      </c>
      <c r="DC375" s="741">
        <v>2671.4020436052738</v>
      </c>
      <c r="DD375" s="741">
        <v>2770.8041833428533</v>
      </c>
      <c r="DE375" s="741">
        <v>2870.2063230804333</v>
      </c>
      <c r="DF375" s="759">
        <v>2969.6084628180129</v>
      </c>
      <c r="DG375" s="741">
        <v>3148.9174070854406</v>
      </c>
      <c r="DH375" s="741">
        <v>3328.2263513528678</v>
      </c>
      <c r="DI375" s="741">
        <v>3507.5352956202951</v>
      </c>
      <c r="DJ375" s="759">
        <v>3686.8442398877228</v>
      </c>
      <c r="DK375" s="501"/>
      <c r="DL375" s="501"/>
      <c r="DM375" s="501"/>
      <c r="DN375" s="501"/>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58">
        <v>484.45654038713548</v>
      </c>
      <c r="W376" s="741">
        <v>492.665431207707</v>
      </c>
      <c r="X376" s="741">
        <v>500.87432202827847</v>
      </c>
      <c r="Y376" s="741">
        <v>509.08321284884988</v>
      </c>
      <c r="Z376" s="758">
        <v>517.29210366942141</v>
      </c>
      <c r="AA376" s="741">
        <v>527.73680531078276</v>
      </c>
      <c r="AB376" s="741">
        <v>538.18150695214422</v>
      </c>
      <c r="AC376" s="741">
        <v>548.62620859350568</v>
      </c>
      <c r="AD376" s="759">
        <v>559.07091023486703</v>
      </c>
      <c r="AE376" s="741">
        <v>577.56883468325816</v>
      </c>
      <c r="AF376" s="741">
        <v>596.06675913164918</v>
      </c>
      <c r="AG376" s="741">
        <v>614.5646835800402</v>
      </c>
      <c r="AH376" s="759">
        <v>633.06260802843133</v>
      </c>
      <c r="AI376" s="741">
        <v>638.25916437025626</v>
      </c>
      <c r="AJ376" s="741">
        <v>643.45572071208119</v>
      </c>
      <c r="AK376" s="741">
        <v>648.65227705390612</v>
      </c>
      <c r="AL376" s="759">
        <v>653.84883339573105</v>
      </c>
      <c r="AM376" s="741">
        <v>672.1425298941482</v>
      </c>
      <c r="AN376" s="741">
        <v>690.43622639256535</v>
      </c>
      <c r="AO376" s="741">
        <v>708.72992289098249</v>
      </c>
      <c r="AP376" s="759">
        <v>727.02361938939964</v>
      </c>
      <c r="AQ376" s="741">
        <v>741.50086071593842</v>
      </c>
      <c r="AR376" s="741">
        <v>755.97810204247708</v>
      </c>
      <c r="AS376" s="741">
        <v>770.45534336901596</v>
      </c>
      <c r="AT376" s="741">
        <v>784.93258469555462</v>
      </c>
      <c r="AU376" s="741">
        <v>827.7013749261921</v>
      </c>
      <c r="AV376" s="741">
        <v>870.47016515682947</v>
      </c>
      <c r="AW376" s="741">
        <v>913.23895538746683</v>
      </c>
      <c r="AX376" s="759">
        <v>956.00774561810431</v>
      </c>
      <c r="AY376" s="741">
        <v>966.06621323924514</v>
      </c>
      <c r="AZ376" s="741">
        <v>976.12468086038598</v>
      </c>
      <c r="BA376" s="741">
        <v>986.18314848152693</v>
      </c>
      <c r="BB376" s="759">
        <v>996.24161610266776</v>
      </c>
      <c r="BC376" s="741">
        <v>1020.4211519534767</v>
      </c>
      <c r="BD376" s="741">
        <v>1044.6006878042858</v>
      </c>
      <c r="BE376" s="741">
        <v>1068.7802236550947</v>
      </c>
      <c r="BF376" s="759">
        <v>1092.9597595059038</v>
      </c>
      <c r="BG376" s="741">
        <v>1113.8628726311745</v>
      </c>
      <c r="BH376" s="741">
        <v>1134.7659857564452</v>
      </c>
      <c r="BI376" s="741">
        <v>1155.6690988817159</v>
      </c>
      <c r="BJ376" s="759">
        <v>1176.5722120069865</v>
      </c>
      <c r="BK376" s="741">
        <v>1215.1624413509462</v>
      </c>
      <c r="BL376" s="741">
        <v>1253.7526706949056</v>
      </c>
      <c r="BM376" s="741">
        <v>1292.3429000388653</v>
      </c>
      <c r="BN376" s="759">
        <v>1330.933129382825</v>
      </c>
      <c r="BO376" s="741">
        <v>1374.6343923746604</v>
      </c>
      <c r="BP376" s="741">
        <v>1418.3356553664958</v>
      </c>
      <c r="BQ376" s="741">
        <v>1462.0369183583311</v>
      </c>
      <c r="BR376" s="759">
        <v>1505.7381813501668</v>
      </c>
      <c r="BS376" s="741">
        <v>1524.3801987716647</v>
      </c>
      <c r="BT376" s="741">
        <v>1543.0222161931624</v>
      </c>
      <c r="BU376" s="741">
        <v>1561.6642336146606</v>
      </c>
      <c r="BV376" s="759">
        <v>1580.3062510361583</v>
      </c>
      <c r="BW376" s="741">
        <v>1599.9571370159842</v>
      </c>
      <c r="BX376" s="741">
        <v>1619.6080229958102</v>
      </c>
      <c r="BY376" s="741">
        <v>1639.2589089756361</v>
      </c>
      <c r="BZ376" s="759">
        <v>1658.9097949554618</v>
      </c>
      <c r="CA376" s="741">
        <v>1678.8190722193115</v>
      </c>
      <c r="CB376" s="741">
        <v>1698.7283494831609</v>
      </c>
      <c r="CC376" s="741">
        <v>1718.6376267470102</v>
      </c>
      <c r="CD376" s="759">
        <v>1738.5469040108599</v>
      </c>
      <c r="CE376" s="741">
        <v>1776.8667287872086</v>
      </c>
      <c r="CF376" s="741">
        <v>1815.1865535635575</v>
      </c>
      <c r="CG376" s="741">
        <v>1853.5063783399062</v>
      </c>
      <c r="CH376" s="759">
        <v>1891.8262031162549</v>
      </c>
      <c r="CI376" s="741">
        <v>1905.7092962087829</v>
      </c>
      <c r="CJ376" s="741">
        <v>1919.592389301311</v>
      </c>
      <c r="CK376" s="741">
        <v>1933.475482393839</v>
      </c>
      <c r="CL376" s="759">
        <v>1947.358575486367</v>
      </c>
      <c r="CM376" s="741">
        <v>1966.3904438878726</v>
      </c>
      <c r="CN376" s="741">
        <v>1985.4223122893782</v>
      </c>
      <c r="CO376" s="741">
        <v>2004.454180690884</v>
      </c>
      <c r="CP376" s="759">
        <v>2023.4860490923895</v>
      </c>
      <c r="CQ376" s="741">
        <v>2072.346762100341</v>
      </c>
      <c r="CR376" s="741">
        <v>2121.2074751082928</v>
      </c>
      <c r="CS376" s="741">
        <v>2170.0681881162445</v>
      </c>
      <c r="CT376" s="759">
        <v>2218.9289011241963</v>
      </c>
      <c r="CU376" s="741">
        <v>2262.5656512231499</v>
      </c>
      <c r="CV376" s="741">
        <v>2306.2024013221035</v>
      </c>
      <c r="CW376" s="741">
        <v>2349.8391514210575</v>
      </c>
      <c r="CX376" s="759">
        <v>2393.4759015200111</v>
      </c>
      <c r="CY376" s="741">
        <v>2385.0151609720483</v>
      </c>
      <c r="CZ376" s="741">
        <v>2376.5544204240855</v>
      </c>
      <c r="DA376" s="741">
        <v>2368.0936798761227</v>
      </c>
      <c r="DB376" s="759">
        <v>2359.6329393281599</v>
      </c>
      <c r="DC376" s="741">
        <v>2432.5837363751407</v>
      </c>
      <c r="DD376" s="741">
        <v>2505.5345334221211</v>
      </c>
      <c r="DE376" s="741">
        <v>2578.4853304691019</v>
      </c>
      <c r="DF376" s="759">
        <v>2651.4361275160827</v>
      </c>
      <c r="DG376" s="741">
        <v>2703.0817932897216</v>
      </c>
      <c r="DH376" s="741">
        <v>2754.7274590633601</v>
      </c>
      <c r="DI376" s="741">
        <v>2806.3731248369991</v>
      </c>
      <c r="DJ376" s="759">
        <v>2858.0187906106376</v>
      </c>
      <c r="DK376" s="507"/>
      <c r="DL376" s="507"/>
      <c r="DM376" s="507"/>
      <c r="DN376" s="507"/>
      <c r="DO376" s="507"/>
      <c r="DP376" s="507"/>
      <c r="DQ376" s="507"/>
      <c r="DR376" s="507"/>
      <c r="DS376" s="507"/>
      <c r="DT376" s="507"/>
      <c r="DU376" s="507"/>
      <c r="DV376" s="507"/>
      <c r="DW376" s="507"/>
      <c r="DX376" s="507"/>
      <c r="DY376" s="507"/>
      <c r="DZ376" s="507"/>
    </row>
    <row r="377" spans="2:130">
      <c r="B377" s="501" t="s">
        <v>1040</v>
      </c>
      <c r="C377" s="502"/>
      <c r="D377" s="507"/>
      <c r="E377" s="507"/>
      <c r="F377" s="507"/>
      <c r="G377" s="507"/>
      <c r="H377" s="507"/>
      <c r="I377" s="507"/>
      <c r="J377" s="507"/>
      <c r="K377" s="507"/>
      <c r="L377" s="507"/>
      <c r="M377" s="507"/>
      <c r="N377" s="507"/>
      <c r="O377" s="507"/>
      <c r="P377" s="507"/>
      <c r="Q377" s="507"/>
      <c r="R377" s="507"/>
      <c r="S377" s="507"/>
      <c r="T377" s="507"/>
      <c r="U377" s="507"/>
      <c r="V377" s="758">
        <v>484.45654038713548</v>
      </c>
      <c r="W377" s="741">
        <v>492.665431207707</v>
      </c>
      <c r="X377" s="741">
        <v>500.87432202827847</v>
      </c>
      <c r="Y377" s="741">
        <v>509.08321284884988</v>
      </c>
      <c r="Z377" s="758">
        <v>517.29210366942141</v>
      </c>
      <c r="AA377" s="741">
        <v>527.73680531078276</v>
      </c>
      <c r="AB377" s="741">
        <v>538.18150695214422</v>
      </c>
      <c r="AC377" s="741">
        <v>548.62620859350568</v>
      </c>
      <c r="AD377" s="759">
        <v>559.07091023486703</v>
      </c>
      <c r="AE377" s="741">
        <v>577.56883468325816</v>
      </c>
      <c r="AF377" s="741">
        <v>596.06675913164918</v>
      </c>
      <c r="AG377" s="741">
        <v>614.5646835800402</v>
      </c>
      <c r="AH377" s="759">
        <v>633.06260802843133</v>
      </c>
      <c r="AI377" s="741">
        <v>638.25916437025626</v>
      </c>
      <c r="AJ377" s="741">
        <v>643.45572071208119</v>
      </c>
      <c r="AK377" s="741">
        <v>648.65227705390612</v>
      </c>
      <c r="AL377" s="759">
        <v>653.84883339573105</v>
      </c>
      <c r="AM377" s="741">
        <v>672.1425298941482</v>
      </c>
      <c r="AN377" s="741">
        <v>690.43622639256535</v>
      </c>
      <c r="AO377" s="741">
        <v>708.72992289098249</v>
      </c>
      <c r="AP377" s="759">
        <v>727.02361938939964</v>
      </c>
      <c r="AQ377" s="741">
        <v>741.50086071593842</v>
      </c>
      <c r="AR377" s="741">
        <v>755.97810204247708</v>
      </c>
      <c r="AS377" s="741">
        <v>770.45534336901596</v>
      </c>
      <c r="AT377" s="741">
        <v>784.93258469555462</v>
      </c>
      <c r="AU377" s="741">
        <v>827.7013749261921</v>
      </c>
      <c r="AV377" s="741">
        <v>870.47016515682947</v>
      </c>
      <c r="AW377" s="741">
        <v>913.23895538746683</v>
      </c>
      <c r="AX377" s="759">
        <v>956.00774561810431</v>
      </c>
      <c r="AY377" s="741">
        <v>966.06621323924514</v>
      </c>
      <c r="AZ377" s="741">
        <v>976.12468086038598</v>
      </c>
      <c r="BA377" s="741">
        <v>986.18314848152693</v>
      </c>
      <c r="BB377" s="759">
        <v>996.24161610266776</v>
      </c>
      <c r="BC377" s="741">
        <v>1020.4211519534767</v>
      </c>
      <c r="BD377" s="741">
        <v>1044.6006878042858</v>
      </c>
      <c r="BE377" s="741">
        <v>1068.7802236550947</v>
      </c>
      <c r="BF377" s="759">
        <v>1092.9597595059038</v>
      </c>
      <c r="BG377" s="741">
        <v>1113.8628726311745</v>
      </c>
      <c r="BH377" s="741">
        <v>1134.7659857564452</v>
      </c>
      <c r="BI377" s="741">
        <v>1155.6690988817159</v>
      </c>
      <c r="BJ377" s="759">
        <v>1176.5722120069865</v>
      </c>
      <c r="BK377" s="741">
        <v>1206.5356120384033</v>
      </c>
      <c r="BL377" s="741">
        <v>1236.4990120698203</v>
      </c>
      <c r="BM377" s="741">
        <v>1266.4624121012371</v>
      </c>
      <c r="BN377" s="759">
        <v>1296.4258121326538</v>
      </c>
      <c r="BO377" s="741">
        <v>1330.1352052086268</v>
      </c>
      <c r="BP377" s="741">
        <v>1363.8445982845994</v>
      </c>
      <c r="BQ377" s="741">
        <v>1397.5539913605724</v>
      </c>
      <c r="BR377" s="759">
        <v>1431.263384436545</v>
      </c>
      <c r="BS377" s="741">
        <v>1444.2286553441645</v>
      </c>
      <c r="BT377" s="741">
        <v>1457.1939262517838</v>
      </c>
      <c r="BU377" s="741">
        <v>1470.159197159403</v>
      </c>
      <c r="BV377" s="759">
        <v>1483.1244680670225</v>
      </c>
      <c r="BW377" s="741">
        <v>1481.274230399189</v>
      </c>
      <c r="BX377" s="741">
        <v>1479.4239927313558</v>
      </c>
      <c r="BY377" s="741">
        <v>1477.5737550635226</v>
      </c>
      <c r="BZ377" s="759">
        <v>1475.7235173956892</v>
      </c>
      <c r="CA377" s="741">
        <v>1475.1206593214397</v>
      </c>
      <c r="CB377" s="741">
        <v>1474.5178012471902</v>
      </c>
      <c r="CC377" s="741">
        <v>1473.9149431729406</v>
      </c>
      <c r="CD377" s="759">
        <v>1473.3120850986911</v>
      </c>
      <c r="CE377" s="741">
        <v>1500.8545779826127</v>
      </c>
      <c r="CF377" s="741">
        <v>1528.3970708665342</v>
      </c>
      <c r="CG377" s="741">
        <v>1555.9395637504558</v>
      </c>
      <c r="CH377" s="759">
        <v>1583.4820566343774</v>
      </c>
      <c r="CI377" s="741">
        <v>1591.1107195267955</v>
      </c>
      <c r="CJ377" s="741">
        <v>1598.7393824192131</v>
      </c>
      <c r="CK377" s="741">
        <v>1606.3680453116312</v>
      </c>
      <c r="CL377" s="759">
        <v>1613.9967082040491</v>
      </c>
      <c r="CM377" s="741">
        <v>1630.5226808802663</v>
      </c>
      <c r="CN377" s="741">
        <v>1647.0486535564835</v>
      </c>
      <c r="CO377" s="741">
        <v>1663.5746262327007</v>
      </c>
      <c r="CP377" s="759">
        <v>1680.1005989089178</v>
      </c>
      <c r="CQ377" s="741">
        <v>1715.9509487839539</v>
      </c>
      <c r="CR377" s="741">
        <v>1751.8012986589902</v>
      </c>
      <c r="CS377" s="741">
        <v>1787.6516485340262</v>
      </c>
      <c r="CT377" s="759">
        <v>1823.5019984090623</v>
      </c>
      <c r="CU377" s="741">
        <v>1860.7317163160362</v>
      </c>
      <c r="CV377" s="741">
        <v>1897.9614342230102</v>
      </c>
      <c r="CW377" s="741">
        <v>1935.1911521299842</v>
      </c>
      <c r="CX377" s="759">
        <v>1972.4208700369581</v>
      </c>
      <c r="CY377" s="741">
        <v>1961.063486768956</v>
      </c>
      <c r="CZ377" s="741">
        <v>1949.706103500954</v>
      </c>
      <c r="DA377" s="741">
        <v>1938.348720232952</v>
      </c>
      <c r="DB377" s="759">
        <v>1926.9913369649498</v>
      </c>
      <c r="DC377" s="741">
        <v>1988.5405458974647</v>
      </c>
      <c r="DD377" s="741">
        <v>2050.089754829979</v>
      </c>
      <c r="DE377" s="741">
        <v>2111.6389637624934</v>
      </c>
      <c r="DF377" s="759">
        <v>2173.1881726950082</v>
      </c>
      <c r="DG377" s="741">
        <v>2224.9449792666373</v>
      </c>
      <c r="DH377" s="741">
        <v>2276.7017858382669</v>
      </c>
      <c r="DI377" s="741">
        <v>2328.458592409896</v>
      </c>
      <c r="DJ377" s="759">
        <v>2380.2153989815251</v>
      </c>
      <c r="DK377" s="507"/>
      <c r="DL377" s="507"/>
      <c r="DM377" s="507"/>
      <c r="DN377" s="507"/>
      <c r="DO377" s="507"/>
      <c r="DP377" s="507"/>
      <c r="DQ377" s="507"/>
      <c r="DR377" s="507"/>
      <c r="DS377" s="507"/>
      <c r="DT377" s="507"/>
      <c r="DU377" s="507"/>
      <c r="DV377" s="507"/>
      <c r="DW377" s="507"/>
      <c r="DX377" s="507"/>
      <c r="DY377" s="507"/>
      <c r="DZ377" s="507"/>
    </row>
    <row r="378" spans="2:130">
      <c r="B378" s="794" t="s">
        <v>1472</v>
      </c>
      <c r="C378" s="497"/>
    </row>
    <row r="379" spans="2:130">
      <c r="B379" s="444"/>
      <c r="C379" s="497"/>
    </row>
    <row r="380" spans="2:130">
      <c r="B380" s="793" t="s">
        <v>1046</v>
      </c>
      <c r="C380" s="497"/>
    </row>
    <row r="381" spans="2:130">
      <c r="B381" s="591" t="s">
        <v>1047</v>
      </c>
      <c r="C381" s="592"/>
      <c r="D381" s="592"/>
      <c r="E381" s="592"/>
      <c r="F381" s="592"/>
      <c r="G381" s="592"/>
      <c r="H381" s="592"/>
      <c r="I381" s="592"/>
      <c r="J381" s="592"/>
      <c r="K381" s="592"/>
      <c r="L381" s="592"/>
      <c r="M381" s="592"/>
      <c r="N381" s="592"/>
      <c r="O381" s="592"/>
      <c r="P381" s="592"/>
      <c r="Q381" s="592"/>
      <c r="R381" s="592"/>
      <c r="S381" s="592" t="str">
        <f t="shared" ref="S381:AT381" si="4">+S390</f>
        <v>1999Q1</v>
      </c>
      <c r="T381" s="592" t="str">
        <f t="shared" si="4"/>
        <v>1999Q2</v>
      </c>
      <c r="U381" s="592" t="str">
        <f t="shared" si="4"/>
        <v>1999Q3</v>
      </c>
      <c r="V381" s="592" t="str">
        <f t="shared" si="4"/>
        <v>1999Q4</v>
      </c>
      <c r="W381" s="592" t="str">
        <f t="shared" si="4"/>
        <v>2000Q1</v>
      </c>
      <c r="X381" s="592" t="str">
        <f t="shared" si="4"/>
        <v>2000Q2</v>
      </c>
      <c r="Y381" s="592" t="str">
        <f t="shared" si="4"/>
        <v>2000Q3</v>
      </c>
      <c r="Z381" s="592" t="str">
        <f t="shared" si="4"/>
        <v>2000Q4</v>
      </c>
      <c r="AA381" s="592" t="str">
        <f t="shared" si="4"/>
        <v>2001Q1</v>
      </c>
      <c r="AB381" s="592" t="str">
        <f t="shared" si="4"/>
        <v>2001Q2</v>
      </c>
      <c r="AC381" s="592" t="str">
        <f t="shared" si="4"/>
        <v>2001Q3</v>
      </c>
      <c r="AD381" s="592" t="str">
        <f t="shared" si="4"/>
        <v>2001Q4</v>
      </c>
      <c r="AE381" s="592" t="str">
        <f t="shared" si="4"/>
        <v>2002Q1</v>
      </c>
      <c r="AF381" s="592" t="str">
        <f t="shared" si="4"/>
        <v>2002Q2</v>
      </c>
      <c r="AG381" s="592" t="str">
        <f t="shared" si="4"/>
        <v>2002Q3</v>
      </c>
      <c r="AH381" s="592" t="str">
        <f t="shared" si="4"/>
        <v>2002Q4</v>
      </c>
      <c r="AI381" s="592" t="str">
        <f t="shared" si="4"/>
        <v>2003Q1</v>
      </c>
      <c r="AJ381" s="592" t="str">
        <f t="shared" si="4"/>
        <v>2003Q2</v>
      </c>
      <c r="AK381" s="592" t="str">
        <f t="shared" si="4"/>
        <v>2003Q3</v>
      </c>
      <c r="AL381" s="592" t="str">
        <f t="shared" si="4"/>
        <v>2003Q4</v>
      </c>
      <c r="AM381" s="592" t="str">
        <f t="shared" si="4"/>
        <v>2004Q1</v>
      </c>
      <c r="AN381" s="592" t="str">
        <f t="shared" si="4"/>
        <v>2004Q2</v>
      </c>
      <c r="AO381" s="592" t="str">
        <f t="shared" si="4"/>
        <v>2004Q3</v>
      </c>
      <c r="AP381" s="592" t="str">
        <f t="shared" si="4"/>
        <v>2004Q4</v>
      </c>
      <c r="AQ381" s="592" t="str">
        <f t="shared" si="4"/>
        <v>2005Q1</v>
      </c>
      <c r="AR381" s="592" t="str">
        <f t="shared" si="4"/>
        <v>2005Q2</v>
      </c>
      <c r="AS381" s="592" t="str">
        <f t="shared" si="4"/>
        <v>2005Q3</v>
      </c>
      <c r="AT381" s="592" t="str">
        <f t="shared" si="4"/>
        <v>2005Q4</v>
      </c>
      <c r="AU381" s="592" t="str">
        <f>+AU390</f>
        <v>2006Q1</v>
      </c>
      <c r="AV381" s="592" t="str">
        <f t="shared" ref="AV381:CC381" si="5">+AV390</f>
        <v>2006Q2</v>
      </c>
      <c r="AW381" s="592" t="str">
        <f t="shared" si="5"/>
        <v>2006Q3</v>
      </c>
      <c r="AX381" s="592" t="str">
        <f t="shared" si="5"/>
        <v>2006Q4</v>
      </c>
      <c r="AY381" s="592" t="str">
        <f t="shared" si="5"/>
        <v>2007Q1</v>
      </c>
      <c r="AZ381" s="592" t="str">
        <f t="shared" si="5"/>
        <v>2007Q2</v>
      </c>
      <c r="BA381" s="592" t="str">
        <f t="shared" si="5"/>
        <v>2007Q3</v>
      </c>
      <c r="BB381" s="592" t="str">
        <f t="shared" si="5"/>
        <v>2007Q4</v>
      </c>
      <c r="BC381" s="592" t="str">
        <f t="shared" si="5"/>
        <v>2008Q1</v>
      </c>
      <c r="BD381" s="592" t="str">
        <f t="shared" si="5"/>
        <v>2008Q2</v>
      </c>
      <c r="BE381" s="592" t="str">
        <f t="shared" si="5"/>
        <v>2008Q3</v>
      </c>
      <c r="BF381" s="592" t="str">
        <f t="shared" si="5"/>
        <v>2008Q4</v>
      </c>
      <c r="BG381" s="592" t="str">
        <f t="shared" si="5"/>
        <v>2009Q1</v>
      </c>
      <c r="BH381" s="592" t="str">
        <f t="shared" si="5"/>
        <v>2009Q2</v>
      </c>
      <c r="BI381" s="592" t="str">
        <f t="shared" si="5"/>
        <v>2009Q3</v>
      </c>
      <c r="BJ381" s="592" t="str">
        <f t="shared" si="5"/>
        <v>2009Q4</v>
      </c>
      <c r="BK381" s="592" t="str">
        <f t="shared" si="5"/>
        <v>2010Q1</v>
      </c>
      <c r="BL381" s="592" t="str">
        <f t="shared" si="5"/>
        <v>2010Q2</v>
      </c>
      <c r="BM381" s="592" t="str">
        <f t="shared" si="5"/>
        <v>2010Q3</v>
      </c>
      <c r="BN381" s="592" t="str">
        <f t="shared" si="5"/>
        <v>2010Q4</v>
      </c>
      <c r="BO381" s="592" t="str">
        <f t="shared" si="5"/>
        <v>2011Q1</v>
      </c>
      <c r="BP381" s="592" t="str">
        <f t="shared" si="5"/>
        <v>2011Q2</v>
      </c>
      <c r="BQ381" s="592" t="str">
        <f t="shared" si="5"/>
        <v>2011Q3</v>
      </c>
      <c r="BR381" s="592" t="str">
        <f t="shared" si="5"/>
        <v>2011Q4</v>
      </c>
      <c r="BS381" s="592" t="str">
        <f t="shared" si="5"/>
        <v>2012Q1</v>
      </c>
      <c r="BT381" s="592" t="str">
        <f t="shared" si="5"/>
        <v>2012Q2</v>
      </c>
      <c r="BU381" s="592" t="str">
        <f t="shared" si="5"/>
        <v>2012Q3</v>
      </c>
      <c r="BV381" s="592" t="str">
        <f t="shared" si="5"/>
        <v>2012Q4</v>
      </c>
      <c r="BW381" s="592" t="str">
        <f t="shared" si="5"/>
        <v>2013Q1</v>
      </c>
      <c r="BX381" s="592" t="str">
        <f t="shared" si="5"/>
        <v>2013Q2</v>
      </c>
      <c r="BY381" s="592" t="str">
        <f t="shared" si="5"/>
        <v>2013Q3</v>
      </c>
      <c r="BZ381" s="592" t="str">
        <f t="shared" si="5"/>
        <v>2013Q4</v>
      </c>
      <c r="CA381" s="592" t="str">
        <f t="shared" si="5"/>
        <v>2014Q1</v>
      </c>
      <c r="CB381" s="592" t="str">
        <f t="shared" si="5"/>
        <v>2014Q2</v>
      </c>
      <c r="CC381" s="592" t="str">
        <f t="shared" si="5"/>
        <v>2014Q3</v>
      </c>
      <c r="CD381" s="592" t="str">
        <f t="shared" ref="CD381" si="6">+CD390</f>
        <v>2014Q4</v>
      </c>
      <c r="CE381" s="592" t="str">
        <f t="shared" ref="CE381:CX381" si="7">+CE390</f>
        <v>2015Q1</v>
      </c>
      <c r="CF381" s="592" t="str">
        <f t="shared" si="7"/>
        <v>2015Q2</v>
      </c>
      <c r="CG381" s="592" t="str">
        <f t="shared" si="7"/>
        <v>2015Q3</v>
      </c>
      <c r="CH381" s="592" t="str">
        <f t="shared" si="7"/>
        <v>2015Q4</v>
      </c>
      <c r="CI381" s="592" t="str">
        <f t="shared" si="7"/>
        <v>2016Q1</v>
      </c>
      <c r="CJ381" s="592" t="str">
        <f t="shared" si="7"/>
        <v>2016Q2</v>
      </c>
      <c r="CK381" s="592" t="str">
        <f t="shared" si="7"/>
        <v>2016Q3</v>
      </c>
      <c r="CL381" s="592" t="str">
        <f t="shared" si="7"/>
        <v>2016Q4</v>
      </c>
      <c r="CM381" s="592" t="str">
        <f t="shared" si="7"/>
        <v>2017Q1</v>
      </c>
      <c r="CN381" s="592" t="str">
        <f t="shared" si="7"/>
        <v>2017Q2</v>
      </c>
      <c r="CO381" s="592" t="str">
        <f t="shared" si="7"/>
        <v>2017Q3</v>
      </c>
      <c r="CP381" s="592" t="str">
        <f t="shared" si="7"/>
        <v>2017Q4</v>
      </c>
      <c r="CQ381" s="592" t="str">
        <f t="shared" si="7"/>
        <v>2018Q1</v>
      </c>
      <c r="CR381" s="592" t="str">
        <f t="shared" si="7"/>
        <v>2018Q2</v>
      </c>
      <c r="CS381" s="592" t="str">
        <f t="shared" si="7"/>
        <v>2018Q3</v>
      </c>
      <c r="CT381" s="592" t="str">
        <f t="shared" si="7"/>
        <v>2018Q4</v>
      </c>
      <c r="CU381" s="592" t="str">
        <f t="shared" si="7"/>
        <v>2019Q1</v>
      </c>
      <c r="CV381" s="592" t="str">
        <f t="shared" si="7"/>
        <v>2019Q2</v>
      </c>
      <c r="CW381" s="592" t="str">
        <f t="shared" si="7"/>
        <v>2019Q3</v>
      </c>
      <c r="CX381" s="592" t="str">
        <f t="shared" si="7"/>
        <v>2019Q4</v>
      </c>
      <c r="CY381" s="592" t="s">
        <v>551</v>
      </c>
      <c r="CZ381" s="592" t="s">
        <v>552</v>
      </c>
      <c r="DA381" s="592" t="s">
        <v>553</v>
      </c>
      <c r="DB381" s="592" t="s">
        <v>554</v>
      </c>
      <c r="DC381" s="592"/>
      <c r="DD381" s="592"/>
      <c r="DE381" s="592"/>
      <c r="DF381" s="592"/>
      <c r="DG381" s="592"/>
      <c r="DH381" s="592"/>
      <c r="DI381" s="592"/>
      <c r="DJ381" s="592"/>
      <c r="DK381" s="592"/>
      <c r="DL381" s="592"/>
      <c r="DM381" s="592"/>
      <c r="DN381" s="592"/>
      <c r="DO381" s="592"/>
      <c r="DP381" s="592"/>
      <c r="DQ381" s="592"/>
      <c r="DR381" s="592"/>
      <c r="DS381" s="592"/>
      <c r="DT381" s="592"/>
      <c r="DU381" s="592"/>
      <c r="DV381" s="592"/>
      <c r="DW381" s="592"/>
      <c r="DX381" s="592"/>
      <c r="DY381" s="592"/>
      <c r="DZ381" s="592"/>
    </row>
    <row r="382" spans="2:130">
      <c r="B382" s="589" t="str">
        <f>+B377</f>
        <v>Gross National Disposable Income, after taxes, RWF bln in constant 2014 prices</v>
      </c>
      <c r="C382" s="590"/>
      <c r="D382" s="590"/>
      <c r="E382" s="590"/>
      <c r="F382" s="590"/>
      <c r="G382" s="590"/>
      <c r="H382" s="590"/>
      <c r="I382" s="590"/>
      <c r="J382" s="590"/>
      <c r="K382" s="590"/>
      <c r="L382" s="590"/>
      <c r="M382" s="590"/>
      <c r="N382" s="590"/>
      <c r="O382" s="590"/>
      <c r="P382" s="590"/>
      <c r="Q382" s="590"/>
      <c r="R382" s="590"/>
      <c r="S382" s="590">
        <f t="shared" ref="S382:AX382" si="8">+S80</f>
        <v>439.75</v>
      </c>
      <c r="T382" s="590">
        <f t="shared" si="8"/>
        <v>439.75</v>
      </c>
      <c r="U382" s="590">
        <f t="shared" si="8"/>
        <v>439.75</v>
      </c>
      <c r="V382" s="590">
        <f t="shared" si="8"/>
        <v>439.75</v>
      </c>
      <c r="W382" s="590">
        <f t="shared" si="8"/>
        <v>476.5</v>
      </c>
      <c r="X382" s="590">
        <f t="shared" si="8"/>
        <v>476.5</v>
      </c>
      <c r="Y382" s="590">
        <f t="shared" si="8"/>
        <v>476.5</v>
      </c>
      <c r="Z382" s="590">
        <f t="shared" si="8"/>
        <v>476.5</v>
      </c>
      <c r="AA382" s="590">
        <f t="shared" si="8"/>
        <v>517</v>
      </c>
      <c r="AB382" s="590">
        <f t="shared" si="8"/>
        <v>517</v>
      </c>
      <c r="AC382" s="590">
        <f t="shared" si="8"/>
        <v>517</v>
      </c>
      <c r="AD382" s="590">
        <f t="shared" si="8"/>
        <v>517</v>
      </c>
      <c r="AE382" s="590">
        <f t="shared" si="8"/>
        <v>585</v>
      </c>
      <c r="AF382" s="590">
        <f t="shared" si="8"/>
        <v>585</v>
      </c>
      <c r="AG382" s="590">
        <f t="shared" si="8"/>
        <v>585</v>
      </c>
      <c r="AH382" s="590">
        <f t="shared" si="8"/>
        <v>585</v>
      </c>
      <c r="AI382" s="590">
        <f t="shared" si="8"/>
        <v>598</v>
      </c>
      <c r="AJ382" s="590">
        <f t="shared" si="8"/>
        <v>598</v>
      </c>
      <c r="AK382" s="590">
        <f t="shared" si="8"/>
        <v>598</v>
      </c>
      <c r="AL382" s="590">
        <f t="shared" si="8"/>
        <v>598</v>
      </c>
      <c r="AM382" s="590">
        <f t="shared" si="8"/>
        <v>642.5</v>
      </c>
      <c r="AN382" s="590">
        <f t="shared" si="8"/>
        <v>642.5</v>
      </c>
      <c r="AO382" s="590">
        <f t="shared" si="8"/>
        <v>642.5</v>
      </c>
      <c r="AP382" s="590">
        <f t="shared" si="8"/>
        <v>642.5</v>
      </c>
      <c r="AQ382" s="590">
        <f t="shared" si="8"/>
        <v>702.75</v>
      </c>
      <c r="AR382" s="590">
        <f t="shared" si="8"/>
        <v>702.75</v>
      </c>
      <c r="AS382" s="590">
        <f t="shared" si="8"/>
        <v>702.75</v>
      </c>
      <c r="AT382" s="590">
        <f t="shared" si="8"/>
        <v>702.75</v>
      </c>
      <c r="AU382" s="590">
        <f t="shared" si="8"/>
        <v>813</v>
      </c>
      <c r="AV382" s="590">
        <f t="shared" si="8"/>
        <v>873</v>
      </c>
      <c r="AW382" s="590">
        <f t="shared" si="8"/>
        <v>959</v>
      </c>
      <c r="AX382" s="590">
        <f t="shared" si="8"/>
        <v>961</v>
      </c>
      <c r="AY382" s="590">
        <f t="shared" ref="AY382:CD382" si="9">+AY80</f>
        <v>922</v>
      </c>
      <c r="AZ382" s="590">
        <f t="shared" si="9"/>
        <v>941</v>
      </c>
      <c r="BA382" s="590">
        <f t="shared" si="9"/>
        <v>994</v>
      </c>
      <c r="BB382" s="590">
        <f t="shared" si="9"/>
        <v>1024</v>
      </c>
      <c r="BC382" s="590">
        <f t="shared" si="9"/>
        <v>1009</v>
      </c>
      <c r="BD382" s="590">
        <f t="shared" si="9"/>
        <v>1067</v>
      </c>
      <c r="BE382" s="590">
        <f t="shared" si="9"/>
        <v>1112</v>
      </c>
      <c r="BF382" s="590">
        <f t="shared" si="9"/>
        <v>1126</v>
      </c>
      <c r="BG382" s="590">
        <f t="shared" si="9"/>
        <v>1132</v>
      </c>
      <c r="BH382" s="590">
        <f t="shared" si="9"/>
        <v>1120</v>
      </c>
      <c r="BI382" s="590">
        <f t="shared" si="9"/>
        <v>1151</v>
      </c>
      <c r="BJ382" s="590">
        <f t="shared" si="9"/>
        <v>1179</v>
      </c>
      <c r="BK382" s="590">
        <f t="shared" si="9"/>
        <v>1190</v>
      </c>
      <c r="BL382" s="590">
        <f t="shared" si="9"/>
        <v>1192</v>
      </c>
      <c r="BM382" s="590">
        <f t="shared" si="9"/>
        <v>1244</v>
      </c>
      <c r="BN382" s="590">
        <f t="shared" si="9"/>
        <v>1294</v>
      </c>
      <c r="BO382" s="590">
        <f t="shared" si="9"/>
        <v>1291</v>
      </c>
      <c r="BP382" s="590">
        <f t="shared" si="9"/>
        <v>1263</v>
      </c>
      <c r="BQ382" s="590">
        <f t="shared" si="9"/>
        <v>1372</v>
      </c>
      <c r="BR382" s="590">
        <f t="shared" si="9"/>
        <v>1385</v>
      </c>
      <c r="BS382" s="590">
        <f t="shared" si="9"/>
        <v>1399</v>
      </c>
      <c r="BT382" s="590">
        <f t="shared" si="9"/>
        <v>1398</v>
      </c>
      <c r="BU382" s="590">
        <f t="shared" si="9"/>
        <v>1471</v>
      </c>
      <c r="BV382" s="590">
        <f t="shared" si="9"/>
        <v>1502</v>
      </c>
      <c r="BW382" s="590">
        <f t="shared" si="9"/>
        <v>1465</v>
      </c>
      <c r="BX382" s="590">
        <f t="shared" si="9"/>
        <v>1509</v>
      </c>
      <c r="BY382" s="590">
        <f t="shared" si="9"/>
        <v>1508</v>
      </c>
      <c r="BZ382" s="590">
        <f t="shared" si="9"/>
        <v>1560</v>
      </c>
      <c r="CA382" s="590">
        <f t="shared" si="9"/>
        <v>1553</v>
      </c>
      <c r="CB382" s="590">
        <f t="shared" si="9"/>
        <v>1577</v>
      </c>
      <c r="CC382" s="590">
        <f t="shared" si="9"/>
        <v>1642</v>
      </c>
      <c r="CD382" s="590">
        <f t="shared" si="9"/>
        <v>1643</v>
      </c>
      <c r="CE382" s="590">
        <f t="shared" ref="CE382:DB382" si="10">+CE80</f>
        <v>1677</v>
      </c>
      <c r="CF382" s="590">
        <f t="shared" si="10"/>
        <v>1723</v>
      </c>
      <c r="CG382" s="590">
        <f t="shared" si="10"/>
        <v>1775</v>
      </c>
      <c r="CH382" s="590">
        <f t="shared" si="10"/>
        <v>1807</v>
      </c>
      <c r="CI382" s="590">
        <f t="shared" si="10"/>
        <v>1857</v>
      </c>
      <c r="CJ382" s="590">
        <f t="shared" si="10"/>
        <v>1870</v>
      </c>
      <c r="CK382" s="590">
        <f t="shared" si="10"/>
        <v>1832</v>
      </c>
      <c r="CL382" s="590">
        <f t="shared" si="10"/>
        <v>1841</v>
      </c>
      <c r="CM382" s="590">
        <f t="shared" si="10"/>
        <v>1862</v>
      </c>
      <c r="CN382" s="590">
        <f t="shared" si="10"/>
        <v>1904</v>
      </c>
      <c r="CO382" s="590">
        <f t="shared" si="10"/>
        <v>1955</v>
      </c>
      <c r="CP382" s="590">
        <f t="shared" si="10"/>
        <v>1974</v>
      </c>
      <c r="CQ382" s="590">
        <f t="shared" si="10"/>
        <v>2044</v>
      </c>
      <c r="CR382" s="590">
        <f t="shared" si="10"/>
        <v>2053</v>
      </c>
      <c r="CS382" s="590">
        <f t="shared" si="10"/>
        <v>2094</v>
      </c>
      <c r="CT382" s="590">
        <f t="shared" si="10"/>
        <v>2164</v>
      </c>
      <c r="CU382" s="590">
        <f t="shared" si="10"/>
        <v>2170</v>
      </c>
      <c r="CV382" s="590">
        <f t="shared" si="10"/>
        <v>2306</v>
      </c>
      <c r="CW382" s="590">
        <f t="shared" si="10"/>
        <v>2322</v>
      </c>
      <c r="CX382" s="590">
        <f t="shared" si="10"/>
        <v>2347</v>
      </c>
      <c r="CY382" s="590">
        <f t="shared" si="10"/>
        <v>2249</v>
      </c>
      <c r="CZ382" s="590">
        <f t="shared" si="10"/>
        <v>2019</v>
      </c>
      <c r="DA382" s="590">
        <f t="shared" si="10"/>
        <v>2238</v>
      </c>
      <c r="DB382" s="590">
        <f t="shared" si="10"/>
        <v>2331</v>
      </c>
      <c r="DC382" s="590"/>
      <c r="DD382" s="590"/>
      <c r="DE382" s="590"/>
      <c r="DF382" s="590"/>
      <c r="DG382" s="590"/>
      <c r="DH382" s="590"/>
      <c r="DI382" s="590"/>
      <c r="DJ382" s="590"/>
      <c r="DK382" s="590"/>
      <c r="DL382" s="590"/>
      <c r="DM382" s="590"/>
      <c r="DN382" s="590"/>
      <c r="DO382" s="590"/>
      <c r="DP382" s="590"/>
      <c r="DQ382" s="590"/>
      <c r="DR382" s="590"/>
      <c r="DS382" s="590"/>
      <c r="DT382" s="590"/>
      <c r="DU382" s="590"/>
      <c r="DV382" s="590"/>
      <c r="DW382" s="590"/>
      <c r="DX382" s="590"/>
      <c r="DY382" s="590"/>
      <c r="DZ382" s="590"/>
    </row>
    <row r="383" spans="2:130">
      <c r="B383" s="589" t="str">
        <f>+B373</f>
        <v>Net primary income BOP in constant 2014 RWF bln ($ at current ER, divided by Pgdp)</v>
      </c>
      <c r="C383" s="590"/>
      <c r="D383" s="590"/>
      <c r="E383" s="590"/>
      <c r="F383" s="590"/>
      <c r="G383" s="590"/>
      <c r="H383" s="590"/>
      <c r="I383" s="590"/>
      <c r="J383" s="590"/>
      <c r="K383" s="590"/>
      <c r="L383" s="590"/>
      <c r="M383" s="590"/>
      <c r="N383" s="590"/>
      <c r="O383" s="590"/>
      <c r="P383" s="590"/>
      <c r="Q383" s="590"/>
      <c r="R383" s="590"/>
      <c r="S383" s="590">
        <f t="shared" ref="S383:AX383" si="11">+S223*S268/1000/(S103/100)</f>
        <v>-2.7026971140462841</v>
      </c>
      <c r="T383" s="590">
        <f t="shared" si="11"/>
        <v>-2.7231326326709748</v>
      </c>
      <c r="U383" s="590">
        <f t="shared" si="11"/>
        <v>-2.71446796627581</v>
      </c>
      <c r="V383" s="590">
        <f t="shared" si="11"/>
        <v>-2.7834912495103454</v>
      </c>
      <c r="W383" s="590">
        <f t="shared" si="11"/>
        <v>-5.0811500244761936</v>
      </c>
      <c r="X383" s="590">
        <f t="shared" si="11"/>
        <v>-5.3124907605714302</v>
      </c>
      <c r="Y383" s="590">
        <f t="shared" si="11"/>
        <v>-5.6774369575238115</v>
      </c>
      <c r="Z383" s="590">
        <f t="shared" si="11"/>
        <v>-5.9543229200000036</v>
      </c>
      <c r="AA383" s="590">
        <f t="shared" si="11"/>
        <v>-6.7713218364583341</v>
      </c>
      <c r="AB383" s="590">
        <f t="shared" si="11"/>
        <v>-6.869085783680557</v>
      </c>
      <c r="AC383" s="590">
        <f t="shared" si="11"/>
        <v>-6.9462566979166667</v>
      </c>
      <c r="AD383" s="590">
        <f t="shared" si="11"/>
        <v>-7.1283654194444459</v>
      </c>
      <c r="AE383" s="590">
        <f t="shared" si="11"/>
        <v>-6.454333301470589</v>
      </c>
      <c r="AF383" s="590">
        <f t="shared" si="11"/>
        <v>-6.5400036727941178</v>
      </c>
      <c r="AG383" s="590">
        <f t="shared" si="11"/>
        <v>-6.7517350845588231</v>
      </c>
      <c r="AH383" s="590">
        <f t="shared" si="11"/>
        <v>-7.0317976323529408</v>
      </c>
      <c r="AI383" s="590">
        <f t="shared" si="11"/>
        <v>-9.5655570393507467</v>
      </c>
      <c r="AJ383" s="590">
        <f t="shared" si="11"/>
        <v>-9.851461874140071</v>
      </c>
      <c r="AK383" s="590">
        <f t="shared" si="11"/>
        <v>-10.257797926408879</v>
      </c>
      <c r="AL383" s="590">
        <f t="shared" si="11"/>
        <v>-10.616455970739427</v>
      </c>
      <c r="AM383" s="590">
        <f t="shared" si="11"/>
        <v>-10.429345885423102</v>
      </c>
      <c r="AN383" s="590">
        <f t="shared" si="11"/>
        <v>-10.377971637436282</v>
      </c>
      <c r="AO383" s="590">
        <f t="shared" si="11"/>
        <v>-10.315389873035176</v>
      </c>
      <c r="AP383" s="590">
        <f t="shared" si="11"/>
        <v>-10.182985197832824</v>
      </c>
      <c r="AQ383" s="590">
        <f t="shared" si="11"/>
        <v>-8.04991296763958</v>
      </c>
      <c r="AR383" s="590">
        <f t="shared" si="11"/>
        <v>-7.979717582414783</v>
      </c>
      <c r="AS383" s="590">
        <f t="shared" si="11"/>
        <v>-7.9286235789414983</v>
      </c>
      <c r="AT383" s="590">
        <f t="shared" si="11"/>
        <v>-7.9184880059682898</v>
      </c>
      <c r="AU383" s="590">
        <f t="shared" si="11"/>
        <v>-8.3201683100249202</v>
      </c>
      <c r="AV383" s="590">
        <f t="shared" si="11"/>
        <v>-7.8144381508358993</v>
      </c>
      <c r="AW383" s="590">
        <f t="shared" si="11"/>
        <v>-8.1159071984972524</v>
      </c>
      <c r="AX383" s="590">
        <f t="shared" si="11"/>
        <v>-7.7856388919031074</v>
      </c>
      <c r="AY383" s="590">
        <f t="shared" ref="AY383:CD383" si="12">+AY223*AY268/1000/(AY103/100)</f>
        <v>-4.2878734141449577</v>
      </c>
      <c r="AZ383" s="590">
        <f t="shared" si="12"/>
        <v>-4.054934180546919</v>
      </c>
      <c r="BA383" s="590">
        <f t="shared" si="12"/>
        <v>-4.0665272421929055</v>
      </c>
      <c r="BB383" s="590">
        <f t="shared" si="12"/>
        <v>-4.0456905556823735</v>
      </c>
      <c r="BC383" s="590">
        <f t="shared" si="12"/>
        <v>-8.3843018449942726</v>
      </c>
      <c r="BD383" s="590">
        <f t="shared" si="12"/>
        <v>-7.8545069684516395</v>
      </c>
      <c r="BE383" s="590">
        <f t="shared" si="12"/>
        <v>-7.5732309595281606</v>
      </c>
      <c r="BF383" s="590">
        <f t="shared" si="12"/>
        <v>-7.3335856083925988</v>
      </c>
      <c r="BG383" s="590">
        <f t="shared" si="12"/>
        <v>-7.565409166918732</v>
      </c>
      <c r="BH383" s="590">
        <f t="shared" si="12"/>
        <v>-7.5711627396758052</v>
      </c>
      <c r="BI383" s="590">
        <f t="shared" si="12"/>
        <v>-7.4718108164616552</v>
      </c>
      <c r="BJ383" s="590">
        <f t="shared" si="12"/>
        <v>-7.2864210619452683</v>
      </c>
      <c r="BK383" s="590">
        <f t="shared" si="12"/>
        <v>-7.7182899873889079</v>
      </c>
      <c r="BL383" s="590">
        <f t="shared" si="12"/>
        <v>-7.8385994106533463</v>
      </c>
      <c r="BM383" s="590">
        <f t="shared" si="12"/>
        <v>-7.8209002466751958</v>
      </c>
      <c r="BN383" s="590">
        <f t="shared" si="12"/>
        <v>-7.7711571647239639</v>
      </c>
      <c r="BO383" s="590">
        <f t="shared" si="12"/>
        <v>-10.006526847991731</v>
      </c>
      <c r="BP383" s="590">
        <f t="shared" si="12"/>
        <v>-9.5320733037139966</v>
      </c>
      <c r="BQ383" s="590">
        <f t="shared" si="12"/>
        <v>-9.6362912844716959</v>
      </c>
      <c r="BR383" s="590">
        <f t="shared" si="12"/>
        <v>-9.5648494306552205</v>
      </c>
      <c r="BS383" s="590">
        <f t="shared" si="12"/>
        <v>-22.58102669608839</v>
      </c>
      <c r="BT383" s="590">
        <f t="shared" si="12"/>
        <v>-22.182742812335309</v>
      </c>
      <c r="BU383" s="590">
        <f t="shared" si="12"/>
        <v>-22.430994457728815</v>
      </c>
      <c r="BV383" s="590">
        <f t="shared" si="12"/>
        <v>-22.871104306227853</v>
      </c>
      <c r="BW383" s="590">
        <f t="shared" si="12"/>
        <v>-32.267896836637327</v>
      </c>
      <c r="BX383" s="590">
        <f t="shared" si="12"/>
        <v>-32.616701222274386</v>
      </c>
      <c r="BY383" s="590">
        <f t="shared" si="12"/>
        <v>-32.772085155693475</v>
      </c>
      <c r="BZ383" s="590">
        <f t="shared" si="12"/>
        <v>-33.102246544200547</v>
      </c>
      <c r="CA383" s="590">
        <f t="shared" si="12"/>
        <v>-35.135045015305153</v>
      </c>
      <c r="CB383" s="590">
        <f t="shared" si="12"/>
        <v>-34.963673988055966</v>
      </c>
      <c r="CC383" s="590">
        <f t="shared" si="12"/>
        <v>-35.618329346145046</v>
      </c>
      <c r="CD383" s="590">
        <f t="shared" si="12"/>
        <v>-35.963002973422654</v>
      </c>
      <c r="CE383" s="590">
        <f t="shared" ref="CE383:DB383" si="13">+CE223*CE268/1000/(CE103/100)</f>
        <v>-26.364408396058941</v>
      </c>
      <c r="CF383" s="590">
        <f t="shared" si="13"/>
        <v>-26.766287904298316</v>
      </c>
      <c r="CG383" s="590">
        <f t="shared" si="13"/>
        <v>-26.905709639375701</v>
      </c>
      <c r="CH383" s="590">
        <f t="shared" si="13"/>
        <v>-27.151345860740285</v>
      </c>
      <c r="CI383" s="590">
        <f t="shared" si="13"/>
        <v>-67.49218877182193</v>
      </c>
      <c r="CJ383" s="590">
        <f t="shared" si="13"/>
        <v>-67.452695400221643</v>
      </c>
      <c r="CK383" s="590">
        <f t="shared" si="13"/>
        <v>-68.140141407940249</v>
      </c>
      <c r="CL383" s="590">
        <f t="shared" si="13"/>
        <v>-66.333607910013441</v>
      </c>
      <c r="CM383" s="590">
        <f t="shared" si="13"/>
        <v>-47.866096172203775</v>
      </c>
      <c r="CN383" s="590">
        <f t="shared" si="13"/>
        <v>-60.294470304614805</v>
      </c>
      <c r="CO383" s="590">
        <f t="shared" si="13"/>
        <v>-67.941811988367405</v>
      </c>
      <c r="CP383" s="590">
        <f t="shared" si="13"/>
        <v>-66.385693341567247</v>
      </c>
      <c r="CQ383" s="590">
        <f t="shared" si="13"/>
        <v>-73.340943224806495</v>
      </c>
      <c r="CR383" s="590">
        <f t="shared" si="13"/>
        <v>-79.91776026396839</v>
      </c>
      <c r="CS383" s="590">
        <f t="shared" si="13"/>
        <v>-72.986055958855275</v>
      </c>
      <c r="CT383" s="590">
        <f t="shared" si="13"/>
        <v>-72.625033377423918</v>
      </c>
      <c r="CU383" s="590">
        <f t="shared" si="13"/>
        <v>-80.094295884447433</v>
      </c>
      <c r="CV383" s="590">
        <f t="shared" si="13"/>
        <v>-74.638304892271506</v>
      </c>
      <c r="CW383" s="590">
        <f t="shared" si="13"/>
        <v>-75.247140860044553</v>
      </c>
      <c r="CX383" s="590">
        <f t="shared" si="13"/>
        <v>-62.369005464122594</v>
      </c>
      <c r="CY383" s="590">
        <f t="shared" si="13"/>
        <v>-49.640270292007628</v>
      </c>
      <c r="CZ383" s="590">
        <f t="shared" si="13"/>
        <v>-44.763360452191357</v>
      </c>
      <c r="DA383" s="590">
        <f t="shared" si="13"/>
        <v>-43.594204776170095</v>
      </c>
      <c r="DB383" s="590">
        <f t="shared" si="13"/>
        <v>-35.385540650697095</v>
      </c>
      <c r="DC383" s="590"/>
      <c r="DD383" s="590"/>
      <c r="DE383" s="590"/>
      <c r="DF383" s="590"/>
      <c r="DG383" s="590"/>
      <c r="DH383" s="590"/>
      <c r="DI383" s="590"/>
      <c r="DJ383" s="590"/>
      <c r="DK383" s="590"/>
      <c r="DL383" s="590"/>
      <c r="DM383" s="590"/>
      <c r="DN383" s="590"/>
      <c r="DO383" s="590"/>
      <c r="DP383" s="590"/>
      <c r="DQ383" s="590"/>
      <c r="DR383" s="590"/>
      <c r="DS383" s="590"/>
      <c r="DT383" s="590"/>
      <c r="DU383" s="590"/>
      <c r="DV383" s="590"/>
      <c r="DW383" s="590"/>
      <c r="DX383" s="590"/>
      <c r="DY383" s="590"/>
      <c r="DZ383" s="590"/>
    </row>
    <row r="384" spans="2:130">
      <c r="B384" s="589" t="str">
        <f>+B374</f>
        <v>Net secondary income BOP in constant 2014 RWF bln ($ at current ER, divided by Pgdp)</v>
      </c>
      <c r="C384" s="590"/>
      <c r="D384" s="590"/>
      <c r="E384" s="590"/>
      <c r="F384" s="590"/>
      <c r="G384" s="590"/>
      <c r="H384" s="590"/>
      <c r="I384" s="590"/>
      <c r="J384" s="590"/>
      <c r="K384" s="590"/>
      <c r="L384" s="590"/>
      <c r="M384" s="590"/>
      <c r="N384" s="590"/>
      <c r="O384" s="590"/>
      <c r="P384" s="590"/>
      <c r="Q384" s="590"/>
      <c r="R384" s="590"/>
      <c r="S384" s="590">
        <f t="shared" ref="S384:AX384" si="14">+S227*S268/1000/(S103/100)</f>
        <v>47.22344413095238</v>
      </c>
      <c r="T384" s="590">
        <f t="shared" si="14"/>
        <v>47.580508030952387</v>
      </c>
      <c r="U384" s="590">
        <f t="shared" si="14"/>
        <v>47.429112823809533</v>
      </c>
      <c r="V384" s="590">
        <f t="shared" si="14"/>
        <v>48.635136666666668</v>
      </c>
      <c r="W384" s="590">
        <f t="shared" si="14"/>
        <v>61.256835175714286</v>
      </c>
      <c r="X384" s="590">
        <f t="shared" si="14"/>
        <v>64.045810362857139</v>
      </c>
      <c r="Y384" s="590">
        <f t="shared" si="14"/>
        <v>68.445493294285711</v>
      </c>
      <c r="Z384" s="590">
        <f t="shared" si="14"/>
        <v>71.783548199999998</v>
      </c>
      <c r="AA384" s="590">
        <f t="shared" si="14"/>
        <v>58.540238015972221</v>
      </c>
      <c r="AB384" s="590">
        <f t="shared" si="14"/>
        <v>59.385438536342598</v>
      </c>
      <c r="AC384" s="590">
        <f t="shared" si="14"/>
        <v>60.052605715277771</v>
      </c>
      <c r="AD384" s="590">
        <f t="shared" si="14"/>
        <v>61.626993724074083</v>
      </c>
      <c r="AE384" s="590">
        <f t="shared" si="14"/>
        <v>66.176397923529407</v>
      </c>
      <c r="AF384" s="590">
        <f t="shared" si="14"/>
        <v>67.054777814705872</v>
      </c>
      <c r="AG384" s="590">
        <f t="shared" si="14"/>
        <v>69.225663869607828</v>
      </c>
      <c r="AH384" s="590">
        <f t="shared" si="14"/>
        <v>72.097150317647049</v>
      </c>
      <c r="AI384" s="590">
        <f t="shared" si="14"/>
        <v>70.923347778738972</v>
      </c>
      <c r="AJ384" s="590">
        <f t="shared" si="14"/>
        <v>73.043174982316273</v>
      </c>
      <c r="AK384" s="590">
        <f t="shared" si="14"/>
        <v>76.055933468993629</v>
      </c>
      <c r="AL384" s="590">
        <f t="shared" si="14"/>
        <v>78.715185732824622</v>
      </c>
      <c r="AM384" s="590">
        <f t="shared" si="14"/>
        <v>97.283003055357838</v>
      </c>
      <c r="AN384" s="590">
        <f t="shared" si="14"/>
        <v>96.803793603607517</v>
      </c>
      <c r="AO384" s="590">
        <f t="shared" si="14"/>
        <v>96.22004251851294</v>
      </c>
      <c r="AP384" s="590">
        <f t="shared" si="14"/>
        <v>94.984996278435943</v>
      </c>
      <c r="AQ384" s="590">
        <f t="shared" si="14"/>
        <v>101.7188008421283</v>
      </c>
      <c r="AR384" s="590">
        <f t="shared" si="14"/>
        <v>100.83181107734191</v>
      </c>
      <c r="AS384" s="590">
        <f t="shared" si="14"/>
        <v>100.18618661103791</v>
      </c>
      <c r="AT384" s="590">
        <f t="shared" si="14"/>
        <v>100.05811338430524</v>
      </c>
      <c r="AU384" s="590">
        <f t="shared" si="14"/>
        <v>91.992462380523449</v>
      </c>
      <c r="AV384" s="590">
        <f t="shared" si="14"/>
        <v>86.400825179165807</v>
      </c>
      <c r="AW384" s="590">
        <f t="shared" si="14"/>
        <v>89.734036598995388</v>
      </c>
      <c r="AX384" s="590">
        <f t="shared" si="14"/>
        <v>86.082404367801971</v>
      </c>
      <c r="AY384" s="590">
        <f t="shared" ref="AY384:CD384" si="15">+AY227*AY268/1000/(AY103/100)</f>
        <v>114.883255993025</v>
      </c>
      <c r="AZ384" s="590">
        <f t="shared" si="15"/>
        <v>108.64220943694355</v>
      </c>
      <c r="BA384" s="590">
        <f t="shared" si="15"/>
        <v>108.95281764296597</v>
      </c>
      <c r="BB384" s="590">
        <f t="shared" si="15"/>
        <v>108.39454873919208</v>
      </c>
      <c r="BC384" s="590">
        <f t="shared" si="15"/>
        <v>117.48760624482823</v>
      </c>
      <c r="BD384" s="590">
        <f t="shared" si="15"/>
        <v>110.06369272209047</v>
      </c>
      <c r="BE384" s="590">
        <f t="shared" si="15"/>
        <v>106.12222620603841</v>
      </c>
      <c r="BF384" s="590">
        <f t="shared" si="15"/>
        <v>102.76412207606502</v>
      </c>
      <c r="BG384" s="590">
        <f t="shared" si="15"/>
        <v>123.37177138252939</v>
      </c>
      <c r="BH384" s="590">
        <f t="shared" si="15"/>
        <v>123.46559690434283</v>
      </c>
      <c r="BI384" s="590">
        <f t="shared" si="15"/>
        <v>121.84543036916214</v>
      </c>
      <c r="BJ384" s="590">
        <f t="shared" si="15"/>
        <v>118.8222148488608</v>
      </c>
      <c r="BK384" s="590">
        <f t="shared" si="15"/>
        <v>115.54171838709902</v>
      </c>
      <c r="BL384" s="590">
        <f t="shared" si="15"/>
        <v>117.34273357632451</v>
      </c>
      <c r="BM384" s="590">
        <f t="shared" si="15"/>
        <v>117.07777957441579</v>
      </c>
      <c r="BN384" s="590">
        <f t="shared" si="15"/>
        <v>116.33313261558079</v>
      </c>
      <c r="BO384" s="590">
        <f t="shared" si="15"/>
        <v>159.24799161359695</v>
      </c>
      <c r="BP384" s="590">
        <f t="shared" si="15"/>
        <v>151.69734240354205</v>
      </c>
      <c r="BQ384" s="590">
        <f t="shared" si="15"/>
        <v>153.35591029406032</v>
      </c>
      <c r="BR384" s="590">
        <f t="shared" si="15"/>
        <v>152.21895519362914</v>
      </c>
      <c r="BS384" s="590">
        <f t="shared" si="15"/>
        <v>119.65387963598329</v>
      </c>
      <c r="BT384" s="590">
        <f t="shared" si="15"/>
        <v>117.54342591176008</v>
      </c>
      <c r="BU384" s="590">
        <f t="shared" si="15"/>
        <v>118.8588786100422</v>
      </c>
      <c r="BV384" s="590">
        <f t="shared" si="15"/>
        <v>121.19096260018411</v>
      </c>
      <c r="BW384" s="590">
        <f t="shared" si="15"/>
        <v>141.5104867316326</v>
      </c>
      <c r="BX384" s="590">
        <f t="shared" si="15"/>
        <v>143.04016431289924</v>
      </c>
      <c r="BY384" s="590">
        <f t="shared" si="15"/>
        <v>143.72159874786507</v>
      </c>
      <c r="BZ384" s="590">
        <f t="shared" si="15"/>
        <v>145.16951768178762</v>
      </c>
      <c r="CA384" s="590">
        <f t="shared" si="15"/>
        <v>112.2539207161829</v>
      </c>
      <c r="CB384" s="590">
        <f t="shared" si="15"/>
        <v>111.70640271250592</v>
      </c>
      <c r="CC384" s="590">
        <f t="shared" si="15"/>
        <v>113.79797910386515</v>
      </c>
      <c r="CD384" s="590">
        <f t="shared" si="15"/>
        <v>114.89918634616483</v>
      </c>
      <c r="CE384" s="590">
        <f t="shared" ref="CE384:DB384" si="16">+CE227*CE268/1000/(CE103/100)</f>
        <v>108.51107510806135</v>
      </c>
      <c r="CF384" s="590">
        <f t="shared" si="16"/>
        <v>110.16513754131788</v>
      </c>
      <c r="CG384" s="590">
        <f t="shared" si="16"/>
        <v>110.73897186141356</v>
      </c>
      <c r="CH384" s="590">
        <f t="shared" si="16"/>
        <v>111.74996554901468</v>
      </c>
      <c r="CI384" s="590">
        <f t="shared" si="16"/>
        <v>112.1615803242365</v>
      </c>
      <c r="CJ384" s="590">
        <f t="shared" si="16"/>
        <v>112.095948448139</v>
      </c>
      <c r="CK384" s="590">
        <f t="shared" si="16"/>
        <v>113.23837740201373</v>
      </c>
      <c r="CL384" s="590">
        <f t="shared" si="16"/>
        <v>110.23619810210725</v>
      </c>
      <c r="CM384" s="590">
        <f t="shared" si="16"/>
        <v>92.192349633974899</v>
      </c>
      <c r="CN384" s="590">
        <f t="shared" si="16"/>
        <v>127.93962973155224</v>
      </c>
      <c r="CO384" s="590">
        <f t="shared" si="16"/>
        <v>125.17290245324835</v>
      </c>
      <c r="CP384" s="590">
        <f t="shared" si="16"/>
        <v>139.59677802233739</v>
      </c>
      <c r="CQ384" s="590">
        <f t="shared" si="16"/>
        <v>131.61107527369157</v>
      </c>
      <c r="CR384" s="590">
        <f t="shared" si="16"/>
        <v>124.18947313275656</v>
      </c>
      <c r="CS384" s="590">
        <f t="shared" si="16"/>
        <v>157.2785562833468</v>
      </c>
      <c r="CT384" s="590">
        <f t="shared" si="16"/>
        <v>167.62795781529576</v>
      </c>
      <c r="CU384" s="590">
        <f t="shared" si="16"/>
        <v>137.34262607253351</v>
      </c>
      <c r="CV384" s="590">
        <f t="shared" si="16"/>
        <v>96.634163599815167</v>
      </c>
      <c r="CW384" s="590">
        <f t="shared" si="16"/>
        <v>127.73689633582593</v>
      </c>
      <c r="CX384" s="590">
        <f t="shared" si="16"/>
        <v>153.3575996372432</v>
      </c>
      <c r="CY384" s="590">
        <f t="shared" si="16"/>
        <v>131.95699249983184</v>
      </c>
      <c r="CZ384" s="590">
        <f t="shared" si="16"/>
        <v>126.02168157104276</v>
      </c>
      <c r="DA384" s="590">
        <f t="shared" si="16"/>
        <v>135.87384232893157</v>
      </c>
      <c r="DB384" s="590">
        <f t="shared" si="16"/>
        <v>145.77287908345377</v>
      </c>
      <c r="DC384" s="590"/>
      <c r="DD384" s="590"/>
      <c r="DE384" s="590"/>
      <c r="DF384" s="590"/>
      <c r="DG384" s="590"/>
      <c r="DH384" s="590"/>
      <c r="DI384" s="590"/>
      <c r="DJ384" s="590"/>
      <c r="DK384" s="590"/>
      <c r="DL384" s="590"/>
      <c r="DM384" s="590"/>
      <c r="DN384" s="590"/>
      <c r="DO384" s="590"/>
      <c r="DP384" s="590"/>
      <c r="DQ384" s="590"/>
      <c r="DR384" s="590"/>
      <c r="DS384" s="590"/>
      <c r="DT384" s="590"/>
      <c r="DU384" s="590"/>
      <c r="DV384" s="590"/>
      <c r="DW384" s="590"/>
      <c r="DX384" s="590"/>
      <c r="DY384" s="590"/>
      <c r="DZ384" s="590"/>
    </row>
    <row r="385" spans="2:130">
      <c r="B385" s="589" t="str">
        <f>+B376</f>
        <v>Gross National Disposable Income RWF bln in constant 2014 prices</v>
      </c>
      <c r="C385" s="590"/>
      <c r="D385" s="590"/>
      <c r="E385" s="590"/>
      <c r="F385" s="590"/>
      <c r="G385" s="590"/>
      <c r="H385" s="590"/>
      <c r="I385" s="590"/>
      <c r="J385" s="590"/>
      <c r="K385" s="590"/>
      <c r="L385" s="590"/>
      <c r="M385" s="590"/>
      <c r="N385" s="590"/>
      <c r="O385" s="590"/>
      <c r="P385" s="590"/>
      <c r="Q385" s="590"/>
      <c r="R385" s="590"/>
      <c r="S385" s="590">
        <f t="shared" ref="S385:AT385" si="17">+S382+S383+S384</f>
        <v>484.27074701690611</v>
      </c>
      <c r="T385" s="590">
        <f t="shared" si="17"/>
        <v>484.60737539828142</v>
      </c>
      <c r="U385" s="590">
        <f t="shared" si="17"/>
        <v>484.4646448575337</v>
      </c>
      <c r="V385" s="590">
        <f t="shared" si="17"/>
        <v>485.60164541715631</v>
      </c>
      <c r="W385" s="590">
        <f t="shared" si="17"/>
        <v>532.6756851512381</v>
      </c>
      <c r="X385" s="590">
        <f t="shared" si="17"/>
        <v>535.23331960228575</v>
      </c>
      <c r="Y385" s="590">
        <f t="shared" si="17"/>
        <v>539.2680563367619</v>
      </c>
      <c r="Z385" s="590">
        <f t="shared" si="17"/>
        <v>542.32922528000006</v>
      </c>
      <c r="AA385" s="590">
        <f t="shared" si="17"/>
        <v>568.76891617951389</v>
      </c>
      <c r="AB385" s="590">
        <f t="shared" si="17"/>
        <v>569.5163527526621</v>
      </c>
      <c r="AC385" s="590">
        <f t="shared" si="17"/>
        <v>570.10634901736114</v>
      </c>
      <c r="AD385" s="590">
        <f t="shared" si="17"/>
        <v>571.49862830462962</v>
      </c>
      <c r="AE385" s="590">
        <f t="shared" si="17"/>
        <v>644.72206462205884</v>
      </c>
      <c r="AF385" s="590">
        <f t="shared" si="17"/>
        <v>645.51477414191174</v>
      </c>
      <c r="AG385" s="590">
        <f t="shared" si="17"/>
        <v>647.473928785049</v>
      </c>
      <c r="AH385" s="590">
        <f t="shared" si="17"/>
        <v>650.0653526852941</v>
      </c>
      <c r="AI385" s="590">
        <f t="shared" si="17"/>
        <v>659.35779073938818</v>
      </c>
      <c r="AJ385" s="590">
        <f t="shared" si="17"/>
        <v>661.19171310817615</v>
      </c>
      <c r="AK385" s="590">
        <f t="shared" si="17"/>
        <v>663.79813554258476</v>
      </c>
      <c r="AL385" s="590">
        <f t="shared" si="17"/>
        <v>666.0987297620851</v>
      </c>
      <c r="AM385" s="590">
        <f t="shared" si="17"/>
        <v>729.35365716993476</v>
      </c>
      <c r="AN385" s="590">
        <f t="shared" si="17"/>
        <v>728.92582196617127</v>
      </c>
      <c r="AO385" s="590">
        <f t="shared" si="17"/>
        <v>728.40465264547777</v>
      </c>
      <c r="AP385" s="590">
        <f t="shared" si="17"/>
        <v>727.30201108060305</v>
      </c>
      <c r="AQ385" s="590">
        <f t="shared" si="17"/>
        <v>796.41888787448875</v>
      </c>
      <c r="AR385" s="590">
        <f t="shared" si="17"/>
        <v>795.6020934949272</v>
      </c>
      <c r="AS385" s="590">
        <f t="shared" si="17"/>
        <v>795.00756303209641</v>
      </c>
      <c r="AT385" s="590">
        <f t="shared" si="17"/>
        <v>794.88962537833697</v>
      </c>
      <c r="AU385" s="590">
        <f>+AU382+AU383+AU384</f>
        <v>896.67229407049854</v>
      </c>
      <c r="AV385" s="590">
        <f t="shared" ref="AV385" si="18">+AV382+AV383+AV384</f>
        <v>951.58638702832991</v>
      </c>
      <c r="AW385" s="590">
        <f t="shared" ref="AW385" si="19">+AW382+AW383+AW384</f>
        <v>1040.6181294004982</v>
      </c>
      <c r="AX385" s="590">
        <f t="shared" ref="AX385" si="20">+AX382+AX383+AX384</f>
        <v>1039.2967654758988</v>
      </c>
      <c r="AY385" s="590">
        <f t="shared" ref="AY385" si="21">+AY382+AY383+AY384</f>
        <v>1032.5953825788799</v>
      </c>
      <c r="AZ385" s="590">
        <f t="shared" ref="AZ385" si="22">+AZ382+AZ383+AZ384</f>
        <v>1045.5872752563967</v>
      </c>
      <c r="BA385" s="590">
        <f t="shared" ref="BA385" si="23">+BA382+BA383+BA384</f>
        <v>1098.8862904007731</v>
      </c>
      <c r="BB385" s="590">
        <f t="shared" ref="BB385" si="24">+BB382+BB383+BB384</f>
        <v>1128.3488581835097</v>
      </c>
      <c r="BC385" s="590">
        <f t="shared" ref="BC385" si="25">+BC382+BC383+BC384</f>
        <v>1118.1033043998339</v>
      </c>
      <c r="BD385" s="590">
        <f t="shared" ref="BD385" si="26">+BD382+BD383+BD384</f>
        <v>1169.2091857536388</v>
      </c>
      <c r="BE385" s="590">
        <f t="shared" ref="BE385" si="27">+BE382+BE383+BE384</f>
        <v>1210.5489952465102</v>
      </c>
      <c r="BF385" s="590">
        <f t="shared" ref="BF385" si="28">+BF382+BF383+BF384</f>
        <v>1221.4305364676723</v>
      </c>
      <c r="BG385" s="590">
        <f t="shared" ref="BG385" si="29">+BG382+BG383+BG384</f>
        <v>1247.8063622156108</v>
      </c>
      <c r="BH385" s="590">
        <f t="shared" ref="BH385" si="30">+BH382+BH383+BH384</f>
        <v>1235.894434164667</v>
      </c>
      <c r="BI385" s="590">
        <f t="shared" ref="BI385" si="31">+BI382+BI383+BI384</f>
        <v>1265.3736195527006</v>
      </c>
      <c r="BJ385" s="590">
        <f t="shared" ref="BJ385" si="32">+BJ382+BJ383+BJ384</f>
        <v>1290.5357937869155</v>
      </c>
      <c r="BK385" s="590">
        <f t="shared" ref="BK385" si="33">+BK382+BK383+BK384</f>
        <v>1297.8234283997101</v>
      </c>
      <c r="BL385" s="590">
        <f t="shared" ref="BL385" si="34">+BL382+BL383+BL384</f>
        <v>1301.5041341656711</v>
      </c>
      <c r="BM385" s="590">
        <f t="shared" ref="BM385" si="35">+BM382+BM383+BM384</f>
        <v>1353.2568793277405</v>
      </c>
      <c r="BN385" s="590">
        <f t="shared" ref="BN385" si="36">+BN382+BN383+BN384</f>
        <v>1402.5619754508568</v>
      </c>
      <c r="BO385" s="590">
        <f t="shared" ref="BO385" si="37">+BO382+BO383+BO384</f>
        <v>1440.2414647656051</v>
      </c>
      <c r="BP385" s="590">
        <f t="shared" ref="BP385" si="38">+BP382+BP383+BP384</f>
        <v>1405.165269099828</v>
      </c>
      <c r="BQ385" s="590">
        <f t="shared" ref="BQ385" si="39">+BQ382+BQ383+BQ384</f>
        <v>1515.7196190095885</v>
      </c>
      <c r="BR385" s="590">
        <f t="shared" ref="BR385" si="40">+BR382+BR383+BR384</f>
        <v>1527.654105762974</v>
      </c>
      <c r="BS385" s="590">
        <f t="shared" ref="BS385" si="41">+BS382+BS383+BS384</f>
        <v>1496.0728529398948</v>
      </c>
      <c r="BT385" s="590">
        <f t="shared" ref="BT385" si="42">+BT382+BT383+BT384</f>
        <v>1493.3606830994247</v>
      </c>
      <c r="BU385" s="590">
        <f t="shared" ref="BU385" si="43">+BU382+BU383+BU384</f>
        <v>1567.4278841523135</v>
      </c>
      <c r="BV385" s="590">
        <f t="shared" ref="BV385" si="44">+BV382+BV383+BV384</f>
        <v>1600.3198582939563</v>
      </c>
      <c r="BW385" s="590">
        <f t="shared" ref="BW385" si="45">+BW382+BW383+BW384</f>
        <v>1574.2425898949953</v>
      </c>
      <c r="BX385" s="590">
        <f t="shared" ref="BX385" si="46">+BX382+BX383+BX384</f>
        <v>1619.4234630906249</v>
      </c>
      <c r="BY385" s="590">
        <f t="shared" ref="BY385" si="47">+BY382+BY383+BY384</f>
        <v>1618.9495135921716</v>
      </c>
      <c r="BZ385" s="590">
        <f t="shared" ref="BZ385" si="48">+BZ382+BZ383+BZ384</f>
        <v>1672.0672711375869</v>
      </c>
      <c r="CA385" s="590">
        <f t="shared" ref="CA385" si="49">+CA382+CA383+CA384</f>
        <v>1630.1188757008777</v>
      </c>
      <c r="CB385" s="590">
        <f t="shared" ref="CB385" si="50">+CB382+CB383+CB384</f>
        <v>1653.74272872445</v>
      </c>
      <c r="CC385" s="590">
        <f t="shared" ref="CC385" si="51">+CC382+CC383+CC384</f>
        <v>1720.1796497577202</v>
      </c>
      <c r="CD385" s="590">
        <f t="shared" ref="CD385:CX385" si="52">+CD382+CD383+CD384</f>
        <v>1721.9361833727423</v>
      </c>
      <c r="CE385" s="590">
        <f t="shared" si="52"/>
        <v>1759.1466667120023</v>
      </c>
      <c r="CF385" s="590">
        <f t="shared" si="52"/>
        <v>1806.3988496370196</v>
      </c>
      <c r="CG385" s="590">
        <f t="shared" si="52"/>
        <v>1858.8332622220378</v>
      </c>
      <c r="CH385" s="590">
        <f t="shared" si="52"/>
        <v>1891.5986196882743</v>
      </c>
      <c r="CI385" s="590">
        <f t="shared" si="52"/>
        <v>1901.6693915524145</v>
      </c>
      <c r="CJ385" s="590">
        <f t="shared" si="52"/>
        <v>1914.6432530479174</v>
      </c>
      <c r="CK385" s="590">
        <f t="shared" si="52"/>
        <v>1877.0982359940735</v>
      </c>
      <c r="CL385" s="590">
        <f t="shared" si="52"/>
        <v>1884.9025901920938</v>
      </c>
      <c r="CM385" s="590">
        <f t="shared" si="52"/>
        <v>1906.3262534617711</v>
      </c>
      <c r="CN385" s="590">
        <f t="shared" si="52"/>
        <v>1971.6451594269374</v>
      </c>
      <c r="CO385" s="590">
        <f t="shared" si="52"/>
        <v>2012.2310904648809</v>
      </c>
      <c r="CP385" s="590">
        <f t="shared" si="52"/>
        <v>2047.21108468077</v>
      </c>
      <c r="CQ385" s="590">
        <f t="shared" si="52"/>
        <v>2102.270132048885</v>
      </c>
      <c r="CR385" s="590">
        <f t="shared" si="52"/>
        <v>2097.2717128687882</v>
      </c>
      <c r="CS385" s="590">
        <f t="shared" si="52"/>
        <v>2178.2925003244914</v>
      </c>
      <c r="CT385" s="590">
        <f t="shared" si="52"/>
        <v>2259.002924437872</v>
      </c>
      <c r="CU385" s="590">
        <f t="shared" si="52"/>
        <v>2227.2483301880861</v>
      </c>
      <c r="CV385" s="590">
        <f t="shared" si="52"/>
        <v>2327.9958587075434</v>
      </c>
      <c r="CW385" s="590">
        <f t="shared" si="52"/>
        <v>2374.4897554757813</v>
      </c>
      <c r="CX385" s="590">
        <f t="shared" si="52"/>
        <v>2437.9885941731209</v>
      </c>
      <c r="CY385" s="590">
        <f t="shared" ref="CY385" si="53">+CY382+CY383+CY384</f>
        <v>2331.3167222078241</v>
      </c>
      <c r="CZ385" s="590">
        <f>+CZ382+CZ383+CZ384</f>
        <v>2100.2583211188512</v>
      </c>
      <c r="DA385" s="590">
        <f>+DA382+DA383+DA384</f>
        <v>2330.2796375527614</v>
      </c>
      <c r="DB385" s="590">
        <f>+DB382+DB383+DB384</f>
        <v>2441.3873384327567</v>
      </c>
      <c r="DC385" s="590"/>
      <c r="DD385" s="590"/>
      <c r="DE385" s="590"/>
      <c r="DF385" s="590"/>
      <c r="DG385" s="590"/>
      <c r="DH385" s="590"/>
      <c r="DI385" s="590"/>
      <c r="DJ385" s="590"/>
      <c r="DK385" s="590"/>
      <c r="DL385" s="590"/>
      <c r="DM385" s="590"/>
      <c r="DN385" s="590"/>
      <c r="DO385" s="590"/>
      <c r="DP385" s="590"/>
      <c r="DQ385" s="590"/>
      <c r="DR385" s="590"/>
      <c r="DS385" s="590"/>
      <c r="DT385" s="590"/>
      <c r="DU385" s="590"/>
      <c r="DV385" s="590"/>
      <c r="DW385" s="590"/>
      <c r="DX385" s="590"/>
      <c r="DY385" s="590"/>
      <c r="DZ385" s="590"/>
    </row>
    <row r="386" spans="2:130">
      <c r="B386" s="589" t="s">
        <v>1045</v>
      </c>
      <c r="C386" s="590"/>
      <c r="D386" s="590"/>
      <c r="E386" s="590"/>
      <c r="F386" s="590"/>
      <c r="G386" s="590"/>
      <c r="H386" s="590"/>
      <c r="I386" s="590"/>
      <c r="J386" s="590"/>
      <c r="K386" s="590"/>
      <c r="L386" s="590"/>
      <c r="M386" s="590"/>
      <c r="N386" s="590"/>
      <c r="O386" s="590"/>
      <c r="P386" s="590"/>
      <c r="Q386" s="590"/>
      <c r="R386" s="590"/>
      <c r="S386" s="590">
        <f t="shared" ref="S386:AX386" si="54">+S282/(S103/100)</f>
        <v>47.127267857142854</v>
      </c>
      <c r="T386" s="590">
        <f t="shared" si="54"/>
        <v>47.127267857142854</v>
      </c>
      <c r="U386" s="590">
        <f t="shared" si="54"/>
        <v>47.127267857142854</v>
      </c>
      <c r="V386" s="590">
        <f t="shared" si="54"/>
        <v>47.127267857142854</v>
      </c>
      <c r="W386" s="590">
        <f t="shared" si="54"/>
        <v>51.185125000000006</v>
      </c>
      <c r="X386" s="590">
        <f t="shared" si="54"/>
        <v>51.185125000000006</v>
      </c>
      <c r="Y386" s="590">
        <f t="shared" si="54"/>
        <v>51.185125000000006</v>
      </c>
      <c r="Z386" s="590">
        <f t="shared" si="54"/>
        <v>51.185125000000006</v>
      </c>
      <c r="AA386" s="590">
        <f t="shared" si="54"/>
        <v>58.942951388888886</v>
      </c>
      <c r="AB386" s="590">
        <f t="shared" si="54"/>
        <v>58.942951388888886</v>
      </c>
      <c r="AC386" s="590">
        <f t="shared" si="54"/>
        <v>58.942951388888886</v>
      </c>
      <c r="AD386" s="590">
        <f t="shared" si="54"/>
        <v>58.942951388888886</v>
      </c>
      <c r="AE386" s="590">
        <f t="shared" si="54"/>
        <v>75.023180147058824</v>
      </c>
      <c r="AF386" s="590">
        <f t="shared" si="54"/>
        <v>75.023180147058824</v>
      </c>
      <c r="AG386" s="590">
        <f t="shared" si="54"/>
        <v>75.023180147058824</v>
      </c>
      <c r="AH386" s="590">
        <f t="shared" si="54"/>
        <v>75.023180147058824</v>
      </c>
      <c r="AI386" s="590">
        <f t="shared" si="54"/>
        <v>74.713185975609761</v>
      </c>
      <c r="AJ386" s="590">
        <f t="shared" si="54"/>
        <v>74.713185975609761</v>
      </c>
      <c r="AK386" s="590">
        <f t="shared" si="54"/>
        <v>74.713185975609761</v>
      </c>
      <c r="AL386" s="590">
        <f t="shared" si="54"/>
        <v>74.713185975609761</v>
      </c>
      <c r="AM386" s="590">
        <f t="shared" si="54"/>
        <v>78.984005828989368</v>
      </c>
      <c r="AN386" s="590">
        <f t="shared" si="54"/>
        <v>78.984005828989368</v>
      </c>
      <c r="AO386" s="590">
        <f t="shared" si="54"/>
        <v>78.984005828989368</v>
      </c>
      <c r="AP386" s="590">
        <f t="shared" si="54"/>
        <v>78.984005828989368</v>
      </c>
      <c r="AQ386" s="590">
        <f t="shared" si="54"/>
        <v>87.369895547549021</v>
      </c>
      <c r="AR386" s="590">
        <f t="shared" si="54"/>
        <v>87.369895547549021</v>
      </c>
      <c r="AS386" s="590">
        <f t="shared" si="54"/>
        <v>87.369895547549021</v>
      </c>
      <c r="AT386" s="590">
        <f t="shared" si="54"/>
        <v>87.369895547549021</v>
      </c>
      <c r="AU386" s="590">
        <f t="shared" si="54"/>
        <v>108.87618926454081</v>
      </c>
      <c r="AV386" s="590">
        <f t="shared" si="54"/>
        <v>102.594870653125</v>
      </c>
      <c r="AW386" s="590">
        <f t="shared" si="54"/>
        <v>106.69866547925</v>
      </c>
      <c r="AX386" s="590">
        <f t="shared" si="54"/>
        <v>102.594870653125</v>
      </c>
      <c r="AY386" s="590">
        <f t="shared" ref="AY386:CD386" si="55">+AY282/(AY103/100)</f>
        <v>102.95763636363635</v>
      </c>
      <c r="AZ386" s="590">
        <f t="shared" si="55"/>
        <v>116.71465882068968</v>
      </c>
      <c r="BA386" s="590">
        <f t="shared" si="55"/>
        <v>106.9545446724138</v>
      </c>
      <c r="BB386" s="590">
        <f t="shared" si="55"/>
        <v>114.79684233793104</v>
      </c>
      <c r="BC386" s="590">
        <f t="shared" si="55"/>
        <v>117.630418015</v>
      </c>
      <c r="BD386" s="590">
        <f t="shared" si="55"/>
        <v>142.2914065375</v>
      </c>
      <c r="BE386" s="590">
        <f t="shared" si="55"/>
        <v>131.1454748014925</v>
      </c>
      <c r="BF386" s="590">
        <f t="shared" si="55"/>
        <v>187.80954001428574</v>
      </c>
      <c r="BG386" s="590">
        <f t="shared" si="55"/>
        <v>136.34348451159423</v>
      </c>
      <c r="BH386" s="590">
        <f t="shared" si="55"/>
        <v>144.38104052608696</v>
      </c>
      <c r="BI386" s="590">
        <f t="shared" si="55"/>
        <v>127.96637219142859</v>
      </c>
      <c r="BJ386" s="590">
        <f t="shared" si="55"/>
        <v>133.45149480833334</v>
      </c>
      <c r="BK386" s="590">
        <f t="shared" si="55"/>
        <v>145.24403155277778</v>
      </c>
      <c r="BL386" s="590">
        <f t="shared" si="55"/>
        <v>138.52029877222222</v>
      </c>
      <c r="BM386" s="590">
        <f t="shared" si="55"/>
        <v>148.52225854794523</v>
      </c>
      <c r="BN386" s="590">
        <f t="shared" si="55"/>
        <v>159.70272836486487</v>
      </c>
      <c r="BO386" s="590">
        <f t="shared" si="55"/>
        <v>166.0363424</v>
      </c>
      <c r="BP386" s="590">
        <f t="shared" si="55"/>
        <v>168.31655469746832</v>
      </c>
      <c r="BQ386" s="590">
        <f t="shared" si="55"/>
        <v>185.89434009217948</v>
      </c>
      <c r="BR386" s="590">
        <f t="shared" si="55"/>
        <v>176.20997050506327</v>
      </c>
      <c r="BS386" s="590">
        <f t="shared" si="55"/>
        <v>185.57675497749997</v>
      </c>
      <c r="BT386" s="590">
        <f t="shared" si="55"/>
        <v>194.10166907317074</v>
      </c>
      <c r="BU386" s="590">
        <f t="shared" si="55"/>
        <v>194.34768292682929</v>
      </c>
      <c r="BV386" s="590">
        <f t="shared" si="55"/>
        <v>227.84919224243458</v>
      </c>
      <c r="BW386" s="590">
        <f t="shared" si="55"/>
        <v>233.58502261121694</v>
      </c>
      <c r="BX386" s="590">
        <f t="shared" si="55"/>
        <v>234.8563264433545</v>
      </c>
      <c r="BY386" s="590">
        <f t="shared" si="55"/>
        <v>227.03446263876606</v>
      </c>
      <c r="BZ386" s="590">
        <f t="shared" si="55"/>
        <v>267.24752546177382</v>
      </c>
      <c r="CA386" s="590">
        <f t="shared" si="55"/>
        <v>246.91184828662568</v>
      </c>
      <c r="CB386" s="590">
        <f t="shared" si="55"/>
        <v>274.07612089345093</v>
      </c>
      <c r="CC386" s="590">
        <f t="shared" si="55"/>
        <v>245.31420725500843</v>
      </c>
      <c r="CD386" s="590">
        <f t="shared" si="55"/>
        <v>268.65748823456221</v>
      </c>
      <c r="CE386" s="590">
        <f t="shared" ref="CE386:DB386" si="56">+CE282/(CE103/100)</f>
        <v>316.10038952850749</v>
      </c>
      <c r="CF386" s="590">
        <f t="shared" si="56"/>
        <v>307.19522129072419</v>
      </c>
      <c r="CG386" s="590">
        <f t="shared" si="56"/>
        <v>273.69578590917138</v>
      </c>
      <c r="CH386" s="590">
        <f t="shared" si="56"/>
        <v>337.40267320992496</v>
      </c>
      <c r="CI386" s="590">
        <f t="shared" si="56"/>
        <v>351.60785292429739</v>
      </c>
      <c r="CJ386" s="590">
        <f t="shared" si="56"/>
        <v>344.87751454838127</v>
      </c>
      <c r="CK386" s="590">
        <f t="shared" si="56"/>
        <v>312.34387359156221</v>
      </c>
      <c r="CL386" s="590">
        <f t="shared" si="56"/>
        <v>318.11912088051241</v>
      </c>
      <c r="CM386" s="590">
        <f t="shared" si="56"/>
        <v>346.03066714819192</v>
      </c>
      <c r="CN386" s="590">
        <f t="shared" si="56"/>
        <v>340.54864888562139</v>
      </c>
      <c r="CO386" s="590">
        <f t="shared" si="56"/>
        <v>311.73238593016163</v>
      </c>
      <c r="CP386" s="590">
        <f t="shared" si="56"/>
        <v>378.2894518443664</v>
      </c>
      <c r="CQ386" s="590">
        <f t="shared" si="56"/>
        <v>362.89146626878386</v>
      </c>
      <c r="CR386" s="590">
        <f t="shared" si="56"/>
        <v>411.55379588257017</v>
      </c>
      <c r="CS386" s="590">
        <f t="shared" si="56"/>
        <v>407.44326226779094</v>
      </c>
      <c r="CT386" s="590">
        <f t="shared" si="56"/>
        <v>406.5712542211399</v>
      </c>
      <c r="CU386" s="590">
        <f t="shared" si="56"/>
        <v>416.07153214186121</v>
      </c>
      <c r="CV386" s="590">
        <f t="shared" si="56"/>
        <v>443.54691434650937</v>
      </c>
      <c r="CW386" s="590">
        <f t="shared" si="56"/>
        <v>427.45612019172574</v>
      </c>
      <c r="CX386" s="590">
        <f t="shared" si="56"/>
        <v>452.8960941489517</v>
      </c>
      <c r="CY386" s="590">
        <f t="shared" si="56"/>
        <v>379.45559871423768</v>
      </c>
      <c r="CZ386" s="590">
        <f t="shared" si="56"/>
        <v>409.36498918624835</v>
      </c>
      <c r="DA386" s="590">
        <f t="shared" si="56"/>
        <v>423.23394405767573</v>
      </c>
      <c r="DB386" s="590">
        <f t="shared" si="56"/>
        <v>460.03823460695605</v>
      </c>
      <c r="DC386" s="590"/>
      <c r="DD386" s="590"/>
      <c r="DE386" s="590"/>
      <c r="DF386" s="590"/>
      <c r="DG386" s="590"/>
      <c r="DH386" s="590"/>
      <c r="DI386" s="590"/>
      <c r="DJ386" s="590"/>
      <c r="DK386" s="590"/>
      <c r="DL386" s="590"/>
      <c r="DM386" s="590"/>
      <c r="DN386" s="590"/>
      <c r="DO386" s="590"/>
      <c r="DP386" s="590"/>
      <c r="DQ386" s="590"/>
      <c r="DR386" s="590"/>
      <c r="DS386" s="590"/>
      <c r="DT386" s="590"/>
      <c r="DU386" s="590"/>
      <c r="DV386" s="590"/>
      <c r="DW386" s="590"/>
      <c r="DX386" s="590"/>
      <c r="DY386" s="590"/>
      <c r="DZ386" s="590"/>
    </row>
    <row r="387" spans="2:130">
      <c r="B387" s="589" t="str">
        <f>+B377</f>
        <v>Gross National Disposable Income, after taxes, RWF bln in constant 2014 prices</v>
      </c>
      <c r="C387" s="590"/>
      <c r="D387" s="590"/>
      <c r="E387" s="590"/>
      <c r="F387" s="590"/>
      <c r="G387" s="590"/>
      <c r="H387" s="590"/>
      <c r="I387" s="590"/>
      <c r="J387" s="590"/>
      <c r="K387" s="590"/>
      <c r="L387" s="590"/>
      <c r="M387" s="590"/>
      <c r="N387" s="590"/>
      <c r="O387" s="590"/>
      <c r="P387" s="590"/>
      <c r="Q387" s="590"/>
      <c r="R387" s="590"/>
      <c r="S387" s="590">
        <f t="shared" ref="S387:AT387" si="57">+S385-S386</f>
        <v>437.14347915976327</v>
      </c>
      <c r="T387" s="590">
        <f t="shared" si="57"/>
        <v>437.48010754113858</v>
      </c>
      <c r="U387" s="590">
        <f t="shared" si="57"/>
        <v>437.33737700039086</v>
      </c>
      <c r="V387" s="590">
        <f t="shared" si="57"/>
        <v>438.47437756001347</v>
      </c>
      <c r="W387" s="590">
        <f t="shared" si="57"/>
        <v>481.49056015123807</v>
      </c>
      <c r="X387" s="590">
        <f t="shared" si="57"/>
        <v>484.04819460228572</v>
      </c>
      <c r="Y387" s="590">
        <f t="shared" si="57"/>
        <v>488.08293133676187</v>
      </c>
      <c r="Z387" s="590">
        <f t="shared" si="57"/>
        <v>491.14410028000003</v>
      </c>
      <c r="AA387" s="590">
        <f t="shared" si="57"/>
        <v>509.82596479062499</v>
      </c>
      <c r="AB387" s="590">
        <f t="shared" si="57"/>
        <v>510.5734013637732</v>
      </c>
      <c r="AC387" s="590">
        <f t="shared" si="57"/>
        <v>511.16339762847224</v>
      </c>
      <c r="AD387" s="590">
        <f t="shared" si="57"/>
        <v>512.55567691574072</v>
      </c>
      <c r="AE387" s="590">
        <f t="shared" si="57"/>
        <v>569.698884475</v>
      </c>
      <c r="AF387" s="590">
        <f t="shared" si="57"/>
        <v>570.49159399485291</v>
      </c>
      <c r="AG387" s="590">
        <f t="shared" si="57"/>
        <v>572.45074863799016</v>
      </c>
      <c r="AH387" s="590">
        <f t="shared" si="57"/>
        <v>575.04217253823526</v>
      </c>
      <c r="AI387" s="590">
        <f t="shared" si="57"/>
        <v>584.64460476377837</v>
      </c>
      <c r="AJ387" s="590">
        <f t="shared" si="57"/>
        <v>586.47852713256634</v>
      </c>
      <c r="AK387" s="590">
        <f t="shared" si="57"/>
        <v>589.08494956697496</v>
      </c>
      <c r="AL387" s="590">
        <f t="shared" si="57"/>
        <v>591.3855437864753</v>
      </c>
      <c r="AM387" s="590">
        <f t="shared" si="57"/>
        <v>650.36965134094544</v>
      </c>
      <c r="AN387" s="590">
        <f t="shared" si="57"/>
        <v>649.94181613718195</v>
      </c>
      <c r="AO387" s="590">
        <f t="shared" si="57"/>
        <v>649.42064681648844</v>
      </c>
      <c r="AP387" s="590">
        <f t="shared" si="57"/>
        <v>648.31800525161373</v>
      </c>
      <c r="AQ387" s="590">
        <f t="shared" si="57"/>
        <v>709.0489923269397</v>
      </c>
      <c r="AR387" s="590">
        <f t="shared" si="57"/>
        <v>708.23219794737815</v>
      </c>
      <c r="AS387" s="590">
        <f t="shared" si="57"/>
        <v>707.63766748454736</v>
      </c>
      <c r="AT387" s="590">
        <f t="shared" si="57"/>
        <v>707.51972983078792</v>
      </c>
      <c r="AU387" s="590">
        <f>+AU385-AU386</f>
        <v>787.79610480595773</v>
      </c>
      <c r="AV387" s="590">
        <f t="shared" ref="AV387" si="58">+AV385-AV386</f>
        <v>848.99151637520492</v>
      </c>
      <c r="AW387" s="590">
        <f t="shared" ref="AW387" si="59">+AW385-AW386</f>
        <v>933.91946392124828</v>
      </c>
      <c r="AX387" s="590">
        <f t="shared" ref="AX387" si="60">+AX385-AX386</f>
        <v>936.70189482277385</v>
      </c>
      <c r="AY387" s="590">
        <f t="shared" ref="AY387" si="61">+AY385-AY386</f>
        <v>929.63774621524362</v>
      </c>
      <c r="AZ387" s="590">
        <f t="shared" ref="AZ387" si="62">+AZ385-AZ386</f>
        <v>928.87261643570696</v>
      </c>
      <c r="BA387" s="590">
        <f t="shared" ref="BA387" si="63">+BA385-BA386</f>
        <v>991.93174572835926</v>
      </c>
      <c r="BB387" s="590">
        <f t="shared" ref="BB387" si="64">+BB385-BB386</f>
        <v>1013.5520158455787</v>
      </c>
      <c r="BC387" s="590">
        <f t="shared" ref="BC387" si="65">+BC385-BC386</f>
        <v>1000.4728863848338</v>
      </c>
      <c r="BD387" s="590">
        <f t="shared" ref="BD387" si="66">+BD385-BD386</f>
        <v>1026.9177792161388</v>
      </c>
      <c r="BE387" s="590">
        <f t="shared" ref="BE387" si="67">+BE385-BE386</f>
        <v>1079.4035204450176</v>
      </c>
      <c r="BF387" s="590">
        <f t="shared" ref="BF387" si="68">+BF385-BF386</f>
        <v>1033.6209964533864</v>
      </c>
      <c r="BG387" s="590">
        <f t="shared" ref="BG387" si="69">+BG385-BG386</f>
        <v>1111.4628777040166</v>
      </c>
      <c r="BH387" s="590">
        <f t="shared" ref="BH387" si="70">+BH385-BH386</f>
        <v>1091.5133936385801</v>
      </c>
      <c r="BI387" s="590">
        <f t="shared" ref="BI387" si="71">+BI385-BI386</f>
        <v>1137.4072473612721</v>
      </c>
      <c r="BJ387" s="590">
        <f t="shared" ref="BJ387" si="72">+BJ385-BJ386</f>
        <v>1157.0842989785822</v>
      </c>
      <c r="BK387" s="590">
        <f t="shared" ref="BK387" si="73">+BK385-BK386</f>
        <v>1152.5793968469322</v>
      </c>
      <c r="BL387" s="590">
        <f t="shared" ref="BL387" si="74">+BL385-BL386</f>
        <v>1162.9838353934488</v>
      </c>
      <c r="BM387" s="590">
        <f t="shared" ref="BM387" si="75">+BM385-BM386</f>
        <v>1204.7346207797953</v>
      </c>
      <c r="BN387" s="590">
        <f t="shared" ref="BN387" si="76">+BN385-BN386</f>
        <v>1242.8592470859919</v>
      </c>
      <c r="BO387" s="590">
        <f t="shared" ref="BO387" si="77">+BO385-BO386</f>
        <v>1274.2051223656051</v>
      </c>
      <c r="BP387" s="590">
        <f t="shared" ref="BP387" si="78">+BP385-BP386</f>
        <v>1236.8487144023597</v>
      </c>
      <c r="BQ387" s="590">
        <f t="shared" ref="BQ387" si="79">+BQ385-BQ386</f>
        <v>1329.8252789174092</v>
      </c>
      <c r="BR387" s="590">
        <f t="shared" ref="BR387" si="80">+BR385-BR386</f>
        <v>1351.4441352579108</v>
      </c>
      <c r="BS387" s="590">
        <f t="shared" ref="BS387" si="81">+BS385-BS386</f>
        <v>1310.4960979623947</v>
      </c>
      <c r="BT387" s="590">
        <f t="shared" ref="BT387" si="82">+BT385-BT386</f>
        <v>1299.2590140262539</v>
      </c>
      <c r="BU387" s="590">
        <f t="shared" ref="BU387" si="83">+BU385-BU386</f>
        <v>1373.0802012254842</v>
      </c>
      <c r="BV387" s="590">
        <f t="shared" ref="BV387" si="84">+BV385-BV386</f>
        <v>1372.4706660515217</v>
      </c>
      <c r="BW387" s="590">
        <f t="shared" ref="BW387" si="85">+BW385-BW386</f>
        <v>1340.6575672837782</v>
      </c>
      <c r="BX387" s="590">
        <f t="shared" ref="BX387" si="86">+BX385-BX386</f>
        <v>1384.5671366472704</v>
      </c>
      <c r="BY387" s="590">
        <f t="shared" ref="BY387" si="87">+BY385-BY386</f>
        <v>1391.9150509534056</v>
      </c>
      <c r="BZ387" s="590">
        <f t="shared" ref="BZ387" si="88">+BZ385-BZ386</f>
        <v>1404.819745675813</v>
      </c>
      <c r="CA387" s="590">
        <f t="shared" ref="CA387" si="89">+CA385-CA386</f>
        <v>1383.207027414252</v>
      </c>
      <c r="CB387" s="590">
        <f t="shared" ref="CB387" si="90">+CB385-CB386</f>
        <v>1379.6666078309991</v>
      </c>
      <c r="CC387" s="590">
        <f t="shared" ref="CC387" si="91">+CC385-CC386</f>
        <v>1474.8654425027119</v>
      </c>
      <c r="CD387" s="590">
        <f t="shared" ref="CD387:CX387" si="92">+CD385-CD386</f>
        <v>1453.2786951381802</v>
      </c>
      <c r="CE387" s="590">
        <f t="shared" si="92"/>
        <v>1443.0462771834948</v>
      </c>
      <c r="CF387" s="590">
        <f t="shared" si="92"/>
        <v>1499.2036283462953</v>
      </c>
      <c r="CG387" s="590">
        <f t="shared" si="92"/>
        <v>1585.1374763128665</v>
      </c>
      <c r="CH387" s="590">
        <f t="shared" si="92"/>
        <v>1554.1959464783495</v>
      </c>
      <c r="CI387" s="590">
        <f t="shared" si="92"/>
        <v>1550.061538628117</v>
      </c>
      <c r="CJ387" s="590">
        <f t="shared" si="92"/>
        <v>1569.7657384995362</v>
      </c>
      <c r="CK387" s="590">
        <f t="shared" si="92"/>
        <v>1564.7543624025113</v>
      </c>
      <c r="CL387" s="590">
        <f t="shared" si="92"/>
        <v>1566.7834693115815</v>
      </c>
      <c r="CM387" s="590">
        <f t="shared" si="92"/>
        <v>1560.2955863135792</v>
      </c>
      <c r="CN387" s="590">
        <f t="shared" si="92"/>
        <v>1631.0965105413161</v>
      </c>
      <c r="CO387" s="590">
        <f t="shared" si="92"/>
        <v>1700.4987045347193</v>
      </c>
      <c r="CP387" s="590">
        <f t="shared" si="92"/>
        <v>1668.9216328364037</v>
      </c>
      <c r="CQ387" s="590">
        <f t="shared" si="92"/>
        <v>1739.3786657801011</v>
      </c>
      <c r="CR387" s="590">
        <f t="shared" si="92"/>
        <v>1685.7179169862179</v>
      </c>
      <c r="CS387" s="590">
        <f t="shared" si="92"/>
        <v>1770.8492380567004</v>
      </c>
      <c r="CT387" s="590">
        <f t="shared" si="92"/>
        <v>1852.4316702167321</v>
      </c>
      <c r="CU387" s="590">
        <f t="shared" si="92"/>
        <v>1811.176798046225</v>
      </c>
      <c r="CV387" s="590">
        <f t="shared" si="92"/>
        <v>1884.4489443610341</v>
      </c>
      <c r="CW387" s="590">
        <f t="shared" si="92"/>
        <v>1947.0336352840554</v>
      </c>
      <c r="CX387" s="590">
        <f t="shared" si="92"/>
        <v>1985.0925000241691</v>
      </c>
      <c r="CY387" s="590">
        <f t="shared" ref="CY387" si="93">+CY385-CY386</f>
        <v>1951.8611234935865</v>
      </c>
      <c r="CZ387" s="590">
        <f>+CZ385-CZ386</f>
        <v>1690.8933319326029</v>
      </c>
      <c r="DA387" s="590">
        <f>+DA385-DA386</f>
        <v>1907.0456934950857</v>
      </c>
      <c r="DB387" s="590">
        <f>+DB385-DB386</f>
        <v>1981.3491038258007</v>
      </c>
      <c r="DC387" s="590"/>
      <c r="DD387" s="590"/>
      <c r="DE387" s="590"/>
      <c r="DF387" s="590"/>
      <c r="DG387" s="590"/>
      <c r="DH387" s="590"/>
      <c r="DI387" s="590"/>
      <c r="DJ387" s="590"/>
      <c r="DK387" s="590"/>
      <c r="DL387" s="590"/>
      <c r="DM387" s="590"/>
      <c r="DN387" s="590"/>
      <c r="DO387" s="590"/>
      <c r="DP387" s="590"/>
      <c r="DQ387" s="590"/>
      <c r="DR387" s="590"/>
      <c r="DS387" s="590"/>
      <c r="DT387" s="590"/>
      <c r="DU387" s="590"/>
      <c r="DV387" s="590"/>
      <c r="DW387" s="590"/>
      <c r="DX387" s="590"/>
      <c r="DY387" s="590"/>
      <c r="DZ387" s="590"/>
    </row>
    <row r="388" spans="2:130">
      <c r="B388" s="793" t="s">
        <v>1506</v>
      </c>
    </row>
    <row r="389" spans="2:130">
      <c r="B389" s="795" t="s">
        <v>956</v>
      </c>
    </row>
    <row r="390" spans="2:130">
      <c r="B390" s="513" t="s">
        <v>933</v>
      </c>
      <c r="C390" s="574" t="s">
        <v>502</v>
      </c>
      <c r="D390" s="574" t="s">
        <v>503</v>
      </c>
      <c r="E390" s="574" t="s">
        <v>504</v>
      </c>
      <c r="F390" s="574" t="s">
        <v>505</v>
      </c>
      <c r="G390" s="574" t="s">
        <v>506</v>
      </c>
      <c r="H390" s="574" t="s">
        <v>507</v>
      </c>
      <c r="I390" s="574" t="s">
        <v>508</v>
      </c>
      <c r="J390" s="574" t="s">
        <v>509</v>
      </c>
      <c r="K390" s="574" t="s">
        <v>510</v>
      </c>
      <c r="L390" s="574" t="s">
        <v>511</v>
      </c>
      <c r="M390" s="574" t="s">
        <v>512</v>
      </c>
      <c r="N390" s="574" t="s">
        <v>513</v>
      </c>
      <c r="O390" s="574" t="s">
        <v>514</v>
      </c>
      <c r="P390" s="574" t="s">
        <v>515</v>
      </c>
      <c r="Q390" s="574" t="s">
        <v>516</v>
      </c>
      <c r="R390" s="574" t="s">
        <v>517</v>
      </c>
      <c r="S390" s="574" t="s">
        <v>518</v>
      </c>
      <c r="T390" s="574" t="s">
        <v>519</v>
      </c>
      <c r="U390" s="574" t="s">
        <v>520</v>
      </c>
      <c r="V390" s="574" t="s">
        <v>521</v>
      </c>
      <c r="W390" s="574" t="s">
        <v>522</v>
      </c>
      <c r="X390" s="574" t="s">
        <v>523</v>
      </c>
      <c r="Y390" s="574" t="s">
        <v>524</v>
      </c>
      <c r="Z390" s="574" t="s">
        <v>525</v>
      </c>
      <c r="AA390" s="574" t="s">
        <v>526</v>
      </c>
      <c r="AB390" s="574" t="s">
        <v>527</v>
      </c>
      <c r="AC390" s="574" t="s">
        <v>528</v>
      </c>
      <c r="AD390" s="574" t="s">
        <v>529</v>
      </c>
      <c r="AE390" s="574" t="s">
        <v>530</v>
      </c>
      <c r="AF390" s="574" t="s">
        <v>531</v>
      </c>
      <c r="AG390" s="574" t="s">
        <v>532</v>
      </c>
      <c r="AH390" s="574" t="s">
        <v>533</v>
      </c>
      <c r="AI390" s="574" t="s">
        <v>534</v>
      </c>
      <c r="AJ390" s="574" t="s">
        <v>535</v>
      </c>
      <c r="AK390" s="574" t="s">
        <v>536</v>
      </c>
      <c r="AL390" s="574" t="s">
        <v>537</v>
      </c>
      <c r="AM390" s="574" t="s">
        <v>538</v>
      </c>
      <c r="AN390" s="574" t="s">
        <v>539</v>
      </c>
      <c r="AO390" s="574" t="s">
        <v>540</v>
      </c>
      <c r="AP390" s="574" t="s">
        <v>541</v>
      </c>
      <c r="AQ390" s="574" t="s">
        <v>542</v>
      </c>
      <c r="AR390" s="574" t="s">
        <v>543</v>
      </c>
      <c r="AS390" s="574" t="s">
        <v>544</v>
      </c>
      <c r="AT390" s="574" t="s">
        <v>545</v>
      </c>
      <c r="AU390" s="574" t="s">
        <v>68</v>
      </c>
      <c r="AV390" s="574" t="s">
        <v>69</v>
      </c>
      <c r="AW390" s="574" t="s">
        <v>70</v>
      </c>
      <c r="AX390" s="574" t="s">
        <v>71</v>
      </c>
      <c r="AY390" s="574" t="s">
        <v>72</v>
      </c>
      <c r="AZ390" s="574" t="s">
        <v>73</v>
      </c>
      <c r="BA390" s="574" t="s">
        <v>74</v>
      </c>
      <c r="BB390" s="574" t="s">
        <v>75</v>
      </c>
      <c r="BC390" s="574" t="s">
        <v>76</v>
      </c>
      <c r="BD390" s="574" t="s">
        <v>77</v>
      </c>
      <c r="BE390" s="574" t="s">
        <v>78</v>
      </c>
      <c r="BF390" s="574" t="s">
        <v>79</v>
      </c>
      <c r="BG390" s="574" t="s">
        <v>80</v>
      </c>
      <c r="BH390" s="574" t="s">
        <v>81</v>
      </c>
      <c r="BI390" s="574" t="s">
        <v>82</v>
      </c>
      <c r="BJ390" s="574" t="s">
        <v>83</v>
      </c>
      <c r="BK390" s="574" t="s">
        <v>84</v>
      </c>
      <c r="BL390" s="574" t="s">
        <v>85</v>
      </c>
      <c r="BM390" s="574" t="s">
        <v>86</v>
      </c>
      <c r="BN390" s="574" t="s">
        <v>87</v>
      </c>
      <c r="BO390" s="574" t="s">
        <v>88</v>
      </c>
      <c r="BP390" s="574" t="s">
        <v>89</v>
      </c>
      <c r="BQ390" s="574" t="s">
        <v>90</v>
      </c>
      <c r="BR390" s="574" t="s">
        <v>91</v>
      </c>
      <c r="BS390" s="574" t="s">
        <v>92</v>
      </c>
      <c r="BT390" s="574" t="s">
        <v>93</v>
      </c>
      <c r="BU390" s="574" t="s">
        <v>94</v>
      </c>
      <c r="BV390" s="574" t="s">
        <v>95</v>
      </c>
      <c r="BW390" s="574" t="s">
        <v>96</v>
      </c>
      <c r="BX390" s="574" t="s">
        <v>97</v>
      </c>
      <c r="BY390" s="574" t="s">
        <v>98</v>
      </c>
      <c r="BZ390" s="574" t="s">
        <v>99</v>
      </c>
      <c r="CA390" s="574" t="s">
        <v>49</v>
      </c>
      <c r="CB390" s="574" t="s">
        <v>50</v>
      </c>
      <c r="CC390" s="574" t="s">
        <v>51</v>
      </c>
      <c r="CD390" s="574" t="s">
        <v>52</v>
      </c>
      <c r="CE390" s="574" t="s">
        <v>53</v>
      </c>
      <c r="CF390" s="574" t="s">
        <v>54</v>
      </c>
      <c r="CG390" s="574" t="s">
        <v>55</v>
      </c>
      <c r="CH390" s="574" t="s">
        <v>56</v>
      </c>
      <c r="CI390" s="574" t="s">
        <v>57</v>
      </c>
      <c r="CJ390" s="574" t="s">
        <v>58</v>
      </c>
      <c r="CK390" s="574" t="s">
        <v>59</v>
      </c>
      <c r="CL390" s="574" t="s">
        <v>60</v>
      </c>
      <c r="CM390" s="574" t="s">
        <v>61</v>
      </c>
      <c r="CN390" s="574" t="s">
        <v>62</v>
      </c>
      <c r="CO390" s="574" t="s">
        <v>63</v>
      </c>
      <c r="CP390" s="574" t="s">
        <v>64</v>
      </c>
      <c r="CQ390" s="574" t="s">
        <v>65</v>
      </c>
      <c r="CR390" s="574" t="s">
        <v>100</v>
      </c>
      <c r="CS390" s="574" t="s">
        <v>105</v>
      </c>
      <c r="CT390" s="574" t="s">
        <v>546</v>
      </c>
      <c r="CU390" s="574" t="s">
        <v>547</v>
      </c>
      <c r="CV390" s="574" t="s">
        <v>548</v>
      </c>
      <c r="CW390" s="574" t="s">
        <v>549</v>
      </c>
      <c r="CX390" s="574" t="s">
        <v>550</v>
      </c>
      <c r="CY390" s="574" t="s">
        <v>551</v>
      </c>
      <c r="CZ390" s="574" t="s">
        <v>552</v>
      </c>
      <c r="DA390" s="574" t="s">
        <v>553</v>
      </c>
      <c r="DB390" s="574" t="s">
        <v>554</v>
      </c>
      <c r="DC390" s="574" t="s">
        <v>555</v>
      </c>
      <c r="DD390" s="574" t="s">
        <v>556</v>
      </c>
      <c r="DE390" s="574" t="s">
        <v>557</v>
      </c>
      <c r="DF390" s="574" t="s">
        <v>558</v>
      </c>
      <c r="DG390" s="574" t="s">
        <v>559</v>
      </c>
      <c r="DH390" s="574" t="s">
        <v>560</v>
      </c>
      <c r="DI390" s="574" t="s">
        <v>561</v>
      </c>
      <c r="DJ390" s="574" t="s">
        <v>562</v>
      </c>
      <c r="DK390" s="574" t="s">
        <v>563</v>
      </c>
      <c r="DL390" s="574" t="s">
        <v>564</v>
      </c>
      <c r="DM390" s="574" t="s">
        <v>565</v>
      </c>
      <c r="DN390" s="574" t="s">
        <v>566</v>
      </c>
      <c r="DO390" s="574" t="s">
        <v>567</v>
      </c>
      <c r="DP390" s="574" t="s">
        <v>851</v>
      </c>
      <c r="DQ390" s="574" t="s">
        <v>852</v>
      </c>
      <c r="DR390" s="574" t="s">
        <v>853</v>
      </c>
      <c r="DS390" s="574"/>
      <c r="DT390" s="574"/>
      <c r="DU390" s="574"/>
      <c r="DV390" s="574"/>
      <c r="DW390" s="574"/>
      <c r="DX390" s="574"/>
      <c r="DY390" s="574"/>
      <c r="DZ390" s="574"/>
    </row>
    <row r="391" spans="2:130">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c r="B392" s="514" t="s">
        <v>1384</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c r="B393" s="514" t="s">
        <v>1002</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c r="B394" s="514" t="s">
        <v>1034</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c r="B396" s="514" t="s">
        <v>1035</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c r="B397" s="514" t="s">
        <v>934</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c r="B398" s="514" t="s">
        <v>1036</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c r="B399" s="679" t="s">
        <v>1372</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c r="B400" s="679" t="s">
        <v>1373</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c r="B401" s="514" t="s">
        <v>995</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c r="B403" s="514" t="s">
        <v>1037</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c r="B404" s="514" t="s">
        <v>1038</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c r="B405" s="514" t="s">
        <v>1371</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c r="B406" s="796" t="s">
        <v>957</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c r="B408" s="793" t="s">
        <v>942</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c r="B409" s="517" t="s">
        <v>935</v>
      </c>
      <c r="C409" s="574" t="s">
        <v>502</v>
      </c>
      <c r="D409" s="574" t="s">
        <v>503</v>
      </c>
      <c r="E409" s="574" t="s">
        <v>504</v>
      </c>
      <c r="F409" s="574" t="s">
        <v>505</v>
      </c>
      <c r="G409" s="574" t="s">
        <v>506</v>
      </c>
      <c r="H409" s="574" t="s">
        <v>507</v>
      </c>
      <c r="I409" s="574" t="s">
        <v>508</v>
      </c>
      <c r="J409" s="574" t="s">
        <v>509</v>
      </c>
      <c r="K409" s="574" t="s">
        <v>510</v>
      </c>
      <c r="L409" s="574" t="s">
        <v>511</v>
      </c>
      <c r="M409" s="574" t="s">
        <v>512</v>
      </c>
      <c r="N409" s="574" t="s">
        <v>513</v>
      </c>
      <c r="O409" s="574" t="s">
        <v>514</v>
      </c>
      <c r="P409" s="574" t="s">
        <v>515</v>
      </c>
      <c r="Q409" s="574" t="s">
        <v>516</v>
      </c>
      <c r="R409" s="574" t="s">
        <v>517</v>
      </c>
      <c r="S409" s="574" t="s">
        <v>518</v>
      </c>
      <c r="T409" s="574" t="s">
        <v>519</v>
      </c>
      <c r="U409" s="574" t="s">
        <v>520</v>
      </c>
      <c r="V409" s="574" t="s">
        <v>521</v>
      </c>
      <c r="W409" s="574" t="s">
        <v>522</v>
      </c>
      <c r="X409" s="574" t="s">
        <v>523</v>
      </c>
      <c r="Y409" s="574" t="s">
        <v>524</v>
      </c>
      <c r="Z409" s="574" t="s">
        <v>525</v>
      </c>
      <c r="AA409" s="574" t="s">
        <v>526</v>
      </c>
      <c r="AB409" s="574" t="s">
        <v>527</v>
      </c>
      <c r="AC409" s="574" t="s">
        <v>528</v>
      </c>
      <c r="AD409" s="574" t="s">
        <v>529</v>
      </c>
      <c r="AE409" s="574" t="s">
        <v>530</v>
      </c>
      <c r="AF409" s="574" t="s">
        <v>531</v>
      </c>
      <c r="AG409" s="574" t="s">
        <v>532</v>
      </c>
      <c r="AH409" s="574" t="s">
        <v>533</v>
      </c>
      <c r="AI409" s="574" t="s">
        <v>534</v>
      </c>
      <c r="AJ409" s="574" t="s">
        <v>535</v>
      </c>
      <c r="AK409" s="574" t="s">
        <v>536</v>
      </c>
      <c r="AL409" s="574" t="s">
        <v>537</v>
      </c>
      <c r="AM409" s="574" t="s">
        <v>538</v>
      </c>
      <c r="AN409" s="574" t="s">
        <v>539</v>
      </c>
      <c r="AO409" s="574" t="s">
        <v>540</v>
      </c>
      <c r="AP409" s="574" t="s">
        <v>541</v>
      </c>
      <c r="AQ409" s="574" t="s">
        <v>542</v>
      </c>
      <c r="AR409" s="574" t="s">
        <v>543</v>
      </c>
      <c r="AS409" s="574" t="s">
        <v>544</v>
      </c>
      <c r="AT409" s="574" t="s">
        <v>545</v>
      </c>
      <c r="AU409" s="574" t="s">
        <v>68</v>
      </c>
      <c r="AV409" s="574" t="s">
        <v>69</v>
      </c>
      <c r="AW409" s="574" t="s">
        <v>70</v>
      </c>
      <c r="AX409" s="574" t="s">
        <v>71</v>
      </c>
      <c r="AY409" s="574" t="s">
        <v>72</v>
      </c>
      <c r="AZ409" s="574" t="s">
        <v>73</v>
      </c>
      <c r="BA409" s="574" t="s">
        <v>74</v>
      </c>
      <c r="BB409" s="574" t="s">
        <v>75</v>
      </c>
      <c r="BC409" s="574" t="s">
        <v>76</v>
      </c>
      <c r="BD409" s="574" t="s">
        <v>77</v>
      </c>
      <c r="BE409" s="574" t="s">
        <v>78</v>
      </c>
      <c r="BF409" s="574" t="s">
        <v>79</v>
      </c>
      <c r="BG409" s="574" t="s">
        <v>80</v>
      </c>
      <c r="BH409" s="574" t="s">
        <v>81</v>
      </c>
      <c r="BI409" s="574" t="s">
        <v>82</v>
      </c>
      <c r="BJ409" s="574" t="s">
        <v>83</v>
      </c>
      <c r="BK409" s="574" t="s">
        <v>84</v>
      </c>
      <c r="BL409" s="574" t="s">
        <v>85</v>
      </c>
      <c r="BM409" s="574" t="s">
        <v>86</v>
      </c>
      <c r="BN409" s="574" t="s">
        <v>87</v>
      </c>
      <c r="BO409" s="574" t="s">
        <v>88</v>
      </c>
      <c r="BP409" s="574" t="s">
        <v>89</v>
      </c>
      <c r="BQ409" s="574" t="s">
        <v>90</v>
      </c>
      <c r="BR409" s="574" t="s">
        <v>91</v>
      </c>
      <c r="BS409" s="574" t="s">
        <v>92</v>
      </c>
      <c r="BT409" s="574" t="s">
        <v>93</v>
      </c>
      <c r="BU409" s="574" t="s">
        <v>94</v>
      </c>
      <c r="BV409" s="574" t="s">
        <v>95</v>
      </c>
      <c r="BW409" s="574" t="s">
        <v>96</v>
      </c>
      <c r="BX409" s="574" t="s">
        <v>97</v>
      </c>
      <c r="BY409" s="574" t="s">
        <v>98</v>
      </c>
      <c r="BZ409" s="574" t="s">
        <v>99</v>
      </c>
      <c r="CA409" s="574" t="s">
        <v>49</v>
      </c>
      <c r="CB409" s="574" t="s">
        <v>50</v>
      </c>
      <c r="CC409" s="574" t="s">
        <v>51</v>
      </c>
      <c r="CD409" s="574" t="s">
        <v>52</v>
      </c>
      <c r="CE409" s="574" t="s">
        <v>53</v>
      </c>
      <c r="CF409" s="574" t="s">
        <v>54</v>
      </c>
      <c r="CG409" s="574" t="s">
        <v>55</v>
      </c>
      <c r="CH409" s="574" t="s">
        <v>56</v>
      </c>
      <c r="CI409" s="574" t="s">
        <v>57</v>
      </c>
      <c r="CJ409" s="574" t="s">
        <v>58</v>
      </c>
      <c r="CK409" s="574" t="s">
        <v>59</v>
      </c>
      <c r="CL409" s="574" t="s">
        <v>60</v>
      </c>
      <c r="CM409" s="574" t="s">
        <v>61</v>
      </c>
      <c r="CN409" s="574" t="s">
        <v>62</v>
      </c>
      <c r="CO409" s="574" t="s">
        <v>63</v>
      </c>
      <c r="CP409" s="574" t="s">
        <v>64</v>
      </c>
      <c r="CQ409" s="574" t="s">
        <v>65</v>
      </c>
      <c r="CR409" s="574" t="s">
        <v>100</v>
      </c>
      <c r="CS409" s="574" t="s">
        <v>105</v>
      </c>
      <c r="CT409" s="574" t="s">
        <v>546</v>
      </c>
      <c r="CU409" s="574" t="s">
        <v>547</v>
      </c>
      <c r="CV409" s="574" t="s">
        <v>548</v>
      </c>
      <c r="CW409" s="574" t="s">
        <v>549</v>
      </c>
      <c r="CX409" s="574" t="s">
        <v>550</v>
      </c>
      <c r="CY409" s="574" t="s">
        <v>551</v>
      </c>
      <c r="CZ409" s="574" t="s">
        <v>552</v>
      </c>
      <c r="DA409" s="574" t="s">
        <v>553</v>
      </c>
      <c r="DB409" s="574" t="s">
        <v>554</v>
      </c>
      <c r="DC409" s="574" t="s">
        <v>555</v>
      </c>
      <c r="DD409" s="574" t="s">
        <v>556</v>
      </c>
      <c r="DE409" s="574" t="s">
        <v>557</v>
      </c>
      <c r="DF409" s="574" t="s">
        <v>558</v>
      </c>
      <c r="DG409" s="574" t="s">
        <v>559</v>
      </c>
      <c r="DH409" s="574" t="s">
        <v>560</v>
      </c>
      <c r="DI409" s="574" t="s">
        <v>561</v>
      </c>
      <c r="DJ409" s="574" t="s">
        <v>562</v>
      </c>
      <c r="DK409" s="574" t="s">
        <v>563</v>
      </c>
      <c r="DL409" s="574" t="s">
        <v>564</v>
      </c>
      <c r="DM409" s="574" t="s">
        <v>565</v>
      </c>
      <c r="DN409" s="574" t="s">
        <v>566</v>
      </c>
      <c r="DO409" s="574" t="s">
        <v>567</v>
      </c>
      <c r="DP409" s="574" t="s">
        <v>851</v>
      </c>
      <c r="DQ409" s="574" t="s">
        <v>852</v>
      </c>
      <c r="DR409" s="574" t="s">
        <v>853</v>
      </c>
      <c r="DS409" s="574"/>
      <c r="DT409" s="574"/>
      <c r="DU409" s="574"/>
      <c r="DV409" s="574"/>
      <c r="DW409" s="574"/>
      <c r="DX409" s="574"/>
      <c r="DY409" s="574"/>
      <c r="DZ409" s="574"/>
    </row>
    <row r="410" spans="2:130">
      <c r="B410" s="512" t="s">
        <v>941</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10" t="s">
        <v>936</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10" t="s">
        <v>937</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10" t="s">
        <v>938</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c r="B414" s="510" t="s">
        <v>939</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c r="B415" s="510" t="s">
        <v>996</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c r="B416" s="512" t="s">
        <v>940</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c r="B417" s="510" t="s">
        <v>936</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c r="B418" s="510" t="s">
        <v>937</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c r="B419" s="510" t="s">
        <v>938</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c r="B420" s="510" t="s">
        <v>939</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c r="B422" s="793" t="s">
        <v>942</v>
      </c>
    </row>
    <row r="424" spans="2:130">
      <c r="B424" s="793" t="s">
        <v>997</v>
      </c>
    </row>
    <row r="425" spans="2:130">
      <c r="B425" s="781" t="s">
        <v>1495</v>
      </c>
      <c r="C425" s="574" t="s">
        <v>502</v>
      </c>
      <c r="D425" s="574" t="s">
        <v>503</v>
      </c>
      <c r="E425" s="574" t="s">
        <v>504</v>
      </c>
      <c r="F425" s="574" t="s">
        <v>505</v>
      </c>
      <c r="G425" s="574" t="s">
        <v>506</v>
      </c>
      <c r="H425" s="574" t="s">
        <v>507</v>
      </c>
      <c r="I425" s="574" t="s">
        <v>508</v>
      </c>
      <c r="J425" s="574" t="s">
        <v>509</v>
      </c>
      <c r="K425" s="574" t="s">
        <v>510</v>
      </c>
      <c r="L425" s="574" t="s">
        <v>511</v>
      </c>
      <c r="M425" s="574" t="s">
        <v>512</v>
      </c>
      <c r="N425" s="574" t="s">
        <v>513</v>
      </c>
      <c r="O425" s="574" t="s">
        <v>514</v>
      </c>
      <c r="P425" s="574" t="s">
        <v>515</v>
      </c>
      <c r="Q425" s="574" t="s">
        <v>516</v>
      </c>
      <c r="R425" s="574" t="s">
        <v>517</v>
      </c>
      <c r="S425" s="574" t="s">
        <v>518</v>
      </c>
      <c r="T425" s="574" t="s">
        <v>519</v>
      </c>
      <c r="U425" s="574" t="s">
        <v>520</v>
      </c>
      <c r="V425" s="574" t="s">
        <v>521</v>
      </c>
      <c r="W425" s="574" t="s">
        <v>522</v>
      </c>
      <c r="X425" s="574" t="s">
        <v>523</v>
      </c>
      <c r="Y425" s="574" t="s">
        <v>524</v>
      </c>
      <c r="Z425" s="574" t="s">
        <v>525</v>
      </c>
      <c r="AA425" s="574" t="s">
        <v>526</v>
      </c>
      <c r="AB425" s="574" t="s">
        <v>527</v>
      </c>
      <c r="AC425" s="574" t="s">
        <v>528</v>
      </c>
      <c r="AD425" s="574" t="s">
        <v>529</v>
      </c>
      <c r="AE425" s="574" t="s">
        <v>530</v>
      </c>
      <c r="AF425" s="574" t="s">
        <v>531</v>
      </c>
      <c r="AG425" s="574" t="s">
        <v>532</v>
      </c>
      <c r="AH425" s="574" t="s">
        <v>533</v>
      </c>
      <c r="AI425" s="574" t="s">
        <v>534</v>
      </c>
      <c r="AJ425" s="574" t="s">
        <v>535</v>
      </c>
      <c r="AK425" s="574" t="s">
        <v>536</v>
      </c>
      <c r="AL425" s="574" t="s">
        <v>537</v>
      </c>
      <c r="AM425" s="574" t="s">
        <v>538</v>
      </c>
      <c r="AN425" s="574" t="s">
        <v>539</v>
      </c>
      <c r="AO425" s="574" t="s">
        <v>540</v>
      </c>
      <c r="AP425" s="574" t="s">
        <v>541</v>
      </c>
      <c r="AQ425" s="574" t="s">
        <v>542</v>
      </c>
      <c r="AR425" s="574" t="s">
        <v>543</v>
      </c>
      <c r="AS425" s="574" t="s">
        <v>544</v>
      </c>
      <c r="AT425" s="574" t="s">
        <v>545</v>
      </c>
      <c r="AU425" s="574" t="s">
        <v>68</v>
      </c>
      <c r="AV425" s="574" t="s">
        <v>69</v>
      </c>
      <c r="AW425" s="574" t="s">
        <v>70</v>
      </c>
      <c r="AX425" s="574" t="s">
        <v>71</v>
      </c>
      <c r="AY425" s="574" t="s">
        <v>72</v>
      </c>
      <c r="AZ425" s="574" t="s">
        <v>73</v>
      </c>
      <c r="BA425" s="574" t="s">
        <v>74</v>
      </c>
      <c r="BB425" s="574" t="s">
        <v>75</v>
      </c>
      <c r="BC425" s="574" t="s">
        <v>76</v>
      </c>
      <c r="BD425" s="574" t="s">
        <v>77</v>
      </c>
      <c r="BE425" s="574" t="s">
        <v>78</v>
      </c>
      <c r="BF425" s="574" t="s">
        <v>79</v>
      </c>
      <c r="BG425" s="574" t="s">
        <v>80</v>
      </c>
      <c r="BH425" s="574" t="s">
        <v>81</v>
      </c>
      <c r="BI425" s="574" t="s">
        <v>82</v>
      </c>
      <c r="BJ425" s="574" t="s">
        <v>83</v>
      </c>
      <c r="BK425" s="574" t="s">
        <v>84</v>
      </c>
      <c r="BL425" s="574" t="s">
        <v>85</v>
      </c>
      <c r="BM425" s="574" t="s">
        <v>86</v>
      </c>
      <c r="BN425" s="574" t="s">
        <v>87</v>
      </c>
      <c r="BO425" s="574" t="s">
        <v>88</v>
      </c>
      <c r="BP425" s="574" t="s">
        <v>89</v>
      </c>
      <c r="BQ425" s="574" t="s">
        <v>90</v>
      </c>
      <c r="BR425" s="574" t="s">
        <v>91</v>
      </c>
      <c r="BS425" s="574" t="s">
        <v>92</v>
      </c>
      <c r="BT425" s="574" t="s">
        <v>93</v>
      </c>
      <c r="BU425" s="574" t="s">
        <v>94</v>
      </c>
      <c r="BV425" s="574" t="s">
        <v>95</v>
      </c>
      <c r="BW425" s="574" t="s">
        <v>96</v>
      </c>
      <c r="BX425" s="574" t="s">
        <v>97</v>
      </c>
      <c r="BY425" s="574" t="s">
        <v>98</v>
      </c>
      <c r="BZ425" s="574" t="s">
        <v>99</v>
      </c>
      <c r="CA425" s="574" t="s">
        <v>49</v>
      </c>
      <c r="CB425" s="574" t="s">
        <v>50</v>
      </c>
      <c r="CC425" s="574" t="s">
        <v>51</v>
      </c>
      <c r="CD425" s="574" t="s">
        <v>52</v>
      </c>
      <c r="CE425" s="574" t="s">
        <v>53</v>
      </c>
      <c r="CF425" s="574" t="s">
        <v>54</v>
      </c>
      <c r="CG425" s="574" t="s">
        <v>55</v>
      </c>
      <c r="CH425" s="574" t="s">
        <v>56</v>
      </c>
      <c r="CI425" s="574" t="s">
        <v>57</v>
      </c>
      <c r="CJ425" s="574" t="s">
        <v>58</v>
      </c>
      <c r="CK425" s="574" t="s">
        <v>59</v>
      </c>
      <c r="CL425" s="574" t="s">
        <v>60</v>
      </c>
      <c r="CM425" s="574" t="s">
        <v>61</v>
      </c>
      <c r="CN425" s="574" t="s">
        <v>62</v>
      </c>
      <c r="CO425" s="574" t="s">
        <v>63</v>
      </c>
      <c r="CP425" s="574" t="s">
        <v>64</v>
      </c>
      <c r="CQ425" s="574" t="s">
        <v>65</v>
      </c>
      <c r="CR425" s="574" t="s">
        <v>100</v>
      </c>
      <c r="CS425" s="574" t="s">
        <v>105</v>
      </c>
      <c r="CT425" s="574" t="s">
        <v>546</v>
      </c>
      <c r="CU425" s="574" t="s">
        <v>547</v>
      </c>
      <c r="CV425" s="574" t="s">
        <v>548</v>
      </c>
      <c r="CW425" s="574" t="s">
        <v>549</v>
      </c>
      <c r="CX425" s="574" t="s">
        <v>550</v>
      </c>
      <c r="CY425" s="574" t="s">
        <v>551</v>
      </c>
      <c r="CZ425" s="574" t="s">
        <v>552</v>
      </c>
      <c r="DA425" s="574" t="s">
        <v>553</v>
      </c>
      <c r="DB425" s="574" t="s">
        <v>554</v>
      </c>
      <c r="DC425" s="574" t="s">
        <v>555</v>
      </c>
      <c r="DD425" s="574" t="s">
        <v>556</v>
      </c>
      <c r="DE425" s="574" t="s">
        <v>557</v>
      </c>
      <c r="DF425" s="574" t="s">
        <v>558</v>
      </c>
      <c r="DG425" s="574" t="s">
        <v>559</v>
      </c>
      <c r="DH425" s="574" t="s">
        <v>560</v>
      </c>
      <c r="DI425" s="574" t="s">
        <v>561</v>
      </c>
      <c r="DJ425" s="574" t="s">
        <v>562</v>
      </c>
      <c r="DK425" s="574" t="s">
        <v>563</v>
      </c>
      <c r="DL425" s="574" t="s">
        <v>564</v>
      </c>
      <c r="DM425" s="574" t="s">
        <v>565</v>
      </c>
      <c r="DN425" s="574" t="s">
        <v>566</v>
      </c>
      <c r="DO425" s="574" t="s">
        <v>567</v>
      </c>
      <c r="DP425" s="574" t="s">
        <v>851</v>
      </c>
      <c r="DQ425" s="574" t="s">
        <v>852</v>
      </c>
      <c r="DR425" s="574" t="s">
        <v>853</v>
      </c>
      <c r="DS425" s="574"/>
      <c r="DT425" s="574"/>
      <c r="DU425" s="574"/>
      <c r="DV425" s="574"/>
      <c r="DW425" s="574"/>
      <c r="DX425" s="574"/>
      <c r="DY425" s="574"/>
      <c r="DZ425" s="574"/>
    </row>
    <row r="426" spans="2:130">
      <c r="B426" s="556" t="s">
        <v>1008</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4">+(V268/$V268)*V427/(V153/$V153)</f>
        <v>1</v>
      </c>
      <c r="W426" s="557">
        <f t="shared" si="94"/>
        <v>1.0536483772115239</v>
      </c>
      <c r="X426" s="557">
        <f t="shared" si="94"/>
        <v>1.0599308378406174</v>
      </c>
      <c r="Y426" s="557">
        <f t="shared" si="94"/>
        <v>1.0741834996258106</v>
      </c>
      <c r="Z426" s="557">
        <f t="shared" si="94"/>
        <v>1.0284618028529922</v>
      </c>
      <c r="AA426" s="557">
        <f t="shared" si="94"/>
        <v>1.0756051390792327</v>
      </c>
      <c r="AB426" s="557">
        <f t="shared" si="94"/>
        <v>1.1014955679454779</v>
      </c>
      <c r="AC426" s="557">
        <f t="shared" si="94"/>
        <v>1.1532647509937419</v>
      </c>
      <c r="AD426" s="557">
        <f t="shared" si="94"/>
        <v>1.2003431140648699</v>
      </c>
      <c r="AE426" s="557">
        <f t="shared" si="94"/>
        <v>1.2535557026701609</v>
      </c>
      <c r="AF426" s="557">
        <f t="shared" si="94"/>
        <v>1.2677828262308251</v>
      </c>
      <c r="AG426" s="557">
        <f t="shared" si="94"/>
        <v>1.2825239262953581</v>
      </c>
      <c r="AH426" s="557">
        <f t="shared" si="94"/>
        <v>1.278669624059531</v>
      </c>
      <c r="AI426" s="557">
        <f t="shared" si="94"/>
        <v>1.3734994470814723</v>
      </c>
      <c r="AJ426" s="557">
        <f t="shared" si="94"/>
        <v>1.4238887441035519</v>
      </c>
      <c r="AK426" s="557">
        <f t="shared" si="94"/>
        <v>1.4765939403399901</v>
      </c>
      <c r="AL426" s="557">
        <f t="shared" si="94"/>
        <v>1.5464574043984562</v>
      </c>
      <c r="AM426" s="557">
        <f t="shared" si="94"/>
        <v>1.5873981752991215</v>
      </c>
      <c r="AN426" s="557">
        <f t="shared" si="94"/>
        <v>1.5797447515547205</v>
      </c>
      <c r="AO426" s="557">
        <f t="shared" si="94"/>
        <v>1.5551125080689376</v>
      </c>
      <c r="AP426" s="557">
        <f t="shared" si="94"/>
        <v>1.5237151727202942</v>
      </c>
      <c r="AQ426" s="557">
        <f t="shared" si="94"/>
        <v>1.4787868899989407</v>
      </c>
      <c r="AR426" s="557">
        <f t="shared" si="94"/>
        <v>1.4413609877489058</v>
      </c>
      <c r="AS426" s="557">
        <f t="shared" si="94"/>
        <v>1.4310131515913056</v>
      </c>
      <c r="AT426" s="557">
        <f t="shared" si="94"/>
        <v>1.4466662187983592</v>
      </c>
      <c r="AU426" s="557">
        <f t="shared" si="94"/>
        <v>1.3931064229315606</v>
      </c>
      <c r="AV426" s="557">
        <f t="shared" si="94"/>
        <v>1.3460600245537961</v>
      </c>
      <c r="AW426" s="557">
        <f t="shared" si="94"/>
        <v>1.3312039165743199</v>
      </c>
      <c r="AX426" s="557">
        <f t="shared" si="94"/>
        <v>1.3196241809052336</v>
      </c>
      <c r="AY426" s="557">
        <f t="shared" si="94"/>
        <v>1.2786925752469116</v>
      </c>
      <c r="AZ426" s="557">
        <f t="shared" si="94"/>
        <v>1.2901057732022572</v>
      </c>
      <c r="BA426" s="557">
        <f t="shared" si="94"/>
        <v>1.3069222625814296</v>
      </c>
      <c r="BB426" s="557">
        <f t="shared" ref="BB426:CG426" si="95">+(BB268/$V268)*BB427/(BB153/$V153)</f>
        <v>1.317467437927393</v>
      </c>
      <c r="BC426" s="557">
        <f t="shared" si="95"/>
        <v>1.2934319822546465</v>
      </c>
      <c r="BD426" s="557">
        <f t="shared" si="95"/>
        <v>1.2400140200602872</v>
      </c>
      <c r="BE426" s="557">
        <f t="shared" si="95"/>
        <v>1.1977805923304781</v>
      </c>
      <c r="BF426" s="557">
        <f t="shared" si="95"/>
        <v>1.205815856642392</v>
      </c>
      <c r="BG426" s="557">
        <f t="shared" si="95"/>
        <v>1.2063409092825803</v>
      </c>
      <c r="BH426" s="557">
        <f t="shared" si="95"/>
        <v>1.1939394053126822</v>
      </c>
      <c r="BI426" s="557">
        <f t="shared" si="95"/>
        <v>1.1628840680654158</v>
      </c>
      <c r="BJ426" s="557">
        <f t="shared" si="95"/>
        <v>1.1281163413432518</v>
      </c>
      <c r="BK426" s="557">
        <f t="shared" si="95"/>
        <v>1.1540664742528175</v>
      </c>
      <c r="BL426" s="557">
        <f t="shared" si="95"/>
        <v>1.1635956177447111</v>
      </c>
      <c r="BM426" s="557">
        <f t="shared" si="95"/>
        <v>1.1817154064750497</v>
      </c>
      <c r="BN426" s="557">
        <f t="shared" si="95"/>
        <v>1.1894873958966945</v>
      </c>
      <c r="BO426" s="557">
        <f t="shared" si="95"/>
        <v>1.2189096933785346</v>
      </c>
      <c r="BP426" s="557">
        <f t="shared" si="95"/>
        <v>1.2089828267253369</v>
      </c>
      <c r="BQ426" s="557">
        <f t="shared" si="95"/>
        <v>1.2131291863720965</v>
      </c>
      <c r="BR426" s="557">
        <f t="shared" si="95"/>
        <v>1.2350281093136117</v>
      </c>
      <c r="BS426" s="557">
        <f t="shared" si="95"/>
        <v>1.2181601016067167</v>
      </c>
      <c r="BT426" s="557">
        <f t="shared" si="95"/>
        <v>1.1841297833307332</v>
      </c>
      <c r="BU426" s="557">
        <f t="shared" si="95"/>
        <v>1.1811605238078586</v>
      </c>
      <c r="BV426" s="557">
        <f t="shared" si="95"/>
        <v>1.1933268298942878</v>
      </c>
      <c r="BW426" s="557">
        <f t="shared" si="95"/>
        <v>1.1961665911657022</v>
      </c>
      <c r="BX426" s="557">
        <f t="shared" si="95"/>
        <v>1.1917731259597764</v>
      </c>
      <c r="BY426" s="557">
        <f t="shared" si="95"/>
        <v>1.2039307463400526</v>
      </c>
      <c r="BZ426" s="557">
        <f t="shared" si="95"/>
        <v>1.2317865690516208</v>
      </c>
      <c r="CA426" s="557">
        <f t="shared" si="95"/>
        <v>1.2534640616343515</v>
      </c>
      <c r="CB426" s="557">
        <f t="shared" si="95"/>
        <v>1.2515030910719604</v>
      </c>
      <c r="CC426" s="557">
        <f t="shared" si="95"/>
        <v>1.260237785243997</v>
      </c>
      <c r="CD426" s="779">
        <f t="shared" si="95"/>
        <v>1.2671014855009579</v>
      </c>
      <c r="CE426" s="779">
        <f t="shared" si="95"/>
        <v>1.2563431788175157</v>
      </c>
      <c r="CF426" s="779">
        <f t="shared" si="95"/>
        <v>1.2158579920928783</v>
      </c>
      <c r="CG426" s="779">
        <f t="shared" si="95"/>
        <v>1.1874468640652849</v>
      </c>
      <c r="CH426" s="779">
        <f t="shared" ref="CH426:DB426" si="96">+(CH268/$V268)*CH427/(CH153/$V153)</f>
        <v>1.1592169037629325</v>
      </c>
      <c r="CI426" s="779">
        <f t="shared" si="96"/>
        <v>1.1902453595955305</v>
      </c>
      <c r="CJ426" s="779">
        <f t="shared" si="96"/>
        <v>1.1904238382269718</v>
      </c>
      <c r="CK426" s="779">
        <f t="shared" si="96"/>
        <v>1.200258363813381</v>
      </c>
      <c r="CL426" s="779">
        <f t="shared" si="96"/>
        <v>1.1944066583835724</v>
      </c>
      <c r="CM426" s="779">
        <f t="shared" si="96"/>
        <v>1.203671887319721</v>
      </c>
      <c r="CN426" s="779">
        <f t="shared" si="96"/>
        <v>1.2078639502182043</v>
      </c>
      <c r="CO426" s="779">
        <f t="shared" si="96"/>
        <v>1.2256197586505728</v>
      </c>
      <c r="CP426" s="779">
        <f t="shared" si="96"/>
        <v>1.2343098073506675</v>
      </c>
      <c r="CQ426" s="779">
        <f t="shared" si="96"/>
        <v>1.26364154516722</v>
      </c>
      <c r="CR426" s="779">
        <f t="shared" si="96"/>
        <v>1.2583403979636139</v>
      </c>
      <c r="CS426" s="779">
        <f t="shared" si="96"/>
        <v>1.2959081707459872</v>
      </c>
      <c r="CT426" s="779">
        <f t="shared" si="96"/>
        <v>1.3337828076700453</v>
      </c>
      <c r="CU426" s="779">
        <f t="shared" si="96"/>
        <v>1.336997321650327</v>
      </c>
      <c r="CV426" s="779">
        <f t="shared" si="96"/>
        <v>1.3194756874706084</v>
      </c>
      <c r="CW426" s="779">
        <f t="shared" si="96"/>
        <v>1.3123475679660412</v>
      </c>
      <c r="CX426" s="779">
        <f t="shared" si="96"/>
        <v>1.2872668809966044</v>
      </c>
      <c r="CY426" s="779">
        <f t="shared" si="96"/>
        <v>1.2788830089665153</v>
      </c>
      <c r="CZ426" s="779">
        <f t="shared" si="96"/>
        <v>1.2651020125497474</v>
      </c>
      <c r="DA426" s="779">
        <f t="shared" si="96"/>
        <v>1.277238755977413</v>
      </c>
      <c r="DB426" s="779">
        <f t="shared" si="96"/>
        <v>1.3223610462673847</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c r="B427" s="556" t="s">
        <v>1010</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7">+V427*(1+W362)</f>
        <v>0.98251740391182252</v>
      </c>
      <c r="X427" s="557">
        <f t="shared" si="97"/>
        <v>0.96534044898962734</v>
      </c>
      <c r="Y427" s="557">
        <f t="shared" si="97"/>
        <v>0.94846379183236174</v>
      </c>
      <c r="Z427" s="557">
        <f t="shared" si="97"/>
        <v>0.93188218245549526</v>
      </c>
      <c r="AA427" s="557">
        <f t="shared" si="97"/>
        <v>0.92717525397105671</v>
      </c>
      <c r="AB427" s="557">
        <f t="shared" si="97"/>
        <v>0.92249210013986804</v>
      </c>
      <c r="AC427" s="557">
        <f t="shared" si="97"/>
        <v>0.91783260087637042</v>
      </c>
      <c r="AD427" s="557">
        <f t="shared" si="97"/>
        <v>0.91319663670155626</v>
      </c>
      <c r="AE427" s="557">
        <f t="shared" si="97"/>
        <v>0.92662622160873909</v>
      </c>
      <c r="AF427" s="557">
        <f t="shared" si="97"/>
        <v>0.94025330368523985</v>
      </c>
      <c r="AG427" s="557">
        <f t="shared" si="97"/>
        <v>0.95408078734933788</v>
      </c>
      <c r="AH427" s="557">
        <f t="shared" si="97"/>
        <v>0.96811161973205406</v>
      </c>
      <c r="AI427" s="557">
        <f t="shared" si="97"/>
        <v>1.0076382926832079</v>
      </c>
      <c r="AJ427" s="557">
        <f t="shared" si="97"/>
        <v>1.0487787856141488</v>
      </c>
      <c r="AK427" s="557">
        <f t="shared" si="97"/>
        <v>1.0915989885867692</v>
      </c>
      <c r="AL427" s="557">
        <f t="shared" si="97"/>
        <v>1.1361674818640439</v>
      </c>
      <c r="AM427" s="557">
        <f t="shared" si="97"/>
        <v>1.1636171632657701</v>
      </c>
      <c r="AN427" s="557">
        <f t="shared" si="97"/>
        <v>1.1917300259511396</v>
      </c>
      <c r="AO427" s="557">
        <f t="shared" si="97"/>
        <v>1.2205220923070259</v>
      </c>
      <c r="AP427" s="557">
        <f t="shared" si="97"/>
        <v>1.2500097718194072</v>
      </c>
      <c r="AQ427" s="557">
        <f t="shared" si="97"/>
        <v>1.2560721408373194</v>
      </c>
      <c r="AR427" s="557">
        <f t="shared" si="97"/>
        <v>1.2621639114798733</v>
      </c>
      <c r="AS427" s="557">
        <f t="shared" si="97"/>
        <v>1.2682852263407527</v>
      </c>
      <c r="AT427" s="557">
        <f t="shared" si="97"/>
        <v>1.2744362287052005</v>
      </c>
      <c r="AU427" s="557">
        <f t="shared" si="97"/>
        <v>1.2815480484595438</v>
      </c>
      <c r="AV427" s="557">
        <f t="shared" si="97"/>
        <v>1.2886995547663245</v>
      </c>
      <c r="AW427" s="557">
        <f t="shared" si="97"/>
        <v>1.2958909690910037</v>
      </c>
      <c r="AX427" s="557">
        <f t="shared" si="97"/>
        <v>1.3031225141349012</v>
      </c>
      <c r="AY427" s="557">
        <f t="shared" si="97"/>
        <v>1.329884370677705</v>
      </c>
      <c r="AZ427" s="557">
        <f t="shared" si="97"/>
        <v>1.3571958278588594</v>
      </c>
      <c r="BA427" s="557">
        <f t="shared" si="97"/>
        <v>1.3850681726704008</v>
      </c>
      <c r="BB427" s="557">
        <f t="shared" si="97"/>
        <v>1.4135129239021116</v>
      </c>
      <c r="BC427" s="557">
        <f t="shared" ref="BC427:CH427" si="98">+BB427*(1+BC362)</f>
        <v>1.4471681088306969</v>
      </c>
      <c r="BD427" s="557">
        <f t="shared" si="98"/>
        <v>1.4816246104316835</v>
      </c>
      <c r="BE427" s="557">
        <f t="shared" si="98"/>
        <v>1.5169015077388317</v>
      </c>
      <c r="BF427" s="557">
        <f t="shared" si="98"/>
        <v>1.5530183340501671</v>
      </c>
      <c r="BG427" s="557">
        <f t="shared" si="98"/>
        <v>1.5383872710718307</v>
      </c>
      <c r="BH427" s="557">
        <f t="shared" si="98"/>
        <v>1.52389404806562</v>
      </c>
      <c r="BI427" s="557">
        <f t="shared" si="98"/>
        <v>1.5095373664343008</v>
      </c>
      <c r="BJ427" s="557">
        <f t="shared" si="98"/>
        <v>1.4953159398147882</v>
      </c>
      <c r="BK427" s="557">
        <f t="shared" si="98"/>
        <v>1.5013373200407447</v>
      </c>
      <c r="BL427" s="557">
        <f t="shared" si="98"/>
        <v>1.50738294732972</v>
      </c>
      <c r="BM427" s="557">
        <f t="shared" si="98"/>
        <v>1.5134529193204684</v>
      </c>
      <c r="BN427" s="557">
        <f t="shared" si="98"/>
        <v>1.5195473340449188</v>
      </c>
      <c r="BO427" s="557">
        <f t="shared" si="98"/>
        <v>1.5565611964035524</v>
      </c>
      <c r="BP427" s="557">
        <f t="shared" si="98"/>
        <v>1.5944766601641356</v>
      </c>
      <c r="BQ427" s="557">
        <f t="shared" si="98"/>
        <v>1.6333156869658005</v>
      </c>
      <c r="BR427" s="557">
        <f t="shared" si="98"/>
        <v>1.6731007733998122</v>
      </c>
      <c r="BS427" s="557">
        <f t="shared" si="98"/>
        <v>1.6599268534323548</v>
      </c>
      <c r="BT427" s="557">
        <f t="shared" si="98"/>
        <v>1.646856664316062</v>
      </c>
      <c r="BU427" s="557">
        <f t="shared" si="98"/>
        <v>1.6338893892788942</v>
      </c>
      <c r="BV427" s="557">
        <f t="shared" si="98"/>
        <v>1.6210242179800376</v>
      </c>
      <c r="BW427" s="557">
        <f t="shared" si="98"/>
        <v>1.6282003572462802</v>
      </c>
      <c r="BX427" s="557">
        <f t="shared" si="98"/>
        <v>1.6354082646836565</v>
      </c>
      <c r="BY427" s="557">
        <f t="shared" si="98"/>
        <v>1.6426480809272153</v>
      </c>
      <c r="BZ427" s="557">
        <f t="shared" si="98"/>
        <v>1.6499199472345853</v>
      </c>
      <c r="CA427" s="557">
        <f t="shared" si="98"/>
        <v>1.6504375528247692</v>
      </c>
      <c r="CB427" s="557">
        <f t="shared" si="98"/>
        <v>1.6509553207958902</v>
      </c>
      <c r="CC427" s="557">
        <f t="shared" si="98"/>
        <v>1.6514732511988897</v>
      </c>
      <c r="CD427" s="779">
        <f t="shared" si="98"/>
        <v>1.6519913440847249</v>
      </c>
      <c r="CE427" s="779">
        <f t="shared" si="98"/>
        <v>1.6035525979731524</v>
      </c>
      <c r="CF427" s="779">
        <f t="shared" si="98"/>
        <v>1.5565341450932986</v>
      </c>
      <c r="CG427" s="779">
        <f t="shared" si="98"/>
        <v>1.5108943404186919</v>
      </c>
      <c r="CH427" s="779">
        <f t="shared" si="98"/>
        <v>1.4665927600145277</v>
      </c>
      <c r="CI427" s="779">
        <f t="shared" ref="CI427:DB427" si="99">+CH427*(1+CI362)</f>
        <v>1.4674977356802992</v>
      </c>
      <c r="CJ427" s="779">
        <f t="shared" si="99"/>
        <v>1.4684032697703164</v>
      </c>
      <c r="CK427" s="779">
        <f t="shared" si="99"/>
        <v>1.4693093626291605</v>
      </c>
      <c r="CL427" s="779">
        <f t="shared" si="99"/>
        <v>1.4702160146016252</v>
      </c>
      <c r="CM427" s="779">
        <f t="shared" si="99"/>
        <v>1.4782352110070889</v>
      </c>
      <c r="CN427" s="779">
        <f t="shared" si="99"/>
        <v>1.486298147591105</v>
      </c>
      <c r="CO427" s="779">
        <f t="shared" si="99"/>
        <v>1.4944050629315964</v>
      </c>
      <c r="CP427" s="779">
        <f t="shared" si="99"/>
        <v>1.502556196907793</v>
      </c>
      <c r="CQ427" s="779">
        <f t="shared" si="99"/>
        <v>1.5183217388562107</v>
      </c>
      <c r="CR427" s="779">
        <f t="shared" si="99"/>
        <v>1.5342527004497897</v>
      </c>
      <c r="CS427" s="779">
        <f t="shared" si="99"/>
        <v>1.5503508173509699</v>
      </c>
      <c r="CT427" s="779">
        <f t="shared" si="99"/>
        <v>1.566617843433596</v>
      </c>
      <c r="CU427" s="779">
        <f t="shared" si="99"/>
        <v>1.5567165706100619</v>
      </c>
      <c r="CV427" s="779">
        <f t="shared" si="99"/>
        <v>1.5468778753985069</v>
      </c>
      <c r="CW427" s="779">
        <f t="shared" si="99"/>
        <v>1.537101362298515</v>
      </c>
      <c r="CX427" s="779">
        <f t="shared" si="99"/>
        <v>1.5273866383092956</v>
      </c>
      <c r="CY427" s="779">
        <f t="shared" si="99"/>
        <v>1.5363603520361322</v>
      </c>
      <c r="CZ427" s="779">
        <f t="shared" si="99"/>
        <v>1.5453867881948873</v>
      </c>
      <c r="DA427" s="779">
        <f t="shared" si="99"/>
        <v>1.5544662565407983</v>
      </c>
      <c r="DB427" s="779">
        <f t="shared" si="99"/>
        <v>1.5635990686489791</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c r="B428" s="558" t="s">
        <v>1033</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0">+AQ278</f>
        <v>98.805755174868395</v>
      </c>
      <c r="AR428" s="559">
        <f t="shared" si="100"/>
        <v>94.810452586461921</v>
      </c>
      <c r="AS428" s="559">
        <f t="shared" si="100"/>
        <v>93.95804027780018</v>
      </c>
      <c r="AT428" s="559">
        <f t="shared" si="100"/>
        <v>94.359247975668907</v>
      </c>
      <c r="AU428" s="559">
        <f t="shared" si="100"/>
        <v>91.978569141371892</v>
      </c>
      <c r="AV428" s="559">
        <f t="shared" si="100"/>
        <v>90.721891249562773</v>
      </c>
      <c r="AW428" s="559">
        <f t="shared" si="100"/>
        <v>89.29170753540059</v>
      </c>
      <c r="AX428" s="559">
        <f t="shared" si="100"/>
        <v>89.072894206443607</v>
      </c>
      <c r="AY428" s="559">
        <f t="shared" si="100"/>
        <v>86.41381440420146</v>
      </c>
      <c r="AZ428" s="559">
        <f t="shared" si="100"/>
        <v>88.312908344592799</v>
      </c>
      <c r="BA428" s="559">
        <f t="shared" si="100"/>
        <v>88.262535894420537</v>
      </c>
      <c r="BB428" s="559">
        <f t="shared" si="100"/>
        <v>90.428643801544808</v>
      </c>
      <c r="BC428" s="559">
        <f t="shared" si="100"/>
        <v>88.192314424346094</v>
      </c>
      <c r="BD428" s="559">
        <f t="shared" si="100"/>
        <v>86.361703734583614</v>
      </c>
      <c r="BE428" s="559">
        <f t="shared" si="100"/>
        <v>81.263533135674024</v>
      </c>
      <c r="BF428" s="559">
        <f t="shared" si="100"/>
        <v>72.977157845614357</v>
      </c>
      <c r="BG428" s="559">
        <f t="shared" si="100"/>
        <v>73.065816540771436</v>
      </c>
      <c r="BH428" s="559">
        <f t="shared" si="100"/>
        <v>74.831765447287481</v>
      </c>
      <c r="BI428" s="559">
        <f t="shared" si="100"/>
        <v>76.798775270710181</v>
      </c>
      <c r="BJ428" s="559">
        <f t="shared" si="100"/>
        <v>77.619092396903042</v>
      </c>
      <c r="BK428" s="559">
        <f t="shared" si="100"/>
        <v>77.317465406867825</v>
      </c>
      <c r="BL428" s="559">
        <f t="shared" si="100"/>
        <v>74.079194743005431</v>
      </c>
      <c r="BM428" s="559">
        <f t="shared" si="100"/>
        <v>76.104040443996709</v>
      </c>
      <c r="BN428" s="559">
        <f t="shared" si="100"/>
        <v>75.134079753687871</v>
      </c>
      <c r="BO428" s="559">
        <f t="shared" si="100"/>
        <v>78.57304209114605</v>
      </c>
      <c r="BP428" s="559">
        <f t="shared" si="100"/>
        <v>79.774112202291278</v>
      </c>
      <c r="BQ428" s="559">
        <f t="shared" si="100"/>
        <v>77.166111057254128</v>
      </c>
      <c r="BR428" s="559">
        <f t="shared" si="100"/>
        <v>76.400035973486766</v>
      </c>
      <c r="BS428" s="559">
        <f t="shared" si="100"/>
        <v>78.909196968887159</v>
      </c>
      <c r="BT428" s="559">
        <f t="shared" si="100"/>
        <v>77.282423005933424</v>
      </c>
      <c r="BU428" s="559">
        <f t="shared" si="100"/>
        <v>76.980192863001022</v>
      </c>
      <c r="BV428" s="559">
        <f t="shared" si="100"/>
        <v>78.841603223321314</v>
      </c>
      <c r="BW428" s="559">
        <f t="shared" ref="BW428:CW428" si="101">+BW278</f>
        <v>79.199207635584102</v>
      </c>
      <c r="BX428" s="559">
        <f t="shared" si="101"/>
        <v>79.327557091109597</v>
      </c>
      <c r="BY428" s="559">
        <f t="shared" si="101"/>
        <v>79.978910657985679</v>
      </c>
      <c r="BZ428" s="559">
        <f t="shared" si="101"/>
        <v>83.078318979455389</v>
      </c>
      <c r="CA428" s="559">
        <f t="shared" si="101"/>
        <v>85.081096625170531</v>
      </c>
      <c r="CB428" s="559">
        <f t="shared" si="101"/>
        <v>85.450235288550402</v>
      </c>
      <c r="CC428" s="559">
        <f t="shared" si="101"/>
        <v>84.434745993002636</v>
      </c>
      <c r="CD428" s="780">
        <f t="shared" si="101"/>
        <v>82.386237907417069</v>
      </c>
      <c r="CE428" s="780">
        <f t="shared" si="101"/>
        <v>80.876069650967267</v>
      </c>
      <c r="CF428" s="780">
        <f t="shared" si="101"/>
        <v>80.446148031601865</v>
      </c>
      <c r="CG428" s="780">
        <f t="shared" si="101"/>
        <v>78.331985727496857</v>
      </c>
      <c r="CH428" s="780">
        <f t="shared" si="101"/>
        <v>78.692928739801133</v>
      </c>
      <c r="CI428" s="780">
        <f t="shared" si="101"/>
        <v>80.942220188173096</v>
      </c>
      <c r="CJ428" s="780">
        <f t="shared" si="101"/>
        <v>82.413223521176391</v>
      </c>
      <c r="CK428" s="780">
        <f t="shared" si="101"/>
        <v>83.268902757841033</v>
      </c>
      <c r="CL428" s="780">
        <f t="shared" si="101"/>
        <v>82.045098421024079</v>
      </c>
      <c r="CM428" s="780">
        <f t="shared" si="101"/>
        <v>83.028058809072391</v>
      </c>
      <c r="CN428" s="780">
        <f t="shared" si="101"/>
        <v>84.925435358874594</v>
      </c>
      <c r="CO428" s="780">
        <f t="shared" si="101"/>
        <v>86.859285960674967</v>
      </c>
      <c r="CP428" s="780">
        <f t="shared" si="101"/>
        <v>87.252436841494486</v>
      </c>
      <c r="CQ428" s="780">
        <f t="shared" si="101"/>
        <v>90.979567707995059</v>
      </c>
      <c r="CR428" s="780">
        <f t="shared" si="101"/>
        <v>88.806396017173711</v>
      </c>
      <c r="CS428" s="780">
        <f t="shared" si="101"/>
        <v>90.06207154392483</v>
      </c>
      <c r="CT428" s="780">
        <f t="shared" si="101"/>
        <v>91.306686698795446</v>
      </c>
      <c r="CU428" s="780">
        <f t="shared" si="101"/>
        <v>92.829202226980783</v>
      </c>
      <c r="CV428" s="780">
        <f t="shared" si="101"/>
        <v>92.811071821503944</v>
      </c>
      <c r="CW428" s="780">
        <f t="shared" si="101"/>
        <v>92.249154655259701</v>
      </c>
      <c r="CX428" s="780"/>
      <c r="CY428" s="780"/>
      <c r="CZ428" s="780"/>
      <c r="DA428" s="780"/>
      <c r="DB428" s="780"/>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c r="B429" s="558" t="s">
        <v>1011</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2">+AQ277</f>
        <v>99.76747925996078</v>
      </c>
      <c r="AR429" s="559">
        <f t="shared" si="102"/>
        <v>96.123921044530093</v>
      </c>
      <c r="AS429" s="559">
        <f t="shared" si="102"/>
        <v>94.9481447434393</v>
      </c>
      <c r="AT429" s="559">
        <f t="shared" si="102"/>
        <v>94.068378772819628</v>
      </c>
      <c r="AU429" s="559">
        <f t="shared" si="102"/>
        <v>94.823994059295686</v>
      </c>
      <c r="AV429" s="559">
        <f t="shared" si="102"/>
        <v>95.360459382214671</v>
      </c>
      <c r="AW429" s="559">
        <f t="shared" si="102"/>
        <v>94.881834301439355</v>
      </c>
      <c r="AX429" s="559">
        <f t="shared" si="102"/>
        <v>95.266791127194026</v>
      </c>
      <c r="AY429" s="559">
        <f t="shared" si="102"/>
        <v>96.039168186566187</v>
      </c>
      <c r="AZ429" s="559">
        <f t="shared" si="102"/>
        <v>97.57019441506425</v>
      </c>
      <c r="BA429" s="559">
        <f t="shared" si="102"/>
        <v>98.184986884077034</v>
      </c>
      <c r="BB429" s="559">
        <f t="shared" si="102"/>
        <v>99.839384336365129</v>
      </c>
      <c r="BC429" s="559">
        <f t="shared" si="102"/>
        <v>99.685485848840372</v>
      </c>
      <c r="BD429" s="559">
        <f t="shared" si="102"/>
        <v>101.52580312882333</v>
      </c>
      <c r="BE429" s="559">
        <f t="shared" si="102"/>
        <v>100.4334873060473</v>
      </c>
      <c r="BF429" s="559">
        <f t="shared" si="102"/>
        <v>92.744143993535246</v>
      </c>
      <c r="BG429" s="559">
        <f t="shared" si="102"/>
        <v>92.873648799970667</v>
      </c>
      <c r="BH429" s="559">
        <f t="shared" si="102"/>
        <v>93.897909335001444</v>
      </c>
      <c r="BI429" s="559">
        <f t="shared" si="102"/>
        <v>97.195846264433712</v>
      </c>
      <c r="BJ429" s="559">
        <f t="shared" si="102"/>
        <v>99.729387980513835</v>
      </c>
      <c r="BK429" s="559">
        <f t="shared" si="102"/>
        <v>97.53409100137344</v>
      </c>
      <c r="BL429" s="559">
        <f t="shared" si="102"/>
        <v>93.999215207522752</v>
      </c>
      <c r="BM429" s="559">
        <f t="shared" si="102"/>
        <v>96.427898514592968</v>
      </c>
      <c r="BN429" s="559">
        <f t="shared" si="102"/>
        <v>94.918263705440253</v>
      </c>
      <c r="BO429" s="559">
        <f t="shared" si="102"/>
        <v>97.91138804212703</v>
      </c>
      <c r="BP429" s="559">
        <f t="shared" si="102"/>
        <v>100.06914690702017</v>
      </c>
      <c r="BQ429" s="559">
        <f t="shared" si="102"/>
        <v>97.036850099623464</v>
      </c>
      <c r="BR429" s="559">
        <f t="shared" si="102"/>
        <v>95.464953467446549</v>
      </c>
      <c r="BS429" s="559">
        <f t="shared" si="102"/>
        <v>98.264944359537978</v>
      </c>
      <c r="BT429" s="559">
        <f t="shared" si="102"/>
        <v>97.596471074362015</v>
      </c>
      <c r="BU429" s="559">
        <f t="shared" si="102"/>
        <v>97.971124903003272</v>
      </c>
      <c r="BV429" s="559">
        <f t="shared" si="102"/>
        <v>99.792307723441709</v>
      </c>
      <c r="BW429" s="559">
        <f t="shared" ref="BW429:CW429" si="103">+BW277</f>
        <v>100.19557105047166</v>
      </c>
      <c r="BX429" s="559">
        <f t="shared" si="103"/>
        <v>101.29192912733335</v>
      </c>
      <c r="BY429" s="559">
        <f t="shared" si="103"/>
        <v>102.61210334285146</v>
      </c>
      <c r="BZ429" s="559">
        <f t="shared" si="103"/>
        <v>106.4784244741697</v>
      </c>
      <c r="CA429" s="559">
        <f t="shared" si="103"/>
        <v>107.73780659389676</v>
      </c>
      <c r="CB429" s="559">
        <f t="shared" si="103"/>
        <v>107.96611797034122</v>
      </c>
      <c r="CC429" s="559">
        <f t="shared" si="103"/>
        <v>106.57690548427054</v>
      </c>
      <c r="CD429" s="780">
        <f t="shared" si="103"/>
        <v>104.63838145911065</v>
      </c>
      <c r="CE429" s="780">
        <f t="shared" si="103"/>
        <v>102.21085803921868</v>
      </c>
      <c r="CF429" s="780">
        <f t="shared" si="103"/>
        <v>101.68367289221207</v>
      </c>
      <c r="CG429" s="780">
        <f t="shared" si="103"/>
        <v>99.774566978868975</v>
      </c>
      <c r="CH429" s="780">
        <f t="shared" si="103"/>
        <v>101.20107802811928</v>
      </c>
      <c r="CI429" s="780">
        <f t="shared" si="103"/>
        <v>104.02801699876568</v>
      </c>
      <c r="CJ429" s="780">
        <f t="shared" si="103"/>
        <v>106.84484900724111</v>
      </c>
      <c r="CK429" s="780">
        <f t="shared" si="103"/>
        <v>110.15855664553526</v>
      </c>
      <c r="CL429" s="780">
        <f t="shared" si="103"/>
        <v>109.76562465435559</v>
      </c>
      <c r="CM429" s="780">
        <f t="shared" si="103"/>
        <v>110.49133383860537</v>
      </c>
      <c r="CN429" s="780">
        <f t="shared" si="103"/>
        <v>112.34636075454451</v>
      </c>
      <c r="CO429" s="780">
        <f t="shared" si="103"/>
        <v>114.9726398880495</v>
      </c>
      <c r="CP429" s="780">
        <f t="shared" si="103"/>
        <v>115.7951698409787</v>
      </c>
      <c r="CQ429" s="780">
        <f t="shared" si="103"/>
        <v>119.16638324657244</v>
      </c>
      <c r="CR429" s="780">
        <f t="shared" si="103"/>
        <v>117.49069422598467</v>
      </c>
      <c r="CS429" s="780">
        <f t="shared" si="103"/>
        <v>117.8049513172637</v>
      </c>
      <c r="CT429" s="780">
        <f t="shared" si="103"/>
        <v>118.16875620853735</v>
      </c>
      <c r="CU429" s="780">
        <f t="shared" si="103"/>
        <v>119.94147019767904</v>
      </c>
      <c r="CV429" s="780">
        <f t="shared" si="103"/>
        <v>120.09276355386162</v>
      </c>
      <c r="CW429" s="780">
        <f t="shared" si="103"/>
        <v>120.52363960389123</v>
      </c>
      <c r="CX429" s="780"/>
      <c r="CY429" s="780"/>
      <c r="CZ429" s="780"/>
      <c r="DA429" s="780"/>
      <c r="DB429" s="780"/>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c r="B430" s="558" t="s">
        <v>1012</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4">+(AQ428/AQ429)*(AQ153/$V153)*100</f>
        <v>138.18728665680203</v>
      </c>
      <c r="AR430" s="559">
        <f t="shared" si="104"/>
        <v>140.64682365105455</v>
      </c>
      <c r="AS430" s="559">
        <f t="shared" si="104"/>
        <v>141.90354512739952</v>
      </c>
      <c r="AT430" s="559">
        <f t="shared" si="104"/>
        <v>142.79319595112889</v>
      </c>
      <c r="AU430" s="559">
        <f t="shared" si="104"/>
        <v>144.22479314586445</v>
      </c>
      <c r="AV430" s="559">
        <f t="shared" si="104"/>
        <v>146.73200201776467</v>
      </c>
      <c r="AW430" s="559">
        <f t="shared" si="104"/>
        <v>147.38447482179623</v>
      </c>
      <c r="AX430" s="559">
        <f t="shared" si="104"/>
        <v>148.19356275077359</v>
      </c>
      <c r="AY430" s="559">
        <f t="shared" si="104"/>
        <v>149.61677413258002</v>
      </c>
      <c r="AZ430" s="559">
        <f t="shared" si="104"/>
        <v>151.82005132641123</v>
      </c>
      <c r="BA430" s="559">
        <f t="shared" si="104"/>
        <v>152.33423120386374</v>
      </c>
      <c r="BB430" s="559">
        <f t="shared" si="104"/>
        <v>154.58871567330192</v>
      </c>
      <c r="BC430" s="559">
        <f t="shared" si="104"/>
        <v>157.07001744741933</v>
      </c>
      <c r="BD430" s="559">
        <f t="shared" si="104"/>
        <v>161.15960612513328</v>
      </c>
      <c r="BE430" s="559">
        <f t="shared" si="104"/>
        <v>164.00391356391825</v>
      </c>
      <c r="BF430" s="559">
        <f t="shared" si="104"/>
        <v>164.10105949943539</v>
      </c>
      <c r="BG430" s="559">
        <f t="shared" si="104"/>
        <v>166.15495400390193</v>
      </c>
      <c r="BH430" s="559">
        <f t="shared" si="104"/>
        <v>168.58877467456085</v>
      </c>
      <c r="BI430" s="559">
        <f t="shared" si="104"/>
        <v>170.19718395359845</v>
      </c>
      <c r="BJ430" s="559">
        <f t="shared" si="104"/>
        <v>171.70607719267355</v>
      </c>
      <c r="BK430" s="559">
        <f t="shared" si="104"/>
        <v>172.43525326709204</v>
      </c>
      <c r="BL430" s="559">
        <f t="shared" si="104"/>
        <v>173.36776913687547</v>
      </c>
      <c r="BM430" s="559">
        <f t="shared" si="104"/>
        <v>173.63788399562549</v>
      </c>
      <c r="BN430" s="559">
        <f t="shared" si="104"/>
        <v>174.96969488805311</v>
      </c>
      <c r="BO430" s="559">
        <f t="shared" si="104"/>
        <v>179.07333725414466</v>
      </c>
      <c r="BP430" s="559">
        <f t="shared" si="104"/>
        <v>184.3425331846008</v>
      </c>
      <c r="BQ430" s="559">
        <f t="shared" si="104"/>
        <v>187.37377063202928</v>
      </c>
      <c r="BR430" s="559">
        <f t="shared" si="104"/>
        <v>190.74420570781425</v>
      </c>
      <c r="BS430" s="559">
        <f t="shared" si="104"/>
        <v>193.43435569370803</v>
      </c>
      <c r="BT430" s="559">
        <f t="shared" si="104"/>
        <v>196.02820252218231</v>
      </c>
      <c r="BU430" s="559">
        <f t="shared" si="104"/>
        <v>195.63356016274156</v>
      </c>
      <c r="BV430" s="559">
        <f t="shared" si="104"/>
        <v>196.95899299970895</v>
      </c>
      <c r="BW430" s="559">
        <f t="shared" ref="BW430:CW430" si="105">+(BW428/BW429)*(BW153/$V153)*100</f>
        <v>199.08225639794307</v>
      </c>
      <c r="BX430" s="559">
        <f t="shared" si="105"/>
        <v>200.99963969416316</v>
      </c>
      <c r="BY430" s="559">
        <f t="shared" si="105"/>
        <v>202.2546864755106</v>
      </c>
      <c r="BZ430" s="559">
        <f t="shared" si="105"/>
        <v>203.15391707430425</v>
      </c>
      <c r="CA430" s="559">
        <f t="shared" si="105"/>
        <v>205.06738456795932</v>
      </c>
      <c r="CB430" s="559">
        <f t="shared" si="105"/>
        <v>207.25908229620961</v>
      </c>
      <c r="CC430" s="559">
        <f t="shared" si="105"/>
        <v>207.56523061551957</v>
      </c>
      <c r="CD430" s="780">
        <f t="shared" si="105"/>
        <v>207.21438125667845</v>
      </c>
      <c r="CE430" s="780">
        <f t="shared" si="105"/>
        <v>207.49925336339916</v>
      </c>
      <c r="CF430" s="780">
        <f t="shared" si="105"/>
        <v>211.26062145158687</v>
      </c>
      <c r="CG430" s="780">
        <f t="shared" si="105"/>
        <v>211.85935483402497</v>
      </c>
      <c r="CH430" s="780">
        <f t="shared" si="105"/>
        <v>212.94041601329431</v>
      </c>
      <c r="CI430" s="780">
        <f t="shared" si="105"/>
        <v>213.23722151829094</v>
      </c>
      <c r="CJ430" s="780">
        <f t="shared" si="105"/>
        <v>216.11330305621829</v>
      </c>
      <c r="CK430" s="780">
        <f t="shared" si="105"/>
        <v>216.99156369158919</v>
      </c>
      <c r="CL430" s="780">
        <f t="shared" si="105"/>
        <v>219.06567517001619</v>
      </c>
      <c r="CM430" s="780">
        <f t="shared" si="105"/>
        <v>221.88223121322608</v>
      </c>
      <c r="CN430" s="780">
        <f t="shared" si="105"/>
        <v>224.8861941780807</v>
      </c>
      <c r="CO430" s="780">
        <f t="shared" si="105"/>
        <v>224.41786429507368</v>
      </c>
      <c r="CP430" s="780">
        <f t="shared" si="105"/>
        <v>225.61635827569847</v>
      </c>
      <c r="CQ430" s="780">
        <f t="shared" si="105"/>
        <v>227.56985417544448</v>
      </c>
      <c r="CR430" s="780">
        <f t="shared" si="105"/>
        <v>230.57442779655753</v>
      </c>
      <c r="CS430" s="780">
        <f t="shared" si="105"/>
        <v>231.12828216169979</v>
      </c>
      <c r="CT430" s="780">
        <f t="shared" si="105"/>
        <v>231.81805709543104</v>
      </c>
      <c r="CU430" s="780">
        <f t="shared" si="105"/>
        <v>232.91018979307293</v>
      </c>
      <c r="CV430" s="780">
        <f t="shared" si="105"/>
        <v>236.59484690625345</v>
      </c>
      <c r="CW430" s="780">
        <f t="shared" si="105"/>
        <v>237.01612151076645</v>
      </c>
      <c r="CX430" s="780"/>
      <c r="CY430" s="780"/>
      <c r="CZ430" s="780"/>
      <c r="DA430" s="780"/>
      <c r="DB430" s="780"/>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c r="B431" s="556" t="s">
        <v>1009</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6">+(V268/$V268)*V432/(V153/$V153)</f>
        <v>1</v>
      </c>
      <c r="W431" s="557">
        <f t="shared" si="106"/>
        <v>1.0563852666210864</v>
      </c>
      <c r="X431" s="557">
        <f t="shared" si="106"/>
        <v>1.0680992779918141</v>
      </c>
      <c r="Y431" s="557">
        <f t="shared" si="106"/>
        <v>1.0817786828148739</v>
      </c>
      <c r="Z431" s="557">
        <f t="shared" si="106"/>
        <v>1.0271367392183222</v>
      </c>
      <c r="AA431" s="557">
        <f t="shared" si="106"/>
        <v>1.069547585399683</v>
      </c>
      <c r="AB431" s="557">
        <f t="shared" si="106"/>
        <v>1.0873823572608259</v>
      </c>
      <c r="AC431" s="557">
        <f t="shared" si="106"/>
        <v>1.1406363274145814</v>
      </c>
      <c r="AD431" s="557">
        <f t="shared" si="106"/>
        <v>1.1999667497024262</v>
      </c>
      <c r="AE431" s="557">
        <f t="shared" si="106"/>
        <v>1.2258492347159466</v>
      </c>
      <c r="AF431" s="557">
        <f t="shared" si="106"/>
        <v>1.2394569988660615</v>
      </c>
      <c r="AG431" s="557">
        <f t="shared" si="106"/>
        <v>1.2675313553071237</v>
      </c>
      <c r="AH431" s="557">
        <f t="shared" si="106"/>
        <v>1.2791300906572625</v>
      </c>
      <c r="AI431" s="557">
        <f t="shared" si="106"/>
        <v>1.3836621580626438</v>
      </c>
      <c r="AJ431" s="557">
        <f t="shared" si="106"/>
        <v>1.4428204255007704</v>
      </c>
      <c r="AK431" s="557">
        <f t="shared" si="106"/>
        <v>1.4776966879335485</v>
      </c>
      <c r="AL431" s="557">
        <f t="shared" si="106"/>
        <v>1.545464231928483</v>
      </c>
      <c r="AM431" s="557">
        <f t="shared" si="106"/>
        <v>1.6020066395164527</v>
      </c>
      <c r="AN431" s="557">
        <f t="shared" si="106"/>
        <v>1.5832860532522459</v>
      </c>
      <c r="AO431" s="557">
        <f t="shared" si="106"/>
        <v>1.5564335418816511</v>
      </c>
      <c r="AP431" s="557">
        <f t="shared" si="106"/>
        <v>1.5234280326757335</v>
      </c>
      <c r="AQ431" s="557">
        <f t="shared" si="106"/>
        <v>1.4949761930819403</v>
      </c>
      <c r="AR431" s="557">
        <f t="shared" si="106"/>
        <v>1.4710458877213353</v>
      </c>
      <c r="AS431" s="557">
        <f t="shared" si="106"/>
        <v>1.4594190643221945</v>
      </c>
      <c r="AT431" s="557">
        <f t="shared" si="106"/>
        <v>1.4478343064910135</v>
      </c>
      <c r="AU431" s="557">
        <f t="shared" si="106"/>
        <v>1.3676184785704233</v>
      </c>
      <c r="AV431" s="557">
        <f t="shared" si="106"/>
        <v>1.3181369829454921</v>
      </c>
      <c r="AW431" s="557">
        <f t="shared" si="106"/>
        <v>1.3130482601120232</v>
      </c>
      <c r="AX431" s="557">
        <f t="shared" si="106"/>
        <v>1.3219482661679023</v>
      </c>
      <c r="AY431" s="557">
        <f t="shared" si="106"/>
        <v>1.279042051918212</v>
      </c>
      <c r="AZ431" s="557">
        <f t="shared" si="106"/>
        <v>1.2838081524116833</v>
      </c>
      <c r="BA431" s="557">
        <f t="shared" si="106"/>
        <v>1.297971695716271</v>
      </c>
      <c r="BB431" s="557">
        <f t="shared" ref="BB431:CG431" si="107">+(BB268/$V268)*BB432/(BB153/$V153)</f>
        <v>1.3191714710626707</v>
      </c>
      <c r="BC431" s="557">
        <f t="shared" si="107"/>
        <v>1.3182421792585957</v>
      </c>
      <c r="BD431" s="557">
        <f t="shared" si="107"/>
        <v>1.2874732919625138</v>
      </c>
      <c r="BE431" s="557">
        <f t="shared" si="107"/>
        <v>1.2465532642171639</v>
      </c>
      <c r="BF431" s="557">
        <f t="shared" si="107"/>
        <v>1.2112314339091177</v>
      </c>
      <c r="BG431" s="557">
        <f t="shared" si="107"/>
        <v>1.1890572372792649</v>
      </c>
      <c r="BH431" s="557">
        <f t="shared" si="107"/>
        <v>1.1576167227180725</v>
      </c>
      <c r="BI431" s="557">
        <f t="shared" si="107"/>
        <v>1.1310735026263057</v>
      </c>
      <c r="BJ431" s="557">
        <f t="shared" si="107"/>
        <v>1.1390972625812634</v>
      </c>
      <c r="BK431" s="557">
        <f t="shared" si="107"/>
        <v>1.1863997382877698</v>
      </c>
      <c r="BL431" s="557">
        <f t="shared" si="107"/>
        <v>1.1906252399916863</v>
      </c>
      <c r="BM431" s="557">
        <f t="shared" si="107"/>
        <v>1.1992246020509878</v>
      </c>
      <c r="BN431" s="557">
        <f t="shared" si="107"/>
        <v>1.2019274963171149</v>
      </c>
      <c r="BO431" s="557">
        <f t="shared" si="107"/>
        <v>1.2208407979833218</v>
      </c>
      <c r="BP431" s="557">
        <f t="shared" si="107"/>
        <v>1.2316254755189926</v>
      </c>
      <c r="BQ431" s="557">
        <f t="shared" si="107"/>
        <v>1.2465455355908179</v>
      </c>
      <c r="BR431" s="557">
        <f t="shared" si="107"/>
        <v>1.2495795080559389</v>
      </c>
      <c r="BS431" s="557">
        <f t="shared" si="107"/>
        <v>1.2435391372220754</v>
      </c>
      <c r="BT431" s="557">
        <f t="shared" si="107"/>
        <v>1.201423766082776</v>
      </c>
      <c r="BU431" s="557">
        <f t="shared" si="107"/>
        <v>1.1876570460421381</v>
      </c>
      <c r="BV431" s="557">
        <f t="shared" si="107"/>
        <v>1.2081045005803588</v>
      </c>
      <c r="BW431" s="557">
        <f t="shared" si="107"/>
        <v>1.2083512669619574</v>
      </c>
      <c r="BX431" s="557">
        <f t="shared" si="107"/>
        <v>1.2014867522208716</v>
      </c>
      <c r="BY431" s="557">
        <f t="shared" si="107"/>
        <v>1.2165140919503055</v>
      </c>
      <c r="BZ431" s="557">
        <f t="shared" si="107"/>
        <v>1.246294591480444</v>
      </c>
      <c r="CA431" s="557">
        <f t="shared" si="107"/>
        <v>1.2760242548525103</v>
      </c>
      <c r="CB431" s="557">
        <f t="shared" si="107"/>
        <v>1.2872654673838226</v>
      </c>
      <c r="CC431" s="557">
        <f t="shared" si="107"/>
        <v>1.2977118485532149</v>
      </c>
      <c r="CD431" s="779">
        <f t="shared" si="107"/>
        <v>1.2827560102693629</v>
      </c>
      <c r="CE431" s="779">
        <f t="shared" si="107"/>
        <v>1.2677699096661017</v>
      </c>
      <c r="CF431" s="779">
        <f t="shared" si="107"/>
        <v>1.2200297414754975</v>
      </c>
      <c r="CG431" s="779">
        <f t="shared" si="107"/>
        <v>1.1908451538662297</v>
      </c>
      <c r="CH431" s="779">
        <f t="shared" ref="CH431:DB431" si="108">+(CH268/$V268)*CH432/(CH153/$V153)</f>
        <v>1.1730174015845491</v>
      </c>
      <c r="CI431" s="779">
        <f t="shared" si="108"/>
        <v>1.1972569377402944</v>
      </c>
      <c r="CJ431" s="779">
        <f t="shared" si="108"/>
        <v>1.2013967847700568</v>
      </c>
      <c r="CK431" s="779">
        <f t="shared" si="108"/>
        <v>1.2157334367294232</v>
      </c>
      <c r="CL431" s="779">
        <f t="shared" si="108"/>
        <v>1.2085484665175006</v>
      </c>
      <c r="CM431" s="779">
        <f t="shared" si="108"/>
        <v>1.2086442949944314</v>
      </c>
      <c r="CN431" s="779">
        <f t="shared" si="108"/>
        <v>1.2028231819926196</v>
      </c>
      <c r="CO431" s="779">
        <f t="shared" si="108"/>
        <v>1.2260065100456303</v>
      </c>
      <c r="CP431" s="779">
        <f t="shared" si="108"/>
        <v>1.2495962846902944</v>
      </c>
      <c r="CQ431" s="779">
        <f t="shared" si="108"/>
        <v>1.3046853388953843</v>
      </c>
      <c r="CR431" s="779">
        <f t="shared" si="108"/>
        <v>1.306638253888291</v>
      </c>
      <c r="CS431" s="779">
        <f t="shared" si="108"/>
        <v>1.3313771875221987</v>
      </c>
      <c r="CT431" s="779">
        <f t="shared" si="108"/>
        <v>1.3524187744247802</v>
      </c>
      <c r="CU431" s="779">
        <f t="shared" si="108"/>
        <v>1.3486766924051792</v>
      </c>
      <c r="CV431" s="779">
        <f t="shared" si="108"/>
        <v>1.3294470702725447</v>
      </c>
      <c r="CW431" s="779">
        <f t="shared" si="108"/>
        <v>1.3248679872046141</v>
      </c>
      <c r="CX431" s="779">
        <f t="shared" si="108"/>
        <v>1.3052662953970409</v>
      </c>
      <c r="CY431" s="779">
        <f t="shared" si="108"/>
        <v>1.2826653134733488</v>
      </c>
      <c r="CZ431" s="779">
        <f t="shared" si="108"/>
        <v>1.258647355841189</v>
      </c>
      <c r="DA431" s="779">
        <f t="shared" si="108"/>
        <v>1.2791170302023565</v>
      </c>
      <c r="DB431" s="779">
        <f t="shared" si="108"/>
        <v>1.3418393881554878</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c r="B432" s="556" t="s">
        <v>1007</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09">+V432*(1+W45/4)</f>
        <v>0.98506952806978298</v>
      </c>
      <c r="X432" s="557">
        <f t="shared" si="109"/>
        <v>0.972779920888724</v>
      </c>
      <c r="Y432" s="557">
        <f t="shared" si="109"/>
        <v>0.95517005407681965</v>
      </c>
      <c r="Z432" s="557">
        <f t="shared" si="109"/>
        <v>0.93068155138845576</v>
      </c>
      <c r="AA432" s="557">
        <f t="shared" si="109"/>
        <v>0.92195362228929667</v>
      </c>
      <c r="AB432" s="557">
        <f t="shared" si="109"/>
        <v>0.91067241993136316</v>
      </c>
      <c r="AC432" s="557">
        <f t="shared" si="109"/>
        <v>0.90778219497552082</v>
      </c>
      <c r="AD432" s="557">
        <f t="shared" si="109"/>
        <v>0.91291030634656811</v>
      </c>
      <c r="AE432" s="557">
        <f t="shared" si="109"/>
        <v>0.90614564810103537</v>
      </c>
      <c r="AF432" s="557">
        <f t="shared" si="109"/>
        <v>0.91924540532261645</v>
      </c>
      <c r="AG432" s="557">
        <f t="shared" si="109"/>
        <v>0.94292768241338254</v>
      </c>
      <c r="AH432" s="557">
        <f t="shared" si="109"/>
        <v>0.96846025010175585</v>
      </c>
      <c r="AI432" s="557">
        <f t="shared" si="109"/>
        <v>1.0150939467527162</v>
      </c>
      <c r="AJ432" s="557">
        <f t="shared" si="109"/>
        <v>1.0627230954541069</v>
      </c>
      <c r="AK432" s="557">
        <f t="shared" si="109"/>
        <v>1.0924142148483085</v>
      </c>
      <c r="AL432" s="557">
        <f t="shared" si="109"/>
        <v>1.1354378075380285</v>
      </c>
      <c r="AM432" s="557">
        <f t="shared" si="109"/>
        <v>1.1743256672547187</v>
      </c>
      <c r="AN432" s="557">
        <f t="shared" si="109"/>
        <v>1.1944015180132208</v>
      </c>
      <c r="AO432" s="557">
        <f t="shared" si="109"/>
        <v>1.2215588989333859</v>
      </c>
      <c r="AP432" s="557">
        <f t="shared" si="109"/>
        <v>1.2497742108248018</v>
      </c>
      <c r="AQ432" s="557">
        <f t="shared" si="109"/>
        <v>1.2698232314911879</v>
      </c>
      <c r="AR432" s="557">
        <f t="shared" si="109"/>
        <v>1.2881582389103712</v>
      </c>
      <c r="AS432" s="557">
        <f t="shared" si="109"/>
        <v>1.2934609554507535</v>
      </c>
      <c r="AT432" s="557">
        <f t="shared" si="109"/>
        <v>1.2754652520241108</v>
      </c>
      <c r="AU432" s="557">
        <f t="shared" si="109"/>
        <v>1.2581011496314378</v>
      </c>
      <c r="AV432" s="557">
        <f t="shared" si="109"/>
        <v>1.2619664146151106</v>
      </c>
      <c r="AW432" s="557">
        <f t="shared" si="109"/>
        <v>1.2782169291077421</v>
      </c>
      <c r="AX432" s="557">
        <f t="shared" si="109"/>
        <v>1.305417537122791</v>
      </c>
      <c r="AY432" s="557">
        <f t="shared" si="109"/>
        <v>1.3302478384666607</v>
      </c>
      <c r="AZ432" s="557">
        <f t="shared" si="109"/>
        <v>1.3505707085547354</v>
      </c>
      <c r="BA432" s="557">
        <f t="shared" si="109"/>
        <v>1.375582416977631</v>
      </c>
      <c r="BB432" s="557">
        <f t="shared" si="109"/>
        <v>1.4153411837817345</v>
      </c>
      <c r="BC432" s="557">
        <f t="shared" ref="BC432:CH432" si="110">+BB432*(1+BC45/4)</f>
        <v>1.4749272228548724</v>
      </c>
      <c r="BD432" s="557">
        <f t="shared" si="110"/>
        <v>1.538331086411761</v>
      </c>
      <c r="BE432" s="557">
        <f t="shared" si="110"/>
        <v>1.5786685291742173</v>
      </c>
      <c r="BF432" s="557">
        <f t="shared" si="110"/>
        <v>1.5599932720047147</v>
      </c>
      <c r="BG432" s="557">
        <f t="shared" si="110"/>
        <v>1.5163462536424428</v>
      </c>
      <c r="BH432" s="557">
        <f t="shared" si="110"/>
        <v>1.4775333034839415</v>
      </c>
      <c r="BI432" s="557">
        <f t="shared" si="110"/>
        <v>1.4682441382472251</v>
      </c>
      <c r="BJ432" s="557">
        <f t="shared" si="110"/>
        <v>1.5098711288137334</v>
      </c>
      <c r="BK432" s="557">
        <f t="shared" si="110"/>
        <v>1.5434000062528486</v>
      </c>
      <c r="BL432" s="557">
        <f t="shared" si="110"/>
        <v>1.542398541258154</v>
      </c>
      <c r="BM432" s="557">
        <f t="shared" si="110"/>
        <v>1.5358773905714627</v>
      </c>
      <c r="BN432" s="557">
        <f t="shared" si="110"/>
        <v>1.5354393237325024</v>
      </c>
      <c r="BO432" s="557">
        <f t="shared" si="110"/>
        <v>1.5590272384002128</v>
      </c>
      <c r="BP432" s="557">
        <f t="shared" si="110"/>
        <v>1.6243390984285129</v>
      </c>
      <c r="BQ432" s="557">
        <f t="shared" si="110"/>
        <v>1.6783063178014881</v>
      </c>
      <c r="BR432" s="557">
        <f t="shared" si="110"/>
        <v>1.6928136498163395</v>
      </c>
      <c r="BS432" s="557">
        <f t="shared" si="110"/>
        <v>1.694509616959567</v>
      </c>
      <c r="BT432" s="557">
        <f t="shared" si="110"/>
        <v>1.6709086822187433</v>
      </c>
      <c r="BU432" s="557">
        <f t="shared" si="110"/>
        <v>1.6428759736862226</v>
      </c>
      <c r="BV432" s="557">
        <f t="shared" si="110"/>
        <v>1.641098317939373</v>
      </c>
      <c r="BW432" s="557">
        <f t="shared" si="110"/>
        <v>1.6447859178453761</v>
      </c>
      <c r="BX432" s="557">
        <f t="shared" si="110"/>
        <v>1.6487377686986509</v>
      </c>
      <c r="BY432" s="557">
        <f t="shared" si="110"/>
        <v>1.6598168496302013</v>
      </c>
      <c r="BZ432" s="557">
        <f t="shared" si="110"/>
        <v>1.6693527582439405</v>
      </c>
      <c r="CA432" s="557">
        <f t="shared" si="110"/>
        <v>1.6801425848443416</v>
      </c>
      <c r="CB432" s="557">
        <f t="shared" si="110"/>
        <v>1.6981322601718865</v>
      </c>
      <c r="CC432" s="557">
        <f t="shared" si="110"/>
        <v>1.7005809782433736</v>
      </c>
      <c r="CD432" s="779">
        <f t="shared" si="110"/>
        <v>1.6724010268994682</v>
      </c>
      <c r="CE432" s="779">
        <f t="shared" si="110"/>
        <v>1.6181372785345867</v>
      </c>
      <c r="CF432" s="779">
        <f t="shared" si="110"/>
        <v>1.5618747937554349</v>
      </c>
      <c r="CG432" s="779">
        <f t="shared" si="110"/>
        <v>1.5152182870159925</v>
      </c>
      <c r="CH432" s="779">
        <f t="shared" si="110"/>
        <v>1.4840525728623899</v>
      </c>
      <c r="CI432" s="779">
        <f t="shared" ref="CI432:DB432" si="111">+CH432*(1+CI45/4)</f>
        <v>1.476142570938874</v>
      </c>
      <c r="CJ432" s="779">
        <f t="shared" si="111"/>
        <v>1.4819385418855653</v>
      </c>
      <c r="CK432" s="779">
        <f t="shared" si="111"/>
        <v>1.4882533418659885</v>
      </c>
      <c r="CL432" s="779">
        <f t="shared" si="111"/>
        <v>1.4876234132024189</v>
      </c>
      <c r="CM432" s="779">
        <f t="shared" si="111"/>
        <v>1.484341848692718</v>
      </c>
      <c r="CN432" s="779">
        <f t="shared" si="111"/>
        <v>1.4800953923265165</v>
      </c>
      <c r="CO432" s="779">
        <f t="shared" si="111"/>
        <v>1.4948766310821509</v>
      </c>
      <c r="CP432" s="779">
        <f t="shared" si="111"/>
        <v>1.5211648080674556</v>
      </c>
      <c r="CQ432" s="779">
        <f t="shared" si="111"/>
        <v>1.5676376896501165</v>
      </c>
      <c r="CR432" s="779">
        <f t="shared" si="111"/>
        <v>1.5931406738457718</v>
      </c>
      <c r="CS432" s="779">
        <f t="shared" si="111"/>
        <v>1.5927839313562471</v>
      </c>
      <c r="CT432" s="779">
        <f t="shared" si="111"/>
        <v>1.5885070429942076</v>
      </c>
      <c r="CU432" s="779">
        <f t="shared" si="111"/>
        <v>1.5703153039014157</v>
      </c>
      <c r="CV432" s="779">
        <f t="shared" si="111"/>
        <v>1.5585677546360792</v>
      </c>
      <c r="CW432" s="779">
        <f t="shared" si="111"/>
        <v>1.5517660395059305</v>
      </c>
      <c r="CX432" s="779">
        <f t="shared" si="111"/>
        <v>1.5487435655001311</v>
      </c>
      <c r="CY432" s="779">
        <f t="shared" si="111"/>
        <v>1.5409041473973062</v>
      </c>
      <c r="CZ432" s="779">
        <f t="shared" si="111"/>
        <v>1.5375020950232785</v>
      </c>
      <c r="DA432" s="779">
        <f t="shared" si="111"/>
        <v>1.5567522143458998</v>
      </c>
      <c r="DB432" s="779">
        <f t="shared" si="111"/>
        <v>1.5866308399802909</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c r="B433" s="556" t="s">
        <v>999</v>
      </c>
      <c r="C433" s="593"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2">+(V363/$V363)/(V153/$V153)</f>
        <v>1</v>
      </c>
      <c r="W433" s="557">
        <f t="shared" si="112"/>
        <v>1.0856849556975354</v>
      </c>
      <c r="X433" s="557">
        <f t="shared" si="112"/>
        <v>1.1346365009924815</v>
      </c>
      <c r="Y433" s="557">
        <f t="shared" si="112"/>
        <v>1.1640864240126858</v>
      </c>
      <c r="Z433" s="557">
        <f t="shared" si="112"/>
        <v>1.1456966408104989</v>
      </c>
      <c r="AA433" s="557">
        <f t="shared" si="112"/>
        <v>1.2222417899094955</v>
      </c>
      <c r="AB433" s="557">
        <f t="shared" si="112"/>
        <v>1.2820767736701373</v>
      </c>
      <c r="AC433" s="557">
        <f t="shared" si="112"/>
        <v>1.3778291089847727</v>
      </c>
      <c r="AD433" s="557">
        <f t="shared" si="112"/>
        <v>1.4490489877770367</v>
      </c>
      <c r="AE433" s="557">
        <f t="shared" si="112"/>
        <v>1.4145255162032873</v>
      </c>
      <c r="AF433" s="557">
        <f t="shared" si="112"/>
        <v>1.3293745748295365</v>
      </c>
      <c r="AG433" s="557">
        <f t="shared" si="112"/>
        <v>1.2239022959372967</v>
      </c>
      <c r="AH433" s="557">
        <f t="shared" si="112"/>
        <v>1.0981561975382257</v>
      </c>
      <c r="AI433" s="557">
        <f t="shared" si="112"/>
        <v>1.164030951491976</v>
      </c>
      <c r="AJ433" s="557">
        <f t="shared" si="112"/>
        <v>1.1805929844624845</v>
      </c>
      <c r="AK433" s="557">
        <f t="shared" si="112"/>
        <v>1.1821487470110654</v>
      </c>
      <c r="AL433" s="557">
        <f t="shared" si="112"/>
        <v>1.200348383183043</v>
      </c>
      <c r="AM433" s="557">
        <f t="shared" si="112"/>
        <v>1.2719411963882767</v>
      </c>
      <c r="AN433" s="557">
        <f t="shared" si="112"/>
        <v>1.334241996447572</v>
      </c>
      <c r="AO433" s="557">
        <f t="shared" si="112"/>
        <v>1.3793693399311808</v>
      </c>
      <c r="AP433" s="557">
        <f t="shared" si="112"/>
        <v>1.4231805750393012</v>
      </c>
      <c r="AQ433" s="557">
        <f t="shared" si="112"/>
        <v>1.4216605451830093</v>
      </c>
      <c r="AR433" s="557">
        <f t="shared" si="112"/>
        <v>1.4230867157072586</v>
      </c>
      <c r="AS433" s="557">
        <f t="shared" si="112"/>
        <v>1.4468963336017431</v>
      </c>
      <c r="AT433" s="557">
        <f t="shared" si="112"/>
        <v>1.4895445967538594</v>
      </c>
      <c r="AU433" s="557">
        <f t="shared" si="112"/>
        <v>1.3609593726817448</v>
      </c>
      <c r="AV433" s="557">
        <f t="shared" si="112"/>
        <v>1.2492118975604225</v>
      </c>
      <c r="AW433" s="557">
        <f t="shared" si="112"/>
        <v>1.1684100902852224</v>
      </c>
      <c r="AX433" s="557">
        <f t="shared" si="112"/>
        <v>1.0933952401416156</v>
      </c>
      <c r="AY433" s="557">
        <f t="shared" si="112"/>
        <v>1.0520647705451094</v>
      </c>
      <c r="AZ433" s="557">
        <f t="shared" si="112"/>
        <v>1.0527209709299714</v>
      </c>
      <c r="BA433" s="557">
        <f t="shared" si="112"/>
        <v>1.0516694097508141</v>
      </c>
      <c r="BB433" s="557">
        <f t="shared" ref="BB433:CG433" si="113">+(BB363/$V363)/(BB153/$V153)</f>
        <v>1.0537682737880261</v>
      </c>
      <c r="BC433" s="557">
        <f t="shared" si="113"/>
        <v>1.0927858259448755</v>
      </c>
      <c r="BD433" s="557">
        <f t="shared" si="113"/>
        <v>1.0987771187667488</v>
      </c>
      <c r="BE433" s="557">
        <f t="shared" si="113"/>
        <v>1.0968865336784153</v>
      </c>
      <c r="BF433" s="557">
        <f t="shared" si="113"/>
        <v>1.1339674679903695</v>
      </c>
      <c r="BG433" s="557">
        <f t="shared" si="113"/>
        <v>1.1103391781343925</v>
      </c>
      <c r="BH433" s="557">
        <f t="shared" si="113"/>
        <v>1.0991403509706281</v>
      </c>
      <c r="BI433" s="557">
        <f t="shared" si="113"/>
        <v>1.0702340218907915</v>
      </c>
      <c r="BJ433" s="557">
        <f t="shared" si="113"/>
        <v>1.0359166319725852</v>
      </c>
      <c r="BK433" s="557">
        <f t="shared" si="113"/>
        <v>1.1257175644212734</v>
      </c>
      <c r="BL433" s="557">
        <f t="shared" si="113"/>
        <v>1.1873315562259676</v>
      </c>
      <c r="BM433" s="557">
        <f t="shared" si="113"/>
        <v>1.2614280352794063</v>
      </c>
      <c r="BN433" s="557">
        <f t="shared" si="113"/>
        <v>1.32939498088671</v>
      </c>
      <c r="BO433" s="557">
        <f t="shared" si="113"/>
        <v>1.3490675594731931</v>
      </c>
      <c r="BP433" s="557">
        <f t="shared" si="113"/>
        <v>1.3329303408139745</v>
      </c>
      <c r="BQ433" s="557">
        <f t="shared" si="113"/>
        <v>1.3386378386746458</v>
      </c>
      <c r="BR433" s="557">
        <f t="shared" si="113"/>
        <v>1.3535222436935588</v>
      </c>
      <c r="BS433" s="557">
        <f t="shared" si="113"/>
        <v>1.3495030008219508</v>
      </c>
      <c r="BT433" s="557">
        <f t="shared" si="113"/>
        <v>1.323100267093857</v>
      </c>
      <c r="BU433" s="557">
        <f t="shared" si="113"/>
        <v>1.3254513939628625</v>
      </c>
      <c r="BV433" s="557">
        <f t="shared" si="113"/>
        <v>1.3336629401798237</v>
      </c>
      <c r="BW433" s="557">
        <f t="shared" si="113"/>
        <v>1.3224376676857168</v>
      </c>
      <c r="BX433" s="557">
        <f t="shared" si="113"/>
        <v>1.3000497710505947</v>
      </c>
      <c r="BY433" s="557">
        <f t="shared" si="113"/>
        <v>1.2881116949169569</v>
      </c>
      <c r="BZ433" s="557">
        <f t="shared" si="113"/>
        <v>1.2860088206040323</v>
      </c>
      <c r="CA433" s="557">
        <f t="shared" si="113"/>
        <v>1.31601832342702</v>
      </c>
      <c r="CB433" s="557">
        <f t="shared" si="113"/>
        <v>1.3313110345474368</v>
      </c>
      <c r="CC433" s="557">
        <f t="shared" si="113"/>
        <v>1.356983963433787</v>
      </c>
      <c r="CD433" s="779">
        <f t="shared" si="113"/>
        <v>1.377068583874878</v>
      </c>
      <c r="CE433" s="779">
        <f t="shared" si="113"/>
        <v>1.3582700662544487</v>
      </c>
      <c r="CF433" s="779">
        <f t="shared" si="113"/>
        <v>1.3105393260068599</v>
      </c>
      <c r="CG433" s="779">
        <f t="shared" si="113"/>
        <v>1.2737477167180111</v>
      </c>
      <c r="CH433" s="779">
        <f t="shared" ref="CH433:DB433" si="114">+(CH363/$V363)/(CH153/$V153)</f>
        <v>1.2324198661997146</v>
      </c>
      <c r="CI433" s="779">
        <f t="shared" si="114"/>
        <v>1.2546133347309798</v>
      </c>
      <c r="CJ433" s="779">
        <f t="shared" si="114"/>
        <v>1.2498105334709051</v>
      </c>
      <c r="CK433" s="779">
        <f t="shared" si="114"/>
        <v>1.2419268531321777</v>
      </c>
      <c r="CL433" s="779">
        <f t="shared" si="114"/>
        <v>1.2380573678985798</v>
      </c>
      <c r="CM433" s="779">
        <f t="shared" si="114"/>
        <v>1.2903462695243939</v>
      </c>
      <c r="CN433" s="779">
        <f t="shared" si="114"/>
        <v>1.3417272150452211</v>
      </c>
      <c r="CO433" s="779">
        <f t="shared" si="114"/>
        <v>1.4048480788866804</v>
      </c>
      <c r="CP433" s="779">
        <f t="shared" si="114"/>
        <v>1.4543724438012979</v>
      </c>
      <c r="CQ433" s="779">
        <f t="shared" si="114"/>
        <v>1.465384961137028</v>
      </c>
      <c r="CR433" s="779">
        <f t="shared" si="114"/>
        <v>1.4362143233870868</v>
      </c>
      <c r="CS433" s="779">
        <f t="shared" si="114"/>
        <v>1.4535307411192544</v>
      </c>
      <c r="CT433" s="779">
        <f t="shared" si="114"/>
        <v>1.469118927907983</v>
      </c>
      <c r="CU433" s="779">
        <f t="shared" si="114"/>
        <v>1.5562151416661465</v>
      </c>
      <c r="CV433" s="779">
        <f t="shared" si="114"/>
        <v>1.6197675582140527</v>
      </c>
      <c r="CW433" s="779">
        <f t="shared" si="114"/>
        <v>1.6903477546284211</v>
      </c>
      <c r="CX433" s="779">
        <f t="shared" si="114"/>
        <v>1.7328344953452912</v>
      </c>
      <c r="CY433" s="779">
        <f t="shared" si="114"/>
        <v>1.6804942919711734</v>
      </c>
      <c r="CZ433" s="779">
        <f t="shared" si="114"/>
        <v>1.6316831605873683</v>
      </c>
      <c r="DA433" s="779">
        <f t="shared" si="114"/>
        <v>1.5982610812814453</v>
      </c>
      <c r="DB433" s="779">
        <f t="shared" si="114"/>
        <v>1.6029753903113311</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c r="B434" s="556" t="s">
        <v>1000</v>
      </c>
      <c r="C434" s="593"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5">+(V365/$V365)/(V153/$V153)</f>
        <v>1</v>
      </c>
      <c r="W434" s="557">
        <f t="shared" si="115"/>
        <v>1.0049594861824547</v>
      </c>
      <c r="X434" s="557">
        <f t="shared" si="115"/>
        <v>0.97653136478651081</v>
      </c>
      <c r="Y434" s="557">
        <f t="shared" si="115"/>
        <v>0.93518747316882378</v>
      </c>
      <c r="Z434" s="557">
        <f t="shared" si="115"/>
        <v>0.86211904721080601</v>
      </c>
      <c r="AA434" s="557">
        <f t="shared" si="115"/>
        <v>1.202617417950399</v>
      </c>
      <c r="AB434" s="557">
        <f t="shared" si="115"/>
        <v>1.5388138333796082</v>
      </c>
      <c r="AC434" s="557">
        <f t="shared" si="115"/>
        <v>1.9328823992402917</v>
      </c>
      <c r="AD434" s="557">
        <f t="shared" si="115"/>
        <v>2.3083258258744812</v>
      </c>
      <c r="AE434" s="557">
        <f t="shared" si="115"/>
        <v>2.3715740258874818</v>
      </c>
      <c r="AF434" s="557">
        <f t="shared" si="115"/>
        <v>2.3503030635399456</v>
      </c>
      <c r="AG434" s="557">
        <f t="shared" si="115"/>
        <v>2.2866276556600691</v>
      </c>
      <c r="AH434" s="557">
        <f t="shared" si="115"/>
        <v>2.1732110445414676</v>
      </c>
      <c r="AI434" s="557">
        <f t="shared" si="115"/>
        <v>2.3044735865693844</v>
      </c>
      <c r="AJ434" s="557">
        <f t="shared" si="115"/>
        <v>2.3380889377652001</v>
      </c>
      <c r="AK434" s="557">
        <f t="shared" si="115"/>
        <v>2.3419245093241412</v>
      </c>
      <c r="AL434" s="557">
        <f t="shared" si="115"/>
        <v>2.3786803154916281</v>
      </c>
      <c r="AM434" s="557">
        <f t="shared" si="115"/>
        <v>2.498741671400063</v>
      </c>
      <c r="AN434" s="557">
        <f t="shared" si="115"/>
        <v>2.6014140041303748</v>
      </c>
      <c r="AO434" s="557">
        <f t="shared" si="115"/>
        <v>2.6716496492581809</v>
      </c>
      <c r="AP434" s="557">
        <f t="shared" si="115"/>
        <v>2.7404149414813066</v>
      </c>
      <c r="AQ434" s="557">
        <f t="shared" si="115"/>
        <v>2.8380522736302214</v>
      </c>
      <c r="AR434" s="557">
        <f t="shared" si="115"/>
        <v>2.9370424211104851</v>
      </c>
      <c r="AS434" s="557">
        <f t="shared" si="115"/>
        <v>3.079638953664126</v>
      </c>
      <c r="AT434" s="557">
        <f t="shared" si="115"/>
        <v>3.2624889368022596</v>
      </c>
      <c r="AU434" s="557">
        <f t="shared" si="115"/>
        <v>3.3151080096788768</v>
      </c>
      <c r="AV434" s="557">
        <f t="shared" si="115"/>
        <v>3.3805597162961063</v>
      </c>
      <c r="AW434" s="557">
        <f t="shared" si="115"/>
        <v>3.5111404531565218</v>
      </c>
      <c r="AX434" s="557">
        <f t="shared" si="115"/>
        <v>3.6490655870080468</v>
      </c>
      <c r="AY434" s="557">
        <f t="shared" si="115"/>
        <v>3.7553620645525987</v>
      </c>
      <c r="AZ434" s="557">
        <f t="shared" si="115"/>
        <v>3.9975543870447106</v>
      </c>
      <c r="BA434" s="557">
        <f t="shared" si="115"/>
        <v>4.2287671550562713</v>
      </c>
      <c r="BB434" s="557">
        <f t="shared" ref="BB434:CG434" si="116">+(BB365/$V365)/(BB153/$V153)</f>
        <v>4.4685893135530375</v>
      </c>
      <c r="BC434" s="557">
        <f t="shared" si="116"/>
        <v>4.8594117877769571</v>
      </c>
      <c r="BD434" s="557">
        <f t="shared" si="116"/>
        <v>5.0818299734257018</v>
      </c>
      <c r="BE434" s="557">
        <f t="shared" si="116"/>
        <v>5.2436323860541503</v>
      </c>
      <c r="BF434" s="557">
        <f t="shared" si="116"/>
        <v>5.5760963293920742</v>
      </c>
      <c r="BG434" s="557">
        <f t="shared" si="116"/>
        <v>5.6772465931526854</v>
      </c>
      <c r="BH434" s="557">
        <f t="shared" si="116"/>
        <v>5.838809599855006</v>
      </c>
      <c r="BI434" s="557">
        <f t="shared" si="116"/>
        <v>5.9019960796459507</v>
      </c>
      <c r="BJ434" s="557">
        <f t="shared" si="116"/>
        <v>5.9261862539563408</v>
      </c>
      <c r="BK434" s="557">
        <f t="shared" si="116"/>
        <v>6.2123771528460079</v>
      </c>
      <c r="BL434" s="557">
        <f t="shared" si="116"/>
        <v>6.3424152105412013</v>
      </c>
      <c r="BM434" s="557">
        <f t="shared" si="116"/>
        <v>6.5413807475885584</v>
      </c>
      <c r="BN434" s="557">
        <f t="shared" si="116"/>
        <v>6.7094453392615359</v>
      </c>
      <c r="BO434" s="557">
        <f t="shared" si="116"/>
        <v>7.287331480379172</v>
      </c>
      <c r="BP434" s="557">
        <f t="shared" si="116"/>
        <v>7.6509828621010048</v>
      </c>
      <c r="BQ434" s="557">
        <f t="shared" si="116"/>
        <v>8.1158611465575774</v>
      </c>
      <c r="BR434" s="557">
        <f t="shared" si="116"/>
        <v>8.6235554804364991</v>
      </c>
      <c r="BS434" s="557">
        <f t="shared" si="116"/>
        <v>9.0787240224578447</v>
      </c>
      <c r="BT434" s="557">
        <f t="shared" si="116"/>
        <v>9.3653637506302001</v>
      </c>
      <c r="BU434" s="557">
        <f t="shared" si="116"/>
        <v>9.8401343432686303</v>
      </c>
      <c r="BV434" s="557">
        <f t="shared" si="116"/>
        <v>10.355216903688508</v>
      </c>
      <c r="BW434" s="557">
        <f t="shared" si="116"/>
        <v>10.414211218533703</v>
      </c>
      <c r="BX434" s="557">
        <f t="shared" si="116"/>
        <v>10.381075488029841</v>
      </c>
      <c r="BY434" s="557">
        <f t="shared" si="116"/>
        <v>10.427100778260705</v>
      </c>
      <c r="BZ434" s="557">
        <f t="shared" si="116"/>
        <v>10.550701407866752</v>
      </c>
      <c r="CA434" s="557">
        <f t="shared" si="116"/>
        <v>10.868218015197595</v>
      </c>
      <c r="CB434" s="557">
        <f t="shared" si="116"/>
        <v>11.063799147208186</v>
      </c>
      <c r="CC434" s="557">
        <f t="shared" si="116"/>
        <v>11.34503778481487</v>
      </c>
      <c r="CD434" s="779">
        <f t="shared" si="116"/>
        <v>11.579223769964528</v>
      </c>
      <c r="CE434" s="779">
        <f t="shared" si="116"/>
        <v>11.651534717332737</v>
      </c>
      <c r="CF434" s="779">
        <f t="shared" si="116"/>
        <v>11.472290643411297</v>
      </c>
      <c r="CG434" s="779">
        <f t="shared" si="116"/>
        <v>11.382071954404458</v>
      </c>
      <c r="CH434" s="779">
        <f t="shared" ref="CH434:DB434" si="117">+(CH365/$V365)/(CH153/$V153)</f>
        <v>11.245382278664547</v>
      </c>
      <c r="CI434" s="779">
        <f t="shared" si="117"/>
        <v>11.35426882910164</v>
      </c>
      <c r="CJ434" s="779">
        <f t="shared" si="117"/>
        <v>11.220917768772679</v>
      </c>
      <c r="CK434" s="779">
        <f t="shared" si="117"/>
        <v>11.063995127449886</v>
      </c>
      <c r="CL434" s="779">
        <f t="shared" si="117"/>
        <v>10.946649676305842</v>
      </c>
      <c r="CM434" s="779">
        <f t="shared" si="117"/>
        <v>11.144409122325023</v>
      </c>
      <c r="CN434" s="779">
        <f t="shared" si="117"/>
        <v>11.338095443090388</v>
      </c>
      <c r="CO434" s="779">
        <f t="shared" si="117"/>
        <v>11.632429372778894</v>
      </c>
      <c r="CP434" s="779">
        <f t="shared" si="117"/>
        <v>11.815648516213699</v>
      </c>
      <c r="CQ434" s="779">
        <f t="shared" si="117"/>
        <v>11.984404405207174</v>
      </c>
      <c r="CR434" s="779">
        <f t="shared" si="117"/>
        <v>11.823077374400809</v>
      </c>
      <c r="CS434" s="779">
        <f t="shared" si="117"/>
        <v>12.043328842213583</v>
      </c>
      <c r="CT434" s="779">
        <f t="shared" si="117"/>
        <v>12.25054850568122</v>
      </c>
      <c r="CU434" s="779">
        <f t="shared" si="117"/>
        <v>12.291062410558961</v>
      </c>
      <c r="CV434" s="779">
        <f t="shared" si="117"/>
        <v>12.158575347376647</v>
      </c>
      <c r="CW434" s="779">
        <f t="shared" si="117"/>
        <v>12.096018542389192</v>
      </c>
      <c r="CX434" s="779">
        <f t="shared" si="117"/>
        <v>11.853547132714693</v>
      </c>
      <c r="CY434" s="779">
        <f t="shared" si="117"/>
        <v>11.557848232682476</v>
      </c>
      <c r="CZ434" s="779">
        <f t="shared" si="117"/>
        <v>11.283534678638205</v>
      </c>
      <c r="DA434" s="779">
        <f t="shared" si="117"/>
        <v>11.113412970990741</v>
      </c>
      <c r="DB434" s="779">
        <f t="shared" si="117"/>
        <v>11.208262518400058</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c r="B435" s="557" t="s">
        <v>1053</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557"/>
      <c r="CB435" s="557"/>
      <c r="CC435" s="55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c r="B436" s="557" t="s">
        <v>1001</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c r="B437" s="793" t="s">
        <v>1006</v>
      </c>
    </row>
    <row r="438" spans="2:130">
      <c r="B438" s="553"/>
    </row>
    <row r="439" spans="2:130">
      <c r="B439" s="553"/>
    </row>
    <row r="440" spans="2:130">
      <c r="B440" s="553"/>
    </row>
    <row r="441" spans="2:130">
      <c r="B441" s="553"/>
    </row>
    <row r="442" spans="2:130">
      <c r="B442" s="553"/>
    </row>
    <row r="443" spans="2:130">
      <c r="B443" s="553"/>
    </row>
    <row r="444" spans="2:130">
      <c r="B444" s="553"/>
    </row>
    <row r="445" spans="2:130">
      <c r="B445" s="553"/>
    </row>
    <row r="446" spans="2:130">
      <c r="B446" s="553"/>
    </row>
    <row r="447" spans="2:130">
      <c r="B447" s="553"/>
    </row>
    <row r="448" spans="2:130">
      <c r="B448" s="553"/>
    </row>
    <row r="449" spans="2:106">
      <c r="B449" s="553"/>
    </row>
    <row r="450" spans="2:106">
      <c r="B450" s="553"/>
    </row>
    <row r="451" spans="2:106">
      <c r="B451" s="553"/>
    </row>
    <row r="452" spans="2:106">
      <c r="B452" s="553"/>
    </row>
    <row r="453" spans="2:106">
      <c r="B453" s="553"/>
    </row>
    <row r="454" spans="2:106">
      <c r="B454" s="553"/>
    </row>
    <row r="455" spans="2:106">
      <c r="B455" s="553"/>
    </row>
    <row r="456" spans="2:106">
      <c r="B456" s="553"/>
    </row>
    <row r="457" spans="2:106">
      <c r="B457" s="553"/>
    </row>
    <row r="458" spans="2:106">
      <c r="B458" s="553"/>
    </row>
    <row r="459" spans="2:106">
      <c r="B459" s="553"/>
    </row>
    <row r="460" spans="2:106">
      <c r="B460" s="553"/>
    </row>
    <row r="461" spans="2:106">
      <c r="B461" s="553"/>
    </row>
    <row r="462" spans="2:106">
      <c r="B462" s="553" t="s">
        <v>1379</v>
      </c>
    </row>
    <row r="464" spans="2:106">
      <c r="B464" s="1" t="s">
        <v>1380</v>
      </c>
      <c r="AV464" t="str">
        <f t="shared" ref="AV464:CD464" si="118">+AV425</f>
        <v>2006Q2</v>
      </c>
      <c r="AW464" t="str">
        <f t="shared" si="118"/>
        <v>2006Q3</v>
      </c>
      <c r="AX464" t="str">
        <f t="shared" si="118"/>
        <v>2006Q4</v>
      </c>
      <c r="AY464" t="str">
        <f t="shared" si="118"/>
        <v>2007Q1</v>
      </c>
      <c r="AZ464" t="str">
        <f t="shared" si="118"/>
        <v>2007Q2</v>
      </c>
      <c r="BA464" t="str">
        <f t="shared" si="118"/>
        <v>2007Q3</v>
      </c>
      <c r="BB464" t="str">
        <f t="shared" si="118"/>
        <v>2007Q4</v>
      </c>
      <c r="BC464" t="str">
        <f t="shared" si="118"/>
        <v>2008Q1</v>
      </c>
      <c r="BD464" t="str">
        <f t="shared" si="118"/>
        <v>2008Q2</v>
      </c>
      <c r="BE464" t="str">
        <f t="shared" si="118"/>
        <v>2008Q3</v>
      </c>
      <c r="BF464" t="str">
        <f t="shared" si="118"/>
        <v>2008Q4</v>
      </c>
      <c r="BG464" t="str">
        <f t="shared" si="118"/>
        <v>2009Q1</v>
      </c>
      <c r="BH464" t="str">
        <f t="shared" si="118"/>
        <v>2009Q2</v>
      </c>
      <c r="BI464" t="str">
        <f t="shared" si="118"/>
        <v>2009Q3</v>
      </c>
      <c r="BJ464" t="str">
        <f t="shared" si="118"/>
        <v>2009Q4</v>
      </c>
      <c r="BK464" t="str">
        <f t="shared" si="118"/>
        <v>2010Q1</v>
      </c>
      <c r="BL464" t="str">
        <f t="shared" si="118"/>
        <v>2010Q2</v>
      </c>
      <c r="BM464" t="str">
        <f t="shared" si="118"/>
        <v>2010Q3</v>
      </c>
      <c r="BN464" t="str">
        <f t="shared" si="118"/>
        <v>2010Q4</v>
      </c>
      <c r="BO464" t="str">
        <f t="shared" si="118"/>
        <v>2011Q1</v>
      </c>
      <c r="BP464" t="str">
        <f t="shared" si="118"/>
        <v>2011Q2</v>
      </c>
      <c r="BQ464" t="str">
        <f t="shared" si="118"/>
        <v>2011Q3</v>
      </c>
      <c r="BR464" t="str">
        <f t="shared" si="118"/>
        <v>2011Q4</v>
      </c>
      <c r="BS464" t="str">
        <f t="shared" si="118"/>
        <v>2012Q1</v>
      </c>
      <c r="BT464" t="str">
        <f t="shared" si="118"/>
        <v>2012Q2</v>
      </c>
      <c r="BU464" t="str">
        <f t="shared" si="118"/>
        <v>2012Q3</v>
      </c>
      <c r="BV464" t="str">
        <f t="shared" si="118"/>
        <v>2012Q4</v>
      </c>
      <c r="BW464" t="str">
        <f t="shared" si="118"/>
        <v>2013Q1</v>
      </c>
      <c r="BX464" t="str">
        <f t="shared" si="118"/>
        <v>2013Q2</v>
      </c>
      <c r="BY464" t="str">
        <f t="shared" si="118"/>
        <v>2013Q3</v>
      </c>
      <c r="BZ464" t="str">
        <f t="shared" si="118"/>
        <v>2013Q4</v>
      </c>
      <c r="CA464" t="str">
        <f t="shared" si="118"/>
        <v>2014Q1</v>
      </c>
      <c r="CB464" t="str">
        <f t="shared" si="118"/>
        <v>2014Q2</v>
      </c>
      <c r="CC464" t="str">
        <f t="shared" si="118"/>
        <v>2014Q3</v>
      </c>
      <c r="CD464" t="str">
        <f t="shared" si="118"/>
        <v>2014Q4</v>
      </c>
      <c r="CE464" t="str">
        <f>+CE425</f>
        <v>2015Q1</v>
      </c>
      <c r="CF464" t="str">
        <f t="shared" ref="CF464:DB464" si="119">+CF425</f>
        <v>2015Q2</v>
      </c>
      <c r="CG464" t="str">
        <f t="shared" si="119"/>
        <v>2015Q3</v>
      </c>
      <c r="CH464" t="str">
        <f t="shared" si="119"/>
        <v>2015Q4</v>
      </c>
      <c r="CI464" t="str">
        <f t="shared" si="119"/>
        <v>2016Q1</v>
      </c>
      <c r="CJ464" t="str">
        <f t="shared" si="119"/>
        <v>2016Q2</v>
      </c>
      <c r="CK464" t="str">
        <f t="shared" si="119"/>
        <v>2016Q3</v>
      </c>
      <c r="CL464" t="str">
        <f t="shared" si="119"/>
        <v>2016Q4</v>
      </c>
      <c r="CM464" t="str">
        <f t="shared" si="119"/>
        <v>2017Q1</v>
      </c>
      <c r="CN464" t="str">
        <f t="shared" si="119"/>
        <v>2017Q2</v>
      </c>
      <c r="CO464" t="str">
        <f t="shared" si="119"/>
        <v>2017Q3</v>
      </c>
      <c r="CP464" t="str">
        <f t="shared" si="119"/>
        <v>2017Q4</v>
      </c>
      <c r="CQ464" t="str">
        <f t="shared" si="119"/>
        <v>2018Q1</v>
      </c>
      <c r="CR464" t="str">
        <f t="shared" si="119"/>
        <v>2018Q2</v>
      </c>
      <c r="CS464" t="str">
        <f t="shared" si="119"/>
        <v>2018Q3</v>
      </c>
      <c r="CT464" t="str">
        <f t="shared" si="119"/>
        <v>2018Q4</v>
      </c>
      <c r="CU464" t="str">
        <f t="shared" si="119"/>
        <v>2019Q1</v>
      </c>
      <c r="CV464" t="str">
        <f t="shared" si="119"/>
        <v>2019Q2</v>
      </c>
      <c r="CW464" t="str">
        <f t="shared" si="119"/>
        <v>2019Q3</v>
      </c>
      <c r="CX464" t="str">
        <f t="shared" si="119"/>
        <v>2019Q4</v>
      </c>
      <c r="CY464" t="str">
        <f t="shared" si="119"/>
        <v>2020Q1</v>
      </c>
      <c r="CZ464" t="str">
        <f t="shared" si="119"/>
        <v>2020Q2</v>
      </c>
      <c r="DA464" t="str">
        <f t="shared" si="119"/>
        <v>2020Q3</v>
      </c>
      <c r="DB464" t="str">
        <f t="shared" si="119"/>
        <v>2020Q4</v>
      </c>
    </row>
    <row r="465" spans="2:106" ht="15.75">
      <c r="B465" s="549" t="s">
        <v>1378</v>
      </c>
      <c r="C465" s="594" t="s">
        <v>1054</v>
      </c>
    </row>
    <row r="466" spans="2:106">
      <c r="B466" s="216" t="s">
        <v>1342</v>
      </c>
    </row>
    <row r="467" spans="2:106">
      <c r="B467" t="s">
        <v>1343</v>
      </c>
      <c r="C467" s="595" t="s">
        <v>1055</v>
      </c>
      <c r="AU467">
        <f t="shared" ref="AU467:BZ467" si="120">+AU57/AU80</f>
        <v>0.49323493234932347</v>
      </c>
      <c r="AV467">
        <f t="shared" si="120"/>
        <v>0.51660939289805274</v>
      </c>
      <c r="AW467">
        <f t="shared" si="120"/>
        <v>0.49947862356621481</v>
      </c>
      <c r="AX467">
        <f t="shared" si="120"/>
        <v>0.51925078043704476</v>
      </c>
      <c r="AY467">
        <f t="shared" si="120"/>
        <v>0.5488069414316703</v>
      </c>
      <c r="AZ467">
        <f t="shared" si="120"/>
        <v>0.58129649309245479</v>
      </c>
      <c r="BA467">
        <f t="shared" si="120"/>
        <v>0.57645875251509049</v>
      </c>
      <c r="BB467">
        <f t="shared" si="120"/>
        <v>0.5849609375</v>
      </c>
      <c r="BC467">
        <f t="shared" si="120"/>
        <v>0.60158572844400393</v>
      </c>
      <c r="BD467">
        <f t="shared" si="120"/>
        <v>0.64386129334582942</v>
      </c>
      <c r="BE467">
        <f t="shared" si="120"/>
        <v>0.67356115107913672</v>
      </c>
      <c r="BF467">
        <f t="shared" si="120"/>
        <v>0.69982238010657194</v>
      </c>
      <c r="BG467">
        <f t="shared" si="120"/>
        <v>0.69434628975265023</v>
      </c>
      <c r="BH467">
        <f t="shared" si="120"/>
        <v>0.69107142857142856</v>
      </c>
      <c r="BI467">
        <f t="shared" si="120"/>
        <v>0.70199826238053864</v>
      </c>
      <c r="BJ467">
        <f t="shared" si="120"/>
        <v>0.72519083969465647</v>
      </c>
      <c r="BK467">
        <f t="shared" si="120"/>
        <v>0.71680672268907564</v>
      </c>
      <c r="BL467">
        <f t="shared" si="120"/>
        <v>0.71895973154362414</v>
      </c>
      <c r="BM467">
        <f t="shared" si="120"/>
        <v>0.727491961414791</v>
      </c>
      <c r="BN467">
        <f t="shared" si="120"/>
        <v>0.73802163833075729</v>
      </c>
      <c r="BO467">
        <f t="shared" si="120"/>
        <v>0.74593338497288919</v>
      </c>
      <c r="BP467">
        <f t="shared" si="120"/>
        <v>0.79097387173396672</v>
      </c>
      <c r="BQ467">
        <f t="shared" si="120"/>
        <v>0.78279883381924198</v>
      </c>
      <c r="BR467">
        <f t="shared" si="120"/>
        <v>0.79061371841155237</v>
      </c>
      <c r="BS467">
        <f t="shared" si="120"/>
        <v>0.79628305932809151</v>
      </c>
      <c r="BT467">
        <f t="shared" si="120"/>
        <v>0.81759656652360513</v>
      </c>
      <c r="BU467">
        <f t="shared" si="120"/>
        <v>0.82188987083616583</v>
      </c>
      <c r="BV467">
        <f t="shared" si="120"/>
        <v>0.82157123834886814</v>
      </c>
      <c r="BW467">
        <f t="shared" si="120"/>
        <v>0.82798634812286687</v>
      </c>
      <c r="BX467">
        <f t="shared" si="120"/>
        <v>0.82968853545394305</v>
      </c>
      <c r="BY467">
        <f t="shared" si="120"/>
        <v>0.83620689655172409</v>
      </c>
      <c r="BZ467">
        <f t="shared" si="120"/>
        <v>0.85128205128205126</v>
      </c>
      <c r="CA467">
        <f t="shared" ref="CA467:DB467" si="121">+CA57/CA80</f>
        <v>0.87250482936252416</v>
      </c>
      <c r="CB467">
        <f t="shared" si="121"/>
        <v>0.88395688015218765</v>
      </c>
      <c r="CC467">
        <f t="shared" si="121"/>
        <v>0.87515225334957369</v>
      </c>
      <c r="CD467">
        <f t="shared" si="121"/>
        <v>0.87340231284236158</v>
      </c>
      <c r="CE467">
        <f t="shared" si="121"/>
        <v>0.87298747763864037</v>
      </c>
      <c r="CF467">
        <f t="shared" si="121"/>
        <v>0.87057457922228676</v>
      </c>
      <c r="CG467">
        <f t="shared" si="121"/>
        <v>0.8828169014084507</v>
      </c>
      <c r="CH467">
        <f t="shared" si="121"/>
        <v>0.8942999446596569</v>
      </c>
      <c r="CI467">
        <f t="shared" si="121"/>
        <v>0.89337641357027464</v>
      </c>
      <c r="CJ467">
        <f t="shared" si="121"/>
        <v>0.91443850267379678</v>
      </c>
      <c r="CK467">
        <f t="shared" si="121"/>
        <v>0.92576419213973804</v>
      </c>
      <c r="CL467">
        <f t="shared" si="121"/>
        <v>0.96523628462791966</v>
      </c>
      <c r="CM467">
        <f t="shared" si="121"/>
        <v>0.99087003222341563</v>
      </c>
      <c r="CN467">
        <f t="shared" si="121"/>
        <v>1.006827731092437</v>
      </c>
      <c r="CO467">
        <f t="shared" si="121"/>
        <v>0.9943734015345268</v>
      </c>
      <c r="CP467">
        <f t="shared" si="121"/>
        <v>1.0070921985815602</v>
      </c>
      <c r="CQ467">
        <f t="shared" si="121"/>
        <v>0.99119373776908026</v>
      </c>
      <c r="CR467">
        <f t="shared" si="121"/>
        <v>1.0019483682415977</v>
      </c>
      <c r="CS467">
        <f t="shared" si="121"/>
        <v>0.99379178605539642</v>
      </c>
      <c r="CT467">
        <f t="shared" si="121"/>
        <v>0.98844731977818856</v>
      </c>
      <c r="CU467">
        <f t="shared" si="121"/>
        <v>0.99262672811059904</v>
      </c>
      <c r="CV467">
        <f t="shared" si="121"/>
        <v>1.0186470078057241</v>
      </c>
      <c r="CW467">
        <f t="shared" si="121"/>
        <v>1.0146425495262705</v>
      </c>
      <c r="CX467">
        <f t="shared" si="121"/>
        <v>1.0460161908819769</v>
      </c>
      <c r="CY467">
        <f t="shared" si="121"/>
        <v>1.0706980880391286</v>
      </c>
      <c r="CZ467">
        <f t="shared" si="121"/>
        <v>1.0772659732540861</v>
      </c>
      <c r="DA467">
        <f t="shared" si="121"/>
        <v>1.0956210902591599</v>
      </c>
      <c r="DB467">
        <f t="shared" si="121"/>
        <v>1.1033891033891035</v>
      </c>
    </row>
    <row r="468" spans="2:106">
      <c r="B468" t="s">
        <v>1349</v>
      </c>
      <c r="AV468">
        <f>+AV80</f>
        <v>873</v>
      </c>
    </row>
    <row r="469" spans="2:106">
      <c r="B469" s="497" t="s">
        <v>1344</v>
      </c>
      <c r="C469" s="595" t="s">
        <v>1055</v>
      </c>
    </row>
    <row r="470" spans="2:106">
      <c r="B470" t="s">
        <v>1345</v>
      </c>
      <c r="AV470">
        <f>+(AV223*AV$268/1000)/AV$467</f>
        <v>-7.8657258158613406</v>
      </c>
    </row>
    <row r="471" spans="2:106">
      <c r="B471" s="497" t="s">
        <v>1346</v>
      </c>
      <c r="AV471">
        <f>+(AV226*AV$268/1000)/AV$467</f>
        <v>-3.2443933973634373</v>
      </c>
    </row>
    <row r="472" spans="2:106">
      <c r="B472" t="s">
        <v>1347</v>
      </c>
      <c r="AV472">
        <f>+(AV229*AV$268/1000)/AV$467</f>
        <v>20.611386669202442</v>
      </c>
    </row>
    <row r="473" spans="2:106">
      <c r="B473" t="s">
        <v>1348</v>
      </c>
      <c r="AV473">
        <f>+AV282/AV$467</f>
        <v>103.2682205802497</v>
      </c>
    </row>
    <row r="474" spans="2:106">
      <c r="B474" t="s">
        <v>1067</v>
      </c>
      <c r="AV474">
        <f>+AV468+AV470-AV471+AV472-AV473</f>
        <v>785.72183367045488</v>
      </c>
    </row>
    <row r="475" spans="2:106">
      <c r="B475" s="596" t="s">
        <v>1056</v>
      </c>
      <c r="C475" s="597" t="s">
        <v>1057</v>
      </c>
      <c r="AV475">
        <f>+AV153/AU153-1</f>
        <v>3.7312383836046514E-2</v>
      </c>
    </row>
    <row r="476" spans="2:106">
      <c r="B476" s="598" t="s">
        <v>1350</v>
      </c>
      <c r="C476" s="599">
        <v>0.67999999999999994</v>
      </c>
      <c r="AV476">
        <f>+(AV475-(AV181/AU181-1)*$C477-AV482*$C483)/(1-$C477-$C483)</f>
        <v>1.1517322975296869E-2</v>
      </c>
    </row>
    <row r="477" spans="2:106">
      <c r="B477" s="598" t="s">
        <v>1058</v>
      </c>
      <c r="C477" s="599">
        <v>0.28000000000000003</v>
      </c>
      <c r="AV477">
        <f>+AV178/AU178-1</f>
        <v>9.8364314675655429E-2</v>
      </c>
    </row>
    <row r="478" spans="2:106">
      <c r="B478" s="599" t="s">
        <v>1059</v>
      </c>
      <c r="C478" s="599"/>
      <c r="AV478">
        <f>+(AV475-AV479*$C479)/(1-$C479)</f>
        <v>3.9897347434438728E-2</v>
      </c>
    </row>
    <row r="479" spans="2:106">
      <c r="B479" s="598" t="s">
        <v>1060</v>
      </c>
      <c r="C479" s="601">
        <v>0.2</v>
      </c>
      <c r="AV479">
        <f>+AV166/AU166-1</f>
        <v>2.6972529442477633E-2</v>
      </c>
    </row>
    <row r="480" spans="2:106">
      <c r="B480" s="598" t="s">
        <v>1061</v>
      </c>
      <c r="C480" s="600"/>
      <c r="AV480">
        <f>+(1+AV481)*(AV$268/AU$268)-1</f>
        <v>7.5432308424671746E-2</v>
      </c>
    </row>
    <row r="481" spans="2:48">
      <c r="B481" s="599" t="s">
        <v>1062</v>
      </c>
      <c r="C481" s="599">
        <v>0.16</v>
      </c>
      <c r="AV481">
        <f>+AV46</f>
        <v>7.8971987324523249E-2</v>
      </c>
    </row>
    <row r="482" spans="2:48">
      <c r="B482" s="598" t="s">
        <v>1063</v>
      </c>
      <c r="C482" s="600"/>
      <c r="AV482">
        <f>+(1+AV483)*(AV$268/AU$268)-1</f>
        <v>0.11736381108043759</v>
      </c>
    </row>
    <row r="483" spans="2:48">
      <c r="B483" s="599" t="s">
        <v>1064</v>
      </c>
      <c r="C483" s="599">
        <v>0.04</v>
      </c>
      <c r="AV483">
        <f>+AV20/AU20-1</f>
        <v>0.12104150336711683</v>
      </c>
    </row>
    <row r="484" spans="2:48">
      <c r="B484" s="598" t="s">
        <v>1065</v>
      </c>
      <c r="C484" s="599"/>
      <c r="AV484">
        <f>+(1+AV485)*(AV$268/AU$268)-1</f>
        <v>8.3818608955825047E-2</v>
      </c>
    </row>
    <row r="485" spans="2:48">
      <c r="B485" s="599" t="s">
        <v>1066</v>
      </c>
      <c r="C485" s="601">
        <v>0.2</v>
      </c>
      <c r="AV485">
        <f>+($C481*AV481+$C483*AV483)/($C481+$C483)</f>
        <v>8.7385890533041966E-2</v>
      </c>
    </row>
    <row r="486" spans="2:48">
      <c r="B486" s="468" t="s">
        <v>1357</v>
      </c>
      <c r="AV486">
        <f>+AV$268/AU$268-1</f>
        <v>-3.2806031495113963E-3</v>
      </c>
    </row>
    <row r="487" spans="2:48" ht="15.75">
      <c r="B487" s="549" t="s">
        <v>1068</v>
      </c>
      <c r="C487" s="602" t="s">
        <v>1069</v>
      </c>
    </row>
    <row r="488" spans="2:48">
      <c r="B488" s="603" t="s">
        <v>1070</v>
      </c>
      <c r="C488" s="604">
        <v>0</v>
      </c>
    </row>
    <row r="489" spans="2:48">
      <c r="B489" t="s">
        <v>1352</v>
      </c>
      <c r="AV489">
        <f>+AV84</f>
        <v>696</v>
      </c>
    </row>
    <row r="490" spans="2:48">
      <c r="B490" s="497" t="s">
        <v>1351</v>
      </c>
    </row>
    <row r="491" spans="2:48">
      <c r="B491" t="s">
        <v>1071</v>
      </c>
      <c r="C491" s="671">
        <v>0.75</v>
      </c>
      <c r="AV491">
        <f>+AU489</f>
        <v>0</v>
      </c>
    </row>
    <row r="492" spans="2:48">
      <c r="B492" t="s">
        <v>1072</v>
      </c>
      <c r="C492" s="671">
        <v>0.35</v>
      </c>
      <c r="AV492">
        <f>+AV474</f>
        <v>785.72183367045488</v>
      </c>
    </row>
    <row r="493" spans="2:48">
      <c r="B493" t="s">
        <v>1073</v>
      </c>
      <c r="C493" s="671">
        <v>0.35</v>
      </c>
      <c r="AV493">
        <f>+AU492</f>
        <v>0</v>
      </c>
    </row>
    <row r="494" spans="2:48">
      <c r="B494" s="605" t="s">
        <v>1074</v>
      </c>
      <c r="C494" s="671"/>
    </row>
    <row r="495" spans="2:48">
      <c r="B495" s="606" t="s">
        <v>1075</v>
      </c>
      <c r="C495" s="672">
        <v>0.2</v>
      </c>
    </row>
    <row r="496" spans="2:48">
      <c r="B496" s="606" t="s">
        <v>1076</v>
      </c>
      <c r="C496" s="672">
        <v>0.8</v>
      </c>
    </row>
    <row r="497" spans="2:48">
      <c r="B497" s="606" t="s">
        <v>1077</v>
      </c>
      <c r="C497" s="671"/>
    </row>
    <row r="498" spans="2:48">
      <c r="B498" s="607" t="s">
        <v>1078</v>
      </c>
      <c r="C498" s="671"/>
    </row>
    <row r="499" spans="2:48">
      <c r="B499" t="s">
        <v>1079</v>
      </c>
      <c r="C499" s="671">
        <v>-0.8</v>
      </c>
      <c r="AV499">
        <f ca="1">+AV743</f>
        <v>-1.5000000000000003E-2</v>
      </c>
    </row>
    <row r="500" spans="2:48">
      <c r="B500" s="216"/>
      <c r="C500" s="602" t="s">
        <v>1069</v>
      </c>
    </row>
    <row r="501" spans="2:48">
      <c r="B501" s="603" t="s">
        <v>1080</v>
      </c>
      <c r="C501" s="608">
        <v>0</v>
      </c>
    </row>
    <row r="502" spans="2:48">
      <c r="B502" t="s">
        <v>1353</v>
      </c>
      <c r="C502" s="671"/>
      <c r="AV502">
        <f>+AV86-AV541</f>
        <v>85.580091115210763</v>
      </c>
    </row>
    <row r="503" spans="2:48">
      <c r="B503" s="497" t="s">
        <v>1081</v>
      </c>
      <c r="C503" s="671"/>
    </row>
    <row r="504" spans="2:48">
      <c r="B504" t="s">
        <v>1082</v>
      </c>
      <c r="C504" s="671">
        <v>0.5</v>
      </c>
      <c r="AV504">
        <f>+AU502</f>
        <v>0</v>
      </c>
    </row>
    <row r="505" spans="2:48">
      <c r="B505" t="s">
        <v>1083</v>
      </c>
      <c r="C505" s="671">
        <v>7.0000000000000007E-2</v>
      </c>
      <c r="AV505">
        <f>+AV468</f>
        <v>873</v>
      </c>
    </row>
    <row r="506" spans="2:48">
      <c r="B506" t="s">
        <v>1084</v>
      </c>
      <c r="C506" s="671">
        <v>3.5000000000000003E-2</v>
      </c>
      <c r="AV506">
        <f>+AU505</f>
        <v>0</v>
      </c>
    </row>
    <row r="507" spans="2:48">
      <c r="B507" s="605" t="s">
        <v>1074</v>
      </c>
      <c r="C507" s="671"/>
    </row>
    <row r="508" spans="2:48">
      <c r="B508" s="497" t="s">
        <v>1085</v>
      </c>
      <c r="C508" s="672"/>
    </row>
    <row r="509" spans="2:48">
      <c r="B509" t="s">
        <v>1086</v>
      </c>
      <c r="C509" s="671"/>
    </row>
    <row r="510" spans="2:48">
      <c r="B510" s="606" t="s">
        <v>1087</v>
      </c>
      <c r="C510" s="671"/>
    </row>
    <row r="511" spans="2:48">
      <c r="B511" t="s">
        <v>1088</v>
      </c>
      <c r="C511" s="671">
        <v>-0.8</v>
      </c>
      <c r="AV511">
        <f ca="1">+AV746</f>
        <v>7.4999999999999997E-2</v>
      </c>
    </row>
    <row r="512" spans="2:48">
      <c r="B512"/>
      <c r="C512" s="671"/>
    </row>
    <row r="513" spans="2:48">
      <c r="B513" s="609" t="s">
        <v>1089</v>
      </c>
      <c r="C513" s="671"/>
    </row>
    <row r="514" spans="2:48">
      <c r="B514" t="s">
        <v>1355</v>
      </c>
      <c r="C514" s="673"/>
      <c r="AV514">
        <f>+AV93</f>
        <v>116</v>
      </c>
    </row>
    <row r="515" spans="2:48">
      <c r="B515" s="497" t="s">
        <v>1090</v>
      </c>
      <c r="C515" s="673"/>
    </row>
    <row r="516" spans="2:48">
      <c r="B516" t="s">
        <v>1091</v>
      </c>
      <c r="C516" s="671"/>
      <c r="AV516">
        <f>+AU514</f>
        <v>0</v>
      </c>
    </row>
    <row r="517" spans="2:48">
      <c r="B517" s="605" t="s">
        <v>1092</v>
      </c>
      <c r="C517" s="671"/>
    </row>
    <row r="518" spans="2:48">
      <c r="B518" t="s">
        <v>1093</v>
      </c>
      <c r="C518" s="671">
        <v>0.75</v>
      </c>
      <c r="AV518">
        <f>+AV43</f>
        <v>3.155909991457638E-2</v>
      </c>
    </row>
    <row r="519" spans="2:48">
      <c r="B519" s="497" t="s">
        <v>1094</v>
      </c>
      <c r="C519" s="671"/>
    </row>
    <row r="520" spans="2:48">
      <c r="B520" t="s">
        <v>1095</v>
      </c>
      <c r="C520" s="671">
        <v>0.75</v>
      </c>
      <c r="AV520">
        <f>+AU518</f>
        <v>0</v>
      </c>
    </row>
    <row r="521" spans="2:48">
      <c r="B521" t="s">
        <v>1096</v>
      </c>
      <c r="C521" s="671">
        <v>0.5</v>
      </c>
    </row>
    <row r="522" spans="2:48">
      <c r="B522" s="606" t="s">
        <v>1097</v>
      </c>
      <c r="C522" s="671"/>
    </row>
    <row r="523" spans="2:48">
      <c r="B523" t="s">
        <v>1358</v>
      </c>
      <c r="C523" s="671">
        <v>0.2</v>
      </c>
      <c r="AV523">
        <f>+(1+AV50)*(1+AV$486)/(1+AV$475)-1</f>
        <v>2.1478592929033313E-2</v>
      </c>
    </row>
    <row r="524" spans="2:48">
      <c r="B524" t="s">
        <v>1098</v>
      </c>
      <c r="C524" s="671">
        <v>0.2</v>
      </c>
    </row>
    <row r="525" spans="2:48">
      <c r="B525"/>
    </row>
    <row r="526" spans="2:48">
      <c r="B526" s="609" t="s">
        <v>1099</v>
      </c>
    </row>
    <row r="527" spans="2:48">
      <c r="B527" t="s">
        <v>1356</v>
      </c>
      <c r="C527" s="444"/>
      <c r="AV527">
        <f>+AV96</f>
        <v>207</v>
      </c>
    </row>
    <row r="528" spans="2:48">
      <c r="B528" s="497" t="s">
        <v>1100</v>
      </c>
      <c r="C528" s="444"/>
    </row>
    <row r="529" spans="2:48">
      <c r="B529" t="s">
        <v>1101</v>
      </c>
      <c r="AV529">
        <f>+AU527</f>
        <v>0</v>
      </c>
    </row>
    <row r="530" spans="2:48">
      <c r="B530" s="605" t="s">
        <v>1102</v>
      </c>
    </row>
    <row r="531" spans="2:48">
      <c r="B531" t="s">
        <v>1103</v>
      </c>
      <c r="C531" s="671">
        <v>0.6</v>
      </c>
    </row>
    <row r="532" spans="2:48">
      <c r="B532" t="s">
        <v>1104</v>
      </c>
      <c r="C532" s="671">
        <v>0.6</v>
      </c>
    </row>
    <row r="533" spans="2:48">
      <c r="B533" t="s">
        <v>1105</v>
      </c>
      <c r="C533" s="671">
        <v>0.5</v>
      </c>
    </row>
    <row r="534" spans="2:48">
      <c r="B534" s="606" t="s">
        <v>1106</v>
      </c>
      <c r="C534" s="671"/>
    </row>
    <row r="535" spans="2:48">
      <c r="B535" t="s">
        <v>1359</v>
      </c>
      <c r="C535" s="671">
        <v>-0.4</v>
      </c>
      <c r="AV535">
        <f>+(1+AV46)*(1+AV$486)/(1+AV$475)-1</f>
        <v>3.6748741442433452E-2</v>
      </c>
    </row>
    <row r="536" spans="2:48">
      <c r="B536" t="s">
        <v>1107</v>
      </c>
      <c r="C536" s="671">
        <v>-0.4</v>
      </c>
    </row>
    <row r="537" spans="2:48">
      <c r="B537"/>
    </row>
    <row r="538" spans="2:48">
      <c r="B538" s="216" t="s">
        <v>1108</v>
      </c>
    </row>
    <row r="539" spans="2:48">
      <c r="B539" t="s">
        <v>1360</v>
      </c>
      <c r="C539" s="555" t="s">
        <v>1109</v>
      </c>
      <c r="AV539">
        <f>+AV83</f>
        <v>138</v>
      </c>
    </row>
    <row r="540" spans="2:48">
      <c r="B540" s="497" t="s">
        <v>1110</v>
      </c>
      <c r="C540" s="595" t="s">
        <v>1111</v>
      </c>
    </row>
    <row r="541" spans="2:48">
      <c r="B541" t="s">
        <v>1354</v>
      </c>
      <c r="C541" s="669">
        <v>0.8</v>
      </c>
      <c r="AV541">
        <f>+AV299*$C541/AV$467</f>
        <v>48.419908884789244</v>
      </c>
    </row>
    <row r="542" spans="2:48">
      <c r="B542" s="497" t="s">
        <v>1110</v>
      </c>
      <c r="C542" s="595" t="s">
        <v>1111</v>
      </c>
    </row>
    <row r="543" spans="2:48">
      <c r="B543" t="s">
        <v>1364</v>
      </c>
      <c r="C543" s="610" t="s">
        <v>1109</v>
      </c>
      <c r="AV543">
        <f>+AV291/AV$467-AV539-AV541-AV545</f>
        <v>0.86249807720979987</v>
      </c>
    </row>
    <row r="544" spans="2:48">
      <c r="B544" s="497" t="s">
        <v>1110</v>
      </c>
      <c r="C544" s="595" t="s">
        <v>1111</v>
      </c>
    </row>
    <row r="545" spans="2:48">
      <c r="B545" t="s">
        <v>1361</v>
      </c>
      <c r="C545" s="595"/>
      <c r="AV545">
        <f>+AV296/AV$467</f>
        <v>0</v>
      </c>
    </row>
    <row r="546" spans="2:48">
      <c r="B546" s="497" t="s">
        <v>1363</v>
      </c>
      <c r="C546" s="595"/>
      <c r="AV546">
        <f>-(AV226*AV268/1000)/AV$467</f>
        <v>3.2443933973634373</v>
      </c>
    </row>
    <row r="547" spans="2:48">
      <c r="B547" t="s">
        <v>1362</v>
      </c>
      <c r="C547" s="611" t="s">
        <v>1112</v>
      </c>
      <c r="AV547">
        <f>+AV282/AV$467</f>
        <v>103.2682205802497</v>
      </c>
    </row>
    <row r="548" spans="2:48">
      <c r="B548" t="s">
        <v>1113</v>
      </c>
      <c r="C548" s="594" t="s">
        <v>1111</v>
      </c>
      <c r="AV548">
        <f>+(AV285+AV286)/AV$467</f>
        <v>63.99372395005792</v>
      </c>
    </row>
    <row r="549" spans="2:48">
      <c r="B549" t="s">
        <v>1114</v>
      </c>
      <c r="AV549">
        <f>+AV547-AV548</f>
        <v>39.274496630191784</v>
      </c>
    </row>
    <row r="550" spans="2:48">
      <c r="B550" t="s">
        <v>1115</v>
      </c>
      <c r="AV550">
        <f>+AV547-AV539-AV541-AV543-AV545</f>
        <v>-84.01418638174934</v>
      </c>
    </row>
    <row r="551" spans="2:48">
      <c r="B551" s="497" t="s">
        <v>1116</v>
      </c>
      <c r="C551" s="497"/>
    </row>
    <row r="552" spans="2:48">
      <c r="B552" t="s">
        <v>1117</v>
      </c>
      <c r="C552" s="612" t="s">
        <v>1118</v>
      </c>
      <c r="AV552">
        <f>+(AV288)/AV$467</f>
        <v>77.80753906496264</v>
      </c>
    </row>
    <row r="553" spans="2:48">
      <c r="B553" t="s">
        <v>1119</v>
      </c>
      <c r="C553" s="594" t="s">
        <v>1111</v>
      </c>
    </row>
    <row r="554" spans="2:48">
      <c r="B554" t="s">
        <v>1120</v>
      </c>
      <c r="AV554">
        <f>+(AV303)/AV$467</f>
        <v>11.040994082594233</v>
      </c>
    </row>
    <row r="555" spans="2:48">
      <c r="B555" t="s">
        <v>1119</v>
      </c>
      <c r="C555" s="594" t="s">
        <v>1111</v>
      </c>
    </row>
    <row r="556" spans="2:48">
      <c r="B556" t="s">
        <v>1121</v>
      </c>
      <c r="C556" s="555" t="s">
        <v>1122</v>
      </c>
      <c r="AV556">
        <f>+(AV304)/AV$467</f>
        <v>-4.0620481578363563</v>
      </c>
    </row>
    <row r="557" spans="2:48">
      <c r="B557" t="s">
        <v>1119</v>
      </c>
      <c r="C557" s="594" t="s">
        <v>1111</v>
      </c>
    </row>
    <row r="558" spans="2:48">
      <c r="B558" s="613" t="s">
        <v>1123</v>
      </c>
      <c r="AV558">
        <f>+AV550+AV552+AV554+AV556</f>
        <v>0.77229860797117666</v>
      </c>
    </row>
    <row r="559" spans="2:48">
      <c r="B559" s="613"/>
    </row>
    <row r="560" spans="2:48">
      <c r="B560" s="614" t="s">
        <v>1124</v>
      </c>
      <c r="C560" s="615" t="s">
        <v>1125</v>
      </c>
    </row>
    <row r="561" spans="2:48">
      <c r="B561" s="616" t="s">
        <v>1126</v>
      </c>
      <c r="C561" s="674">
        <v>0.69</v>
      </c>
    </row>
    <row r="562" spans="2:48">
      <c r="B562" s="616" t="s">
        <v>1127</v>
      </c>
      <c r="C562" s="674">
        <v>-0.29999999999999993</v>
      </c>
    </row>
    <row r="563" spans="2:48">
      <c r="B563" s="616" t="s">
        <v>1128</v>
      </c>
      <c r="C563" s="674">
        <v>0.5</v>
      </c>
    </row>
    <row r="564" spans="2:48">
      <c r="B564" s="616" t="s">
        <v>1129</v>
      </c>
      <c r="C564" s="674">
        <v>0.5</v>
      </c>
    </row>
    <row r="565" spans="2:48">
      <c r="B565" s="616" t="s">
        <v>1130</v>
      </c>
      <c r="C565" s="674"/>
    </row>
    <row r="566" spans="2:48">
      <c r="B566" s="617" t="s">
        <v>1131</v>
      </c>
      <c r="C566" s="674"/>
    </row>
    <row r="567" spans="2:48">
      <c r="B567" s="618" t="s">
        <v>1093</v>
      </c>
      <c r="C567" s="674"/>
    </row>
    <row r="568" spans="2:48">
      <c r="B568" s="619" t="s">
        <v>1096</v>
      </c>
      <c r="C568" s="674"/>
    </row>
    <row r="569" spans="2:48">
      <c r="B569" s="618" t="s">
        <v>1085</v>
      </c>
      <c r="C569" s="674"/>
    </row>
    <row r="570" spans="2:48">
      <c r="B570" s="618" t="s">
        <v>1132</v>
      </c>
      <c r="C570" s="674"/>
    </row>
    <row r="571" spans="2:48">
      <c r="B571" s="620" t="s">
        <v>1133</v>
      </c>
      <c r="C571" s="674">
        <v>0.05</v>
      </c>
    </row>
    <row r="572" spans="2:48">
      <c r="B572"/>
    </row>
    <row r="573" spans="2:48">
      <c r="B573" s="609" t="s">
        <v>1134</v>
      </c>
    </row>
    <row r="574" spans="2:48">
      <c r="B574" t="s">
        <v>1135</v>
      </c>
      <c r="C574" s="621" t="s">
        <v>1136</v>
      </c>
      <c r="AV574">
        <f t="shared" ref="AV574" si="122">+AV489+AV502+AV539+AV541+AV514-AV527</f>
        <v>877</v>
      </c>
    </row>
    <row r="575" spans="2:48">
      <c r="B575" s="497" t="s">
        <v>1137</v>
      </c>
      <c r="C575" s="621"/>
    </row>
    <row r="576" spans="2:48">
      <c r="B576" s="497" t="s">
        <v>1138</v>
      </c>
      <c r="C576" s="444" t="s">
        <v>1139</v>
      </c>
    </row>
    <row r="577" spans="2:49">
      <c r="B577"/>
    </row>
    <row r="578" spans="2:49" ht="15.75">
      <c r="B578" s="549" t="s">
        <v>1140</v>
      </c>
      <c r="C578" s="594" t="s">
        <v>1054</v>
      </c>
    </row>
    <row r="579" spans="2:49" ht="15.75">
      <c r="B579" s="622" t="s">
        <v>1141</v>
      </c>
    </row>
    <row r="580" spans="2:49">
      <c r="B580" s="216" t="s">
        <v>1142</v>
      </c>
    </row>
    <row r="581" spans="2:49">
      <c r="B581" s="623" t="s">
        <v>1367</v>
      </c>
      <c r="C581" s="594" t="s">
        <v>1143</v>
      </c>
      <c r="AV581">
        <f>+AV154/AU154-1</f>
        <v>3.144650775648028E-2</v>
      </c>
      <c r="AW581">
        <f>+AW154/AV154-1</f>
        <v>1.8383398006725171E-2</v>
      </c>
    </row>
    <row r="582" spans="2:49">
      <c r="B582" s="624" t="s">
        <v>1144</v>
      </c>
      <c r="C582" s="675">
        <v>0.7</v>
      </c>
      <c r="AV582">
        <f>+AU581</f>
        <v>0</v>
      </c>
      <c r="AW582">
        <f>+AV581</f>
        <v>3.144650775648028E-2</v>
      </c>
    </row>
    <row r="583" spans="2:49">
      <c r="B583" s="624" t="s">
        <v>1145</v>
      </c>
      <c r="C583" s="675"/>
    </row>
    <row r="584" spans="2:49">
      <c r="B584" s="625" t="s">
        <v>1146</v>
      </c>
      <c r="C584" s="675">
        <v>0.5</v>
      </c>
      <c r="AV584">
        <f>+$C584*AV582+(1-$C584)*AV583</f>
        <v>0</v>
      </c>
      <c r="AW584">
        <f>+$C584*AW582+(1-$C584)*AW583</f>
        <v>1.572325387824014E-2</v>
      </c>
    </row>
    <row r="585" spans="2:49">
      <c r="B585" s="606" t="s">
        <v>1147</v>
      </c>
      <c r="C585" s="675"/>
    </row>
    <row r="586" spans="2:49">
      <c r="B586" s="626" t="s">
        <v>1148</v>
      </c>
      <c r="C586" s="671"/>
    </row>
    <row r="587" spans="2:49">
      <c r="B587" s="216" t="s">
        <v>1149</v>
      </c>
      <c r="C587" s="671">
        <v>0.51</v>
      </c>
    </row>
    <row r="588" spans="2:49">
      <c r="B588" t="s">
        <v>1150</v>
      </c>
      <c r="C588" s="671">
        <v>0.8</v>
      </c>
      <c r="AV588">
        <f t="shared" ref="AV588" si="123">+AV609</f>
        <v>0.976618595743318</v>
      </c>
    </row>
    <row r="589" spans="2:49">
      <c r="B589" t="s">
        <v>1151</v>
      </c>
      <c r="C589" s="595" t="s">
        <v>1125</v>
      </c>
    </row>
    <row r="590" spans="2:49">
      <c r="B590" s="606" t="s">
        <v>1152</v>
      </c>
    </row>
    <row r="591" spans="2:49">
      <c r="B591" t="s">
        <v>1153</v>
      </c>
      <c r="C591" s="670">
        <v>0.2</v>
      </c>
    </row>
    <row r="592" spans="2:49">
      <c r="B592" t="s">
        <v>1154</v>
      </c>
      <c r="C592" s="595" t="s">
        <v>1125</v>
      </c>
    </row>
    <row r="593" spans="2:3">
      <c r="B593" t="s">
        <v>1155</v>
      </c>
    </row>
    <row r="594" spans="2:3">
      <c r="B594" s="606" t="s">
        <v>1156</v>
      </c>
      <c r="C594" s="627" t="s">
        <v>1125</v>
      </c>
    </row>
    <row r="595" spans="2:3">
      <c r="B595" s="497" t="s">
        <v>1157</v>
      </c>
      <c r="C595" s="676">
        <v>0.2</v>
      </c>
    </row>
    <row r="596" spans="2:3">
      <c r="B596" s="606" t="s">
        <v>1156</v>
      </c>
      <c r="C596" s="628"/>
    </row>
    <row r="597" spans="2:3">
      <c r="B597"/>
    </row>
    <row r="598" spans="2:3">
      <c r="B598" s="629" t="s">
        <v>1158</v>
      </c>
      <c r="C598" s="630" t="s">
        <v>1159</v>
      </c>
    </row>
    <row r="599" spans="2:3">
      <c r="B599" s="631" t="s">
        <v>1160</v>
      </c>
      <c r="C599" s="632"/>
    </row>
    <row r="600" spans="2:3">
      <c r="B600" s="632" t="s">
        <v>1161</v>
      </c>
      <c r="C600" s="630" t="s">
        <v>1162</v>
      </c>
    </row>
    <row r="601" spans="2:3">
      <c r="B601" s="632" t="s">
        <v>1163</v>
      </c>
      <c r="C601" s="678">
        <v>0.7</v>
      </c>
    </row>
    <row r="602" spans="2:3">
      <c r="B602" s="632" t="s">
        <v>1164</v>
      </c>
      <c r="C602" s="632"/>
    </row>
    <row r="603" spans="2:3">
      <c r="B603" s="633" t="s">
        <v>1165</v>
      </c>
      <c r="C603" s="678">
        <v>0</v>
      </c>
    </row>
    <row r="604" spans="2:3">
      <c r="B604" s="633" t="s">
        <v>1166</v>
      </c>
      <c r="C604" s="629"/>
    </row>
    <row r="605" spans="2:3">
      <c r="B605" s="632" t="s">
        <v>1167</v>
      </c>
      <c r="C605" s="677"/>
    </row>
    <row r="606" spans="2:3">
      <c r="B606" s="632" t="s">
        <v>1168</v>
      </c>
      <c r="C606" s="678">
        <v>0.5</v>
      </c>
    </row>
    <row r="607" spans="2:3">
      <c r="B607" s="632" t="s">
        <v>1169</v>
      </c>
      <c r="C607" s="632"/>
    </row>
    <row r="608" spans="2:3">
      <c r="B608"/>
    </row>
    <row r="609" spans="2:48">
      <c r="B609" s="216" t="s">
        <v>1170</v>
      </c>
      <c r="C609" t="s">
        <v>1171</v>
      </c>
      <c r="AV609">
        <f t="shared" ref="AV609" si="124">+AV613/AV611</f>
        <v>0.976618595743318</v>
      </c>
    </row>
    <row r="610" spans="2:48">
      <c r="B610" s="634" t="s">
        <v>1172</v>
      </c>
      <c r="AV610">
        <f t="shared" ref="AV610" si="125">+LN(AV609)</f>
        <v>-2.3659086225889286E-2</v>
      </c>
    </row>
    <row r="611" spans="2:48" ht="15.75">
      <c r="B611" s="635" t="s">
        <v>1173</v>
      </c>
      <c r="AV611">
        <f>+(AV624*AV615^$C615*AV618^$C618*AV621^$C621)/4</f>
        <v>893.90065252192699</v>
      </c>
    </row>
    <row r="612" spans="2:48">
      <c r="B612" s="576" t="s">
        <v>1174</v>
      </c>
      <c r="AV612" t="e">
        <f t="shared" ref="AV612" si="126">+AV611/AU611-1</f>
        <v>#DIV/0!</v>
      </c>
    </row>
    <row r="613" spans="2:48">
      <c r="B613" t="s">
        <v>1175</v>
      </c>
      <c r="AV613">
        <f t="shared" ref="AV613" si="127">+AV468</f>
        <v>873</v>
      </c>
    </row>
    <row r="614" spans="2:48">
      <c r="B614" s="576" t="s">
        <v>1176</v>
      </c>
      <c r="AV614" t="e">
        <f>+(AV613/AL613)^0.1-1</f>
        <v>#DIV/0!</v>
      </c>
    </row>
    <row r="615" spans="2:48">
      <c r="B615" t="s">
        <v>1177</v>
      </c>
      <c r="C615">
        <v>0.25</v>
      </c>
      <c r="AU615">
        <f>+AU355</f>
        <v>3444.16774516742</v>
      </c>
      <c r="AV615">
        <f>+AU615*(1-AV617)+AV501</f>
        <v>3306.4010353607232</v>
      </c>
    </row>
    <row r="616" spans="2:48">
      <c r="B616" t="s">
        <v>1178</v>
      </c>
      <c r="AV616">
        <f t="shared" ref="AV616" si="128">+AV615/AU615-1</f>
        <v>-4.0000000000000036E-2</v>
      </c>
    </row>
    <row r="617" spans="2:48">
      <c r="B617" t="s">
        <v>1179</v>
      </c>
      <c r="AU617">
        <f>+AX356</f>
        <v>0.04</v>
      </c>
      <c r="AV617">
        <f>+AU617</f>
        <v>0.04</v>
      </c>
    </row>
    <row r="618" spans="2:48">
      <c r="B618" t="s">
        <v>1368</v>
      </c>
      <c r="C618">
        <v>0.15</v>
      </c>
      <c r="AU618">
        <f>+AX405</f>
        <v>3794.6475145527584</v>
      </c>
      <c r="AV618">
        <f>+AU618*1</f>
        <v>3794.6475145527584</v>
      </c>
    </row>
    <row r="619" spans="2:48">
      <c r="B619" t="s">
        <v>1180</v>
      </c>
      <c r="C619">
        <v>0.6</v>
      </c>
      <c r="AU619">
        <f>+AX398</f>
        <v>4.4290000000000003</v>
      </c>
      <c r="AV619">
        <f t="shared" ref="AV619" si="129">+AU619*(1+AV620)</f>
        <v>4.4290000000000003</v>
      </c>
    </row>
    <row r="620" spans="2:48">
      <c r="B620" t="s">
        <v>1181</v>
      </c>
      <c r="AV620">
        <f t="shared" ref="AV620" si="130">+AU620</f>
        <v>0</v>
      </c>
    </row>
    <row r="621" spans="2:48">
      <c r="B621" t="s">
        <v>1182</v>
      </c>
      <c r="C621">
        <v>0.6</v>
      </c>
      <c r="AU621">
        <f t="shared" ref="AU621:AV621" si="131">+AU619*(1-AU623)</f>
        <v>4.2961299999999998</v>
      </c>
      <c r="AV621">
        <f t="shared" si="131"/>
        <v>4.2961299999999998</v>
      </c>
    </row>
    <row r="622" spans="2:48">
      <c r="B622" t="s">
        <v>1183</v>
      </c>
      <c r="AV622">
        <f t="shared" ref="AV622" si="132">+AV621/AU621-1</f>
        <v>0</v>
      </c>
    </row>
    <row r="623" spans="2:48">
      <c r="B623" t="s">
        <v>1184</v>
      </c>
      <c r="AU623">
        <v>0.03</v>
      </c>
      <c r="AV623">
        <f t="shared" ref="AV623" si="133">+AU623</f>
        <v>0.03</v>
      </c>
    </row>
    <row r="624" spans="2:48">
      <c r="B624" t="s">
        <v>1185</v>
      </c>
      <c r="C624">
        <v>1</v>
      </c>
      <c r="AU624">
        <v>56</v>
      </c>
      <c r="AV624">
        <f t="shared" ref="AV624" si="134">+AU624*(1+AV625)</f>
        <v>57.120000000000005</v>
      </c>
    </row>
    <row r="625" spans="2:48">
      <c r="B625" t="s">
        <v>1186</v>
      </c>
      <c r="AV625">
        <v>0.02</v>
      </c>
    </row>
    <row r="626" spans="2:48">
      <c r="B626"/>
    </row>
    <row r="627" spans="2:48">
      <c r="B627" s="216" t="s">
        <v>1187</v>
      </c>
      <c r="AV627">
        <f ca="1">+$F629*AV629+$F631*AV631+$F635*AV635</f>
        <v>0</v>
      </c>
    </row>
    <row r="628" spans="2:48">
      <c r="B628" s="603" t="s">
        <v>1188</v>
      </c>
      <c r="C628" s="636"/>
      <c r="AV628">
        <f ca="1">+AV627</f>
        <v>0</v>
      </c>
    </row>
    <row r="629" spans="2:48">
      <c r="B629" t="s">
        <v>1189</v>
      </c>
      <c r="C629" s="637">
        <v>0.79999999999999993</v>
      </c>
      <c r="AV629">
        <f t="shared" ref="AV629" si="135">+AV580</f>
        <v>0</v>
      </c>
    </row>
    <row r="630" spans="2:48">
      <c r="B630" t="s">
        <v>1190</v>
      </c>
      <c r="C630" s="497">
        <v>0.28000000000000003</v>
      </c>
    </row>
    <row r="631" spans="2:48">
      <c r="B631" t="s">
        <v>1191</v>
      </c>
      <c r="C631" s="497">
        <v>0.16</v>
      </c>
      <c r="AV631">
        <f ca="1">+AV633+AV$636</f>
        <v>2.2862795890959357E-2</v>
      </c>
    </row>
    <row r="632" spans="2:48">
      <c r="B632" t="s">
        <v>1192</v>
      </c>
      <c r="C632" s="638"/>
    </row>
    <row r="633" spans="2:48">
      <c r="B633" t="s">
        <v>1193</v>
      </c>
      <c r="C633" s="638"/>
      <c r="AV633">
        <f t="shared" ref="AV633" si="136">+(AT481+AU481+AV481)/3</f>
        <v>2.6323995774841083E-2</v>
      </c>
    </row>
    <row r="634" spans="2:48">
      <c r="B634" t="s">
        <v>1194</v>
      </c>
      <c r="C634" s="497">
        <v>0.08</v>
      </c>
    </row>
    <row r="635" spans="2:48">
      <c r="B635" t="s">
        <v>1195</v>
      </c>
      <c r="C635" s="497">
        <v>0.04</v>
      </c>
      <c r="AV635">
        <f ca="1">+AV638+AV$636</f>
        <v>4.0347167789038942E-2</v>
      </c>
    </row>
    <row r="636" spans="2:48">
      <c r="B636" s="626" t="s">
        <v>1196</v>
      </c>
      <c r="C636" s="497"/>
      <c r="AV636">
        <f ca="1">+AV692</f>
        <v>0</v>
      </c>
    </row>
    <row r="637" spans="2:48">
      <c r="B637" t="s">
        <v>1197</v>
      </c>
    </row>
    <row r="638" spans="2:48">
      <c r="B638" t="s">
        <v>1198</v>
      </c>
      <c r="AV638">
        <f t="shared" ref="AV638" si="137">+(AT483+AU483+AV483)/3</f>
        <v>4.0347167789038942E-2</v>
      </c>
    </row>
    <row r="639" spans="2:48">
      <c r="B639"/>
    </row>
    <row r="640" spans="2:48">
      <c r="B640" s="216" t="s">
        <v>1199</v>
      </c>
      <c r="AV640">
        <f t="shared" ref="AV640" ca="1" si="138">+(1-AV$648)*AV641+AV$648*AV642</f>
        <v>0</v>
      </c>
    </row>
    <row r="641" spans="2:48">
      <c r="B641" t="s">
        <v>1200</v>
      </c>
      <c r="AV641">
        <f t="shared" ref="AV641" si="139">+AV580</f>
        <v>0</v>
      </c>
    </row>
    <row r="642" spans="2:48">
      <c r="B642" t="s">
        <v>1201</v>
      </c>
      <c r="C642" s="444" t="s">
        <v>1202</v>
      </c>
      <c r="AV642">
        <f t="shared" ref="AV642" ca="1" si="140">+AV643+AV692</f>
        <v>0</v>
      </c>
    </row>
    <row r="643" spans="2:48">
      <c r="B643" t="s">
        <v>1203</v>
      </c>
      <c r="AV643">
        <f>+AV16</f>
        <v>0</v>
      </c>
    </row>
    <row r="644" spans="2:48">
      <c r="B644" s="603" t="s">
        <v>1204</v>
      </c>
    </row>
    <row r="645" spans="2:48">
      <c r="B645" s="497" t="s">
        <v>1205</v>
      </c>
      <c r="C645" s="497"/>
    </row>
    <row r="646" spans="2:48">
      <c r="B646" t="s">
        <v>1206</v>
      </c>
    </row>
    <row r="647" spans="2:48">
      <c r="B647" t="s">
        <v>1207</v>
      </c>
    </row>
    <row r="648" spans="2:48">
      <c r="B648" t="s">
        <v>1208</v>
      </c>
      <c r="C648" s="611" t="s">
        <v>1209</v>
      </c>
      <c r="AV648">
        <f>+AV106</f>
        <v>58</v>
      </c>
    </row>
    <row r="649" spans="2:48">
      <c r="B649"/>
    </row>
    <row r="650" spans="2:48">
      <c r="B650" s="216" t="s">
        <v>1210</v>
      </c>
      <c r="AV650" t="e">
        <f>+AV653</f>
        <v>#DIV/0!</v>
      </c>
    </row>
    <row r="651" spans="2:48">
      <c r="B651" t="s">
        <v>1211</v>
      </c>
      <c r="AV651">
        <f t="shared" ref="AV651" si="141">+AV621</f>
        <v>4.2961299999999998</v>
      </c>
    </row>
    <row r="652" spans="2:48">
      <c r="B652" t="s">
        <v>1212</v>
      </c>
      <c r="AV652" t="e">
        <f t="shared" ref="AV652" si="142">+(AV613*AV615^(-$F615)*AV618^(-$F618)*AV624^(-1))^(1/$F619)</f>
        <v>#DIV/0!</v>
      </c>
    </row>
    <row r="653" spans="2:48">
      <c r="B653" s="609" t="s">
        <v>1213</v>
      </c>
      <c r="AV653" t="e">
        <f t="shared" ref="AV653" si="143">+$F654*AV654+(1-$F654)*AU653*(1+$F655*AV655)*(1+$F656*AV656)</f>
        <v>#DIV/0!</v>
      </c>
    </row>
    <row r="654" spans="2:48">
      <c r="B654" t="s">
        <v>1214</v>
      </c>
      <c r="C654" s="639">
        <v>0.5</v>
      </c>
      <c r="AV654">
        <f t="shared" ref="AV654" si="144">+AU651</f>
        <v>0</v>
      </c>
    </row>
    <row r="655" spans="2:48">
      <c r="B655" t="s">
        <v>1215</v>
      </c>
      <c r="C655" s="639">
        <v>1</v>
      </c>
      <c r="AV655" t="e">
        <f t="shared" ref="AV655" si="145">+AV613/AU613-1</f>
        <v>#DIV/0!</v>
      </c>
    </row>
    <row r="656" spans="2:48">
      <c r="B656" t="s">
        <v>1216</v>
      </c>
      <c r="C656" s="639">
        <v>-0.2</v>
      </c>
      <c r="AV656">
        <f t="shared" ref="AV656" si="146">+AV604</f>
        <v>0</v>
      </c>
    </row>
    <row r="657" spans="2:48">
      <c r="B657"/>
    </row>
    <row r="658" spans="2:48">
      <c r="B658"/>
      <c r="AV658">
        <f t="shared" ref="AV658" si="147">+AV$465</f>
        <v>0</v>
      </c>
    </row>
    <row r="659" spans="2:48" ht="15.75">
      <c r="B659" s="640" t="s">
        <v>1217</v>
      </c>
    </row>
    <row r="660" spans="2:48">
      <c r="B660" s="641" t="s">
        <v>1218</v>
      </c>
      <c r="C660" s="642" t="s">
        <v>1219</v>
      </c>
      <c r="AV660" t="e">
        <f t="shared" ref="AV660" si="148">+LN(AV661/AV662)</f>
        <v>#DIV/0!</v>
      </c>
    </row>
    <row r="661" spans="2:48">
      <c r="B661" s="643" t="s">
        <v>1220</v>
      </c>
      <c r="C661" s="644" t="s">
        <v>1055</v>
      </c>
      <c r="AV661">
        <f>+AU661/(1+AV75)</f>
        <v>0</v>
      </c>
    </row>
    <row r="662" spans="2:48">
      <c r="B662" s="643" t="s">
        <v>1221</v>
      </c>
      <c r="C662" s="644" t="s">
        <v>1222</v>
      </c>
      <c r="AV662">
        <f t="shared" ref="AV662" si="149">+AVERAGE(AO661:AV661)</f>
        <v>0</v>
      </c>
    </row>
    <row r="663" spans="2:48">
      <c r="B663" s="643" t="s">
        <v>1223</v>
      </c>
      <c r="C663" s="643"/>
      <c r="AV663" t="e">
        <f t="shared" ref="AV663" si="150">+AV662/AU662-1</f>
        <v>#DIV/0!</v>
      </c>
    </row>
    <row r="664" spans="2:48">
      <c r="B664" s="643" t="s">
        <v>1224</v>
      </c>
      <c r="C664" s="644" t="s">
        <v>1055</v>
      </c>
      <c r="AV664">
        <f>+AV74</f>
        <v>62</v>
      </c>
    </row>
    <row r="665" spans="2:48">
      <c r="B665" s="643" t="s">
        <v>1225</v>
      </c>
      <c r="C665" s="643"/>
      <c r="AV665" t="e">
        <f t="shared" ref="AV665" si="151">+AV664/AU664-1</f>
        <v>#DIV/0!</v>
      </c>
    </row>
    <row r="666" spans="2:48">
      <c r="B666"/>
      <c r="C666" s="645" t="s">
        <v>1226</v>
      </c>
    </row>
    <row r="667" spans="2:48" ht="15.75">
      <c r="B667" s="646" t="s">
        <v>1227</v>
      </c>
      <c r="C667" s="645">
        <v>0.2</v>
      </c>
      <c r="AV667">
        <f ca="1">+AV678-$F677*AV677</f>
        <v>0</v>
      </c>
    </row>
    <row r="668" spans="2:48">
      <c r="B668" s="647" t="s">
        <v>1228</v>
      </c>
      <c r="C668" s="623"/>
      <c r="AV668">
        <f t="shared" ref="AV668" si="152">+LN(AV664)</f>
        <v>4.1271343850450917</v>
      </c>
    </row>
    <row r="669" spans="2:48">
      <c r="B669" t="s">
        <v>1229</v>
      </c>
      <c r="AV669">
        <f ca="1">+AV714</f>
        <v>-3.5000000000000003E-2</v>
      </c>
    </row>
    <row r="670" spans="2:48">
      <c r="B670" s="606" t="s">
        <v>1230</v>
      </c>
      <c r="AV670">
        <f ca="1">-$F677*AV677</f>
        <v>0</v>
      </c>
    </row>
    <row r="671" spans="2:48">
      <c r="B671" t="s">
        <v>1231</v>
      </c>
      <c r="AV671">
        <f t="shared" ref="AV671" ca="1" si="153">+AV669-AV672</f>
        <v>-3.5000000000000003E-2</v>
      </c>
    </row>
    <row r="672" spans="2:48">
      <c r="B672" t="s">
        <v>1232</v>
      </c>
      <c r="AV672">
        <f t="shared" ref="AV672" ca="1" si="154">+AV628</f>
        <v>0</v>
      </c>
    </row>
    <row r="673" spans="2:48">
      <c r="B673" t="s">
        <v>1233</v>
      </c>
      <c r="AV673">
        <v>2.5000000000000001E-2</v>
      </c>
    </row>
    <row r="674" spans="2:48">
      <c r="B674" t="s">
        <v>1234</v>
      </c>
      <c r="AV674">
        <f t="shared" ref="AV674" si="155">+AV673-AV675</f>
        <v>5.000000000000001E-3</v>
      </c>
    </row>
    <row r="675" spans="2:48">
      <c r="B675" s="648" t="s">
        <v>1235</v>
      </c>
      <c r="C675" s="611" t="s">
        <v>1236</v>
      </c>
      <c r="AV675">
        <v>0.02</v>
      </c>
    </row>
    <row r="676" spans="2:48">
      <c r="B676" s="648" t="s">
        <v>1237</v>
      </c>
      <c r="C676" s="649" t="s">
        <v>1238</v>
      </c>
      <c r="AV676">
        <v>0.03</v>
      </c>
    </row>
    <row r="677" spans="2:48">
      <c r="B677" t="s">
        <v>1239</v>
      </c>
      <c r="C677" s="628">
        <v>0.5</v>
      </c>
      <c r="AV677">
        <f ca="1">+AV669-AV673-AV676</f>
        <v>-0.09</v>
      </c>
    </row>
    <row r="678" spans="2:48">
      <c r="B678" t="s">
        <v>1240</v>
      </c>
      <c r="C678">
        <v>0.5</v>
      </c>
      <c r="AV678">
        <f t="shared" ref="AV678" si="156">+AU667*$F678+AW667*(1-$F678)</f>
        <v>0</v>
      </c>
    </row>
    <row r="679" spans="2:48">
      <c r="B679" s="497" t="s">
        <v>1241</v>
      </c>
      <c r="C679" s="650" t="s">
        <v>1125</v>
      </c>
      <c r="AV679">
        <f ca="1">+AV671-AV674-AV676</f>
        <v>-7.0000000000000007E-2</v>
      </c>
    </row>
    <row r="680" spans="2:48">
      <c r="B680"/>
    </row>
    <row r="681" spans="2:48" ht="15.75">
      <c r="B681" s="651" t="s">
        <v>1242</v>
      </c>
    </row>
    <row r="682" spans="2:48">
      <c r="B682" t="s">
        <v>1243</v>
      </c>
      <c r="C682" s="652" t="s">
        <v>1244</v>
      </c>
      <c r="AV682">
        <v>5.0000000000000001E-3</v>
      </c>
    </row>
    <row r="683" spans="2:48">
      <c r="B683" t="s">
        <v>1245</v>
      </c>
      <c r="C683" s="555" t="s">
        <v>1236</v>
      </c>
      <c r="AV683">
        <v>0.05</v>
      </c>
    </row>
    <row r="684" spans="2:48">
      <c r="B684" t="s">
        <v>1246</v>
      </c>
      <c r="AV684">
        <f>+AV13*0+AV675</f>
        <v>0.02</v>
      </c>
    </row>
    <row r="685" spans="2:48">
      <c r="B685" t="s">
        <v>1247</v>
      </c>
      <c r="AV685">
        <f t="shared" ref="AV685" si="157">+AV682+AV683-AV684</f>
        <v>3.5000000000000003E-2</v>
      </c>
    </row>
    <row r="686" spans="2:48">
      <c r="B686" s="216" t="s">
        <v>1248</v>
      </c>
      <c r="C686" s="595" t="s">
        <v>1249</v>
      </c>
    </row>
    <row r="687" spans="2:48">
      <c r="B687" t="s">
        <v>1250</v>
      </c>
      <c r="C687" s="497">
        <v>0.8</v>
      </c>
      <c r="AV687">
        <f t="shared" ref="AV687" si="158">+$F687*AU685+(1-$F687)*AV685</f>
        <v>3.5000000000000003E-2</v>
      </c>
    </row>
    <row r="688" spans="2:48">
      <c r="B688"/>
      <c r="C688" s="653" t="s">
        <v>1251</v>
      </c>
    </row>
    <row r="689" spans="2:48">
      <c r="B689" s="648" t="s">
        <v>1252</v>
      </c>
      <c r="C689" s="606">
        <v>0.8</v>
      </c>
      <c r="AV689">
        <f t="shared" ref="AV689" si="159">+AU689+AV687</f>
        <v>3.5000000000000003E-2</v>
      </c>
    </row>
    <row r="690" spans="2:48">
      <c r="B690" s="648"/>
      <c r="C690" s="606"/>
    </row>
    <row r="691" spans="2:48" ht="15.75">
      <c r="B691" s="654" t="s">
        <v>1253</v>
      </c>
      <c r="C691" s="655"/>
      <c r="AV691">
        <f t="shared" ref="AV691" ca="1" si="160">+$F667*AV667+$F689*AV689</f>
        <v>0</v>
      </c>
    </row>
    <row r="692" spans="2:48">
      <c r="B692" s="648" t="s">
        <v>1254</v>
      </c>
      <c r="AV692">
        <f ca="1">+AV691-AU691</f>
        <v>0</v>
      </c>
    </row>
    <row r="693" spans="2:48">
      <c r="B693" s="606" t="s">
        <v>1255</v>
      </c>
      <c r="AV693">
        <f t="shared" ref="AV693" si="161">+EXP(AV689)</f>
        <v>1.0356197087996233</v>
      </c>
    </row>
    <row r="694" spans="2:48">
      <c r="B694" s="648" t="s">
        <v>1256</v>
      </c>
      <c r="AV694">
        <f t="shared" ref="AV694" ca="1" si="162">+AV692+AV675-AV627</f>
        <v>0.02</v>
      </c>
    </row>
    <row r="695" spans="2:48">
      <c r="B695" s="606" t="s">
        <v>1257</v>
      </c>
      <c r="AV695">
        <f ca="1">+AU695*(1+AV694)</f>
        <v>0</v>
      </c>
    </row>
    <row r="696" spans="2:48">
      <c r="B696" s="606" t="s">
        <v>1258</v>
      </c>
      <c r="AV696">
        <f t="shared" ref="AV696" si="163">+AU696*(1+AV682)</f>
        <v>0</v>
      </c>
    </row>
    <row r="697" spans="2:48">
      <c r="B697" s="606" t="s">
        <v>1259</v>
      </c>
      <c r="AV697" t="e">
        <f t="shared" ref="AV697" ca="1" si="164">+LN(AV695/AV696)</f>
        <v>#DIV/0!</v>
      </c>
    </row>
    <row r="698" spans="2:48">
      <c r="B698" s="648" t="s">
        <v>1260</v>
      </c>
      <c r="AV698">
        <f ca="1">+AV461+AV692-AV627</f>
        <v>0</v>
      </c>
    </row>
    <row r="699" spans="2:48">
      <c r="B699" s="648" t="s">
        <v>1261</v>
      </c>
      <c r="AV699">
        <f ca="1">+AV485+AV692-AV627</f>
        <v>7.9079010811725817E-2</v>
      </c>
    </row>
    <row r="700" spans="2:48">
      <c r="B700" s="648"/>
    </row>
    <row r="701" spans="2:48">
      <c r="B701" s="576" t="s">
        <v>1262</v>
      </c>
    </row>
    <row r="702" spans="2:48">
      <c r="B702" s="656" t="s">
        <v>1263</v>
      </c>
    </row>
    <row r="703" spans="2:48">
      <c r="B703" s="657" t="s">
        <v>1264</v>
      </c>
    </row>
    <row r="704" spans="2:48">
      <c r="B704" s="656" t="s">
        <v>1265</v>
      </c>
    </row>
    <row r="705" spans="2:48">
      <c r="B705" s="656" t="s">
        <v>1266</v>
      </c>
    </row>
    <row r="706" spans="2:48">
      <c r="B706" s="656" t="s">
        <v>1267</v>
      </c>
    </row>
    <row r="707" spans="2:48">
      <c r="B707" s="658" t="s">
        <v>1268</v>
      </c>
    </row>
    <row r="708" spans="2:48">
      <c r="B708"/>
    </row>
    <row r="709" spans="2:48" ht="15.75">
      <c r="B709" s="549" t="s">
        <v>1269</v>
      </c>
      <c r="AV709">
        <f t="shared" ref="AV709" si="165">+AV$465</f>
        <v>0</v>
      </c>
    </row>
    <row r="710" spans="2:48">
      <c r="B710" s="216" t="s">
        <v>1270</v>
      </c>
    </row>
    <row r="711" spans="2:48">
      <c r="B711" s="659" t="s">
        <v>1271</v>
      </c>
      <c r="AV711">
        <f t="shared" ref="AV711" ca="1" si="166">+AV713-AV718</f>
        <v>-5.5000000000000007E-2</v>
      </c>
    </row>
    <row r="712" spans="2:48">
      <c r="B712" s="659" t="s">
        <v>1272</v>
      </c>
      <c r="AV712">
        <f ca="1">+AV714-AV717</f>
        <v>-5.5000000000000007E-2</v>
      </c>
    </row>
    <row r="713" spans="2:48">
      <c r="B713" s="660" t="s">
        <v>1273</v>
      </c>
      <c r="C713" s="661"/>
      <c r="AV713">
        <f ca="1">+AV714-AV724</f>
        <v>-3.5000000000000003E-2</v>
      </c>
    </row>
    <row r="714" spans="2:48" ht="15.75">
      <c r="B714" s="654" t="s">
        <v>1274</v>
      </c>
      <c r="C714" s="662" t="s">
        <v>1275</v>
      </c>
      <c r="AV714">
        <f ca="1">+$F716*AV716+(1-$F716)*(AV717+$F720*AV720+IF(AV722&lt;0,1.1,$F722)*AV722+$F727*AV727)+AV731</f>
        <v>-3.5000000000000003E-2</v>
      </c>
    </row>
    <row r="715" spans="2:48">
      <c r="B715" t="s">
        <v>1276</v>
      </c>
      <c r="C715" s="594" t="s">
        <v>1277</v>
      </c>
      <c r="AV715">
        <f t="shared" ref="AV715" si="167">+AV447</f>
        <v>0</v>
      </c>
    </row>
    <row r="716" spans="2:48">
      <c r="B716" t="s">
        <v>1278</v>
      </c>
      <c r="C716" s="663">
        <v>0.7</v>
      </c>
      <c r="AV716">
        <f>+AU715</f>
        <v>0</v>
      </c>
    </row>
    <row r="717" spans="2:48">
      <c r="B717" t="s">
        <v>1279</v>
      </c>
      <c r="C717" s="652" t="s">
        <v>1280</v>
      </c>
      <c r="AV717">
        <f t="shared" ref="AV717" si="168">+AV718+AV719</f>
        <v>0.02</v>
      </c>
    </row>
    <row r="718" spans="2:48">
      <c r="B718" t="s">
        <v>1281</v>
      </c>
      <c r="AV718">
        <v>0.02</v>
      </c>
    </row>
    <row r="719" spans="2:48">
      <c r="B719" t="s">
        <v>1282</v>
      </c>
      <c r="C719" s="663"/>
      <c r="AV719">
        <f t="shared" ref="AV719" si="169">+AW734</f>
        <v>0</v>
      </c>
    </row>
    <row r="720" spans="2:48">
      <c r="B720" t="s">
        <v>1283</v>
      </c>
      <c r="C720" s="663">
        <v>0.5</v>
      </c>
      <c r="AV720">
        <f t="shared" ref="AV720" si="170">+AV610</f>
        <v>-2.3659086225889286E-2</v>
      </c>
    </row>
    <row r="721" spans="2:48">
      <c r="B721" s="606" t="s">
        <v>1284</v>
      </c>
      <c r="C721" s="663"/>
      <c r="AV721">
        <f>+(1-$F716)*$F720*AV720</f>
        <v>0</v>
      </c>
    </row>
    <row r="722" spans="2:48">
      <c r="B722" t="s">
        <v>1285</v>
      </c>
      <c r="C722" s="663">
        <v>2.1</v>
      </c>
      <c r="AV722">
        <f t="shared" ref="AV722" si="171">+(AV724-AV726)</f>
        <v>-0.05</v>
      </c>
    </row>
    <row r="723" spans="2:48">
      <c r="B723" s="606" t="s">
        <v>1286</v>
      </c>
      <c r="C723" s="663"/>
      <c r="AV723">
        <f>+(1-$F716)*IF(AV722&lt;0,1.1,$F722)*AV722</f>
        <v>-5.5000000000000007E-2</v>
      </c>
    </row>
    <row r="724" spans="2:48">
      <c r="B724" t="s">
        <v>1287</v>
      </c>
      <c r="C724" s="663"/>
      <c r="AV724">
        <f t="shared" ref="AV724" si="172">+AW627</f>
        <v>0</v>
      </c>
    </row>
    <row r="725" spans="2:48">
      <c r="B725" t="s">
        <v>1288</v>
      </c>
      <c r="C725" s="663"/>
    </row>
    <row r="726" spans="2:48">
      <c r="B726" t="s">
        <v>1289</v>
      </c>
      <c r="C726" s="663"/>
      <c r="AV726">
        <f t="shared" ref="AV726" si="173">+AV734</f>
        <v>0.05</v>
      </c>
    </row>
    <row r="727" spans="2:48">
      <c r="B727" t="s">
        <v>1290</v>
      </c>
      <c r="C727" s="663">
        <v>0.2</v>
      </c>
      <c r="AV727">
        <f t="shared" ref="AV727" ca="1" si="174">+AV729-AV730</f>
        <v>-3.5000000000000003E-2</v>
      </c>
    </row>
    <row r="728" spans="2:48">
      <c r="B728" s="606" t="s">
        <v>1291</v>
      </c>
      <c r="C728" s="663"/>
      <c r="AV728">
        <f ca="1">+(1-$F716)*$F727*AV727</f>
        <v>0</v>
      </c>
    </row>
    <row r="729" spans="2:48">
      <c r="B729" t="s">
        <v>1292</v>
      </c>
      <c r="C729" s="663"/>
      <c r="AV729">
        <f ca="1">+AV691</f>
        <v>0</v>
      </c>
    </row>
    <row r="730" spans="2:48">
      <c r="B730" t="s">
        <v>1293</v>
      </c>
      <c r="C730" s="663"/>
      <c r="AV730">
        <f t="shared" ref="AV730" si="175">+AV689</f>
        <v>3.5000000000000003E-2</v>
      </c>
    </row>
    <row r="731" spans="2:48">
      <c r="B731" t="s">
        <v>1294</v>
      </c>
      <c r="C731" s="663">
        <v>1</v>
      </c>
      <c r="AV731">
        <v>0</v>
      </c>
    </row>
    <row r="732" spans="2:48">
      <c r="B732"/>
      <c r="C732" s="663"/>
    </row>
    <row r="733" spans="2:48">
      <c r="B733"/>
      <c r="C733" s="444" t="s">
        <v>1295</v>
      </c>
    </row>
    <row r="734" spans="2:48">
      <c r="B734" s="216" t="s">
        <v>1296</v>
      </c>
      <c r="C734" s="606">
        <v>0.5</v>
      </c>
      <c r="AV734">
        <f t="shared" ref="AV734" si="176">+$F734*AU734+(1-$F734)*AV735</f>
        <v>0.05</v>
      </c>
    </row>
    <row r="735" spans="2:48">
      <c r="B735" t="s">
        <v>1297</v>
      </c>
      <c r="C735" s="606"/>
      <c r="AV735">
        <v>0.05</v>
      </c>
    </row>
    <row r="736" spans="2:48">
      <c r="B736" t="s">
        <v>1298</v>
      </c>
      <c r="C736" s="606"/>
    </row>
    <row r="737" spans="2:48">
      <c r="B737"/>
    </row>
    <row r="738" spans="2:48">
      <c r="B738" s="216" t="s">
        <v>1299</v>
      </c>
    </row>
    <row r="739" spans="2:48">
      <c r="B739" t="s">
        <v>1300</v>
      </c>
      <c r="C739" s="662" t="s">
        <v>1275</v>
      </c>
      <c r="AV739">
        <f t="shared" ref="AV739" ca="1" si="177">+AV714</f>
        <v>-3.5000000000000003E-2</v>
      </c>
    </row>
    <row r="740" spans="2:48">
      <c r="B740" s="623" t="s">
        <v>1301</v>
      </c>
      <c r="AV740">
        <f t="shared" ref="AV740" si="178">+AV447</f>
        <v>0</v>
      </c>
    </row>
    <row r="741" spans="2:48">
      <c r="B741" t="s">
        <v>1302</v>
      </c>
      <c r="AV741">
        <v>0.02</v>
      </c>
    </row>
    <row r="742" spans="2:48">
      <c r="B742" t="s">
        <v>1303</v>
      </c>
      <c r="AV742">
        <f ca="1">+AV739+AV741</f>
        <v>-1.5000000000000003E-2</v>
      </c>
    </row>
    <row r="743" spans="2:48">
      <c r="B743" s="216" t="s">
        <v>1304</v>
      </c>
      <c r="AV743">
        <f ca="1">+AV742-AW$747</f>
        <v>-1.5000000000000003E-2</v>
      </c>
    </row>
    <row r="744" spans="2:48">
      <c r="B744" t="s">
        <v>1305</v>
      </c>
      <c r="AV744">
        <v>0.09</v>
      </c>
    </row>
    <row r="745" spans="2:48">
      <c r="B745" t="s">
        <v>1306</v>
      </c>
      <c r="AV745">
        <f ca="1">+AV742+AV744</f>
        <v>7.4999999999999997E-2</v>
      </c>
    </row>
    <row r="746" spans="2:48">
      <c r="B746" s="216" t="s">
        <v>1307</v>
      </c>
      <c r="AV746">
        <f ca="1">+AV745-AW$747</f>
        <v>7.4999999999999997E-2</v>
      </c>
    </row>
    <row r="747" spans="2:48">
      <c r="B747" t="s">
        <v>1308</v>
      </c>
      <c r="C747" s="662" t="s">
        <v>1309</v>
      </c>
      <c r="AV747">
        <f ca="1">+AV627</f>
        <v>0</v>
      </c>
    </row>
    <row r="748" spans="2:48">
      <c r="B748"/>
    </row>
    <row r="749" spans="2:48">
      <c r="B749" s="216" t="s">
        <v>1310</v>
      </c>
    </row>
    <row r="750" spans="2:48" ht="15.75">
      <c r="B750" s="654" t="s">
        <v>1311</v>
      </c>
      <c r="C750" s="662" t="s">
        <v>1312</v>
      </c>
      <c r="AV750" t="e">
        <f t="shared" ref="AV750" ca="1" si="179">+$F753*AV753+(1-$F753)*($F755*AV755+$F762*(AV762-AU762)-AV760)</f>
        <v>#DIV/0!</v>
      </c>
    </row>
    <row r="751" spans="2:48">
      <c r="B751" t="s">
        <v>1313</v>
      </c>
      <c r="AV751" t="e">
        <f t="shared" ref="AV751" ca="1" si="180">+AV752/AU752-1</f>
        <v>#DIV/0!</v>
      </c>
    </row>
    <row r="752" spans="2:48">
      <c r="B752" s="648" t="s">
        <v>1314</v>
      </c>
      <c r="C752" s="595" t="s">
        <v>1143</v>
      </c>
      <c r="AV752" t="e">
        <f ca="1">+AU752*(1+AV750)</f>
        <v>#DIV/0!</v>
      </c>
    </row>
    <row r="753" spans="2:48">
      <c r="B753" t="s">
        <v>1315</v>
      </c>
      <c r="C753" s="497">
        <v>0.5</v>
      </c>
      <c r="AV753" t="e">
        <f>+AV754/AU754-1</f>
        <v>#DIV/0!</v>
      </c>
    </row>
    <row r="754" spans="2:48">
      <c r="B754" t="s">
        <v>1316</v>
      </c>
      <c r="AV754">
        <f t="shared" ref="AV754" si="181">+AU752</f>
        <v>0</v>
      </c>
    </row>
    <row r="755" spans="2:48">
      <c r="B755" t="s">
        <v>1317</v>
      </c>
      <c r="C755" s="497">
        <v>1</v>
      </c>
      <c r="AV755" t="e">
        <f t="shared" ref="AV755" ca="1" si="182">+AV756/AU756-1</f>
        <v>#DIV/0!</v>
      </c>
    </row>
    <row r="756" spans="2:48">
      <c r="B756" t="s">
        <v>1318</v>
      </c>
      <c r="AV756">
        <f t="shared" ref="AV756" ca="1" si="183">+AV757*AV759</f>
        <v>0</v>
      </c>
    </row>
    <row r="757" spans="2:48">
      <c r="B757" t="s">
        <v>1319</v>
      </c>
      <c r="AV757">
        <f t="shared" ref="AV757" si="184">+AV574</f>
        <v>877</v>
      </c>
    </row>
    <row r="758" spans="2:48">
      <c r="B758" t="s">
        <v>1320</v>
      </c>
      <c r="AV758">
        <f ca="1">+AV640</f>
        <v>0</v>
      </c>
    </row>
    <row r="759" spans="2:48">
      <c r="B759" t="s">
        <v>1321</v>
      </c>
      <c r="AV759">
        <f t="shared" ref="AV759" ca="1" si="185">+AU759*(1+AV758)</f>
        <v>0</v>
      </c>
    </row>
    <row r="760" spans="2:48">
      <c r="B760" t="s">
        <v>1322</v>
      </c>
      <c r="AV760">
        <f>+AV761</f>
        <v>-0.03</v>
      </c>
    </row>
    <row r="761" spans="2:48">
      <c r="B761" s="497" t="s">
        <v>1323</v>
      </c>
      <c r="AV761">
        <v>-0.03</v>
      </c>
    </row>
    <row r="762" spans="2:48">
      <c r="B762" t="s">
        <v>1324</v>
      </c>
      <c r="C762" s="497">
        <v>-0.05</v>
      </c>
      <c r="AV762">
        <f ca="1">+AV714</f>
        <v>-3.5000000000000003E-2</v>
      </c>
    </row>
    <row r="763" spans="2:48">
      <c r="B763"/>
    </row>
    <row r="764" spans="2:48">
      <c r="B764" s="216" t="s">
        <v>1325</v>
      </c>
    </row>
    <row r="765" spans="2:48">
      <c r="B765" t="s">
        <v>1326</v>
      </c>
      <c r="AV765" t="e">
        <f t="shared" ref="AV765" ca="1" si="186">+AV752/AV766</f>
        <v>#DIV/0!</v>
      </c>
    </row>
    <row r="766" spans="2:48">
      <c r="B766" t="s">
        <v>1327</v>
      </c>
      <c r="AV766">
        <f t="shared" ref="AV766" si="187">+AV434</f>
        <v>3.3805597162961063</v>
      </c>
    </row>
    <row r="767" spans="2:48">
      <c r="B767" t="s">
        <v>1328</v>
      </c>
      <c r="C767" s="444" t="s">
        <v>1236</v>
      </c>
      <c r="AV767">
        <f t="shared" ref="AV767" si="188">+AV393</f>
        <v>0</v>
      </c>
    </row>
    <row r="768" spans="2:48">
      <c r="B768" t="s">
        <v>1329</v>
      </c>
      <c r="C768" s="444" t="s">
        <v>1330</v>
      </c>
      <c r="AV768" t="e">
        <f t="shared" ref="AV768" ca="1" si="189">+AV752-AV767</f>
        <v>#DIV/0!</v>
      </c>
    </row>
    <row r="769" spans="2:2">
      <c r="B769"/>
    </row>
    <row r="770" spans="2:2">
      <c r="B770" s="444" t="s">
        <v>1331</v>
      </c>
    </row>
  </sheetData>
  <mergeCells count="2">
    <mergeCell ref="C7:C10"/>
    <mergeCell ref="C11:C13"/>
  </mergeCells>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57150</xdr:colOff>
                <xdr:row>1</xdr:row>
                <xdr:rowOff>9525</xdr:rowOff>
              </from>
              <to>
                <xdr:col>110</xdr:col>
                <xdr:colOff>28575</xdr:colOff>
                <xdr:row>2</xdr:row>
                <xdr:rowOff>123825</xdr:rowOff>
              </to>
            </anchor>
          </controlPr>
        </control>
      </mc:Choice>
      <mc:Fallback>
        <control shapeId="3202"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5"/>
  <cols>
    <col min="1" max="1" width="54.42578125" customWidth="1"/>
    <col min="2" max="2" width="57.5703125" customWidth="1"/>
    <col min="3" max="3" width="46" customWidth="1"/>
  </cols>
  <sheetData>
    <row r="2" spans="1:3">
      <c r="A2" s="78" t="s">
        <v>463</v>
      </c>
      <c r="B2" s="78" t="s">
        <v>463</v>
      </c>
      <c r="C2" s="360" t="s">
        <v>463</v>
      </c>
    </row>
    <row r="3" spans="1:3">
      <c r="A3" s="38" t="s">
        <v>464</v>
      </c>
      <c r="B3" s="38" t="s">
        <v>464</v>
      </c>
      <c r="C3" s="361" t="s">
        <v>464</v>
      </c>
    </row>
    <row r="4" spans="1:3" ht="15.75" thickBot="1">
      <c r="A4" s="38" t="s">
        <v>465</v>
      </c>
      <c r="B4" s="38" t="s">
        <v>465</v>
      </c>
      <c r="C4" s="361" t="s">
        <v>465</v>
      </c>
    </row>
    <row r="5" spans="1:3" ht="15.75" thickTop="1">
      <c r="A5" s="37" t="s">
        <v>466</v>
      </c>
      <c r="B5" s="37" t="s">
        <v>466</v>
      </c>
      <c r="C5" s="362" t="s">
        <v>466</v>
      </c>
    </row>
    <row r="6" spans="1:3">
      <c r="A6" s="38" t="s">
        <v>464</v>
      </c>
      <c r="B6" s="38" t="s">
        <v>464</v>
      </c>
      <c r="C6" s="361" t="s">
        <v>464</v>
      </c>
    </row>
    <row r="7" spans="1:3" ht="15.75" thickBot="1">
      <c r="A7" s="38" t="s">
        <v>465</v>
      </c>
      <c r="B7" s="38" t="s">
        <v>465</v>
      </c>
      <c r="C7" s="361" t="s">
        <v>465</v>
      </c>
    </row>
    <row r="8" spans="1:3" ht="15.7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ht="15.75">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ht="15.75">
      <c r="A26" s="19" t="s">
        <v>121</v>
      </c>
      <c r="B26" s="19" t="s">
        <v>121</v>
      </c>
      <c r="C26" s="372" t="s">
        <v>121</v>
      </c>
    </row>
    <row r="27" spans="1:3" ht="15.75">
      <c r="A27" s="19" t="s">
        <v>122</v>
      </c>
      <c r="B27" s="19" t="s">
        <v>122</v>
      </c>
      <c r="C27" s="372" t="s">
        <v>122</v>
      </c>
    </row>
    <row r="28" spans="1:3" ht="15.75">
      <c r="A28" s="19" t="s">
        <v>123</v>
      </c>
      <c r="B28" s="19" t="s">
        <v>123</v>
      </c>
      <c r="C28" s="372" t="s">
        <v>123</v>
      </c>
    </row>
    <row r="29" spans="1:3" ht="15.75">
      <c r="A29" s="19" t="s">
        <v>124</v>
      </c>
      <c r="B29" s="19" t="s">
        <v>124</v>
      </c>
      <c r="C29" s="372" t="s">
        <v>124</v>
      </c>
    </row>
    <row r="30" spans="1:3" ht="15.75">
      <c r="A30" s="19" t="s">
        <v>125</v>
      </c>
      <c r="B30" s="19" t="s">
        <v>125</v>
      </c>
      <c r="C30" s="372" t="s">
        <v>125</v>
      </c>
    </row>
    <row r="31" spans="1:3" ht="15.75">
      <c r="A31" s="19" t="s">
        <v>126</v>
      </c>
      <c r="B31" s="19" t="s">
        <v>126</v>
      </c>
      <c r="C31" s="372" t="s">
        <v>126</v>
      </c>
    </row>
    <row r="32" spans="1:3">
      <c r="A32" s="18" t="s">
        <v>127</v>
      </c>
      <c r="B32" s="18" t="s">
        <v>127</v>
      </c>
      <c r="C32" s="371" t="s">
        <v>127</v>
      </c>
    </row>
    <row r="33" spans="1:3">
      <c r="A33" s="18" t="s">
        <v>120</v>
      </c>
      <c r="B33" s="18" t="s">
        <v>120</v>
      </c>
      <c r="C33" s="371" t="s">
        <v>120</v>
      </c>
    </row>
    <row r="34" spans="1:3" ht="15.75">
      <c r="A34" s="19" t="s">
        <v>121</v>
      </c>
      <c r="B34" s="19" t="s">
        <v>121</v>
      </c>
      <c r="C34" s="372" t="s">
        <v>121</v>
      </c>
    </row>
    <row r="35" spans="1:3" ht="15.75">
      <c r="A35" s="19" t="s">
        <v>122</v>
      </c>
      <c r="B35" s="19" t="s">
        <v>122</v>
      </c>
      <c r="C35" s="372" t="s">
        <v>122</v>
      </c>
    </row>
    <row r="36" spans="1:3" ht="15.75">
      <c r="A36" s="19" t="s">
        <v>123</v>
      </c>
      <c r="B36" s="19" t="s">
        <v>123</v>
      </c>
      <c r="C36" s="372" t="s">
        <v>123</v>
      </c>
    </row>
    <row r="37" spans="1:3" ht="15.75">
      <c r="A37" s="19" t="s">
        <v>124</v>
      </c>
      <c r="B37" s="19" t="s">
        <v>124</v>
      </c>
      <c r="C37" s="372" t="s">
        <v>124</v>
      </c>
    </row>
    <row r="38" spans="1:3" ht="15.75">
      <c r="A38" s="19" t="s">
        <v>125</v>
      </c>
      <c r="B38" s="19" t="s">
        <v>125</v>
      </c>
      <c r="C38" s="372" t="s">
        <v>125</v>
      </c>
    </row>
    <row r="39" spans="1:3" ht="15.75">
      <c r="A39" s="19" t="s">
        <v>126</v>
      </c>
      <c r="B39" s="19" t="s">
        <v>126</v>
      </c>
      <c r="C39" s="372" t="s">
        <v>126</v>
      </c>
    </row>
    <row r="40" spans="1:3">
      <c r="A40" s="18" t="s">
        <v>128</v>
      </c>
      <c r="B40" s="18" t="s">
        <v>128</v>
      </c>
      <c r="C40" s="371" t="s">
        <v>128</v>
      </c>
    </row>
    <row r="41" spans="1:3">
      <c r="A41" s="18" t="s">
        <v>120</v>
      </c>
      <c r="B41" s="18" t="s">
        <v>120</v>
      </c>
      <c r="C41" s="371" t="s">
        <v>120</v>
      </c>
    </row>
    <row r="42" spans="1:3" ht="15.75">
      <c r="A42" s="19" t="s">
        <v>121</v>
      </c>
      <c r="B42" s="19" t="s">
        <v>121</v>
      </c>
      <c r="C42" s="372" t="s">
        <v>121</v>
      </c>
    </row>
    <row r="43" spans="1:3" ht="15.75">
      <c r="A43" s="19" t="s">
        <v>122</v>
      </c>
      <c r="B43" s="19" t="s">
        <v>122</v>
      </c>
      <c r="C43" s="372" t="s">
        <v>122</v>
      </c>
    </row>
    <row r="44" spans="1:3" ht="15.75">
      <c r="A44" s="19" t="s">
        <v>123</v>
      </c>
      <c r="B44" s="19" t="s">
        <v>123</v>
      </c>
      <c r="C44" s="372" t="s">
        <v>123</v>
      </c>
    </row>
    <row r="45" spans="1:3" ht="15.75">
      <c r="A45" s="19" t="s">
        <v>124</v>
      </c>
      <c r="B45" s="19" t="s">
        <v>124</v>
      </c>
      <c r="C45" s="372" t="s">
        <v>124</v>
      </c>
    </row>
    <row r="46" spans="1:3">
      <c r="A46" s="18" t="s">
        <v>129</v>
      </c>
      <c r="B46" s="18" t="s">
        <v>129</v>
      </c>
      <c r="C46" s="371" t="s">
        <v>129</v>
      </c>
    </row>
    <row r="47" spans="1:3">
      <c r="A47" s="18" t="s">
        <v>120</v>
      </c>
      <c r="B47" s="18" t="s">
        <v>120</v>
      </c>
      <c r="C47" s="371" t="s">
        <v>120</v>
      </c>
    </row>
    <row r="48" spans="1:3" ht="15.75">
      <c r="A48" s="19" t="s">
        <v>121</v>
      </c>
      <c r="B48" s="19" t="s">
        <v>121</v>
      </c>
      <c r="C48" s="372" t="s">
        <v>121</v>
      </c>
    </row>
    <row r="49" spans="1:3" ht="15.75">
      <c r="A49" s="19" t="s">
        <v>122</v>
      </c>
      <c r="B49" s="19" t="s">
        <v>122</v>
      </c>
      <c r="C49" s="372" t="s">
        <v>122</v>
      </c>
    </row>
    <row r="50" spans="1:3" ht="15.75">
      <c r="A50" s="19" t="s">
        <v>123</v>
      </c>
      <c r="B50" s="19" t="s">
        <v>123</v>
      </c>
      <c r="C50" s="372" t="s">
        <v>123</v>
      </c>
    </row>
    <row r="51" spans="1:3" ht="15.75">
      <c r="A51" s="19" t="s">
        <v>124</v>
      </c>
      <c r="B51" s="19" t="s">
        <v>124</v>
      </c>
      <c r="C51" s="372" t="s">
        <v>124</v>
      </c>
    </row>
    <row r="52" spans="1:3" ht="15.75">
      <c r="A52" s="19" t="s">
        <v>125</v>
      </c>
      <c r="B52" s="19" t="s">
        <v>125</v>
      </c>
      <c r="C52" s="372" t="s">
        <v>125</v>
      </c>
    </row>
    <row r="53" spans="1:3" ht="15.75">
      <c r="A53" s="19" t="s">
        <v>126</v>
      </c>
      <c r="B53" s="19" t="s">
        <v>126</v>
      </c>
      <c r="C53" s="372" t="s">
        <v>126</v>
      </c>
    </row>
    <row r="54" spans="1:3">
      <c r="A54" s="18" t="s">
        <v>130</v>
      </c>
      <c r="B54" s="18" t="s">
        <v>130</v>
      </c>
      <c r="C54" s="371" t="s">
        <v>130</v>
      </c>
    </row>
    <row r="55" spans="1:3">
      <c r="A55" s="18" t="s">
        <v>120</v>
      </c>
      <c r="B55" s="18" t="s">
        <v>120</v>
      </c>
      <c r="C55" s="371" t="s">
        <v>120</v>
      </c>
    </row>
    <row r="56" spans="1:3" ht="15.75">
      <c r="A56" s="19" t="s">
        <v>121</v>
      </c>
      <c r="B56" s="19" t="s">
        <v>121</v>
      </c>
      <c r="C56" s="372" t="s">
        <v>121</v>
      </c>
    </row>
    <row r="57" spans="1:3" ht="15.75">
      <c r="A57" s="19" t="s">
        <v>122</v>
      </c>
      <c r="B57" s="19" t="s">
        <v>122</v>
      </c>
      <c r="C57" s="372" t="s">
        <v>122</v>
      </c>
    </row>
    <row r="58" spans="1:3" ht="15.75">
      <c r="A58" s="19" t="s">
        <v>123</v>
      </c>
      <c r="B58" s="19" t="s">
        <v>123</v>
      </c>
      <c r="C58" s="372" t="s">
        <v>123</v>
      </c>
    </row>
    <row r="59" spans="1:3" ht="15.75">
      <c r="A59" s="19" t="s">
        <v>124</v>
      </c>
      <c r="B59" s="19" t="s">
        <v>124</v>
      </c>
      <c r="C59" s="372" t="s">
        <v>124</v>
      </c>
    </row>
    <row r="60" spans="1:3" ht="15.75">
      <c r="A60" s="19" t="s">
        <v>125</v>
      </c>
      <c r="B60" s="19" t="s">
        <v>125</v>
      </c>
      <c r="C60" s="372" t="s">
        <v>125</v>
      </c>
    </row>
    <row r="61" spans="1:3" ht="15.75">
      <c r="A61" s="19" t="s">
        <v>126</v>
      </c>
      <c r="B61" s="19" t="s">
        <v>126</v>
      </c>
      <c r="C61" s="372" t="s">
        <v>126</v>
      </c>
    </row>
    <row r="62" spans="1:3">
      <c r="A62" s="18" t="s">
        <v>131</v>
      </c>
      <c r="B62" s="18" t="s">
        <v>131</v>
      </c>
      <c r="C62" s="371" t="s">
        <v>131</v>
      </c>
    </row>
    <row r="63" spans="1:3">
      <c r="A63" s="18" t="s">
        <v>120</v>
      </c>
      <c r="B63" s="18" t="s">
        <v>120</v>
      </c>
      <c r="C63" s="371" t="s">
        <v>120</v>
      </c>
    </row>
    <row r="64" spans="1:3" ht="15.75">
      <c r="A64" s="19" t="s">
        <v>121</v>
      </c>
      <c r="B64" s="19" t="s">
        <v>121</v>
      </c>
      <c r="C64" s="372" t="s">
        <v>121</v>
      </c>
    </row>
    <row r="65" spans="1:3" ht="15.75">
      <c r="A65" s="19" t="s">
        <v>122</v>
      </c>
      <c r="B65" s="19" t="s">
        <v>122</v>
      </c>
      <c r="C65" s="372" t="s">
        <v>122</v>
      </c>
    </row>
    <row r="66" spans="1:3" ht="15.75">
      <c r="A66" s="19" t="s">
        <v>123</v>
      </c>
      <c r="B66" s="19" t="s">
        <v>123</v>
      </c>
      <c r="C66" s="372" t="s">
        <v>123</v>
      </c>
    </row>
    <row r="67" spans="1:3" ht="15.75">
      <c r="A67" s="19" t="s">
        <v>124</v>
      </c>
      <c r="B67" s="19" t="s">
        <v>124</v>
      </c>
      <c r="C67" s="372" t="s">
        <v>124</v>
      </c>
    </row>
    <row r="68" spans="1:3" ht="15.75">
      <c r="A68" s="19" t="s">
        <v>125</v>
      </c>
      <c r="B68" s="19" t="s">
        <v>125</v>
      </c>
      <c r="C68" s="372" t="s">
        <v>125</v>
      </c>
    </row>
    <row r="69" spans="1:3" ht="15.75">
      <c r="A69" s="19" t="s">
        <v>126</v>
      </c>
      <c r="B69" s="19" t="s">
        <v>126</v>
      </c>
      <c r="C69" s="372" t="s">
        <v>126</v>
      </c>
    </row>
    <row r="70" spans="1:3">
      <c r="A70" s="18" t="s">
        <v>132</v>
      </c>
      <c r="B70" s="18" t="s">
        <v>132</v>
      </c>
      <c r="C70" s="371" t="s">
        <v>132</v>
      </c>
    </row>
    <row r="71" spans="1:3">
      <c r="A71" s="18" t="s">
        <v>120</v>
      </c>
      <c r="B71" s="18" t="s">
        <v>120</v>
      </c>
      <c r="C71" s="371" t="s">
        <v>120</v>
      </c>
    </row>
    <row r="72" spans="1:3" ht="15.75">
      <c r="A72" s="19" t="s">
        <v>121</v>
      </c>
      <c r="B72" s="19" t="s">
        <v>121</v>
      </c>
      <c r="C72" s="372" t="s">
        <v>121</v>
      </c>
    </row>
    <row r="73" spans="1:3" ht="15.75">
      <c r="A73" s="19" t="s">
        <v>122</v>
      </c>
      <c r="B73" s="19" t="s">
        <v>122</v>
      </c>
      <c r="C73" s="372" t="s">
        <v>122</v>
      </c>
    </row>
    <row r="74" spans="1:3" ht="15.75">
      <c r="A74" s="19" t="s">
        <v>123</v>
      </c>
      <c r="B74" s="19" t="s">
        <v>123</v>
      </c>
      <c r="C74" s="372" t="s">
        <v>123</v>
      </c>
    </row>
    <row r="75" spans="1:3" ht="15.75">
      <c r="A75" s="19" t="s">
        <v>124</v>
      </c>
      <c r="B75" s="19" t="s">
        <v>124</v>
      </c>
      <c r="C75" s="372" t="s">
        <v>124</v>
      </c>
    </row>
    <row r="76" spans="1:3" ht="15.75">
      <c r="A76" s="19" t="s">
        <v>125</v>
      </c>
      <c r="B76" s="19" t="s">
        <v>125</v>
      </c>
      <c r="C76" s="372" t="s">
        <v>125</v>
      </c>
    </row>
    <row r="77" spans="1:3" ht="15.75">
      <c r="A77" s="19" t="s">
        <v>126</v>
      </c>
      <c r="B77" s="19" t="s">
        <v>126</v>
      </c>
      <c r="C77" s="372" t="s">
        <v>126</v>
      </c>
    </row>
    <row r="78" spans="1:3">
      <c r="A78" s="18" t="s">
        <v>133</v>
      </c>
      <c r="B78" s="18" t="s">
        <v>133</v>
      </c>
      <c r="C78" s="371" t="s">
        <v>133</v>
      </c>
    </row>
    <row r="79" spans="1:3">
      <c r="A79" s="18" t="s">
        <v>120</v>
      </c>
      <c r="B79" s="18" t="s">
        <v>120</v>
      </c>
      <c r="C79" s="371" t="s">
        <v>120</v>
      </c>
    </row>
    <row r="80" spans="1:3" ht="15.75">
      <c r="A80" s="19" t="s">
        <v>121</v>
      </c>
      <c r="B80" s="19" t="s">
        <v>121</v>
      </c>
      <c r="C80" s="372" t="s">
        <v>121</v>
      </c>
    </row>
    <row r="81" spans="1:3" ht="15.75">
      <c r="A81" s="19" t="s">
        <v>122</v>
      </c>
      <c r="B81" s="19" t="s">
        <v>122</v>
      </c>
      <c r="C81" s="372" t="s">
        <v>122</v>
      </c>
    </row>
    <row r="82" spans="1:3" ht="15.75">
      <c r="A82" s="19" t="s">
        <v>123</v>
      </c>
      <c r="B82" s="19" t="s">
        <v>123</v>
      </c>
      <c r="C82" s="372" t="s">
        <v>123</v>
      </c>
    </row>
    <row r="83" spans="1:3" ht="15.75">
      <c r="A83" s="19" t="s">
        <v>124</v>
      </c>
      <c r="B83" s="19" t="s">
        <v>124</v>
      </c>
      <c r="C83" s="372" t="s">
        <v>124</v>
      </c>
    </row>
    <row r="84" spans="1:3" ht="15.75">
      <c r="A84" s="19" t="s">
        <v>125</v>
      </c>
      <c r="B84" s="19" t="s">
        <v>125</v>
      </c>
      <c r="C84" s="372" t="s">
        <v>125</v>
      </c>
    </row>
    <row r="85" spans="1:3" ht="15.75">
      <c r="A85" s="19" t="s">
        <v>126</v>
      </c>
      <c r="B85" s="19" t="s">
        <v>126</v>
      </c>
      <c r="C85" s="372" t="s">
        <v>126</v>
      </c>
    </row>
    <row r="86" spans="1:3">
      <c r="A86" s="18" t="s">
        <v>134</v>
      </c>
      <c r="B86" s="18" t="s">
        <v>134</v>
      </c>
      <c r="C86" s="371" t="s">
        <v>134</v>
      </c>
    </row>
    <row r="87" spans="1:3">
      <c r="A87" s="18" t="s">
        <v>120</v>
      </c>
      <c r="B87" s="18" t="s">
        <v>120</v>
      </c>
      <c r="C87" s="371" t="s">
        <v>120</v>
      </c>
    </row>
    <row r="88" spans="1:3" ht="15.75">
      <c r="A88" s="19" t="s">
        <v>121</v>
      </c>
      <c r="B88" s="19" t="s">
        <v>121</v>
      </c>
      <c r="C88" s="372" t="s">
        <v>121</v>
      </c>
    </row>
    <row r="89" spans="1:3" ht="15.75">
      <c r="A89" s="19" t="s">
        <v>122</v>
      </c>
      <c r="B89" s="19" t="s">
        <v>122</v>
      </c>
      <c r="C89" s="372" t="s">
        <v>122</v>
      </c>
    </row>
    <row r="90" spans="1:3">
      <c r="A90" s="18" t="s">
        <v>135</v>
      </c>
      <c r="B90" s="18" t="s">
        <v>135</v>
      </c>
      <c r="C90" s="371" t="s">
        <v>135</v>
      </c>
    </row>
    <row r="91" spans="1:3" ht="15.75">
      <c r="A91" s="19" t="s">
        <v>121</v>
      </c>
      <c r="B91" s="19" t="s">
        <v>121</v>
      </c>
      <c r="C91" s="372" t="s">
        <v>121</v>
      </c>
    </row>
    <row r="92" spans="1:3" ht="15.75">
      <c r="A92" s="19" t="s">
        <v>122</v>
      </c>
      <c r="B92" s="19" t="s">
        <v>122</v>
      </c>
      <c r="C92" s="372" t="s">
        <v>122</v>
      </c>
    </row>
    <row r="93" spans="1:3" ht="15.75">
      <c r="A93" s="19" t="s">
        <v>123</v>
      </c>
      <c r="B93" s="19" t="s">
        <v>123</v>
      </c>
      <c r="C93" s="372" t="s">
        <v>123</v>
      </c>
    </row>
    <row r="94" spans="1:3" ht="15.75">
      <c r="A94" s="19" t="s">
        <v>124</v>
      </c>
      <c r="B94" s="19" t="s">
        <v>124</v>
      </c>
      <c r="C94" s="372" t="s">
        <v>124</v>
      </c>
    </row>
    <row r="95" spans="1:3" ht="15.75">
      <c r="A95" s="19" t="s">
        <v>136</v>
      </c>
      <c r="B95" s="19" t="s">
        <v>136</v>
      </c>
      <c r="C95" s="372" t="s">
        <v>136</v>
      </c>
    </row>
    <row r="96" spans="1:3" ht="15.75">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ht="15.75">
      <c r="A101" s="19" t="s">
        <v>121</v>
      </c>
      <c r="B101" s="19" t="s">
        <v>121</v>
      </c>
      <c r="C101" s="372" t="s">
        <v>121</v>
      </c>
    </row>
    <row r="102" spans="1:3" ht="15.75">
      <c r="A102" s="19" t="s">
        <v>122</v>
      </c>
      <c r="B102" s="19" t="s">
        <v>122</v>
      </c>
      <c r="C102" s="372" t="s">
        <v>122</v>
      </c>
    </row>
    <row r="103" spans="1:3" ht="15.75">
      <c r="A103" s="19" t="s">
        <v>123</v>
      </c>
      <c r="B103" s="19" t="s">
        <v>123</v>
      </c>
      <c r="C103" s="372" t="s">
        <v>123</v>
      </c>
    </row>
    <row r="104" spans="1:3" ht="15.75">
      <c r="A104" s="19" t="s">
        <v>124</v>
      </c>
      <c r="B104" s="19" t="s">
        <v>124</v>
      </c>
      <c r="C104" s="373" t="s">
        <v>124</v>
      </c>
    </row>
    <row r="105" spans="1:3" ht="15.75">
      <c r="A105" s="19" t="s">
        <v>136</v>
      </c>
      <c r="B105" s="19" t="s">
        <v>136</v>
      </c>
      <c r="C105" s="372" t="s">
        <v>136</v>
      </c>
    </row>
    <row r="106" spans="1:3" ht="15.75">
      <c r="A106" s="19" t="s">
        <v>126</v>
      </c>
      <c r="B106" s="19" t="s">
        <v>126</v>
      </c>
      <c r="C106" s="372" t="s">
        <v>126</v>
      </c>
    </row>
    <row r="107" spans="1:3">
      <c r="A107" s="18" t="s">
        <v>169</v>
      </c>
      <c r="B107" s="18" t="s">
        <v>169</v>
      </c>
      <c r="C107" s="371" t="s">
        <v>810</v>
      </c>
    </row>
    <row r="108" spans="1:3" ht="15.75">
      <c r="A108" s="19" t="s">
        <v>137</v>
      </c>
      <c r="B108" s="19" t="s">
        <v>137</v>
      </c>
      <c r="C108" s="372" t="s">
        <v>137</v>
      </c>
    </row>
    <row r="109" spans="1:3" ht="15.75">
      <c r="A109" s="19" t="s">
        <v>138</v>
      </c>
      <c r="B109" s="19" t="s">
        <v>138</v>
      </c>
      <c r="C109" s="372" t="s">
        <v>138</v>
      </c>
    </row>
    <row r="110" spans="1:3" ht="15.75">
      <c r="A110" s="19" t="s">
        <v>139</v>
      </c>
      <c r="B110" s="19" t="s">
        <v>139</v>
      </c>
      <c r="C110" s="372" t="s">
        <v>139</v>
      </c>
    </row>
    <row r="111" spans="1:3" ht="15.75">
      <c r="A111" s="19" t="s">
        <v>140</v>
      </c>
      <c r="B111" s="19" t="s">
        <v>140</v>
      </c>
      <c r="C111" s="372" t="s">
        <v>140</v>
      </c>
    </row>
    <row r="112" spans="1:3">
      <c r="A112" s="18" t="s">
        <v>170</v>
      </c>
      <c r="B112" s="18" t="s">
        <v>170</v>
      </c>
      <c r="C112" s="371" t="s">
        <v>811</v>
      </c>
    </row>
    <row r="113" spans="1:3" ht="15.75">
      <c r="A113" s="19" t="s">
        <v>137</v>
      </c>
      <c r="B113" s="19" t="s">
        <v>137</v>
      </c>
      <c r="C113" s="372" t="s">
        <v>137</v>
      </c>
    </row>
    <row r="114" spans="1:3" ht="15.75">
      <c r="A114" s="19" t="s">
        <v>138</v>
      </c>
      <c r="B114" s="19" t="s">
        <v>138</v>
      </c>
      <c r="C114" s="372" t="s">
        <v>138</v>
      </c>
    </row>
    <row r="115" spans="1:3" ht="15.75">
      <c r="A115" s="19" t="s">
        <v>139</v>
      </c>
      <c r="B115" s="19" t="s">
        <v>139</v>
      </c>
      <c r="C115" s="372" t="s">
        <v>139</v>
      </c>
    </row>
    <row r="116" spans="1:3" ht="15.75">
      <c r="A116" s="19" t="s">
        <v>140</v>
      </c>
      <c r="B116" s="19" t="s">
        <v>140</v>
      </c>
      <c r="C116" s="372" t="s">
        <v>140</v>
      </c>
    </row>
    <row r="117" spans="1:3">
      <c r="A117" s="20" t="s">
        <v>141</v>
      </c>
      <c r="B117" s="20" t="s">
        <v>141</v>
      </c>
      <c r="C117" s="374" t="s">
        <v>141</v>
      </c>
    </row>
    <row r="118" spans="1:3" ht="15.75">
      <c r="A118" s="21" t="s">
        <v>171</v>
      </c>
      <c r="B118" s="21" t="s">
        <v>171</v>
      </c>
      <c r="C118" s="375" t="s">
        <v>812</v>
      </c>
    </row>
    <row r="119" spans="1:3" ht="15.75">
      <c r="A119" s="21" t="s">
        <v>172</v>
      </c>
      <c r="B119" s="21" t="s">
        <v>172</v>
      </c>
      <c r="C119" s="375" t="s">
        <v>142</v>
      </c>
    </row>
    <row r="120" spans="1:3" ht="15.75">
      <c r="A120" s="21" t="s">
        <v>173</v>
      </c>
      <c r="B120" s="21" t="s">
        <v>173</v>
      </c>
      <c r="C120" s="375" t="s">
        <v>813</v>
      </c>
    </row>
    <row r="121" spans="1:3" ht="15.75">
      <c r="A121" s="19" t="s">
        <v>174</v>
      </c>
      <c r="B121" s="19" t="s">
        <v>174</v>
      </c>
      <c r="C121" s="372" t="s">
        <v>814</v>
      </c>
    </row>
    <row r="122" spans="1:3" ht="15.75">
      <c r="A122" s="19" t="s">
        <v>175</v>
      </c>
      <c r="B122" s="19" t="s">
        <v>175</v>
      </c>
      <c r="C122" s="372" t="s">
        <v>815</v>
      </c>
    </row>
    <row r="123" spans="1:3" ht="15.75">
      <c r="A123" s="19" t="s">
        <v>176</v>
      </c>
      <c r="B123" s="19" t="s">
        <v>176</v>
      </c>
      <c r="C123" s="372" t="s">
        <v>816</v>
      </c>
    </row>
    <row r="124" spans="1:3" ht="15.75">
      <c r="A124" s="19" t="s">
        <v>177</v>
      </c>
      <c r="B124" s="19" t="s">
        <v>177</v>
      </c>
      <c r="C124" s="372" t="s">
        <v>817</v>
      </c>
    </row>
    <row r="125" spans="1:3" ht="15.75">
      <c r="A125" s="19" t="s">
        <v>178</v>
      </c>
      <c r="B125" s="19" t="s">
        <v>178</v>
      </c>
      <c r="C125" s="372" t="s">
        <v>818</v>
      </c>
    </row>
    <row r="126" spans="1:3" ht="15.75">
      <c r="A126" s="19" t="s">
        <v>179</v>
      </c>
      <c r="B126" s="19" t="s">
        <v>179</v>
      </c>
      <c r="C126" s="376" t="s">
        <v>819</v>
      </c>
    </row>
    <row r="127" spans="1:3" ht="15.75">
      <c r="A127" s="21" t="s">
        <v>180</v>
      </c>
      <c r="B127" s="21" t="s">
        <v>180</v>
      </c>
      <c r="C127" s="375" t="s">
        <v>820</v>
      </c>
    </row>
    <row r="128" spans="1:3" ht="15.75">
      <c r="A128" s="21" t="s">
        <v>181</v>
      </c>
      <c r="B128" s="21" t="s">
        <v>181</v>
      </c>
      <c r="C128" s="375" t="s">
        <v>821</v>
      </c>
    </row>
    <row r="129" spans="1:3" ht="15.75">
      <c r="A129" s="21" t="s">
        <v>182</v>
      </c>
      <c r="B129" s="21" t="s">
        <v>182</v>
      </c>
      <c r="C129" s="375" t="s">
        <v>143</v>
      </c>
    </row>
    <row r="130" spans="1:3">
      <c r="A130" s="22" t="s">
        <v>183</v>
      </c>
      <c r="B130" s="22" t="s">
        <v>183</v>
      </c>
      <c r="C130" s="377" t="s">
        <v>183</v>
      </c>
    </row>
    <row r="131" spans="1:3" ht="15.75">
      <c r="A131" s="23" t="s">
        <v>184</v>
      </c>
      <c r="B131" s="23" t="s">
        <v>184</v>
      </c>
      <c r="C131" s="378" t="s">
        <v>184</v>
      </c>
    </row>
    <row r="132" spans="1:3" ht="15.75">
      <c r="A132" s="23" t="s">
        <v>774</v>
      </c>
      <c r="B132" s="23" t="s">
        <v>774</v>
      </c>
      <c r="C132" s="378" t="s">
        <v>642</v>
      </c>
    </row>
    <row r="133" spans="1:3" ht="15.75">
      <c r="A133" s="23" t="s">
        <v>185</v>
      </c>
      <c r="B133" s="23" t="s">
        <v>185</v>
      </c>
      <c r="C133" s="378" t="s">
        <v>185</v>
      </c>
    </row>
    <row r="134" spans="1:3" ht="15.75">
      <c r="A134" s="23" t="s">
        <v>775</v>
      </c>
      <c r="B134" s="23" t="s">
        <v>775</v>
      </c>
      <c r="C134" s="378" t="s">
        <v>643</v>
      </c>
    </row>
    <row r="135" spans="1:3" ht="15.75">
      <c r="A135" s="23" t="s">
        <v>186</v>
      </c>
      <c r="B135" s="23" t="s">
        <v>186</v>
      </c>
      <c r="C135" s="378" t="s">
        <v>186</v>
      </c>
    </row>
    <row r="136" spans="1:3">
      <c r="A136" s="24" t="s">
        <v>776</v>
      </c>
      <c r="B136" s="24" t="s">
        <v>776</v>
      </c>
      <c r="C136" s="379" t="s">
        <v>644</v>
      </c>
    </row>
    <row r="137" spans="1:3" ht="15.75">
      <c r="A137" s="23" t="s">
        <v>187</v>
      </c>
      <c r="B137" s="23" t="s">
        <v>187</v>
      </c>
      <c r="C137" s="378" t="s">
        <v>187</v>
      </c>
    </row>
    <row r="138" spans="1:3" ht="15.75">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ht="15.75">
      <c r="A143" s="19" t="s">
        <v>146</v>
      </c>
      <c r="B143" s="19" t="s">
        <v>146</v>
      </c>
      <c r="C143" s="372" t="s">
        <v>146</v>
      </c>
    </row>
    <row r="144" spans="1:3" ht="15.75">
      <c r="A144" s="19" t="s">
        <v>122</v>
      </c>
      <c r="B144" s="19" t="s">
        <v>122</v>
      </c>
      <c r="C144" s="372" t="s">
        <v>122</v>
      </c>
    </row>
    <row r="145" spans="1:3" ht="15.75">
      <c r="A145" s="19" t="s">
        <v>147</v>
      </c>
      <c r="B145" s="19" t="s">
        <v>147</v>
      </c>
      <c r="C145" s="372" t="s">
        <v>147</v>
      </c>
    </row>
    <row r="146" spans="1:3" ht="15.75">
      <c r="A146" s="19" t="s">
        <v>124</v>
      </c>
      <c r="B146" s="19" t="s">
        <v>124</v>
      </c>
      <c r="C146" s="372" t="s">
        <v>124</v>
      </c>
    </row>
    <row r="147" spans="1:3" ht="15.75">
      <c r="A147" s="19" t="s">
        <v>125</v>
      </c>
      <c r="B147" s="19" t="s">
        <v>125</v>
      </c>
      <c r="C147" s="372" t="s">
        <v>125</v>
      </c>
    </row>
    <row r="148" spans="1:3" ht="15.75">
      <c r="A148" s="19" t="s">
        <v>126</v>
      </c>
      <c r="B148" s="19" t="s">
        <v>126</v>
      </c>
      <c r="C148" s="372" t="s">
        <v>126</v>
      </c>
    </row>
    <row r="149" spans="1:3">
      <c r="A149" s="18" t="s">
        <v>148</v>
      </c>
      <c r="B149" s="18" t="s">
        <v>148</v>
      </c>
      <c r="C149" s="371" t="s">
        <v>148</v>
      </c>
    </row>
    <row r="150" spans="1:3">
      <c r="A150" s="18" t="s">
        <v>120</v>
      </c>
      <c r="B150" s="18" t="s">
        <v>120</v>
      </c>
      <c r="C150" s="371" t="s">
        <v>120</v>
      </c>
    </row>
    <row r="151" spans="1:3" ht="15.75">
      <c r="A151" s="19" t="s">
        <v>146</v>
      </c>
      <c r="B151" s="19" t="s">
        <v>146</v>
      </c>
      <c r="C151" s="372" t="s">
        <v>146</v>
      </c>
    </row>
    <row r="152" spans="1:3" ht="15.75">
      <c r="A152" s="19" t="s">
        <v>122</v>
      </c>
      <c r="B152" s="19" t="s">
        <v>122</v>
      </c>
      <c r="C152" s="372" t="s">
        <v>122</v>
      </c>
    </row>
    <row r="153" spans="1:3" ht="15.75">
      <c r="A153" s="19" t="s">
        <v>147</v>
      </c>
      <c r="B153" s="19" t="s">
        <v>147</v>
      </c>
      <c r="C153" s="372" t="s">
        <v>147</v>
      </c>
    </row>
    <row r="154" spans="1:3" ht="15.75">
      <c r="A154" s="19" t="s">
        <v>124</v>
      </c>
      <c r="B154" s="19" t="s">
        <v>124</v>
      </c>
      <c r="C154" s="372" t="s">
        <v>124</v>
      </c>
    </row>
    <row r="155" spans="1:3" ht="15.75">
      <c r="A155" s="19" t="s">
        <v>125</v>
      </c>
      <c r="B155" s="19" t="s">
        <v>125</v>
      </c>
      <c r="C155" s="372" t="s">
        <v>125</v>
      </c>
    </row>
    <row r="156" spans="1:3" ht="15.75">
      <c r="A156" s="19" t="s">
        <v>126</v>
      </c>
      <c r="B156" s="19" t="s">
        <v>126</v>
      </c>
      <c r="C156" s="372" t="s">
        <v>126</v>
      </c>
    </row>
    <row r="157" spans="1:3">
      <c r="A157" s="18" t="s">
        <v>149</v>
      </c>
      <c r="B157" s="18" t="s">
        <v>149</v>
      </c>
      <c r="C157" s="371" t="s">
        <v>149</v>
      </c>
    </row>
    <row r="158" spans="1:3">
      <c r="A158" s="18" t="s">
        <v>120</v>
      </c>
      <c r="B158" s="18" t="s">
        <v>120</v>
      </c>
      <c r="C158" s="371" t="s">
        <v>120</v>
      </c>
    </row>
    <row r="159" spans="1:3" ht="15.75">
      <c r="A159" s="19" t="s">
        <v>146</v>
      </c>
      <c r="B159" s="19" t="s">
        <v>146</v>
      </c>
      <c r="C159" s="372" t="s">
        <v>146</v>
      </c>
    </row>
    <row r="160" spans="1:3" ht="15.75">
      <c r="A160" s="19" t="s">
        <v>122</v>
      </c>
      <c r="B160" s="19" t="s">
        <v>122</v>
      </c>
      <c r="C160" s="372" t="s">
        <v>122</v>
      </c>
    </row>
    <row r="161" spans="1:3" ht="15.75">
      <c r="A161" s="19" t="s">
        <v>147</v>
      </c>
      <c r="B161" s="19" t="s">
        <v>147</v>
      </c>
      <c r="C161" s="372" t="s">
        <v>147</v>
      </c>
    </row>
    <row r="162" spans="1:3" ht="15.75">
      <c r="A162" s="19" t="s">
        <v>124</v>
      </c>
      <c r="B162" s="19" t="s">
        <v>124</v>
      </c>
      <c r="C162" s="372" t="s">
        <v>124</v>
      </c>
    </row>
    <row r="163" spans="1:3" ht="15.75">
      <c r="A163" s="19" t="s">
        <v>125</v>
      </c>
      <c r="B163" s="19" t="s">
        <v>125</v>
      </c>
      <c r="C163" s="372" t="s">
        <v>125</v>
      </c>
    </row>
    <row r="164" spans="1:3" ht="15.75">
      <c r="A164" s="19" t="s">
        <v>126</v>
      </c>
      <c r="B164" s="19" t="s">
        <v>126</v>
      </c>
      <c r="C164" s="372" t="s">
        <v>126</v>
      </c>
    </row>
    <row r="165" spans="1:3" ht="15.75">
      <c r="A165" s="27" t="s">
        <v>150</v>
      </c>
      <c r="B165" s="356" t="s">
        <v>150</v>
      </c>
      <c r="C165" s="381" t="s">
        <v>150</v>
      </c>
    </row>
    <row r="166" spans="1:3" ht="15.75">
      <c r="A166" s="28" t="s">
        <v>151</v>
      </c>
      <c r="B166" s="357" t="s">
        <v>151</v>
      </c>
      <c r="C166" s="372" t="s">
        <v>151</v>
      </c>
    </row>
    <row r="167" spans="1:3" ht="15.75">
      <c r="A167" s="29" t="s">
        <v>152</v>
      </c>
      <c r="B167" s="358" t="s">
        <v>152</v>
      </c>
      <c r="C167" s="382" t="s">
        <v>152</v>
      </c>
    </row>
    <row r="168" spans="1:3">
      <c r="A168" s="18" t="s">
        <v>153</v>
      </c>
      <c r="B168" s="18" t="s">
        <v>153</v>
      </c>
      <c r="C168" s="371" t="s">
        <v>153</v>
      </c>
    </row>
    <row r="169" spans="1:3">
      <c r="A169" s="18" t="s">
        <v>120</v>
      </c>
      <c r="B169" s="18" t="s">
        <v>120</v>
      </c>
      <c r="C169" s="371" t="s">
        <v>120</v>
      </c>
    </row>
    <row r="170" spans="1:3" ht="15.75">
      <c r="A170" s="19" t="s">
        <v>146</v>
      </c>
      <c r="B170" s="19" t="s">
        <v>146</v>
      </c>
      <c r="C170" s="372" t="s">
        <v>146</v>
      </c>
    </row>
    <row r="171" spans="1:3" ht="15.75">
      <c r="A171" s="19" t="s">
        <v>122</v>
      </c>
      <c r="B171" s="19" t="s">
        <v>122</v>
      </c>
      <c r="C171" s="372" t="s">
        <v>122</v>
      </c>
    </row>
    <row r="172" spans="1:3" ht="15.75">
      <c r="A172" s="19" t="s">
        <v>147</v>
      </c>
      <c r="B172" s="19" t="s">
        <v>147</v>
      </c>
      <c r="C172" s="372" t="s">
        <v>147</v>
      </c>
    </row>
    <row r="173" spans="1:3" ht="15.75">
      <c r="A173" s="19" t="s">
        <v>124</v>
      </c>
      <c r="B173" s="19" t="s">
        <v>124</v>
      </c>
      <c r="C173" s="372" t="s">
        <v>124</v>
      </c>
    </row>
    <row r="174" spans="1:3" ht="15.75">
      <c r="A174" s="19" t="s">
        <v>125</v>
      </c>
      <c r="B174" s="19" t="s">
        <v>125</v>
      </c>
      <c r="C174" s="372" t="s">
        <v>125</v>
      </c>
    </row>
    <row r="175" spans="1:3" ht="15.75">
      <c r="A175" s="19" t="s">
        <v>126</v>
      </c>
      <c r="B175" s="19" t="s">
        <v>126</v>
      </c>
      <c r="C175" s="372" t="s">
        <v>126</v>
      </c>
    </row>
    <row r="176" spans="1:3">
      <c r="A176" s="18" t="s">
        <v>154</v>
      </c>
      <c r="B176" s="18" t="s">
        <v>154</v>
      </c>
      <c r="C176" s="371" t="s">
        <v>154</v>
      </c>
    </row>
    <row r="177" spans="1:3">
      <c r="A177" s="18" t="s">
        <v>120</v>
      </c>
      <c r="B177" s="18" t="s">
        <v>120</v>
      </c>
      <c r="C177" s="371" t="s">
        <v>120</v>
      </c>
    </row>
    <row r="178" spans="1:3" ht="15.75">
      <c r="A178" s="19" t="s">
        <v>146</v>
      </c>
      <c r="B178" s="19" t="s">
        <v>146</v>
      </c>
      <c r="C178" s="372" t="s">
        <v>146</v>
      </c>
    </row>
    <row r="179" spans="1:3" ht="15.75">
      <c r="A179" s="19" t="s">
        <v>122</v>
      </c>
      <c r="B179" s="19" t="s">
        <v>122</v>
      </c>
      <c r="C179" s="372" t="s">
        <v>122</v>
      </c>
    </row>
    <row r="180" spans="1:3" ht="15.75">
      <c r="A180" s="19" t="s">
        <v>147</v>
      </c>
      <c r="B180" s="19" t="s">
        <v>147</v>
      </c>
      <c r="C180" s="372" t="s">
        <v>147</v>
      </c>
    </row>
    <row r="181" spans="1:3" ht="15.75">
      <c r="A181" s="19" t="s">
        <v>124</v>
      </c>
      <c r="B181" s="19" t="s">
        <v>124</v>
      </c>
      <c r="C181" s="372" t="s">
        <v>124</v>
      </c>
    </row>
    <row r="182" spans="1:3" ht="15.75">
      <c r="A182" s="19" t="s">
        <v>125</v>
      </c>
      <c r="B182" s="19" t="s">
        <v>125</v>
      </c>
      <c r="C182" s="372" t="s">
        <v>125</v>
      </c>
    </row>
    <row r="183" spans="1:3" ht="15.75">
      <c r="A183" s="19" t="s">
        <v>126</v>
      </c>
      <c r="B183" s="19" t="s">
        <v>126</v>
      </c>
      <c r="C183" s="372" t="s">
        <v>126</v>
      </c>
    </row>
    <row r="184" spans="1:3">
      <c r="A184" s="18" t="s">
        <v>155</v>
      </c>
      <c r="B184" s="18" t="s">
        <v>155</v>
      </c>
      <c r="C184" s="371" t="s">
        <v>155</v>
      </c>
    </row>
    <row r="185" spans="1:3">
      <c r="A185" s="18" t="s">
        <v>120</v>
      </c>
      <c r="B185" s="18" t="s">
        <v>120</v>
      </c>
      <c r="C185" s="371" t="s">
        <v>120</v>
      </c>
    </row>
    <row r="186" spans="1:3" ht="15.75">
      <c r="A186" s="19" t="s">
        <v>146</v>
      </c>
      <c r="B186" s="19" t="s">
        <v>146</v>
      </c>
      <c r="C186" s="372" t="s">
        <v>146</v>
      </c>
    </row>
    <row r="187" spans="1:3" ht="15.75">
      <c r="A187" s="19" t="s">
        <v>122</v>
      </c>
      <c r="B187" s="19" t="s">
        <v>122</v>
      </c>
      <c r="C187" s="372" t="s">
        <v>122</v>
      </c>
    </row>
    <row r="188" spans="1:3" ht="15.75">
      <c r="A188" s="28" t="s">
        <v>147</v>
      </c>
      <c r="B188" s="359" t="s">
        <v>147</v>
      </c>
      <c r="C188" s="372" t="s">
        <v>147</v>
      </c>
    </row>
    <row r="189" spans="1:3" ht="15.75">
      <c r="A189" s="19" t="s">
        <v>124</v>
      </c>
      <c r="B189" s="19" t="s">
        <v>124</v>
      </c>
      <c r="C189" s="372" t="s">
        <v>124</v>
      </c>
    </row>
    <row r="190" spans="1:3" ht="15.75">
      <c r="A190" s="19" t="s">
        <v>125</v>
      </c>
      <c r="B190" s="19" t="s">
        <v>125</v>
      </c>
      <c r="C190" s="372" t="s">
        <v>125</v>
      </c>
    </row>
    <row r="191" spans="1:3" ht="15.75">
      <c r="A191" s="19" t="s">
        <v>126</v>
      </c>
      <c r="B191" s="19" t="s">
        <v>126</v>
      </c>
      <c r="C191" s="372" t="s">
        <v>126</v>
      </c>
    </row>
    <row r="192" spans="1:3">
      <c r="A192" s="30" t="s">
        <v>156</v>
      </c>
      <c r="B192" s="30" t="s">
        <v>156</v>
      </c>
      <c r="C192" s="383" t="s">
        <v>156</v>
      </c>
    </row>
    <row r="193" spans="1:3" ht="15.75">
      <c r="A193" s="21" t="s">
        <v>157</v>
      </c>
      <c r="B193" s="21" t="s">
        <v>157</v>
      </c>
      <c r="C193" s="375" t="s">
        <v>157</v>
      </c>
    </row>
    <row r="194" spans="1:3" ht="15.75">
      <c r="A194" s="21" t="s">
        <v>142</v>
      </c>
      <c r="B194" s="21" t="s">
        <v>142</v>
      </c>
      <c r="C194" s="375" t="s">
        <v>142</v>
      </c>
    </row>
    <row r="195" spans="1:3" ht="15.75">
      <c r="A195" s="21" t="s">
        <v>158</v>
      </c>
      <c r="B195" s="21" t="s">
        <v>158</v>
      </c>
      <c r="C195" s="375" t="s">
        <v>158</v>
      </c>
    </row>
    <row r="196" spans="1:3" ht="15.75">
      <c r="A196" s="19" t="s">
        <v>159</v>
      </c>
      <c r="B196" s="19" t="s">
        <v>159</v>
      </c>
      <c r="C196" s="372" t="s">
        <v>159</v>
      </c>
    </row>
    <row r="197" spans="1:3" ht="15.75">
      <c r="A197" s="19" t="s">
        <v>188</v>
      </c>
      <c r="B197" s="19" t="s">
        <v>188</v>
      </c>
      <c r="C197" s="372" t="s">
        <v>822</v>
      </c>
    </row>
    <row r="198" spans="1:3" ht="15.75">
      <c r="A198" s="19" t="s">
        <v>189</v>
      </c>
      <c r="B198" s="19" t="s">
        <v>189</v>
      </c>
      <c r="C198" s="372" t="s">
        <v>816</v>
      </c>
    </row>
    <row r="199" spans="1:3" ht="15.75">
      <c r="A199" s="19" t="s">
        <v>190</v>
      </c>
      <c r="B199" s="19" t="s">
        <v>190</v>
      </c>
      <c r="C199" s="372" t="s">
        <v>817</v>
      </c>
    </row>
    <row r="200" spans="1:3" ht="15.75">
      <c r="A200" s="19" t="s">
        <v>178</v>
      </c>
      <c r="B200" s="19" t="s">
        <v>178</v>
      </c>
      <c r="C200" s="372" t="s">
        <v>823</v>
      </c>
    </row>
    <row r="201" spans="1:3" ht="15.75">
      <c r="A201" s="19" t="s">
        <v>778</v>
      </c>
      <c r="B201" s="19" t="s">
        <v>778</v>
      </c>
      <c r="C201" s="376" t="s">
        <v>824</v>
      </c>
    </row>
    <row r="202" spans="1:3" ht="15.75">
      <c r="A202" s="19" t="s">
        <v>191</v>
      </c>
      <c r="B202" s="19" t="s">
        <v>191</v>
      </c>
      <c r="C202" s="376" t="s">
        <v>825</v>
      </c>
    </row>
    <row r="203" spans="1:3" ht="15.75">
      <c r="A203" s="19" t="s">
        <v>192</v>
      </c>
      <c r="B203" s="19" t="s">
        <v>192</v>
      </c>
      <c r="C203" s="376" t="s">
        <v>826</v>
      </c>
    </row>
    <row r="204" spans="1:3" ht="15.75">
      <c r="A204" s="31" t="s">
        <v>193</v>
      </c>
      <c r="B204" s="31" t="s">
        <v>193</v>
      </c>
      <c r="C204" s="376" t="s">
        <v>827</v>
      </c>
    </row>
    <row r="205" spans="1:3" ht="15.75">
      <c r="A205" s="32" t="s">
        <v>194</v>
      </c>
      <c r="B205" s="32" t="s">
        <v>194</v>
      </c>
      <c r="C205" s="372" t="s">
        <v>828</v>
      </c>
    </row>
    <row r="206" spans="1:3" ht="15.75">
      <c r="A206" s="19" t="s">
        <v>195</v>
      </c>
      <c r="B206" s="19" t="s">
        <v>195</v>
      </c>
      <c r="C206" s="384" t="s">
        <v>829</v>
      </c>
    </row>
    <row r="207" spans="1:3" ht="15.75">
      <c r="A207" s="21" t="s">
        <v>160</v>
      </c>
      <c r="B207" s="21" t="s">
        <v>160</v>
      </c>
      <c r="C207" s="375" t="s">
        <v>830</v>
      </c>
    </row>
    <row r="208" spans="1:3" ht="15.75">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ht="15.75">
      <c r="A217" s="23" t="s">
        <v>197</v>
      </c>
      <c r="B217" s="23" t="s">
        <v>197</v>
      </c>
      <c r="C217" s="378" t="s">
        <v>197</v>
      </c>
    </row>
    <row r="218" spans="1:3" ht="15.75">
      <c r="A218" s="23" t="s">
        <v>779</v>
      </c>
      <c r="B218" s="23" t="s">
        <v>779</v>
      </c>
      <c r="C218" s="378" t="s">
        <v>647</v>
      </c>
    </row>
    <row r="219" spans="1:3" ht="15.75">
      <c r="A219" s="23" t="s">
        <v>198</v>
      </c>
      <c r="B219" s="23" t="s">
        <v>198</v>
      </c>
      <c r="C219" s="378" t="s">
        <v>198</v>
      </c>
    </row>
    <row r="220" spans="1:3" ht="15.75">
      <c r="A220" s="23" t="s">
        <v>780</v>
      </c>
      <c r="B220" s="23" t="s">
        <v>780</v>
      </c>
      <c r="C220" s="378" t="s">
        <v>648</v>
      </c>
    </row>
    <row r="221" spans="1:3" ht="15.75">
      <c r="A221" s="23" t="s">
        <v>199</v>
      </c>
      <c r="B221" s="23" t="s">
        <v>199</v>
      </c>
      <c r="C221" s="378" t="s">
        <v>199</v>
      </c>
    </row>
    <row r="222" spans="1:3">
      <c r="A222" s="24" t="s">
        <v>781</v>
      </c>
      <c r="B222" s="24" t="s">
        <v>781</v>
      </c>
      <c r="C222" s="379" t="s">
        <v>649</v>
      </c>
    </row>
    <row r="223" spans="1:3" ht="15.75">
      <c r="A223" s="23" t="s">
        <v>200</v>
      </c>
      <c r="B223" s="23" t="s">
        <v>200</v>
      </c>
      <c r="C223" s="378" t="s">
        <v>200</v>
      </c>
    </row>
    <row r="224" spans="1:3" ht="15.75">
      <c r="A224" s="25" t="s">
        <v>201</v>
      </c>
      <c r="B224" s="25" t="s">
        <v>201</v>
      </c>
      <c r="C224" s="380" t="s">
        <v>201</v>
      </c>
    </row>
    <row r="225" spans="1:3">
      <c r="A225" s="24" t="s">
        <v>782</v>
      </c>
      <c r="B225" s="24" t="s">
        <v>782</v>
      </c>
      <c r="C225" s="379" t="s">
        <v>650</v>
      </c>
    </row>
    <row r="226" spans="1:3" ht="15.75">
      <c r="A226" s="23" t="s">
        <v>202</v>
      </c>
      <c r="B226" s="23" t="s">
        <v>202</v>
      </c>
      <c r="C226" s="378" t="s">
        <v>202</v>
      </c>
    </row>
    <row r="227" spans="1:3" ht="15.75">
      <c r="A227" s="23" t="s">
        <v>783</v>
      </c>
      <c r="B227" s="23" t="s">
        <v>783</v>
      </c>
      <c r="C227" s="378" t="s">
        <v>351</v>
      </c>
    </row>
    <row r="228" spans="1:3" ht="15.75" thickBot="1">
      <c r="A228" s="36" t="s">
        <v>784</v>
      </c>
      <c r="B228" s="36" t="s">
        <v>784</v>
      </c>
      <c r="C228" s="388"/>
    </row>
    <row r="229" spans="1:3" ht="15.7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ht="15.75">
      <c r="A443" s="60" t="s">
        <v>332</v>
      </c>
      <c r="B443" s="60" t="s">
        <v>332</v>
      </c>
      <c r="C443" s="399" t="s">
        <v>332</v>
      </c>
    </row>
    <row r="444" spans="1:3" ht="15.75">
      <c r="A444" s="61" t="s">
        <v>333</v>
      </c>
      <c r="B444" s="61" t="s">
        <v>333</v>
      </c>
      <c r="C444" s="400" t="s">
        <v>333</v>
      </c>
    </row>
    <row r="445" spans="1:3" ht="15.75">
      <c r="A445" s="61" t="s">
        <v>334</v>
      </c>
      <c r="B445" s="61" t="s">
        <v>334</v>
      </c>
      <c r="C445" s="400" t="s">
        <v>334</v>
      </c>
    </row>
    <row r="446" spans="1:3">
      <c r="A446" s="62" t="s">
        <v>335</v>
      </c>
      <c r="B446" s="62" t="s">
        <v>335</v>
      </c>
      <c r="C446" s="401" t="s">
        <v>335</v>
      </c>
    </row>
    <row r="447" spans="1:3" ht="15.75">
      <c r="A447" s="61" t="s">
        <v>336</v>
      </c>
      <c r="B447" s="61" t="s">
        <v>336</v>
      </c>
      <c r="C447" s="400" t="s">
        <v>336</v>
      </c>
    </row>
    <row r="448" spans="1:3" ht="15.75">
      <c r="A448" s="61" t="s">
        <v>337</v>
      </c>
      <c r="B448" s="61" t="s">
        <v>337</v>
      </c>
      <c r="C448" s="400" t="s">
        <v>337</v>
      </c>
    </row>
    <row r="449" spans="1:3" ht="15.75">
      <c r="A449" s="61" t="s">
        <v>338</v>
      </c>
      <c r="B449" s="61" t="s">
        <v>338</v>
      </c>
      <c r="C449" s="400" t="s">
        <v>338</v>
      </c>
    </row>
    <row r="450" spans="1:3">
      <c r="A450" s="63" t="s">
        <v>339</v>
      </c>
      <c r="B450" s="63" t="s">
        <v>339</v>
      </c>
      <c r="C450" s="402" t="s">
        <v>339</v>
      </c>
    </row>
    <row r="451" spans="1:3" ht="16.5" thickBot="1">
      <c r="A451" s="61" t="s">
        <v>340</v>
      </c>
      <c r="B451" s="61" t="s">
        <v>340</v>
      </c>
      <c r="C451" s="400" t="s">
        <v>340</v>
      </c>
    </row>
    <row r="452" spans="1:3" ht="15.75">
      <c r="A452" s="64" t="s">
        <v>341</v>
      </c>
      <c r="B452" s="64" t="s">
        <v>341</v>
      </c>
      <c r="C452" s="403" t="s">
        <v>341</v>
      </c>
    </row>
    <row r="453" spans="1:3" ht="15.75">
      <c r="A453" s="65" t="s">
        <v>342</v>
      </c>
      <c r="B453" s="65" t="s">
        <v>342</v>
      </c>
      <c r="C453" s="404" t="s">
        <v>342</v>
      </c>
    </row>
    <row r="454" spans="1:3" ht="15.75">
      <c r="A454" s="65" t="s">
        <v>343</v>
      </c>
      <c r="B454" s="65" t="s">
        <v>343</v>
      </c>
      <c r="C454" s="404" t="s">
        <v>343</v>
      </c>
    </row>
    <row r="455" spans="1:3">
      <c r="A455" s="66" t="s">
        <v>344</v>
      </c>
      <c r="B455" s="66" t="s">
        <v>344</v>
      </c>
      <c r="C455" s="405" t="s">
        <v>344</v>
      </c>
    </row>
    <row r="456" spans="1:3" ht="15.75">
      <c r="A456" s="65" t="s">
        <v>345</v>
      </c>
      <c r="B456" s="65" t="s">
        <v>345</v>
      </c>
      <c r="C456" s="404" t="s">
        <v>345</v>
      </c>
    </row>
    <row r="457" spans="1:3" ht="15.75">
      <c r="A457" s="65" t="s">
        <v>346</v>
      </c>
      <c r="B457" s="65" t="s">
        <v>346</v>
      </c>
      <c r="C457" s="404" t="s">
        <v>346</v>
      </c>
    </row>
    <row r="458" spans="1:3" ht="15.75">
      <c r="A458" s="65" t="s">
        <v>347</v>
      </c>
      <c r="B458" s="65" t="s">
        <v>347</v>
      </c>
      <c r="C458" s="404" t="s">
        <v>347</v>
      </c>
    </row>
    <row r="459" spans="1:3">
      <c r="A459" s="67" t="s">
        <v>348</v>
      </c>
      <c r="B459" s="67" t="s">
        <v>348</v>
      </c>
      <c r="C459" s="406" t="s">
        <v>348</v>
      </c>
    </row>
    <row r="460" spans="1:3" ht="15.75">
      <c r="A460" s="68" t="s">
        <v>349</v>
      </c>
      <c r="B460" s="68" t="s">
        <v>349</v>
      </c>
      <c r="C460" s="407" t="s">
        <v>349</v>
      </c>
    </row>
    <row r="461" spans="1:3">
      <c r="A461" s="69" t="s">
        <v>350</v>
      </c>
      <c r="B461" s="69" t="s">
        <v>350</v>
      </c>
      <c r="C461" s="408" t="s">
        <v>350</v>
      </c>
    </row>
    <row r="462" spans="1:3" ht="15.75">
      <c r="A462" s="65" t="s">
        <v>202</v>
      </c>
      <c r="B462" s="65" t="s">
        <v>202</v>
      </c>
      <c r="C462" s="404" t="s">
        <v>202</v>
      </c>
    </row>
    <row r="463" spans="1:3" ht="16.5" thickBot="1">
      <c r="A463" s="70" t="s">
        <v>351</v>
      </c>
      <c r="B463" s="70" t="s">
        <v>351</v>
      </c>
      <c r="C463" s="409" t="s">
        <v>351</v>
      </c>
    </row>
    <row r="464" spans="1:3" ht="15.7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75" thickBot="1">
      <c r="A602" s="46" t="s">
        <v>420</v>
      </c>
      <c r="B602" s="46" t="s">
        <v>300</v>
      </c>
      <c r="C602" s="391" t="s">
        <v>228</v>
      </c>
    </row>
    <row r="603" spans="1:3" ht="15.75" thickTop="1">
      <c r="A603" s="46" t="s">
        <v>244</v>
      </c>
      <c r="B603" s="37" t="s">
        <v>421</v>
      </c>
      <c r="C603" s="391" t="s">
        <v>420</v>
      </c>
    </row>
    <row r="604" spans="1:3" ht="15.75" thickBot="1">
      <c r="A604" s="46" t="s">
        <v>300</v>
      </c>
      <c r="B604" s="38" t="s">
        <v>299</v>
      </c>
      <c r="C604" s="391" t="s">
        <v>244</v>
      </c>
    </row>
    <row r="605" spans="1:3" ht="16.5" thickTop="1" thickBot="1">
      <c r="A605" s="37" t="s">
        <v>421</v>
      </c>
      <c r="B605" s="39" t="s">
        <v>300</v>
      </c>
      <c r="C605" s="391" t="s">
        <v>300</v>
      </c>
    </row>
    <row r="606" spans="1:3" ht="15.7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75" thickBot="1">
      <c r="A661" s="55" t="s">
        <v>447</v>
      </c>
      <c r="B661" s="46" t="s">
        <v>234</v>
      </c>
      <c r="C661" s="391" t="s">
        <v>224</v>
      </c>
    </row>
    <row r="662" spans="1:3" ht="15.75" thickTop="1">
      <c r="A662" s="46" t="s">
        <v>268</v>
      </c>
      <c r="B662" s="73" t="s">
        <v>448</v>
      </c>
      <c r="C662" s="391" t="s">
        <v>447</v>
      </c>
    </row>
    <row r="663" spans="1:3" ht="15.75" thickBot="1">
      <c r="A663" s="46" t="s">
        <v>234</v>
      </c>
      <c r="B663" s="74" t="s">
        <v>449</v>
      </c>
      <c r="C663" s="391" t="s">
        <v>268</v>
      </c>
    </row>
    <row r="664" spans="1:3" ht="16.5" thickTop="1" thickBot="1">
      <c r="A664" s="73" t="s">
        <v>448</v>
      </c>
      <c r="B664" s="75" t="s">
        <v>253</v>
      </c>
      <c r="C664" s="391" t="s">
        <v>234</v>
      </c>
    </row>
    <row r="665" spans="1:3" ht="15.7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75" thickBot="1">
      <c r="A696" s="55" t="s">
        <v>462</v>
      </c>
      <c r="B696" s="55" t="s">
        <v>395</v>
      </c>
      <c r="C696" s="391" t="s">
        <v>461</v>
      </c>
    </row>
    <row r="697" spans="1:3" ht="16.5" thickTop="1" thickBot="1">
      <c r="A697" s="55" t="s">
        <v>394</v>
      </c>
      <c r="B697" s="334" t="s">
        <v>641</v>
      </c>
      <c r="C697" s="391" t="s">
        <v>462</v>
      </c>
    </row>
    <row r="698" spans="1:3" ht="16.5" thickTop="1" thickBot="1">
      <c r="A698" s="55" t="s">
        <v>395</v>
      </c>
      <c r="B698" s="240" t="s">
        <v>670</v>
      </c>
      <c r="C698" s="391" t="s">
        <v>394</v>
      </c>
    </row>
    <row r="699" spans="1:3" ht="16.5" thickTop="1" thickBot="1">
      <c r="A699" s="334" t="s">
        <v>641</v>
      </c>
      <c r="B699" s="240" t="s">
        <v>671</v>
      </c>
      <c r="C699" s="391" t="s">
        <v>395</v>
      </c>
    </row>
    <row r="700" spans="1:3" ht="16.5" thickTop="1" thickBot="1">
      <c r="A700" s="240" t="s">
        <v>670</v>
      </c>
      <c r="B700" s="240" t="s">
        <v>672</v>
      </c>
      <c r="C700" s="415" t="s">
        <v>641</v>
      </c>
    </row>
    <row r="701" spans="1:3" ht="15.7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40625" defaultRowHeight="15"/>
  <cols>
    <col min="1" max="1" width="62.85546875" style="1" bestFit="1" customWidth="1"/>
    <col min="2" max="2" width="13.140625" style="1" hidden="1" customWidth="1"/>
    <col min="3" max="3" width="12.140625" style="1" hidden="1" customWidth="1"/>
    <col min="4" max="4" width="12.28515625" style="1" hidden="1" customWidth="1"/>
    <col min="5" max="5" width="13.140625" style="1" hidden="1" customWidth="1"/>
    <col min="6" max="6" width="12.28515625" style="1" hidden="1" customWidth="1"/>
    <col min="7" max="7" width="12.140625" style="1" hidden="1" customWidth="1"/>
    <col min="8" max="8" width="13.140625" style="1" hidden="1" customWidth="1"/>
    <col min="9" max="10" width="12.140625" style="1" hidden="1" customWidth="1"/>
    <col min="11" max="12" width="13.140625" style="1" hidden="1" customWidth="1"/>
    <col min="13" max="50" width="12" style="1" hidden="1" customWidth="1"/>
    <col min="51" max="51" width="12.85546875" style="1" hidden="1" customWidth="1"/>
    <col min="52" max="52" width="13.42578125" style="1" hidden="1" customWidth="1"/>
    <col min="53" max="53" width="12.42578125" style="1" hidden="1" customWidth="1"/>
    <col min="54" max="54" width="12.7109375" style="1" hidden="1" customWidth="1"/>
    <col min="55" max="55" width="12.42578125" style="1" hidden="1" customWidth="1"/>
    <col min="56" max="56" width="13.140625" style="1" hidden="1" customWidth="1"/>
    <col min="57" max="57" width="12.85546875" style="1" hidden="1" customWidth="1"/>
    <col min="58" max="65" width="13.140625" style="1" hidden="1" customWidth="1"/>
    <col min="66" max="66" width="13.28515625" style="1" hidden="1" customWidth="1"/>
    <col min="67" max="67" width="13.140625" style="1" hidden="1" customWidth="1"/>
    <col min="68" max="68" width="13.5703125" style="1" hidden="1" customWidth="1"/>
    <col min="69" max="69" width="14.28515625" style="1" hidden="1" customWidth="1"/>
    <col min="70" max="70" width="13.140625" style="1" hidden="1" customWidth="1"/>
    <col min="71" max="71" width="14.28515625" style="1" hidden="1" customWidth="1"/>
    <col min="72" max="74" width="13.140625" style="1" hidden="1" customWidth="1"/>
    <col min="75" max="76" width="14.28515625" style="1" hidden="1" customWidth="1"/>
    <col min="77" max="77" width="11.85546875" style="1" hidden="1" customWidth="1"/>
    <col min="78" max="78" width="13.28515625" style="1" bestFit="1" customWidth="1"/>
    <col min="79" max="97" width="14.28515625" style="1" bestFit="1" customWidth="1"/>
    <col min="98" max="100" width="10.85546875" style="1" bestFit="1" customWidth="1"/>
    <col min="101" max="101" width="10.85546875" style="1" hidden="1" customWidth="1"/>
    <col min="102" max="118" width="9.42578125" style="1" hidden="1" customWidth="1"/>
    <col min="119" max="16384" width="9.140625" style="1"/>
  </cols>
  <sheetData>
    <row r="5" spans="1:217" ht="15.7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-2.5825137305868218E-5</v>
      </c>
      <c r="BT11">
        <f>'Quarterly data'!BU9</f>
        <v>5.7817105146917847E-4</v>
      </c>
      <c r="BU11">
        <f>'Quarterly data'!BV9</f>
        <v>-1.4171703813570247E-3</v>
      </c>
      <c r="BV11">
        <f>'Quarterly data'!BW9</f>
        <v>4.1643103654203095E-3</v>
      </c>
      <c r="BW11">
        <f>'Quarterly data'!BX9</f>
        <v>4.2276392911313465E-3</v>
      </c>
      <c r="BX11">
        <f>'Quarterly data'!BY9</f>
        <v>6.067091787153478E-3</v>
      </c>
      <c r="BY11">
        <f>'Quarterly data'!BZ9</f>
        <v>4.682349848542211E-3</v>
      </c>
      <c r="BZ11">
        <f>'Quarterly data'!CA9</f>
        <v>1.6089331301540888E-3</v>
      </c>
      <c r="CA11">
        <f>'Quarterly data'!CB9</f>
        <v>5.0410409898351549E-3</v>
      </c>
      <c r="CB11">
        <f>'Quarterly data'!CC9</f>
        <v>7.4247586352884642E-3</v>
      </c>
      <c r="CC11">
        <f>'Quarterly data'!CD9</f>
        <v>4.361500238257987E-3</v>
      </c>
      <c r="CD11">
        <f>'Quarterly data'!CE9</f>
        <v>7.5759234529890751E-3</v>
      </c>
      <c r="CE11">
        <f>'Quarterly data'!CF9</f>
        <v>4.5625335143553158E-3</v>
      </c>
      <c r="CF11">
        <f>'Quarterly data'!CG9</f>
        <v>3.5192290053545072E-3</v>
      </c>
      <c r="CG11">
        <f>'Quarterly data'!CH9</f>
        <v>2.6248092811764767E-3</v>
      </c>
      <c r="CH11">
        <f>'Quarterly data'!CI9</f>
        <v>5.8383458267081689E-3</v>
      </c>
      <c r="CI11">
        <f>'Quarterly data'!CJ9</f>
        <v>2.0286925961614521E-3</v>
      </c>
      <c r="CJ11">
        <f>'Quarterly data'!CK9</f>
        <v>5.2045495251622498E-3</v>
      </c>
      <c r="CK11">
        <f>'Quarterly data'!CL9</f>
        <v>5.7745958045591905E-3</v>
      </c>
      <c r="CL11">
        <f>'Quarterly data'!CM9</f>
        <v>6.3625282223225277E-3</v>
      </c>
      <c r="CM11">
        <f>'Quarterly data'!CN9</f>
        <v>6.5332870250438546E-3</v>
      </c>
      <c r="CN11">
        <f>'Quarterly data'!CO9</f>
        <v>7.0703900032482725E-3</v>
      </c>
      <c r="CO11">
        <f>'Quarterly data'!CP9</f>
        <v>7.4811427737744296E-3</v>
      </c>
      <c r="CP11">
        <f>'Quarterly data'!CQ9</f>
        <v>4.0769572782199948E-3</v>
      </c>
      <c r="CQ11">
        <f>'Quarterly data'!CR9</f>
        <v>6.4516216181609298E-3</v>
      </c>
      <c r="CR11">
        <f>'Quarterly data'!CS9</f>
        <v>2.1575744375328387E-3</v>
      </c>
      <c r="CS11">
        <f>'Quarterly data'!CT9</f>
        <v>3.1113213726070565E-3</v>
      </c>
      <c r="CT11">
        <f>'Quarterly data'!CU9</f>
        <v>6.2868355193161918E-3</v>
      </c>
      <c r="CU11">
        <f>'Quarterly data'!CV9</f>
        <v>5.2380106463647547E-3</v>
      </c>
      <c r="CV11">
        <f>'Quarterly data'!CW9</f>
        <v>4.0424823640652363E-3</v>
      </c>
      <c r="CW11">
        <f>'Quarterly data'!CX9</f>
        <v>-1.1164128228078329E-3</v>
      </c>
      <c r="CX11">
        <f>'Quarterly data'!CY9</f>
        <v>-2.1188360450376753E-2</v>
      </c>
      <c r="CY11">
        <f>'Quarterly data'!CZ9</f>
        <v>-0.1055492760536475</v>
      </c>
      <c r="CZ11">
        <f>'Quarterly data'!DA9</f>
        <v>0.10003572726725318</v>
      </c>
      <c r="DA11">
        <f>'Quarterly data'!DB9</f>
        <v>6.4498943777171469E-3</v>
      </c>
      <c r="DB11">
        <f>'Quarterly data'!DC9</f>
        <v>5.2135730756781573E-3</v>
      </c>
      <c r="DC11">
        <f>'Quarterly data'!DD9</f>
        <v>1.8226032064486253E-2</v>
      </c>
      <c r="DD11">
        <f>'Quarterly data'!DE9</f>
        <v>1.1877246208940262E-2</v>
      </c>
      <c r="DE11">
        <f>'Quarterly data'!DF9</f>
        <v>1.0142729353395996E-2</v>
      </c>
      <c r="DF11">
        <f>'Quarterly data'!DG9</f>
        <v>1.6054244119918515E-3</v>
      </c>
      <c r="DG11">
        <f>'Quarterly data'!DH9</f>
        <v>5.3582984400226685E-3</v>
      </c>
      <c r="DH11">
        <f>'Quarterly data'!DI9</f>
        <v>5.7849547804620371E-3</v>
      </c>
      <c r="DI11">
        <f>'Quarterly data'!DJ9</f>
        <v>5.7949904136989083E-3</v>
      </c>
      <c r="DJ11">
        <f>'Quarterly data'!DK9</f>
        <v>0</v>
      </c>
      <c r="DK11">
        <f>'Quarterly data'!DL9</f>
        <v>0</v>
      </c>
      <c r="DL11">
        <f>'Quarterly data'!DM9</f>
        <v>0</v>
      </c>
      <c r="DM11">
        <f>'Quarterly data'!DN9</f>
        <v>0</v>
      </c>
      <c r="DN11">
        <f>'Quarterly data'!DO9</f>
        <v>0</v>
      </c>
    </row>
    <row r="12" spans="1:217">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t="str">
        <f>'Quarterly data'!BS10</f>
        <v>..</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f>'Quarterly data'!DK10</f>
        <v>0</v>
      </c>
      <c r="DK12">
        <f>'Quarterly data'!DL10</f>
        <v>0</v>
      </c>
      <c r="DL12">
        <f>'Quarterly data'!DM10</f>
        <v>0</v>
      </c>
      <c r="DM12">
        <f>'Quarterly data'!DN10</f>
        <v>0</v>
      </c>
      <c r="DN12">
        <f>'Quarterly data'!DO10</f>
        <v>0</v>
      </c>
    </row>
    <row r="13" spans="1:217">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2.272443053865647E-3</v>
      </c>
      <c r="BT14" s="215">
        <f>'Quarterly data'!BU12</f>
        <v>4.0343633706885207E-3</v>
      </c>
      <c r="BU14" s="215">
        <f>'Quarterly data'!BV12</f>
        <v>3.8873587828125444E-3</v>
      </c>
      <c r="BV14" s="215">
        <f>'Quarterly data'!BW12</f>
        <v>3.6945562027057566E-3</v>
      </c>
      <c r="BW14" s="215">
        <f>'Quarterly data'!BX12</f>
        <v>2.4244355275648832E-3</v>
      </c>
      <c r="BX14" s="215">
        <f>'Quarterly data'!BY12</f>
        <v>3.3724661202800821E-3</v>
      </c>
      <c r="BY14" s="215">
        <f>'Quarterly data'!BZ12</f>
        <v>3.1237155067094236E-3</v>
      </c>
      <c r="BZ14" s="215">
        <f>'Quarterly data'!CA12</f>
        <v>4.395536379700804E-3</v>
      </c>
      <c r="CA14" s="215">
        <f>'Quarterly data'!CB12</f>
        <v>4.927646833012167E-3</v>
      </c>
      <c r="CB14" s="215">
        <f>'Quarterly data'!CC12</f>
        <v>2.9127454601232117E-3</v>
      </c>
      <c r="CC14" s="215">
        <f>'Quarterly data'!CD12</f>
        <v>1.8919292252765896E-3</v>
      </c>
      <c r="CD14" s="215">
        <f>'Quarterly data'!CE12</f>
        <v>2.4602853384145806E-3</v>
      </c>
      <c r="CE14" s="215">
        <f>'Quarterly data'!CF12</f>
        <v>4.5089002692932922E-3</v>
      </c>
      <c r="CF14" s="215">
        <f>'Quarterly data'!CG12</f>
        <v>2.9597262466209973E-3</v>
      </c>
      <c r="CG14" s="215">
        <f>'Quarterly data'!CH12</f>
        <v>3.9402415677614044E-4</v>
      </c>
      <c r="CH14" s="215">
        <f>'Quarterly data'!CI12</f>
        <v>1.2722317737627886E-3</v>
      </c>
      <c r="CI14" s="215">
        <f>'Quarterly data'!CJ12</f>
        <v>4.2175093395802055E-3</v>
      </c>
      <c r="CJ14" s="215">
        <f>'Quarterly data'!CK12</f>
        <v>2.3547201202016588E-3</v>
      </c>
      <c r="CK14" s="215">
        <f>'Quarterly data'!CL12</f>
        <v>3.4690000728931913E-3</v>
      </c>
      <c r="CL14" s="215">
        <f>'Quarterly data'!CM12</f>
        <v>3.5067769721430775E-3</v>
      </c>
      <c r="CM14" s="215">
        <f>'Quarterly data'!CN12</f>
        <v>3.4714534015762855E-3</v>
      </c>
      <c r="CN14" s="215">
        <f>'Quarterly data'!CO12</f>
        <v>3.5046470979018807E-3</v>
      </c>
      <c r="CO14" s="215">
        <f>'Quarterly data'!CP12</f>
        <v>5.3809165675611226E-3</v>
      </c>
      <c r="CP14" s="215">
        <f>'Quarterly data'!CQ12</f>
        <v>4.1559993341595547E-3</v>
      </c>
      <c r="CQ14" s="215">
        <f>'Quarterly data'!CR12</f>
        <v>5.4302297808996869E-3</v>
      </c>
      <c r="CR14" s="215">
        <f>'Quarterly data'!CS12</f>
        <v>3.1313637801047012E-3</v>
      </c>
      <c r="CS14" s="215">
        <f>'Quarterly data'!CT12</f>
        <v>3.3198680683852455E-3</v>
      </c>
      <c r="CT14" s="215">
        <f>'Quarterly data'!CU12</f>
        <v>4.1366271226188633E-3</v>
      </c>
      <c r="CU14" s="215">
        <f>'Quarterly data'!CV12</f>
        <v>4.9868921048712433E-3</v>
      </c>
      <c r="CV14" s="215">
        <f>'Quarterly data'!CW12</f>
        <v>3.406204629682108E-3</v>
      </c>
      <c r="CW14" s="215">
        <f>'Quarterly data'!CX12</f>
        <v>5.1468617651693194E-3</v>
      </c>
      <c r="CX14" s="215">
        <f>'Quarterly data'!CY12</f>
        <v>3.01225711711961E-3</v>
      </c>
      <c r="CY14" s="215">
        <f>'Quarterly data'!CZ12</f>
        <v>7.3619981687729208E-3</v>
      </c>
      <c r="CZ14" s="215">
        <f>'Quarterly data'!DA12</f>
        <v>-1.8976020290860651E-3</v>
      </c>
      <c r="DA14" s="215">
        <f>'Quarterly data'!DB12</f>
        <v>4.8920706978434758E-3</v>
      </c>
      <c r="DB14" s="215">
        <f>'Quarterly data'!DC12</f>
        <v>8.7597907709053846E-3</v>
      </c>
      <c r="DC14" s="215">
        <f>'Quarterly data'!DD12</f>
        <v>7.531262645864345E-3</v>
      </c>
      <c r="DD14" s="215">
        <f>'Quarterly data'!DE12</f>
        <v>1.1154057633696146E-2</v>
      </c>
      <c r="DE14" s="215">
        <f>'Quarterly data'!DF12</f>
        <v>1.154405646515233E-2</v>
      </c>
      <c r="DF14" s="215">
        <f>'Quarterly data'!DG12</f>
        <v>1.3998641419850966E-2</v>
      </c>
      <c r="DG14" s="215">
        <f>'Quarterly data'!DH12</f>
        <v>1.6849483480892546E-2</v>
      </c>
      <c r="DH14" s="215">
        <f>'Quarterly data'!DI12</f>
        <v>9.158333757877779E-3</v>
      </c>
      <c r="DI14" s="215">
        <f>'Quarterly data'!DJ12</f>
        <v>1.15330111198646E-2</v>
      </c>
      <c r="DJ14" s="215">
        <f>'Quarterly data'!DK12</f>
        <v>0</v>
      </c>
      <c r="DK14" s="215">
        <f>'Quarterly data'!DL12</f>
        <v>0</v>
      </c>
      <c r="DL14" s="215">
        <f>'Quarterly data'!DM12</f>
        <v>0</v>
      </c>
      <c r="DM14" s="215">
        <f>'Quarterly data'!DN12</f>
        <v>0</v>
      </c>
      <c r="DN14" s="215">
        <f>'Quarterly data'!DO12</f>
        <v>0</v>
      </c>
    </row>
    <row r="15" spans="1:217">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119.8195985680936</v>
      </c>
      <c r="BS19" s="215">
        <f>'Quarterly data'!BT17</f>
        <v>120.29296937687904</v>
      </c>
      <c r="BT19" s="215">
        <f>'Quarterly data'!BU17</f>
        <v>120.24091865138101</v>
      </c>
      <c r="BU19" s="215">
        <f>'Quarterly data'!BV17</f>
        <v>119.61795213495297</v>
      </c>
      <c r="BV19" s="215">
        <f>'Quarterly data'!BW17</f>
        <v>118.00027962180548</v>
      </c>
      <c r="BW19" s="215">
        <f>'Quarterly data'!BX17</f>
        <v>116.80555239342935</v>
      </c>
      <c r="BX19" s="215">
        <f>'Quarterly data'!BY17</f>
        <v>115.82098277172263</v>
      </c>
      <c r="BY19" s="215">
        <f>'Quarterly data'!BZ17</f>
        <v>115.29909188299028</v>
      </c>
      <c r="BZ19" s="215">
        <f>'Quarterly data'!CA17</f>
        <v>115.65182388983099</v>
      </c>
      <c r="CA19" s="215">
        <f>'Quarterly data'!CB17</f>
        <v>115.93424540747749</v>
      </c>
      <c r="CB19" s="215">
        <f>'Quarterly data'!CC17</f>
        <v>116.15428345953559</v>
      </c>
      <c r="CC19" s="215">
        <f>'Quarterly data'!CD17</f>
        <v>115.9376446559903</v>
      </c>
      <c r="CD19" s="215">
        <f>'Quarterly data'!CE17</f>
        <v>115.03056608356189</v>
      </c>
      <c r="CE19" s="215">
        <f>'Quarterly data'!CF17</f>
        <v>113.50749457639216</v>
      </c>
      <c r="CF19" s="215">
        <f>'Quarterly data'!CG17</f>
        <v>111.59083462081159</v>
      </c>
      <c r="CG19" s="215">
        <f>'Quarterly data'!CH17</f>
        <v>109.65751222040109</v>
      </c>
      <c r="CH19" s="215">
        <f>'Quarterly data'!CI17</f>
        <v>107.63041147124378</v>
      </c>
      <c r="CI19" s="215">
        <f>'Quarterly data'!CJ17</f>
        <v>106.57309107293293</v>
      </c>
      <c r="CJ19" s="215">
        <f>'Quarterly data'!CK17</f>
        <v>106.06403067628956</v>
      </c>
      <c r="CK19" s="215">
        <f>'Quarterly data'!CL17</f>
        <v>105.96008107592955</v>
      </c>
      <c r="CL19" s="215">
        <f>'Quarterly data'!CM17</f>
        <v>106.32083924514048</v>
      </c>
      <c r="CM19" s="215">
        <f>'Quarterly data'!CN17</f>
        <v>106.50677284551118</v>
      </c>
      <c r="CN19" s="215">
        <f>'Quarterly data'!CO17</f>
        <v>106.74215615062754</v>
      </c>
      <c r="CO19" s="215">
        <f>'Quarterly data'!CP17</f>
        <v>107.08886375010512</v>
      </c>
      <c r="CP19" s="215">
        <f>'Quarterly data'!CQ17</f>
        <v>107.69741147162841</v>
      </c>
      <c r="CQ19" s="215">
        <f>'Quarterly data'!CR17</f>
        <v>108.4168988765517</v>
      </c>
      <c r="CR19" s="215">
        <f>'Quarterly data'!CS17</f>
        <v>109.2019561583091</v>
      </c>
      <c r="CS19" s="215">
        <f>'Quarterly data'!CT17</f>
        <v>109.83005793113482</v>
      </c>
      <c r="CT19" s="215">
        <f>'Quarterly data'!CU17</f>
        <v>110.30170403434457</v>
      </c>
      <c r="CU19" s="215">
        <f>'Quarterly data'!CV17</f>
        <v>109.98058495256375</v>
      </c>
      <c r="CV19" s="215">
        <f>'Quarterly data'!CW17</f>
        <v>109.12884328369559</v>
      </c>
      <c r="CW19" s="215">
        <f>'Quarterly data'!CX17</f>
        <v>107.96129821740658</v>
      </c>
      <c r="CX19" s="215">
        <f>'Quarterly data'!CY17</f>
        <v>106.03270121557325</v>
      </c>
      <c r="CY19" s="215">
        <f>'Quarterly data'!CZ17</f>
        <v>105.35063859265323</v>
      </c>
      <c r="CZ19" s="215">
        <f>'Quarterly data'!DA17</f>
        <v>105.43607288148829</v>
      </c>
      <c r="DA19" s="215">
        <f>'Quarterly data'!DB17</f>
        <v>106.45225304777163</v>
      </c>
      <c r="DB19" s="215">
        <f>'Quarterly data'!DC17</f>
        <v>108.75798024340895</v>
      </c>
      <c r="DC19" s="215">
        <f>'Quarterly data'!DD17</f>
        <v>111.37391631007674</v>
      </c>
      <c r="DD19" s="215">
        <f>'Quarterly data'!DE17</f>
        <v>114.38654695002964</v>
      </c>
      <c r="DE19" s="215">
        <f>'Quarterly data'!DF17</f>
        <v>117.46912863601221</v>
      </c>
      <c r="DF19" s="215">
        <f>'Quarterly data'!DG17</f>
        <v>120.78994972633851</v>
      </c>
      <c r="DG19" s="215">
        <f>'Quarterly data'!DH17</f>
        <v>123.25919090116804</v>
      </c>
      <c r="DH19" s="215">
        <f>'Quarterly data'!DI17</f>
        <v>125.24016819973266</v>
      </c>
      <c r="DI19" s="215">
        <f>'Quarterly data'!DJ17</f>
        <v>126.74367735617663</v>
      </c>
      <c r="DJ19" s="215">
        <f>'Quarterly data'!DK17</f>
        <v>127.60691221024778</v>
      </c>
      <c r="DK19" s="215">
        <f>'Quarterly data'!DL17</f>
        <v>128.44388712271351</v>
      </c>
      <c r="DL19" s="215">
        <f>'Quarterly data'!DM17</f>
        <v>129.13580514283552</v>
      </c>
      <c r="DM19" s="215">
        <f>'Quarterly data'!DN17</f>
        <v>129.78435785590682</v>
      </c>
      <c r="DN19" s="215">
        <f>'Quarterly data'!DO17</f>
        <v>130.40659979368456</v>
      </c>
    </row>
    <row r="20" spans="1:118">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244.78334357180054</v>
      </c>
      <c r="BS23" s="215">
        <f>'Quarterly data'!BT19</f>
        <v>226.6328503790854</v>
      </c>
      <c r="BT23" s="215">
        <f>'Quarterly data'!BU19</f>
        <v>224.54440735997662</v>
      </c>
      <c r="BU23" s="215">
        <f>'Quarterly data'!BV19</f>
        <v>223.20237947586315</v>
      </c>
      <c r="BV23" s="215">
        <f>'Quarterly data'!BW19</f>
        <v>229.04997158281017</v>
      </c>
      <c r="BW23" s="215">
        <f>'Quarterly data'!BX19</f>
        <v>220.42991291665103</v>
      </c>
      <c r="BX23" s="215">
        <f>'Quarterly data'!BY19</f>
        <v>231.19757686495703</v>
      </c>
      <c r="BY23" s="215">
        <f>'Quarterly data'!BZ19</f>
        <v>229.43763635430551</v>
      </c>
      <c r="BZ23" s="215">
        <f>'Quarterly data'!CA19</f>
        <v>232.31151549520237</v>
      </c>
      <c r="CA23" s="215">
        <f>'Quarterly data'!CB19</f>
        <v>232.44608070320098</v>
      </c>
      <c r="CB23" s="215">
        <f>'Quarterly data'!CC19</f>
        <v>218.5024089556928</v>
      </c>
      <c r="CC23" s="215">
        <f>'Quarterly data'!CD19</f>
        <v>173.34291287576835</v>
      </c>
      <c r="CD23" s="215">
        <f>'Quarterly data'!CE19</f>
        <v>128.96619888592147</v>
      </c>
      <c r="CE23" s="215">
        <f>'Quarterly data'!CF19</f>
        <v>134.98584578200305</v>
      </c>
      <c r="CF23" s="215">
        <f>'Quarterly data'!CG19</f>
        <v>114.374411431167</v>
      </c>
      <c r="CG23" s="215">
        <f>'Quarterly data'!CH19</f>
        <v>100.54100767343613</v>
      </c>
      <c r="CH23" s="215">
        <f>'Quarterly data'!CI19</f>
        <v>81.043604315676006</v>
      </c>
      <c r="CI23" s="215">
        <f>'Quarterly data'!CJ19</f>
        <v>100.02272495411694</v>
      </c>
      <c r="CJ23" s="215">
        <f>'Quarterly data'!CK19</f>
        <v>103.64533368999686</v>
      </c>
      <c r="CK23" s="215">
        <f>'Quarterly data'!CL19</f>
        <v>115.28833704021014</v>
      </c>
      <c r="CL23" s="215">
        <f>'Quarterly data'!CM19</f>
        <v>123.55074975375778</v>
      </c>
      <c r="CM23" s="215">
        <f>'Quarterly data'!CN19</f>
        <v>114.19953100184978</v>
      </c>
      <c r="CN23" s="215">
        <f>'Quarterly data'!CO19</f>
        <v>118.85125564119539</v>
      </c>
      <c r="CO23" s="215">
        <f>'Quarterly data'!CP19</f>
        <v>139.09183189294004</v>
      </c>
      <c r="CP23" s="215">
        <f>'Quarterly data'!CQ19</f>
        <v>150.78078813697198</v>
      </c>
      <c r="CQ23" s="215">
        <f>'Quarterly data'!CR19</f>
        <v>160.08410842010775</v>
      </c>
      <c r="CR23" s="215">
        <f>'Quarterly data'!CS19</f>
        <v>167.76102954005179</v>
      </c>
      <c r="CS23" s="215">
        <f>'Quarterly data'!CT19</f>
        <v>152.15186232754962</v>
      </c>
      <c r="CT23" s="215">
        <f>'Quarterly data'!CU19</f>
        <v>135.86909365288776</v>
      </c>
      <c r="CU23" s="215">
        <f>'Quarterly data'!CV19</f>
        <v>135.57039014601995</v>
      </c>
      <c r="CV23" s="215">
        <f>'Quarterly data'!CW19</f>
        <v>122.93747854617902</v>
      </c>
      <c r="CW23" s="215">
        <f>'Quarterly data'!CX19</f>
        <v>127.32593884793896</v>
      </c>
      <c r="CX23" s="215">
        <f>'Quarterly data'!CY19</f>
        <v>103.80372951776133</v>
      </c>
      <c r="CY23" s="215">
        <f>'Quarterly data'!CZ19</f>
        <v>67.367236821891979</v>
      </c>
      <c r="CZ23" s="215">
        <f>'Quarterly data'!DA19</f>
        <v>90.26990155065765</v>
      </c>
      <c r="DA23" s="215">
        <f>'Quarterly data'!DB19</f>
        <v>104.11370249530587</v>
      </c>
      <c r="DB23" s="215">
        <f>'Quarterly data'!DC19</f>
        <v>141.63601564547739</v>
      </c>
      <c r="DC23" s="215">
        <f>'Quarterly data'!DD19</f>
        <v>156.75555256189926</v>
      </c>
      <c r="DD23" s="215">
        <f>'Quarterly data'!DE19</f>
        <v>193.88444277347534</v>
      </c>
      <c r="DE23" s="215">
        <f>'Quarterly data'!DF19</f>
        <v>245.35548077356069</v>
      </c>
      <c r="DF23" s="215">
        <f>'Quarterly data'!DG19</f>
        <v>281.6534634773729</v>
      </c>
      <c r="DG23" s="215">
        <f>'Quarterly data'!DH19</f>
        <v>314.54556953187483</v>
      </c>
      <c r="DH23" s="215">
        <f>'Quarterly data'!DI19</f>
        <v>332.31532666842929</v>
      </c>
      <c r="DI23" s="215">
        <f>'Quarterly data'!DJ19</f>
        <v>318.3427887586555</v>
      </c>
      <c r="DJ23" s="215">
        <f>'Quarterly data'!DK19</f>
        <v>303.16390539992818</v>
      </c>
      <c r="DK23" s="215">
        <f>'Quarterly data'!DL19</f>
        <v>264.18708307102895</v>
      </c>
      <c r="DL23" s="215">
        <f>'Quarterly data'!DM19</f>
        <v>253.64801714807425</v>
      </c>
      <c r="DM23" s="215">
        <f>'Quarterly data'!DN19</f>
        <v>250.63530708981168</v>
      </c>
      <c r="DN23" s="215">
        <f>'Quarterly data'!DO19</f>
        <v>262.53994207633781</v>
      </c>
    </row>
    <row r="24" spans="1:118">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112.46061327561328</v>
      </c>
      <c r="BS24" s="215">
        <f>'Quarterly data'!BT20</f>
        <v>102.87905452035885</v>
      </c>
      <c r="BT24" s="215">
        <f>'Quarterly data'!BU20</f>
        <v>102.7828519982433</v>
      </c>
      <c r="BU24" s="215">
        <f>'Quarterly data'!BV20</f>
        <v>101.90713658322352</v>
      </c>
      <c r="BV24" s="215">
        <f>'Quarterly data'!BW20</f>
        <v>105.10398044628481</v>
      </c>
      <c r="BW24" s="215">
        <f>'Quarterly data'!BX20</f>
        <v>99.314299077733878</v>
      </c>
      <c r="BX24" s="215">
        <f>'Quarterly data'!BY20</f>
        <v>107.3488208168643</v>
      </c>
      <c r="BY24" s="215">
        <f>'Quarterly data'!BZ20</f>
        <v>104.51065123282517</v>
      </c>
      <c r="BZ24" s="215">
        <f>'Quarterly data'!CA20</f>
        <v>103.70469151138717</v>
      </c>
      <c r="CA24" s="215">
        <f>'Quarterly data'!CB20</f>
        <v>106.34923280423281</v>
      </c>
      <c r="CB24" s="215">
        <f>'Quarterly data'!CC20</f>
        <v>100.38951147081582</v>
      </c>
      <c r="CC24" s="215">
        <f>'Quarterly data'!CD20</f>
        <v>74.545999999999992</v>
      </c>
      <c r="CD24" s="215">
        <f>'Quarterly data'!CE20</f>
        <v>51.737505050505057</v>
      </c>
      <c r="CE24" s="215">
        <f>'Quarterly data'!CF20</f>
        <v>60.407366522366509</v>
      </c>
      <c r="CF24" s="215">
        <f>'Quarterly data'!CG20</f>
        <v>48.812765020808492</v>
      </c>
      <c r="CG24" s="215">
        <f>'Quarterly data'!CH20</f>
        <v>42.214531338226983</v>
      </c>
      <c r="CH24" s="215">
        <f>'Quarterly data'!CI20</f>
        <v>32.7705429031516</v>
      </c>
      <c r="CI24" s="215">
        <f>'Quarterly data'!CJ20</f>
        <v>44.805848965848959</v>
      </c>
      <c r="CJ24" s="215">
        <f>'Quarterly data'!CK20</f>
        <v>44.708299245038376</v>
      </c>
      <c r="CK24" s="215">
        <f>'Quarterly data'!CL20</f>
        <v>49.061974506974508</v>
      </c>
      <c r="CL24" s="215">
        <f>'Quarterly data'!CM20</f>
        <v>52.963356609573999</v>
      </c>
      <c r="CM24" s="215">
        <f>'Quarterly data'!CN20</f>
        <v>49.423652613087398</v>
      </c>
      <c r="CN24" s="215">
        <f>'Quarterly data'!CO20</f>
        <v>50.172668507016333</v>
      </c>
      <c r="CO24" s="215">
        <f>'Quarterly data'!CP20</f>
        <v>58.695687830687831</v>
      </c>
      <c r="CP24" s="215">
        <f>'Quarterly data'!CQ20</f>
        <v>64.596599472990775</v>
      </c>
      <c r="CQ24" s="215">
        <f>'Quarterly data'!CR20</f>
        <v>71.37579710144928</v>
      </c>
      <c r="CR24" s="215">
        <f>'Quarterly data'!CS20</f>
        <v>73.043708827404487</v>
      </c>
      <c r="CS24" s="215">
        <f>'Quarterly data'!CT20</f>
        <v>64.299224752703012</v>
      </c>
      <c r="CT24" s="215">
        <f>'Quarterly data'!CU20</f>
        <v>60.442111341154828</v>
      </c>
      <c r="CU24" s="215">
        <f>'Quarterly data'!CV20</f>
        <v>65.059207729468596</v>
      </c>
      <c r="CV24" s="215">
        <f>'Quarterly data'!CW20</f>
        <v>59.692236965932615</v>
      </c>
      <c r="CW24" s="215">
        <f>'Quarterly data'!CX20</f>
        <v>60.370842064537719</v>
      </c>
      <c r="CX24" s="215">
        <f>'Quarterly data'!CY20</f>
        <v>49.08619126043039</v>
      </c>
      <c r="CY24" s="215">
        <f>'Quarterly data'!CZ20</f>
        <v>30.3268278018278</v>
      </c>
      <c r="CZ24" s="215">
        <f>'Quarterly data'!DA20</f>
        <v>42.036625677060464</v>
      </c>
      <c r="DA24" s="215">
        <f>'Quarterly data'!DB20</f>
        <v>43.698501578936366</v>
      </c>
      <c r="DB24" s="215">
        <f>'Quarterly data'!DC20</f>
        <v>59.261456521739127</v>
      </c>
      <c r="DC24" s="215">
        <f>'Quarterly data'!DD20</f>
        <v>67.052919672919685</v>
      </c>
      <c r="DD24" s="215">
        <f>'Quarterly data'!DE20</f>
        <v>71.644848484848481</v>
      </c>
      <c r="DE24" s="215">
        <f>'Quarterly data'!DF20</f>
        <v>78.3097033481816</v>
      </c>
      <c r="DF24" s="215">
        <f>'Quarterly data'!DG20</f>
        <v>96.55887945709685</v>
      </c>
      <c r="DG24" s="215">
        <f>'Quarterly data'!DH20</f>
        <v>109.94</v>
      </c>
      <c r="DH24" s="215">
        <f>'Quarterly data'!DI20</f>
        <v>108.34666666666665</v>
      </c>
      <c r="DI24" s="215">
        <f>'Quarterly data'!DJ20</f>
        <v>100.69333333333333</v>
      </c>
      <c r="DJ24" s="215">
        <f>'Quarterly data'!DK20</f>
        <v>95.493333333333339</v>
      </c>
      <c r="DK24" s="215">
        <f>'Quarterly data'!DL20</f>
        <v>92.036666666666676</v>
      </c>
      <c r="DL24" s="215">
        <f>'Quarterly data'!DM20</f>
        <v>89.493333333333339</v>
      </c>
      <c r="DM24" s="215">
        <f>'Quarterly data'!DN20</f>
        <v>87.24</v>
      </c>
      <c r="DN24" s="215">
        <f>'Quarterly data'!DO20</f>
        <v>91.3837113082092</v>
      </c>
    </row>
    <row r="25" spans="1:118" s="12" customFormat="1">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102.07482731066465</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98.753016684939311</v>
      </c>
      <c r="DA25" s="215">
        <f>'Quarterly data'!DB21</f>
        <v>107.75565354273841</v>
      </c>
      <c r="DB25" s="215">
        <f>'Quarterly data'!DC21</f>
        <v>119.38591349582389</v>
      </c>
      <c r="DC25" s="215">
        <f>'Quarterly data'!DD21</f>
        <v>130.89510276343771</v>
      </c>
      <c r="DD25" s="215">
        <f>'Quarterly data'!DE21</f>
        <v>129.20508211734463</v>
      </c>
      <c r="DE25" s="215">
        <f>'Quarterly data'!DF21</f>
        <v>130.43301736062821</v>
      </c>
      <c r="DF25" s="215">
        <f>'Quarterly data'!DG21</f>
        <v>148.25505416923113</v>
      </c>
      <c r="DG25" s="215">
        <f>'Quarterly data'!DH21</f>
        <v>160.7695436977464</v>
      </c>
      <c r="DH25" s="215">
        <f>'Quarterly data'!DI21</f>
        <v>150.10208270680661</v>
      </c>
      <c r="DI25" s="215">
        <f>'Quarterly data'!DJ21</f>
        <v>147.67705317722368</v>
      </c>
      <c r="DJ25" s="215">
        <f>'Quarterly data'!DK21</f>
        <v>149.14759041883892</v>
      </c>
      <c r="DK25" s="215">
        <f>'Quarterly data'!DL21</f>
        <v>149.61495466498576</v>
      </c>
      <c r="DL25" s="215">
        <f>'Quarterly data'!DM21</f>
        <v>146.76638956279544</v>
      </c>
      <c r="DM25" s="215">
        <f>'Quarterly data'!DN21</f>
        <v>144.45754165279573</v>
      </c>
      <c r="DN25" s="215">
        <f>'Quarterly data'!DO21</f>
        <v>145.12060547753026</v>
      </c>
    </row>
    <row r="26" spans="1:118">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135.48549803268997</v>
      </c>
      <c r="BS26" s="215">
        <f>'Quarterly data'!BT22</f>
        <v>130.88056635516628</v>
      </c>
      <c r="BT26" s="215">
        <f>'Quarterly data'!BU22</f>
        <v>121.94094883814019</v>
      </c>
      <c r="BU26" s="215">
        <f>'Quarterly data'!BV22</f>
        <v>123.44749029846021</v>
      </c>
      <c r="BV26" s="215">
        <f>'Quarterly data'!BW22</f>
        <v>125.22171986866208</v>
      </c>
      <c r="BW26" s="215">
        <f>'Quarterly data'!BX22</f>
        <v>124.96033422764189</v>
      </c>
      <c r="BX26" s="215">
        <f>'Quarterly data'!BY22</f>
        <v>119.3579127724981</v>
      </c>
      <c r="BY26" s="215">
        <f>'Quarterly data'!BZ22</f>
        <v>119.51987718218852</v>
      </c>
      <c r="BZ26" s="215">
        <f>'Quarterly data'!CA22</f>
        <v>119.47768838102458</v>
      </c>
      <c r="CA26" s="215">
        <f>'Quarterly data'!CB22</f>
        <v>117.51548350809485</v>
      </c>
      <c r="CB26" s="215">
        <f>'Quarterly data'!CC22</f>
        <v>110.11992923633709</v>
      </c>
      <c r="CC26" s="215">
        <f>'Quarterly data'!CD22</f>
        <v>105.1782946574853</v>
      </c>
      <c r="CD26" s="215">
        <f>'Quarterly data'!CE22</f>
        <v>104.26418062522816</v>
      </c>
      <c r="CE26" s="215">
        <f>'Quarterly data'!CF22</f>
        <v>104.33069491561916</v>
      </c>
      <c r="CF26" s="215">
        <f>'Quarterly data'!CG22</f>
        <v>97.157685737760048</v>
      </c>
      <c r="CG26" s="215">
        <f>'Quarterly data'!CH22</f>
        <v>94.326001709287326</v>
      </c>
      <c r="CH26" s="215">
        <f>'Quarterly data'!CI22</f>
        <v>94.51823455304104</v>
      </c>
      <c r="CI26" s="215">
        <f>'Quarterly data'!CJ22</f>
        <v>100.56233512271704</v>
      </c>
      <c r="CJ26" s="215">
        <f>'Quarterly data'!CK22</f>
        <v>101.85071343370915</v>
      </c>
      <c r="CK26" s="215">
        <f>'Quarterly data'!CL22</f>
        <v>103.06871689053285</v>
      </c>
      <c r="CL26" s="215">
        <f>'Quarterly data'!CM22</f>
        <v>109.67782025622535</v>
      </c>
      <c r="CM26" s="215">
        <f>'Quarterly data'!CN22</f>
        <v>106.34231711914906</v>
      </c>
      <c r="CN26" s="215">
        <f>'Quarterly data'!CO22</f>
        <v>102.74066276550298</v>
      </c>
      <c r="CO26" s="215">
        <f>'Quarterly data'!CP22</f>
        <v>102.21912009879968</v>
      </c>
      <c r="CP26" s="215">
        <f>'Quarterly data'!CQ22</f>
        <v>110.23856480283747</v>
      </c>
      <c r="CQ26" s="215">
        <f>'Quarterly data'!CR22</f>
        <v>110.10384466194523</v>
      </c>
      <c r="CR26" s="215">
        <f>'Quarterly data'!CS22</f>
        <v>106.46462241030999</v>
      </c>
      <c r="CS26" s="215">
        <f>'Quarterly data'!CT22</f>
        <v>102.56832940646835</v>
      </c>
      <c r="CT26" s="215">
        <f>'Quarterly data'!CU22</f>
        <v>104.18465852130369</v>
      </c>
      <c r="CU26" s="215">
        <f>'Quarterly data'!CV22</f>
        <v>105.02532408291637</v>
      </c>
      <c r="CV26" s="215">
        <f>'Quarterly data'!CW22</f>
        <v>98.823664621896185</v>
      </c>
      <c r="CW26" s="215">
        <f>'Quarterly data'!CX22</f>
        <v>98.075578459905117</v>
      </c>
      <c r="CX26" s="215">
        <f>'Quarterly data'!CY22</f>
        <v>99.001956369663887</v>
      </c>
      <c r="CY26" s="215">
        <f>'Quarterly data'!CZ22</f>
        <v>91.314451735981592</v>
      </c>
      <c r="CZ26" s="215">
        <f>'Quarterly data'!DA22</f>
        <v>95.174587241853217</v>
      </c>
      <c r="DA26" s="215">
        <f>'Quarterly data'!DB22</f>
        <v>107.14206882026382</v>
      </c>
      <c r="DB26" s="215">
        <f>'Quarterly data'!DC22</f>
        <v>112.44667898064323</v>
      </c>
      <c r="DC26" s="215">
        <f>'Quarterly data'!DD22</f>
        <v>117.36860714526233</v>
      </c>
      <c r="DD26" s="215">
        <f>'Quarterly data'!DE22</f>
        <v>110.41894164410631</v>
      </c>
      <c r="DE26" s="215">
        <f>'Quarterly data'!DF22</f>
        <v>114.41903767523898</v>
      </c>
      <c r="DF26" s="215">
        <f>'Quarterly data'!DG22</f>
        <v>119.3761710733549</v>
      </c>
      <c r="DG26" s="215">
        <f>'Quarterly data'!DH22</f>
        <v>121.92270260765383</v>
      </c>
      <c r="DH26" s="215">
        <f>'Quarterly data'!DI22</f>
        <v>108.46913570860156</v>
      </c>
      <c r="DI26" s="215">
        <f>'Quarterly data'!DJ22</f>
        <v>108.05974106814041</v>
      </c>
      <c r="DJ26" s="215">
        <f>'Quarterly data'!DK22</f>
        <v>106.1052585395166</v>
      </c>
      <c r="DK26" s="215">
        <f>'Quarterly data'!DL22</f>
        <v>106.24680062031945</v>
      </c>
      <c r="DL26" s="215">
        <f>'Quarterly data'!DM22</f>
        <v>105.50930813633443</v>
      </c>
      <c r="DM26" s="215">
        <f>'Quarterly data'!DN22</f>
        <v>103.78770371473392</v>
      </c>
      <c r="DN26" s="215">
        <f>'Quarterly data'!DO22</f>
        <v>0</v>
      </c>
    </row>
    <row r="27" spans="1:118">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131.96215714740043</v>
      </c>
      <c r="CU27" s="215">
        <f>'Quarterly data'!CV23</f>
        <v>139.91577579847973</v>
      </c>
      <c r="CV27" s="215">
        <f>'Quarterly data'!CW23</f>
        <v>138.54121962170782</v>
      </c>
      <c r="CW27" s="215">
        <f>'Quarterly data'!CX23</f>
        <v>130.03396631524012</v>
      </c>
      <c r="CX27" s="215">
        <f>'Quarterly data'!CY23</f>
        <v>126.48930478480115</v>
      </c>
      <c r="CY27" s="215">
        <f>'Quarterly data'!CZ23</f>
        <v>122.98303542862307</v>
      </c>
      <c r="CZ27" s="215">
        <f>'Quarterly data'!DA23</f>
        <v>146.77429555000879</v>
      </c>
      <c r="DA27" s="215">
        <f>'Quarterly data'!DB23</f>
        <v>163.13269451657544</v>
      </c>
      <c r="DB27" s="215">
        <f>'Quarterly data'!DC23</f>
        <v>194.08362077151216</v>
      </c>
      <c r="DC27" s="215">
        <f>'Quarterly data'!DD23</f>
        <v>224.99952471711183</v>
      </c>
      <c r="DD27" s="215">
        <f>'Quarterly data'!DE23</f>
        <v>213.88094866966628</v>
      </c>
      <c r="DE27" s="215">
        <f>'Quarterly data'!DF23</f>
        <v>188.48243759978232</v>
      </c>
      <c r="DF27" s="215">
        <f>'Quarterly data'!DG23</f>
        <v>219.53772068030901</v>
      </c>
      <c r="DG27" s="215">
        <f>'Quarterly data'!DH23</f>
        <v>214.28202149362252</v>
      </c>
      <c r="DH27" s="215">
        <f>'Quarterly data'!DI23</f>
        <v>182.34549164249759</v>
      </c>
      <c r="DI27" s="215">
        <f>'Quarterly data'!DJ23</f>
        <v>181.6093055683572</v>
      </c>
      <c r="DJ27" s="215">
        <f>'Quarterly data'!DK23</f>
        <v>181.84155924333561</v>
      </c>
      <c r="DK27" s="215">
        <f>'Quarterly data'!DL23</f>
        <v>181.77200881012996</v>
      </c>
      <c r="DL27" s="215">
        <f>'Quarterly data'!DM23</f>
        <v>181.78064307772996</v>
      </c>
      <c r="DM27" s="215">
        <f>'Quarterly data'!DN23</f>
        <v>181.67852444495659</v>
      </c>
      <c r="DN27" s="215">
        <f>'Quarterly data'!DO23</f>
        <v>0</v>
      </c>
    </row>
    <row r="28" spans="1:118">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222.74496969696975</v>
      </c>
      <c r="BS29" s="215">
        <f>'Quarterly data'!BT24</f>
        <v>183.16214430014438</v>
      </c>
      <c r="BT29" s="215">
        <f>'Quarterly data'!BU24</f>
        <v>182.11432385311113</v>
      </c>
      <c r="BU29" s="215">
        <f>'Quarterly data'!BV24</f>
        <v>162.54886363636371</v>
      </c>
      <c r="BV29" s="215">
        <f>'Quarterly data'!BW24</f>
        <v>154.76095238095246</v>
      </c>
      <c r="BW29" s="215">
        <f>'Quarterly data'!BX24</f>
        <v>147.74666666666673</v>
      </c>
      <c r="BX29" s="215">
        <f>'Quarterly data'!BY24</f>
        <v>135.61650793650801</v>
      </c>
      <c r="BY29" s="215">
        <f>'Quarterly data'!BZ24</f>
        <v>126.10460825977994</v>
      </c>
      <c r="BZ29" s="215">
        <f>'Quarterly data'!CA24</f>
        <v>175.78972431077696</v>
      </c>
      <c r="CA29" s="215">
        <f>'Quarterly data'!CB24</f>
        <v>213.71142857142857</v>
      </c>
      <c r="CB29" s="215">
        <f>'Quarterly data'!CC24</f>
        <v>208.36538239538243</v>
      </c>
      <c r="CC29" s="215">
        <f>'Quarterly data'!CD24</f>
        <v>213.52522544283411</v>
      </c>
      <c r="CD29" s="215">
        <f>'Quarterly data'!CE24</f>
        <v>176.95353535353539</v>
      </c>
      <c r="CE29" s="215">
        <f>'Quarterly data'!CF24</f>
        <v>160.96492784992788</v>
      </c>
      <c r="CF29" s="215">
        <f>'Quarterly data'!CG24</f>
        <v>153.24091630591633</v>
      </c>
      <c r="CG29" s="215">
        <f>'Quarterly data'!CH24</f>
        <v>150.87834130781502</v>
      </c>
      <c r="CH29" s="215">
        <f>'Quarterly data'!CI24</f>
        <v>150.73295055821373</v>
      </c>
      <c r="CI29" s="215">
        <f>'Quarterly data'!CJ24</f>
        <v>158.48509379509383</v>
      </c>
      <c r="CJ29" s="215">
        <f>'Quarterly data'!CK24</f>
        <v>173.58854209799861</v>
      </c>
      <c r="CK29" s="215">
        <f>'Quarterly data'!CL24</f>
        <v>175.43647759103646</v>
      </c>
      <c r="CL29" s="215">
        <f>'Quarterly data'!CM24</f>
        <v>164.2581858054227</v>
      </c>
      <c r="CM29" s="215">
        <f>'Quarterly data'!CN24</f>
        <v>150.39275119617227</v>
      </c>
      <c r="CN29" s="215">
        <f>'Quarterly data'!CO24</f>
        <v>151.99905797101454</v>
      </c>
      <c r="CO29" s="215">
        <f>'Quarterly data'!CP24</f>
        <v>143.06489177489183</v>
      </c>
      <c r="CP29" s="215">
        <f>'Quarterly data'!CQ24</f>
        <v>142.42767752715122</v>
      </c>
      <c r="CQ29" s="215">
        <f>'Quarterly data'!CR24</f>
        <v>140.62668831168835</v>
      </c>
      <c r="CR29" s="215">
        <f>'Quarterly data'!CS24</f>
        <v>128.65710072282158</v>
      </c>
      <c r="CS29" s="215">
        <f>'Quarterly data'!CT24</f>
        <v>137.80396739130438</v>
      </c>
      <c r="CT29" s="215">
        <f>'Quarterly data'!CU24</f>
        <v>132.1674436090226</v>
      </c>
      <c r="CU29" s="215">
        <f>'Quarterly data'!CV24</f>
        <v>131.39909090909094</v>
      </c>
      <c r="CV29" s="215">
        <f>'Quarterly data'!CW24</f>
        <v>137.39901875901879</v>
      </c>
      <c r="CW29" s="215">
        <f>'Quarterly data'!CX24</f>
        <v>148.89251716247145</v>
      </c>
      <c r="CX29" s="215">
        <f>'Quarterly data'!CY24</f>
        <v>152.56014885699099</v>
      </c>
      <c r="CY29" s="215">
        <f>'Quarterly data'!CZ24</f>
        <v>155.6367712842713</v>
      </c>
      <c r="CZ29" s="215">
        <f>'Quarterly data'!DA24</f>
        <v>162.26219753930283</v>
      </c>
      <c r="DA29" s="215">
        <f>'Quarterly data'!DB24</f>
        <v>157.17778787878791</v>
      </c>
      <c r="DB29" s="215">
        <f>'Quarterly data'!DC24</f>
        <v>168.71282990083907</v>
      </c>
      <c r="DC29" s="215">
        <f>'Quarterly data'!DD24</f>
        <v>185.57744022649581</v>
      </c>
      <c r="DD29" s="215">
        <f>'Quarterly data'!DE24</f>
        <v>219.25996123150546</v>
      </c>
      <c r="DE29" s="215">
        <f>'Quarterly data'!DF24</f>
        <v>260.60686230446464</v>
      </c>
      <c r="DF29" s="215">
        <f>'Quarterly data'!DG24</f>
        <v>274.69157359829381</v>
      </c>
      <c r="DG29" s="215">
        <f>'Quarterly data'!DH24</f>
        <v>271.64839089999998</v>
      </c>
      <c r="DH29" s="215">
        <f>'Quarterly data'!DI24</f>
        <v>271.64999999999998</v>
      </c>
      <c r="DI29" s="215">
        <f>'Quarterly data'!DJ24</f>
        <v>267.45</v>
      </c>
      <c r="DJ29" s="215">
        <f>'Quarterly data'!DK24</f>
        <v>265.10000000000002</v>
      </c>
      <c r="DK29" s="215">
        <f>'Quarterly data'!DL24</f>
        <v>263.35000000000002</v>
      </c>
      <c r="DL29" s="215">
        <f>'Quarterly data'!DM24</f>
        <v>260.41500000000002</v>
      </c>
      <c r="DM29" s="215">
        <f>'Quarterly data'!DN24</f>
        <v>257.19</v>
      </c>
      <c r="DN29" s="215">
        <f>'Quarterly data'!DO24</f>
        <v>0</v>
      </c>
    </row>
    <row r="30" spans="1:118">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76.548340548340548</v>
      </c>
      <c r="BS30" s="215">
        <f>'Quarterly data'!BT26</f>
        <v>84.884199134199136</v>
      </c>
      <c r="BT30" s="215">
        <f>'Quarterly data'!BU26</f>
        <v>84.493552722385672</v>
      </c>
      <c r="BU30" s="215">
        <f>'Quarterly data'!BV26</f>
        <v>88.552536231884062</v>
      </c>
      <c r="BV30" s="215">
        <f>'Quarterly data'!BW26</f>
        <v>92.595238095238116</v>
      </c>
      <c r="BW30" s="215">
        <f>'Quarterly data'!BX26</f>
        <v>100.28863636363637</v>
      </c>
      <c r="BX30" s="215">
        <f>'Quarterly data'!BY26</f>
        <v>95.882034632034632</v>
      </c>
      <c r="BY30" s="215">
        <f>'Quarterly data'!BZ26</f>
        <v>101.6108695652174</v>
      </c>
      <c r="BZ30" s="215">
        <f>'Quarterly data'!CA26</f>
        <v>107.86507936507935</v>
      </c>
      <c r="CA30" s="215">
        <f>'Quarterly data'!CB26</f>
        <v>109.82395382395383</v>
      </c>
      <c r="CB30" s="215">
        <f>'Quarterly data'!CC26</f>
        <v>111.80699855699855</v>
      </c>
      <c r="CC30" s="215">
        <f>'Quarterly data'!CD26</f>
        <v>111.67776159767006</v>
      </c>
      <c r="CD30" s="215">
        <f>'Quarterly data'!CE26</f>
        <v>103.04888167388168</v>
      </c>
      <c r="CE30" s="215">
        <f>'Quarterly data'!CF26</f>
        <v>96.546969696969697</v>
      </c>
      <c r="CF30" s="215">
        <f>'Quarterly data'!CG26</f>
        <v>74.661435786435788</v>
      </c>
      <c r="CG30" s="215">
        <f>'Quarterly data'!CH26</f>
        <v>71.640909090909091</v>
      </c>
      <c r="CH30" s="215">
        <f>'Quarterly data'!CI26</f>
        <v>72.772546897546889</v>
      </c>
      <c r="CI30" s="215">
        <f>'Quarterly data'!CJ26</f>
        <v>73.475468975468971</v>
      </c>
      <c r="CJ30" s="215">
        <f>'Quarterly data'!CK26</f>
        <v>74.204658385093168</v>
      </c>
      <c r="CK30" s="215">
        <f>'Quarterly data'!CL26</f>
        <v>75.8611111111111</v>
      </c>
      <c r="CL30" s="215">
        <f>'Quarterly data'!CM26</f>
        <v>76.51992753623189</v>
      </c>
      <c r="CM30" s="215">
        <f>'Quarterly data'!CN26</f>
        <v>70.793181818181822</v>
      </c>
      <c r="CN30" s="215">
        <f>'Quarterly data'!CO26</f>
        <v>62.4445652173913</v>
      </c>
      <c r="CO30" s="215">
        <f>'Quarterly data'!CP26</f>
        <v>61.807215007215007</v>
      </c>
      <c r="CP30" s="215">
        <f>'Quarterly data'!CQ26</f>
        <v>65.972013366750204</v>
      </c>
      <c r="CQ30" s="215">
        <f>'Quarterly data'!CR26</f>
        <v>61.896284271284266</v>
      </c>
      <c r="CR30" s="215">
        <f>'Quarterly data'!CS26</f>
        <v>55.78025074764205</v>
      </c>
      <c r="CS30" s="215">
        <f>'Quarterly data'!CT26</f>
        <v>50.0015873015873</v>
      </c>
      <c r="CT30" s="215">
        <f>'Quarterly data'!CU26</f>
        <v>42.929520771626038</v>
      </c>
      <c r="CU30" s="215">
        <f>'Quarterly data'!CV26</f>
        <v>39.666666666666664</v>
      </c>
      <c r="CV30" s="215">
        <f>'Quarterly data'!CW26</f>
        <v>35.826515151515146</v>
      </c>
      <c r="CW30" s="215">
        <f>'Quarterly data'!CX26</f>
        <v>38.553467000835418</v>
      </c>
      <c r="CX30" s="215">
        <f>'Quarterly data'!CY26</f>
        <v>39.130439735702893</v>
      </c>
      <c r="CY30" s="215">
        <f>'Quarterly data'!CZ26</f>
        <v>26.726515151515155</v>
      </c>
      <c r="CZ30" s="215">
        <f>'Quarterly data'!DA26</f>
        <v>27.177489177489178</v>
      </c>
      <c r="DA30" s="215">
        <f>'Quarterly data'!DB26</f>
        <v>37.202272727272721</v>
      </c>
      <c r="DB30" s="215">
        <f>'Quarterly data'!DC26</f>
        <v>41.938596491228076</v>
      </c>
      <c r="DC30" s="215">
        <f>'Quarterly data'!DD26</f>
        <v>49.590909090909093</v>
      </c>
      <c r="DD30" s="215">
        <f>'Quarterly data'!DE26</f>
        <v>57.753968253968253</v>
      </c>
      <c r="DE30" s="215">
        <f>'Quarterly data'!DF26</f>
        <v>57.75</v>
      </c>
      <c r="DF30" s="215">
        <f>'Quarterly data'!DG26</f>
        <v>42.547619047619044</v>
      </c>
      <c r="DG30" s="215">
        <f>'Quarterly data'!DH26</f>
        <v>40.873015870000003</v>
      </c>
      <c r="DH30" s="215">
        <f>'Quarterly data'!DI26</f>
        <v>40.873015870000003</v>
      </c>
      <c r="DI30" s="215">
        <f>'Quarterly data'!DJ26</f>
        <v>40.873015870000003</v>
      </c>
      <c r="DJ30" s="215">
        <f>'Quarterly data'!DK26</f>
        <v>40.873015870000003</v>
      </c>
      <c r="DK30" s="215">
        <f>'Quarterly data'!DL26</f>
        <v>40.873015870000003</v>
      </c>
      <c r="DL30" s="215">
        <f>'Quarterly data'!DM26</f>
        <v>40.873015870000003</v>
      </c>
      <c r="DM30" s="215">
        <f>'Quarterly data'!DN26</f>
        <v>40.873015870000003</v>
      </c>
      <c r="DN30" s="215">
        <f>'Quarterly data'!DO26</f>
        <v>0</v>
      </c>
    </row>
    <row r="31" spans="1:118">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1873.183788</v>
      </c>
      <c r="DH31" s="215">
        <f>'Quarterly data'!DI27</f>
        <v>1828.65</v>
      </c>
      <c r="DI31" s="215">
        <f>'Quarterly data'!DJ27</f>
        <v>1844.8</v>
      </c>
      <c r="DJ31" s="215">
        <f>'Quarterly data'!DK27</f>
        <v>1862</v>
      </c>
      <c r="DK31" s="215">
        <f>'Quarterly data'!DL27</f>
        <v>1879.4499999999998</v>
      </c>
      <c r="DL31" s="215">
        <f>'Quarterly data'!DM27</f>
        <v>1896.9</v>
      </c>
      <c r="DM31" s="215">
        <f>'Quarterly data'!DN27</f>
        <v>1914.9</v>
      </c>
      <c r="DN31" s="215">
        <f>'Quarterly data'!DO27</f>
        <v>0</v>
      </c>
    </row>
    <row r="32" spans="1:118">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23.741560606060606</v>
      </c>
      <c r="BS32" s="215">
        <f>'Quarterly data'!BT25</f>
        <v>20.946849927849929</v>
      </c>
      <c r="BT32" s="215">
        <f>'Quarterly data'!BU25</f>
        <v>21.174920998147542</v>
      </c>
      <c r="BU32" s="215">
        <f>'Quarterly data'!BV25</f>
        <v>19.634676328502419</v>
      </c>
      <c r="BV32" s="215">
        <f>'Quarterly data'!BW25</f>
        <v>18.464203007518794</v>
      </c>
      <c r="BW32" s="215">
        <f>'Quarterly data'!BX25</f>
        <v>17.348212121212121</v>
      </c>
      <c r="BX32" s="215">
        <f>'Quarterly data'!BY25</f>
        <v>17.319818181818178</v>
      </c>
      <c r="BY32" s="215">
        <f>'Quarterly data'!BZ25</f>
        <v>17.701956866804689</v>
      </c>
      <c r="BZ32" s="215">
        <f>'Quarterly data'!CA25</f>
        <v>16.826992481203007</v>
      </c>
      <c r="CA32" s="215">
        <f>'Quarterly data'!CB25</f>
        <v>18.232380952380954</v>
      </c>
      <c r="CB32" s="215">
        <f>'Quarterly data'!CC25</f>
        <v>17.666500721500721</v>
      </c>
      <c r="CC32" s="215">
        <f>'Quarterly data'!CD25</f>
        <v>15.782290756535609</v>
      </c>
      <c r="CD32" s="215">
        <f>'Quarterly data'!CE25</f>
        <v>14.138504784688996</v>
      </c>
      <c r="CE32" s="215">
        <f>'Quarterly data'!CF25</f>
        <v>12.576029581529582</v>
      </c>
      <c r="CF32" s="215">
        <f>'Quarterly data'!CG25</f>
        <v>11.563513708513709</v>
      </c>
      <c r="CG32" s="215">
        <f>'Quarterly data'!CH25</f>
        <v>14.582515151515153</v>
      </c>
      <c r="CH32" s="215">
        <f>'Quarterly data'!CI25</f>
        <v>14.345169059011164</v>
      </c>
      <c r="CI32" s="215">
        <f>'Quarterly data'!CJ25</f>
        <v>17.006551226551228</v>
      </c>
      <c r="CJ32" s="215">
        <f>'Quarterly data'!CK25</f>
        <v>20.351242926155972</v>
      </c>
      <c r="CK32" s="215">
        <f>'Quarterly data'!CL25</f>
        <v>20.871746031746028</v>
      </c>
      <c r="CL32" s="215">
        <f>'Quarterly data'!CM25</f>
        <v>19.667618230358503</v>
      </c>
      <c r="CM32" s="215">
        <f>'Quarterly data'!CN25</f>
        <v>15.178644338118021</v>
      </c>
      <c r="CN32" s="215">
        <f>'Quarterly data'!CO25</f>
        <v>13.948695652173916</v>
      </c>
      <c r="CO32" s="215">
        <f>'Quarterly data'!CP25</f>
        <v>14.543661616161614</v>
      </c>
      <c r="CP32" s="215">
        <f>'Quarterly data'!CQ25</f>
        <v>13.459289891395153</v>
      </c>
      <c r="CQ32" s="215">
        <f>'Quarterly data'!CR25</f>
        <v>11.904487734487736</v>
      </c>
      <c r="CR32" s="215">
        <f>'Quarterly data'!CS25</f>
        <v>10.798046565689587</v>
      </c>
      <c r="CS32" s="215">
        <f>'Quarterly data'!CT25</f>
        <v>12.84355452035887</v>
      </c>
      <c r="CT32" s="215">
        <f>'Quarterly data'!CU25</f>
        <v>12.694569757727651</v>
      </c>
      <c r="CU32" s="215">
        <f>'Quarterly data'!CV25</f>
        <v>12.266738095238097</v>
      </c>
      <c r="CV32" s="215">
        <f>'Quarterly data'!CW25</f>
        <v>11.614030303030304</v>
      </c>
      <c r="CW32" s="215">
        <f>'Quarterly data'!CX25</f>
        <v>12.826543133195308</v>
      </c>
      <c r="CX32" s="215">
        <f>'Quarterly data'!CY25</f>
        <v>13.680906432748538</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36844.766179999999</v>
      </c>
      <c r="DH33" s="215">
        <f>'Quarterly data'!DI28</f>
        <v>24841.666666666668</v>
      </c>
      <c r="DI33" s="215">
        <f>'Quarterly data'!DJ28</f>
        <v>24208.333333333332</v>
      </c>
      <c r="DJ33" s="215">
        <f>'Quarterly data'!DK28</f>
        <v>23831.666666666668</v>
      </c>
      <c r="DK33" s="215">
        <f>'Quarterly data'!DL28</f>
        <v>23535</v>
      </c>
      <c r="DL33" s="215">
        <f>'Quarterly data'!DM28</f>
        <v>23335</v>
      </c>
      <c r="DM33" s="215">
        <f>'Quarterly data'!DN28</f>
        <v>23335</v>
      </c>
      <c r="DN33" s="215">
        <f>'Quarterly data'!DO28</f>
        <v>0</v>
      </c>
    </row>
    <row r="34" spans="1:118">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1.0658630895420282</v>
      </c>
      <c r="DH35" s="215">
        <f>'Quarterly data'!DI31</f>
        <v>1.0601634301409595</v>
      </c>
      <c r="DI35" s="215">
        <f>'Quarterly data'!DJ31</f>
        <v>1.0628493764501552</v>
      </c>
      <c r="DJ35" s="215">
        <f>'Quarterly data'!DK31</f>
        <v>1.068692044598655</v>
      </c>
      <c r="DK35" s="215">
        <f>'Quarterly data'!DL31</f>
        <v>1.0700978815478654</v>
      </c>
      <c r="DL35" s="215">
        <f>'Quarterly data'!DM31</f>
        <v>1.0711639389933023</v>
      </c>
      <c r="DM35" s="215">
        <f>'Quarterly data'!DN31</f>
        <v>1.072119535189447</v>
      </c>
      <c r="DN35" s="215">
        <f>'Quarterly data'!DO31</f>
        <v>1.0726942723435442</v>
      </c>
    </row>
    <row r="36" spans="1:118">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0.64853163840474104</v>
      </c>
      <c r="BS36" s="215">
        <f>'Quarterly data'!BT32</f>
        <v>0.6537204214614093</v>
      </c>
      <c r="BT36" s="215">
        <f>'Quarterly data'!BU32</f>
        <v>0.65837407910053214</v>
      </c>
      <c r="BU36" s="215">
        <f>'Quarterly data'!BV32</f>
        <v>0.65096491509012222</v>
      </c>
      <c r="BV36" s="215">
        <f>'Quarterly data'!BW32</f>
        <v>0.6571402890837571</v>
      </c>
      <c r="BW36" s="215">
        <f>'Quarterly data'!BX32</f>
        <v>0.66409612846670585</v>
      </c>
      <c r="BX36" s="215">
        <f>'Quarterly data'!BY32</f>
        <v>0.66005364900384966</v>
      </c>
      <c r="BY36" s="215">
        <f>'Quarterly data'!BZ32</f>
        <v>0.65106717195099939</v>
      </c>
      <c r="BZ36" s="215">
        <f>'Quarterly data'!CA32</f>
        <v>0.64897113912319637</v>
      </c>
      <c r="CA36" s="215">
        <f>'Quarterly data'!CB32</f>
        <v>0.64753009599700928</v>
      </c>
      <c r="CB36" s="215">
        <f>'Quarterly data'!CC32</f>
        <v>0.65702336978362197</v>
      </c>
      <c r="CC36" s="215">
        <f>'Quarterly data'!CD32</f>
        <v>0.68030314378008461</v>
      </c>
      <c r="CD36" s="215">
        <f>'Quarterly data'!CE32</f>
        <v>0.71130143925290679</v>
      </c>
      <c r="CE36" s="215">
        <f>'Quarterly data'!CF32</f>
        <v>0.71549029829055477</v>
      </c>
      <c r="CF36" s="215">
        <f>'Quarterly data'!CG32</f>
        <v>0.71350234705073934</v>
      </c>
      <c r="CG36" s="215">
        <f>'Quarterly data'!CH32</f>
        <v>0.71876172087263868</v>
      </c>
      <c r="CH36" s="215">
        <f>'Quarterly data'!CI32</f>
        <v>0.71943221969862003</v>
      </c>
      <c r="CI36" s="215">
        <f>'Quarterly data'!CJ32</f>
        <v>0.70959874465150641</v>
      </c>
      <c r="CJ36" s="215">
        <f>'Quarterly data'!CK32</f>
        <v>0.71625403520339415</v>
      </c>
      <c r="CK36" s="215">
        <f>'Quarterly data'!CL32</f>
        <v>0.73272923952396063</v>
      </c>
      <c r="CL36" s="215">
        <f>'Quarterly data'!CM32</f>
        <v>0.73862516661180388</v>
      </c>
      <c r="CM36" s="215">
        <f>'Quarterly data'!CN32</f>
        <v>0.7283038741895379</v>
      </c>
      <c r="CN36" s="215">
        <f>'Quarterly data'!CO32</f>
        <v>0.70976532649184954</v>
      </c>
      <c r="CO36" s="215">
        <f>'Quarterly data'!CP32</f>
        <v>0.70861228505763707</v>
      </c>
      <c r="CP36" s="215">
        <f>'Quarterly data'!CQ32</f>
        <v>0.69077457912903073</v>
      </c>
      <c r="CQ36" s="215">
        <f>'Quarterly data'!CR32</f>
        <v>0.69978026257832404</v>
      </c>
      <c r="CR36" s="215">
        <f>'Quarterly data'!CS32</f>
        <v>0.71402130470823633</v>
      </c>
      <c r="CS36" s="215">
        <f>'Quarterly data'!CT32</f>
        <v>0.72109721005797534</v>
      </c>
      <c r="CT36" s="215">
        <f>'Quarterly data'!CU32</f>
        <v>0.71813216457061202</v>
      </c>
      <c r="CU36" s="215">
        <f>'Quarterly data'!CV32</f>
        <v>0.72205390786036761</v>
      </c>
      <c r="CV36" s="215">
        <f>'Quarterly data'!CW32</f>
        <v>0.72770931107735992</v>
      </c>
      <c r="CW36" s="215">
        <f>'Quarterly data'!CX32</f>
        <v>0.72705506867875769</v>
      </c>
      <c r="CX36" s="215">
        <f>'Quarterly data'!CY32</f>
        <v>0.72783653875250787</v>
      </c>
      <c r="CY36" s="215">
        <f>'Quarterly data'!CZ32</f>
        <v>0.73052722673816228</v>
      </c>
      <c r="CZ36" s="215">
        <f>'Quarterly data'!DA32</f>
        <v>0.71174596112949751</v>
      </c>
      <c r="DA36" s="215">
        <f>'Quarterly data'!DB32</f>
        <v>0.70194869177675334</v>
      </c>
      <c r="DB36" s="215">
        <f>'Quarterly data'!DC32</f>
        <v>0.69608030400774634</v>
      </c>
      <c r="DC36" s="215">
        <f>'Quarterly data'!DD32</f>
        <v>0.69675245706345257</v>
      </c>
      <c r="DD36" s="215">
        <f>'Quarterly data'!DE32</f>
        <v>0.70315128339455069</v>
      </c>
      <c r="DE36" s="215">
        <f>'Quarterly data'!DF32</f>
        <v>0.71186627951297898</v>
      </c>
      <c r="DF36" s="215">
        <f>'Quarterly data'!DG32</f>
        <v>0.71704620502675176</v>
      </c>
      <c r="DG36" s="215">
        <f>'Quarterly data'!DH32</f>
        <v>0.74163559105193222</v>
      </c>
      <c r="DH36" s="215">
        <f>'Quarterly data'!DI32</f>
        <v>0.74543649290986036</v>
      </c>
      <c r="DI36" s="215">
        <f>'Quarterly data'!DJ32</f>
        <v>0.74355689871168773</v>
      </c>
      <c r="DJ36" s="215">
        <f>'Quarterly data'!DK32</f>
        <v>0.74100946476174523</v>
      </c>
      <c r="DK36" s="215">
        <f>'Quarterly data'!DL32</f>
        <v>0.73973834988278508</v>
      </c>
      <c r="DL36" s="215">
        <f>'Quarterly data'!DM32</f>
        <v>0.73852598097431754</v>
      </c>
      <c r="DM36" s="215">
        <f>'Quarterly data'!DN32</f>
        <v>0.73730050418785698</v>
      </c>
      <c r="DN36" s="215">
        <f>'Quarterly data'!DO32</f>
        <v>0.73577575435115428</v>
      </c>
    </row>
    <row r="37" spans="1:118">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0.46643333333333298</v>
      </c>
      <c r="BW38" s="215">
        <f>'Quarterly data'!BX34</f>
        <v>0.42380000000000001</v>
      </c>
      <c r="BX38" s="215">
        <f>'Quarterly data'!BY34</f>
        <v>0.39276666666666699</v>
      </c>
      <c r="BY38" s="215">
        <f>'Quarterly data'!BZ34</f>
        <v>0.35273333333333301</v>
      </c>
      <c r="BZ38" s="215">
        <f>'Quarterly data'!CA34</f>
        <v>0.33329999999999999</v>
      </c>
      <c r="CA38" s="215">
        <f>'Quarterly data'!CB34</f>
        <v>0.32373333333333298</v>
      </c>
      <c r="CB38" s="215">
        <f>'Quarterly data'!CC34</f>
        <v>0.32933333333333298</v>
      </c>
      <c r="CC38" s="215">
        <f>'Quarterly data'!CD34</f>
        <v>0.331133333333333</v>
      </c>
      <c r="CD38" s="215">
        <f>'Quarterly data'!CE34</f>
        <v>0.37793333333333301</v>
      </c>
      <c r="CE38" s="215">
        <f>'Quarterly data'!CF34</f>
        <v>0.42030000000000001</v>
      </c>
      <c r="CF38" s="215">
        <f>'Quarterly data'!CG34</f>
        <v>0.50616666666666699</v>
      </c>
      <c r="CG38" s="215">
        <f>'Quarterly data'!CH34</f>
        <v>0.63286666666666702</v>
      </c>
      <c r="CH38" s="215">
        <f>'Quarterly data'!CI34</f>
        <v>0.87560000000000004</v>
      </c>
      <c r="CI38" s="215">
        <f>'Quarterly data'!CJ34</f>
        <v>0.92400000000000004</v>
      </c>
      <c r="CJ38" s="215">
        <f>'Quarterly data'!CK34</f>
        <v>1.1479999999999999</v>
      </c>
      <c r="CK38" s="215">
        <f>'Quarterly data'!CL34</f>
        <v>1.27816666666667</v>
      </c>
      <c r="CL38" s="215">
        <f>'Quarterly data'!CM34</f>
        <v>1.3725000000000001</v>
      </c>
      <c r="CM38" s="215">
        <f>'Quarterly data'!CN34</f>
        <v>1.4245000000000001</v>
      </c>
      <c r="CN38" s="215">
        <f>'Quarterly data'!CO34</f>
        <v>1.46133333333333</v>
      </c>
      <c r="CO38" s="215">
        <f>'Quarterly data'!CP34</f>
        <v>1.6455</v>
      </c>
      <c r="CP38" s="215">
        <f>'Quarterly data'!CQ34</f>
        <v>2.1137666666666699</v>
      </c>
      <c r="CQ38" s="215">
        <f>'Quarterly data'!CR34</f>
        <v>2.49643333333333</v>
      </c>
      <c r="CR38" s="215">
        <f>'Quarterly data'!CS34</f>
        <v>2.5360999999999998</v>
      </c>
      <c r="CS38" s="215">
        <f>'Quarterly data'!CT34</f>
        <v>2.8134666666666699</v>
      </c>
      <c r="CT38" s="215">
        <f>'Quarterly data'!CU34</f>
        <v>2.7527666666666701</v>
      </c>
      <c r="CU38" s="215">
        <f>'Quarterly data'!CV34</f>
        <v>2.5008333333333299</v>
      </c>
      <c r="CV38" s="215">
        <f>'Quarterly data'!CW34</f>
        <v>2.1041666666666701</v>
      </c>
      <c r="CW38" s="215">
        <f>'Quarterly data'!CX34</f>
        <v>1.9238999999999999</v>
      </c>
      <c r="CX38" s="215">
        <f>'Quarterly data'!CY34</f>
        <v>1.49406666666667</v>
      </c>
      <c r="CY38" s="215">
        <f>'Quarterly data'!CZ34</f>
        <v>0.70716666666666705</v>
      </c>
      <c r="CZ38" s="215">
        <f>'Quarterly data'!DA34</f>
        <v>0.31063333333333298</v>
      </c>
      <c r="DA38" s="215">
        <f>'Quarterly data'!DB34</f>
        <v>0.25130000000000002</v>
      </c>
      <c r="DB38" s="215">
        <f>'Quarterly data'!DC34</f>
        <v>0.216266666666667</v>
      </c>
      <c r="DC38" s="215">
        <f>'Quarterly data'!DD34</f>
        <v>0.185966666666667</v>
      </c>
      <c r="DD38" s="215">
        <f>'Quarterly data'!DE34</f>
        <v>0.154233333333333</v>
      </c>
      <c r="DE38" s="215">
        <f>'Quarterly data'!DF34</f>
        <v>0.23443333333333299</v>
      </c>
      <c r="DF38" s="215">
        <f>'Quarterly data'!DG34</f>
        <v>0.78303333333333303</v>
      </c>
      <c r="DG38" s="215">
        <f>'Quarterly data'!DH34</f>
        <v>2.0842407881291898</v>
      </c>
      <c r="DH38" s="215">
        <f>'Quarterly data'!DI34</f>
        <v>3.15031490959172</v>
      </c>
      <c r="DI38" s="215">
        <f>'Quarterly data'!DJ34</f>
        <v>3.4330556977209099</v>
      </c>
      <c r="DJ38" s="215">
        <f>'Quarterly data'!DK34</f>
        <v>4.2413890310542497</v>
      </c>
      <c r="DK38" s="215">
        <f>'Quarterly data'!DL34</f>
        <v>4.5913890310542396</v>
      </c>
      <c r="DL38" s="215">
        <f>'Quarterly data'!DM34</f>
        <v>4.6913890310542401</v>
      </c>
      <c r="DM38" s="215">
        <f>'Quarterly data'!DN34</f>
        <v>4.7913890310542504</v>
      </c>
      <c r="DN38" s="215">
        <f>'Quarterly data'!DO34</f>
        <v>4.7497223643875799</v>
      </c>
    </row>
    <row r="39" spans="1:118">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0.21146666666666669</v>
      </c>
      <c r="BW39" s="215">
        <f>'Quarterly data'!BX35</f>
        <v>0.20680000000000001</v>
      </c>
      <c r="BX39" s="215">
        <f>'Quarterly data'!BY35</f>
        <v>0.22350000000000003</v>
      </c>
      <c r="BY39" s="215">
        <f>'Quarterly data'!BZ35</f>
        <v>0.2409</v>
      </c>
      <c r="BZ39" s="215">
        <f>'Quarterly data'!CA35</f>
        <v>0.29499999999999998</v>
      </c>
      <c r="CA39" s="215">
        <f>'Quarterly data'!CB35</f>
        <v>0.3</v>
      </c>
      <c r="CB39" s="215">
        <f>'Quarterly data'!CC35</f>
        <v>0.16500000000000001</v>
      </c>
      <c r="CC39" s="215">
        <f>'Quarterly data'!CD35</f>
        <v>8.1000000000000003E-2</v>
      </c>
      <c r="CD39" s="215">
        <f>'Quarterly data'!CE35</f>
        <v>4.5999999999999999E-2</v>
      </c>
      <c r="CE39" s="215">
        <f>'Quarterly data'!CF35</f>
        <v>-6.0000000000000001E-3</v>
      </c>
      <c r="CF39" s="215">
        <f>'Quarterly data'!CG35</f>
        <v>-2.8000000000000001E-2</v>
      </c>
      <c r="CG39" s="215">
        <f>'Quarterly data'!CH35</f>
        <v>-0.09</v>
      </c>
      <c r="CH39" s="215">
        <f>'Quarterly data'!CI35</f>
        <v>-0.188</v>
      </c>
      <c r="CI39" s="215">
        <f>'Quarterly data'!CJ35</f>
        <v>-0.25800000000000001</v>
      </c>
      <c r="CJ39" s="215">
        <f>'Quarterly data'!CK35</f>
        <v>-0.29799999999999999</v>
      </c>
      <c r="CK39" s="215">
        <f>'Quarterly data'!CL35</f>
        <v>-0.313</v>
      </c>
      <c r="CL39" s="215">
        <f>'Quarterly data'!CM35</f>
        <v>-0.32800000000000001</v>
      </c>
      <c r="CM39" s="215">
        <f>'Quarterly data'!CN35</f>
        <v>-0.33</v>
      </c>
      <c r="CN39" s="215">
        <f>'Quarterly data'!CO35</f>
        <v>-0.33</v>
      </c>
      <c r="CO39" s="215">
        <f>'Quarterly data'!CP35</f>
        <v>-0.32900000000000001</v>
      </c>
      <c r="CP39" s="215">
        <f>'Quarterly data'!CQ35</f>
        <v>-0.32800000000000001</v>
      </c>
      <c r="CQ39" s="215">
        <f>'Quarterly data'!CR35</f>
        <v>-0.32500000000000001</v>
      </c>
      <c r="CR39" s="215">
        <f>'Quarterly data'!CS35</f>
        <v>-0.32</v>
      </c>
      <c r="CS39" s="215">
        <f>'Quarterly data'!CT35</f>
        <v>-0.315</v>
      </c>
      <c r="CT39" s="215">
        <f>'Quarterly data'!CU35</f>
        <v>-0.309</v>
      </c>
      <c r="CU39" s="215">
        <f>'Quarterly data'!CV35</f>
        <v>-0.317</v>
      </c>
      <c r="CV39" s="215">
        <f>'Quarterly data'!CW35</f>
        <v>-0.39600000000000002</v>
      </c>
      <c r="CW39" s="215">
        <f>'Quarterly data'!CX35</f>
        <v>-0.40300000000000002</v>
      </c>
      <c r="CX39" s="215">
        <f>'Quarterly data'!CY35</f>
        <v>-0.40553333333333336</v>
      </c>
      <c r="CY39" s="215">
        <f>'Quarterly data'!CZ35</f>
        <v>-0.30070000000000002</v>
      </c>
      <c r="CZ39" s="215">
        <f>'Quarterly data'!DA35</f>
        <v>-0.47173333333333334</v>
      </c>
      <c r="DA39" s="215">
        <f>'Quarterly data'!DB35</f>
        <v>-0.52270000000000005</v>
      </c>
      <c r="DB39" s="215">
        <f>'Quarterly data'!DC35</f>
        <v>-0.54246666666666676</v>
      </c>
      <c r="DC39" s="215">
        <f>'Quarterly data'!DD35</f>
        <v>-0.54039999999999999</v>
      </c>
      <c r="DD39" s="215">
        <f>'Quarterly data'!DE35</f>
        <v>-0.54579999999999995</v>
      </c>
      <c r="DE39" s="215">
        <f>'Quarterly data'!DF35</f>
        <v>-0.5663999999999999</v>
      </c>
      <c r="DF39" s="215">
        <f>'Quarterly data'!DG35</f>
        <v>-0.52886666666666671</v>
      </c>
      <c r="DG39" s="215">
        <f>'Quarterly data'!DH35</f>
        <v>-0.36207692307692352</v>
      </c>
      <c r="DH39" s="215">
        <f>'Quarterly data'!DI35</f>
        <v>0.56499999999999773</v>
      </c>
      <c r="DI39" s="215">
        <f>'Quarterly data'!DJ35</f>
        <v>1.2099999999999937</v>
      </c>
      <c r="DJ39" s="215">
        <f>'Quarterly data'!DK35</f>
        <v>1.6400000000000006</v>
      </c>
      <c r="DK39" s="215">
        <f>'Quarterly data'!DL35</f>
        <v>1.8599999999999994</v>
      </c>
      <c r="DL39" s="215">
        <f>'Quarterly data'!DM35</f>
        <v>1.9749999999999943</v>
      </c>
      <c r="DM39" s="215">
        <f>'Quarterly data'!DN35</f>
        <v>2.0100000000000051</v>
      </c>
      <c r="DN39" s="215">
        <f>'Quarterly data'!DO35</f>
        <v>2.0100000000000051</v>
      </c>
    </row>
    <row r="40" spans="1:118">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7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4.3057130034000538E-2</v>
      </c>
      <c r="CV45" s="270">
        <f>'Quarterly data'!CW42</f>
        <v>2.8097313153063293E-2</v>
      </c>
      <c r="CW45" s="270">
        <f>'Quarterly data'!CX42</f>
        <v>1.3352054146922622E-2</v>
      </c>
      <c r="CX45" s="270">
        <f>'Quarterly data'!CY42</f>
        <v>-4.7396144633830087E-2</v>
      </c>
      <c r="CY45" s="270">
        <f>'Quarterly data'!CZ42</f>
        <v>-3.0906458250594522E-2</v>
      </c>
      <c r="CZ45" s="270">
        <f>'Quarterly data'!DA42</f>
        <v>-1.4131333428824651E-2</v>
      </c>
      <c r="DA45" s="270">
        <f>'Quarterly data'!DB42</f>
        <v>2.9341708049035894E-3</v>
      </c>
      <c r="DB45" s="270">
        <f>'Quarterly data'!DC42</f>
        <v>4.6844678454134474E-2</v>
      </c>
      <c r="DC45" s="270">
        <f>'Quarterly data'!DD42</f>
        <v>4.6865640221859559E-2</v>
      </c>
      <c r="DD45" s="270">
        <f>'Quarterly data'!DE42</f>
        <v>4.6886602409318273E-2</v>
      </c>
      <c r="DE45" s="270">
        <f>'Quarterly data'!DF42</f>
        <v>4.6907565016518972E-2</v>
      </c>
      <c r="DF45" s="270">
        <f>'Quarterly data'!DG42</f>
        <v>4.7248987082459594E-2</v>
      </c>
      <c r="DG45" s="270">
        <f>'Quarterly data'!DH42</f>
        <v>4.6986512756522235E-2</v>
      </c>
      <c r="DH45" s="270">
        <f>'Quarterly data'!DI42</f>
        <v>4.6724104215104617E-2</v>
      </c>
      <c r="DI45" s="270">
        <f>'Quarterly data'!DJ42</f>
        <v>4.6461761441719138E-2</v>
      </c>
      <c r="DJ45" s="270">
        <f>'Quarterly data'!DK42</f>
        <v>4.5789924501594907E-2</v>
      </c>
      <c r="DK45" s="270">
        <f>'Quarterly data'!DL42</f>
        <v>4.579218197852019E-2</v>
      </c>
      <c r="DL45" s="270">
        <f>'Quarterly data'!DM42</f>
        <v>4.5794439460318352E-2</v>
      </c>
      <c r="DM45" s="270">
        <f>'Quarterly data'!DN42</f>
        <v>4.5796696946989623E-2</v>
      </c>
      <c r="DN45" s="270">
        <f>'Quarterly data'!DO42</f>
        <v>4.5539690597029198E-2</v>
      </c>
    </row>
    <row r="46" spans="1:118">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-1.7887440484878326E-2</v>
      </c>
      <c r="CV46" s="231">
        <f>'Quarterly data'!CW43</f>
        <v>-3.0067760746177664E-2</v>
      </c>
      <c r="CW46" s="231">
        <f>'Quarterly data'!CX43</f>
        <v>-4.2097018687552279E-2</v>
      </c>
      <c r="CX46" s="231">
        <f>'Quarterly data'!CY43</f>
        <v>-0.14110504660497783</v>
      </c>
      <c r="CY46" s="231">
        <f>'Quarterly data'!CZ43</f>
        <v>-9.6229174954736485E-2</v>
      </c>
      <c r="CZ46" s="231">
        <f>'Quarterly data'!DA43</f>
        <v>-4.9008611618499585E-2</v>
      </c>
      <c r="DA46" s="231">
        <f>'Quarterly data'!DB43</f>
        <v>6.7914975068986778E-4</v>
      </c>
      <c r="DB46" s="231">
        <f>'Quarterly data'!DC43</f>
        <v>0.15141104868546174</v>
      </c>
      <c r="DC46" s="231">
        <f>'Quarterly data'!DD43</f>
        <v>0.14303817979696679</v>
      </c>
      <c r="DD46" s="231">
        <f>'Quarterly data'!DE43</f>
        <v>0.1347261970129639</v>
      </c>
      <c r="DE46" s="231">
        <f>'Quarterly data'!DF43</f>
        <v>0.12647465757986823</v>
      </c>
      <c r="DF46" s="231">
        <f>'Quarterly data'!DG43</f>
        <v>0.12625126086170921</v>
      </c>
      <c r="DG46" s="231">
        <f>'Quarterly data'!DH43</f>
        <v>0.11178065677603854</v>
      </c>
      <c r="DH46" s="231">
        <f>'Quarterly data'!DI43</f>
        <v>9.7495977794188976E-2</v>
      </c>
      <c r="DI46" s="231">
        <f>'Quarterly data'!DJ43</f>
        <v>8.3394835063281006E-2</v>
      </c>
      <c r="DJ46" s="231">
        <f>'Quarterly data'!DK43</f>
        <v>4.7004810301099292E-2</v>
      </c>
      <c r="DK46" s="231">
        <f>'Quarterly data'!DL43</f>
        <v>4.7724581619018644E-2</v>
      </c>
      <c r="DL46" s="231">
        <f>'Quarterly data'!DM43</f>
        <v>4.8444847749134531E-2</v>
      </c>
      <c r="DM46" s="231">
        <f>'Quarterly data'!DN43</f>
        <v>4.9165609031609853E-2</v>
      </c>
      <c r="DN46" s="231">
        <f>'Quarterly data'!DO43</f>
        <v>4.794398472946141E-2</v>
      </c>
    </row>
    <row r="47" spans="1:118">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3.0624496181942913E-2</v>
      </c>
      <c r="BO47" s="230">
        <f>'Quarterly data'!BP42</f>
        <v>2.817199330429028E-2</v>
      </c>
      <c r="BP47" s="230">
        <f>'Quarterly data'!BQ42</f>
        <v>2.572532647108175E-2</v>
      </c>
      <c r="BQ47" s="230">
        <f>'Quarterly data'!BR42</f>
        <v>2.328448179470264E-2</v>
      </c>
      <c r="BR47" s="230">
        <f>'Quarterly data'!BS42</f>
        <v>1.5699118549612881E-2</v>
      </c>
      <c r="BS47" s="230">
        <f>'Quarterly data'!BT42</f>
        <v>1.6678381896560471E-2</v>
      </c>
      <c r="BT47" s="230">
        <f>'Quarterly data'!BU42</f>
        <v>1.7658589378129367E-2</v>
      </c>
      <c r="BU47" s="230">
        <f>'Quarterly data'!BV42</f>
        <v>1.8639741904585731E-2</v>
      </c>
      <c r="BV47" s="230">
        <f>'Quarterly data'!BW42</f>
        <v>1.9173255072297075E-2</v>
      </c>
      <c r="BW47" s="230">
        <f>'Quarterly data'!BX42</f>
        <v>2.046195257165255E-2</v>
      </c>
      <c r="BX47" s="230">
        <f>'Quarterly data'!BY42</f>
        <v>2.1752279569463403E-2</v>
      </c>
      <c r="BY47" s="230">
        <f>'Quarterly data'!BZ42</f>
        <v>2.3044238126155078E-2</v>
      </c>
      <c r="BZ47" s="230">
        <f>'Quarterly data'!CA42</f>
        <v>2.7313157947117039E-2</v>
      </c>
      <c r="CA47" s="230">
        <f>'Quarterly data'!CB42</f>
        <v>2.6636746035871489E-2</v>
      </c>
      <c r="CB47" s="230">
        <f>'Quarterly data'!CC42</f>
        <v>2.5960779493275073E-2</v>
      </c>
      <c r="CC47" s="230">
        <f>'Quarterly data'!CD42</f>
        <v>2.5285258026084903E-2</v>
      </c>
      <c r="CD47" s="230">
        <f>'Quarterly data'!CE42</f>
        <v>2.4267211687126814E-2</v>
      </c>
      <c r="CE47" s="230">
        <f>'Quarterly data'!CF42</f>
        <v>5.0980749733565381E-2</v>
      </c>
      <c r="CF47" s="230">
        <f>'Quarterly data'!CG42</f>
        <v>4.5043924682506231E-2</v>
      </c>
      <c r="CG47" s="230">
        <f>'Quarterly data'!CH42</f>
        <v>3.9140635822948099E-2</v>
      </c>
      <c r="CH47" s="230">
        <f>'Quarterly data'!CI42</f>
        <v>2.1676429518494258E-2</v>
      </c>
      <c r="CI47" s="230">
        <f>'Quarterly data'!CJ42</f>
        <v>2.3486095805343637E-2</v>
      </c>
      <c r="CJ47" s="230">
        <f>'Quarterly data'!CK42</f>
        <v>2.5298967502413991E-2</v>
      </c>
      <c r="CK47" s="230">
        <f>'Quarterly data'!CL42</f>
        <v>2.7115050287357268E-2</v>
      </c>
      <c r="CL47" s="230">
        <f>'Quarterly data'!CM42</f>
        <v>2.9700925167352198E-2</v>
      </c>
      <c r="CM47" s="230">
        <f>'Quarterly data'!CN42</f>
        <v>3.0995328251054763E-2</v>
      </c>
      <c r="CN47" s="230">
        <f>'Quarterly data'!CO42</f>
        <v>3.2291358486197359E-2</v>
      </c>
      <c r="CO47" s="230">
        <f>'Quarterly data'!CP42</f>
        <v>3.3589017918218028E-2</v>
      </c>
      <c r="CP47" s="230">
        <f>'Quarterly data'!CQ42</f>
        <v>3.7396863546796041E-2</v>
      </c>
      <c r="CQ47" s="230">
        <f>'Quarterly data'!CR42</f>
        <v>3.7050330791039622E-2</v>
      </c>
      <c r="CR47" s="230">
        <f>'Quarterly data'!CS42</f>
        <v>3.6703913791321457E-2</v>
      </c>
      <c r="CS47" s="230">
        <f>'Quarterly data'!CT42</f>
        <v>3.6357612508973895E-2</v>
      </c>
      <c r="CT47" s="230">
        <f>'Quarterly data'!CU42</f>
        <v>5.8234626815709588E-2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5.9001754593379856E-2</v>
      </c>
      <c r="BO48" s="230">
        <f>'Quarterly data'!BP43</f>
        <v>5.4995335081755616E-2</v>
      </c>
      <c r="BP48" s="230">
        <f>'Quarterly data'!BQ43</f>
        <v>5.100407267183945E-2</v>
      </c>
      <c r="BQ48" s="230">
        <f>'Quarterly data'!BR43</f>
        <v>4.7027910021225292E-2</v>
      </c>
      <c r="BR48" s="230">
        <f>'Quarterly data'!BS43</f>
        <v>4.5445983892280269E-3</v>
      </c>
      <c r="BS48" s="230">
        <f>'Quarterly data'!BT43</f>
        <v>2.6536536969422111E-2</v>
      </c>
      <c r="BT48" s="230">
        <f>'Quarterly data'!BU43</f>
        <v>4.9009932881914423E-2</v>
      </c>
      <c r="BU48" s="230">
        <f>'Quarterly data'!BV43</f>
        <v>7.1975326405451984E-2</v>
      </c>
      <c r="BV48" s="230">
        <f>'Quarterly data'!BW43</f>
        <v>0.15363771567389725</v>
      </c>
      <c r="BW48" s="230">
        <f>'Quarterly data'!BX43</f>
        <v>0.13849153286911561</v>
      </c>
      <c r="BX48" s="230">
        <f>'Quarterly data'!BY43</f>
        <v>0.12354420525989404</v>
      </c>
      <c r="BY48" s="230">
        <f>'Quarterly data'!BZ43</f>
        <v>0.10879312206374622</v>
      </c>
      <c r="BZ48" s="230">
        <f>'Quarterly data'!CA43</f>
        <v>0.10745518794877458</v>
      </c>
      <c r="CA48" s="230">
        <f>'Quarterly data'!CB43</f>
        <v>8.5133740610453271E-2</v>
      </c>
      <c r="CB48" s="230">
        <f>'Quarterly data'!CC43</f>
        <v>6.3262195910811239E-2</v>
      </c>
      <c r="CC48" s="230">
        <f>'Quarterly data'!CD43</f>
        <v>4.1831485782656559E-2</v>
      </c>
      <c r="CD48" s="230">
        <f>'Quarterly data'!CE43</f>
        <v>-3.5659885492567003E-2</v>
      </c>
      <c r="CE48" s="230">
        <f>'Quarterly data'!CF43</f>
        <v>-1.7476157115288719E-2</v>
      </c>
      <c r="CF48" s="230">
        <f>'Quarterly data'!CG43</f>
        <v>1.0504461177844233E-3</v>
      </c>
      <c r="CG48" s="230">
        <f>'Quarterly data'!CH43</f>
        <v>1.9926389501573747E-2</v>
      </c>
      <c r="CH48" s="230">
        <f>'Quarterly data'!CI43</f>
        <v>9.3929125182640974E-2</v>
      </c>
      <c r="CI48" s="230">
        <f>'Quarterly data'!CJ43</f>
        <v>7.6859582002383367E-2</v>
      </c>
      <c r="CJ48" s="230">
        <f>'Quarterly data'!CK43</f>
        <v>6.0056389993947815E-2</v>
      </c>
      <c r="CK48" s="230">
        <f>'Quarterly data'!CL43</f>
        <v>4.3515393044544298E-2</v>
      </c>
      <c r="CL48" s="230">
        <f>'Quarterly data'!CM43</f>
        <v>-2.6061125862967695E-2</v>
      </c>
      <c r="CM48" s="230">
        <f>'Quarterly data'!CN43</f>
        <v>-6.8006579993765744E-3</v>
      </c>
      <c r="CN48" s="230">
        <f>'Quarterly data'!CO43</f>
        <v>1.2840701963478052E-2</v>
      </c>
      <c r="CO48" s="230">
        <f>'Quarterly data'!CP43</f>
        <v>3.2870486490140342E-2</v>
      </c>
      <c r="CP48" s="230">
        <f>'Quarterly data'!CQ43</f>
        <v>0.12987185777500454</v>
      </c>
      <c r="CQ48" s="230">
        <f>'Quarterly data'!CR43</f>
        <v>0.10079067213335198</v>
      </c>
      <c r="CR48" s="230">
        <f>'Quarterly data'!CS43</f>
        <v>7.2457992043461414E-2</v>
      </c>
      <c r="CS48" s="230">
        <f>'Quarterly data'!CT43</f>
        <v>4.4854552109213131E-2</v>
      </c>
      <c r="CT48" s="230">
        <f>'Quarterly data'!CU43</f>
        <v>-5.5541608768701336E-3</v>
      </c>
      <c r="CU48" s="230">
        <f>'Quarterly data'!CV45</f>
        <v>-2.992405215984343E-2</v>
      </c>
      <c r="CV48" s="230">
        <f>'Quarterly data'!CW45</f>
        <v>-1.7456321959482216E-2</v>
      </c>
      <c r="CW48" s="230">
        <f>'Quarterly data'!CX45</f>
        <v>-7.7910559423296968E-3</v>
      </c>
      <c r="CX48" s="230">
        <f>'Quarterly data'!CY45</f>
        <v>-2.0247168808203188E-2</v>
      </c>
      <c r="CY48" s="230">
        <f>'Quarterly data'!CZ45</f>
        <v>-8.8313147310922595E-3</v>
      </c>
      <c r="CZ48" s="230">
        <f>'Quarterly data'!DA45</f>
        <v>5.0081543003893503E-2</v>
      </c>
      <c r="DA48" s="230">
        <f>'Quarterly data'!DB45</f>
        <v>7.6771692653592682E-2</v>
      </c>
      <c r="DB48" s="230">
        <f>'Quarterly data'!DC45</f>
        <v>8.7338426822533788E-2</v>
      </c>
      <c r="DC48" s="230">
        <f>'Quarterly data'!DD45</f>
        <v>9.6351284966434927E-2</v>
      </c>
      <c r="DD48" s="230">
        <f>'Quarterly data'!DE45</f>
        <v>3.5243903935648475E-2</v>
      </c>
      <c r="DE48" s="230">
        <f>'Quarterly data'!DF45</f>
        <v>4.5758447848244996E-3</v>
      </c>
      <c r="DF48" s="230">
        <f>'Quarterly data'!DG45</f>
        <v>1.0293036486199524E-2</v>
      </c>
      <c r="DG48" s="230">
        <f>'Quarterly data'!DH45</f>
        <v>-4.0721655191896501E-2</v>
      </c>
      <c r="DH48" s="230">
        <f>'Quarterly data'!DI45</f>
        <v>-3.7249203417571847E-2</v>
      </c>
      <c r="DI48" s="230">
        <f>'Quarterly data'!DJ45</f>
        <v>-2.0512815743158889E-2</v>
      </c>
      <c r="DJ48" s="230">
        <f>'Quarterly data'!DK45</f>
        <v>-1.0479903544523699E-2</v>
      </c>
      <c r="DK48" s="230">
        <f>'Quarterly data'!DL45</f>
        <v>3.8429052238954341E-2</v>
      </c>
      <c r="DL48" s="230">
        <f>'Quarterly data'!DM45</f>
        <v>4.5602395797120686E-2</v>
      </c>
      <c r="DM48" s="230">
        <f>'Quarterly data'!DN45</f>
        <v>4.1454323911737735E-2</v>
      </c>
      <c r="DN48" s="230">
        <f>'Quarterly data'!DO45</f>
        <v>3.1109487876089966E-2</v>
      </c>
    </row>
    <row r="49" spans="1:118">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-2.3919474565041003E-2</v>
      </c>
      <c r="CV49" s="230">
        <f>'Quarterly data'!CW46</f>
        <v>-1.6100672918960193E-2</v>
      </c>
      <c r="CW49" s="230">
        <f>'Quarterly data'!CX46</f>
        <v>-8.2192394944689169E-3</v>
      </c>
      <c r="CX49" s="230">
        <f>'Quarterly data'!CY46</f>
        <v>-2.8970227540011443E-2</v>
      </c>
      <c r="CY49" s="230">
        <f>'Quarterly data'!CZ46</f>
        <v>-1.6233941719372411E-3</v>
      </c>
      <c r="CZ49" s="230">
        <f>'Quarterly data'!DA46</f>
        <v>2.6493600231845094E-2</v>
      </c>
      <c r="DA49" s="230">
        <f>'Quarterly data'!DB46</f>
        <v>5.5402445496001665E-2</v>
      </c>
      <c r="DB49" s="230">
        <f>'Quarterly data'!DC46</f>
        <v>0.15506251784709285</v>
      </c>
      <c r="DC49" s="230">
        <f>'Quarterly data'!DD46</f>
        <v>0.13933267803980467</v>
      </c>
      <c r="DD49" s="230">
        <f>'Quarterly data'!DE46</f>
        <v>0.12381704989339209</v>
      </c>
      <c r="DE49" s="230">
        <f>'Quarterly data'!DF46</f>
        <v>0.10851271623665536</v>
      </c>
      <c r="DF49" s="230">
        <f>'Quarterly data'!DG46</f>
        <v>9.295788696182114E-2</v>
      </c>
      <c r="DG49" s="230">
        <f>'Quarterly data'!DH46</f>
        <v>7.8409579052285364E-2</v>
      </c>
      <c r="DH49" s="230">
        <f>'Quarterly data'!DI46</f>
        <v>6.4054922943569653E-2</v>
      </c>
      <c r="DI49" s="230">
        <f>'Quarterly data'!DJ46</f>
        <v>4.9891340946214301E-2</v>
      </c>
      <c r="DJ49" s="230">
        <f>'Quarterly data'!DK46</f>
        <v>1.7430417502039764E-2</v>
      </c>
      <c r="DK49" s="230">
        <f>'Quarterly data'!DL46</f>
        <v>1.5215564826633918E-2</v>
      </c>
      <c r="DL49" s="230">
        <f>'Quarterly data'!DM46</f>
        <v>1.3005533682302128E-2</v>
      </c>
      <c r="DM49" s="230">
        <f>'Quarterly data'!DN46</f>
        <v>1.0800313573013674E-2</v>
      </c>
      <c r="DN49" s="230">
        <f>'Quarterly data'!DO46</f>
        <v>4.2211029472416948E-3</v>
      </c>
    </row>
    <row r="50" spans="1:118">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6.1449291556166089E-2</v>
      </c>
      <c r="BO50" s="230">
        <f>'Quarterly data'!BP45</f>
        <v>0.16757079907165523</v>
      </c>
      <c r="BP50" s="230">
        <f>'Quarterly data'!BQ45</f>
        <v>0.13289643628029812</v>
      </c>
      <c r="BQ50" s="230">
        <f>'Quarterly data'!BR45</f>
        <v>3.4576124420136758E-2</v>
      </c>
      <c r="BR50" s="230">
        <f>'Quarterly data'!BS45</f>
        <v>4.007451483892973E-3</v>
      </c>
      <c r="BS50" s="230">
        <f>'Quarterly data'!BT45</f>
        <v>-5.5711539207834108E-2</v>
      </c>
      <c r="BT50" s="230">
        <f>'Quarterly data'!BU45</f>
        <v>-6.7107697340579808E-2</v>
      </c>
      <c r="BU50" s="230">
        <f>'Quarterly data'!BV45</f>
        <v>-4.32815568630177E-3</v>
      </c>
      <c r="BV50" s="230">
        <f>'Quarterly data'!BW45</f>
        <v>8.9881267092723881E-3</v>
      </c>
      <c r="BW50" s="230">
        <f>'Quarterly data'!BX45</f>
        <v>9.6106145131678693E-3</v>
      </c>
      <c r="BX50" s="230">
        <f>'Quarterly data'!BY45</f>
        <v>2.6878940100450426E-2</v>
      </c>
      <c r="BY50" s="230">
        <f>'Quarterly data'!BZ45</f>
        <v>2.29806285334768E-2</v>
      </c>
      <c r="BZ50" s="230">
        <f>'Quarterly data'!CA45</f>
        <v>2.5853916248957266E-2</v>
      </c>
      <c r="CA50" s="230">
        <f>'Quarterly data'!CB45</f>
        <v>4.2828925330075818E-2</v>
      </c>
      <c r="CB50" s="230">
        <f>'Quarterly data'!CC45</f>
        <v>5.7680267407190684E-3</v>
      </c>
      <c r="CC50" s="230">
        <f>'Quarterly data'!CD45</f>
        <v>-6.6283115486835298E-2</v>
      </c>
      <c r="CD50" s="230">
        <f>'Quarterly data'!CE45</f>
        <v>-0.12978645071866104</v>
      </c>
      <c r="CE50" s="230">
        <f>'Quarterly data'!CF45</f>
        <v>-0.13907963316957633</v>
      </c>
      <c r="CF50" s="230">
        <f>'Quarterly data'!CG45</f>
        <v>-0.11948846841239988</v>
      </c>
      <c r="CG50" s="230">
        <f>'Quarterly data'!CH45</f>
        <v>-8.2273859603368832E-2</v>
      </c>
      <c r="CH50" s="230">
        <f>'Quarterly data'!CI45</f>
        <v>-2.1320004609430513E-2</v>
      </c>
      <c r="CI50" s="230">
        <f>'Quarterly data'!CJ45</f>
        <v>1.5705721278683235E-2</v>
      </c>
      <c r="CJ50" s="230">
        <f>'Quarterly data'!CK45</f>
        <v>1.704470138792202E-2</v>
      </c>
      <c r="CK50" s="230">
        <f>'Quarterly data'!CL45</f>
        <v>-1.693068366384141E-3</v>
      </c>
      <c r="CL50" s="230">
        <f>'Quarterly data'!CM45</f>
        <v>-8.8236430821876759E-3</v>
      </c>
      <c r="CM50" s="230">
        <f>'Quarterly data'!CN45</f>
        <v>-1.1443337988324937E-2</v>
      </c>
      <c r="CN50" s="230">
        <f>'Quarterly data'!CO45</f>
        <v>3.9946719197335022E-2</v>
      </c>
      <c r="CO50" s="230">
        <f>'Quarterly data'!CP45</f>
        <v>7.0342064191008496E-2</v>
      </c>
      <c r="CP50" s="230">
        <f>'Quarterly data'!CQ45</f>
        <v>0.12220340974546134</v>
      </c>
      <c r="CQ50" s="230">
        <f>'Quarterly data'!CR45</f>
        <v>6.507366941744637E-2</v>
      </c>
      <c r="CR50" s="230">
        <f>'Quarterly data'!CS45</f>
        <v>-8.9569614380271266E-4</v>
      </c>
      <c r="CS50" s="230">
        <f>'Quarterly data'!CT45</f>
        <v>-1.0740661750392537E-2</v>
      </c>
      <c r="CT50" s="230">
        <f>'Quarterly data'!CU45</f>
        <v>-4.5808393920625926E-2</v>
      </c>
      <c r="CU50" s="230">
        <f>'Quarterly data'!CV47</f>
        <v>1.3615303456031312E-2</v>
      </c>
      <c r="CV50" s="230">
        <f>'Quarterly data'!CW47</f>
        <v>-1.1949241234574675E-3</v>
      </c>
      <c r="CW50" s="230">
        <f>'Quarterly data'!CX47</f>
        <v>-1.7107292768762203E-2</v>
      </c>
      <c r="CX50" s="230">
        <f>'Quarterly data'!CY47</f>
        <v>-3.8153165534960128E-2</v>
      </c>
      <c r="CY50" s="230">
        <f>'Quarterly data'!CZ47</f>
        <v>-4.149669992143689E-2</v>
      </c>
      <c r="CZ50" s="230">
        <f>'Quarterly data'!DA47</f>
        <v>-3.3507144975927675E-2</v>
      </c>
      <c r="DA50" s="230">
        <f>'Quarterly data'!DB47</f>
        <v>-1.4089618502429671E-2</v>
      </c>
      <c r="DB50" s="230">
        <f>'Quarterly data'!DC47</f>
        <v>2.4813385480360887E-2</v>
      </c>
      <c r="DC50" s="230">
        <f>'Quarterly data'!DD47</f>
        <v>5.6357888870089121E-2</v>
      </c>
      <c r="DD50" s="230">
        <f>'Quarterly data'!DE47</f>
        <v>8.4684656749154832E-2</v>
      </c>
      <c r="DE50" s="230">
        <f>'Quarterly data'!DF47</f>
        <v>0.10424916993795591</v>
      </c>
      <c r="DF50" s="230">
        <f>'Quarterly data'!DG47</f>
        <v>0.11294666309014303</v>
      </c>
      <c r="DG50" s="230">
        <f>'Quarterly data'!DH47</f>
        <v>0.10940526402700902</v>
      </c>
      <c r="DH50" s="230">
        <f>'Quarterly data'!DI47</f>
        <v>9.7278529972366551E-2</v>
      </c>
      <c r="DI50" s="230">
        <f>'Quarterly data'!DJ47</f>
        <v>8.0555120918909248E-2</v>
      </c>
      <c r="DJ50" s="230">
        <f>'Quarterly data'!DK47</f>
        <v>5.6378303364522424E-2</v>
      </c>
      <c r="DK50" s="230">
        <f>'Quarterly data'!DL47</f>
        <v>4.1569532385655063E-2</v>
      </c>
      <c r="DL50" s="230">
        <f>'Quarterly data'!DM47</f>
        <v>3.0861501049956455E-2</v>
      </c>
      <c r="DM50" s="230">
        <f>'Quarterly data'!DN47</f>
        <v>2.4673544878048612E-2</v>
      </c>
      <c r="DN50" s="230">
        <f>'Quarterly data'!DO47</f>
        <v>2.4846902808008279E-2</v>
      </c>
    </row>
    <row r="51" spans="1:118">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0.15014790431452324</v>
      </c>
      <c r="BO51" s="230">
        <f>'Quarterly data'!BP46</f>
        <v>0.1195859882358235</v>
      </c>
      <c r="BP51" s="230">
        <f>'Quarterly data'!BQ46</f>
        <v>8.9836168332666333E-2</v>
      </c>
      <c r="BQ51" s="230">
        <f>'Quarterly data'!BR46</f>
        <v>6.0876865454167713E-2</v>
      </c>
      <c r="BR51" s="230">
        <f>'Quarterly data'!BS46</f>
        <v>-5.761296986360691E-3</v>
      </c>
      <c r="BS51" s="230">
        <f>'Quarterly data'!BT46</f>
        <v>-7.7902872404803543E-3</v>
      </c>
      <c r="BT51" s="230">
        <f>'Quarterly data'!BU46</f>
        <v>-9.8151368375944646E-3</v>
      </c>
      <c r="BU51" s="230">
        <f>'Quarterly data'!BV46</f>
        <v>-1.1835854227737997E-2</v>
      </c>
      <c r="BV51" s="230">
        <f>'Quarterly data'!BW46</f>
        <v>-1.5536115507252509E-2</v>
      </c>
      <c r="BW51" s="230">
        <f>'Quarterly data'!BX46</f>
        <v>-1.6531339151213308E-2</v>
      </c>
      <c r="BX51" s="230">
        <f>'Quarterly data'!BY46</f>
        <v>-1.7525556694171034E-2</v>
      </c>
      <c r="BY51" s="230">
        <f>'Quarterly data'!BZ46</f>
        <v>-1.8518769153223244E-2</v>
      </c>
      <c r="BZ51" s="230">
        <f>'Quarterly data'!CA46</f>
        <v>3.8265353325704589E-3</v>
      </c>
      <c r="CA51" s="230">
        <f>'Quarterly data'!CB46</f>
        <v>-1.2804762245903111E-2</v>
      </c>
      <c r="CB51" s="230">
        <f>'Quarterly data'!CC46</f>
        <v>-2.9160514150489938E-2</v>
      </c>
      <c r="CC51" s="230">
        <f>'Quarterly data'!CD46</f>
        <v>-4.5245285594339206E-2</v>
      </c>
      <c r="CD51" s="230">
        <f>'Quarterly data'!CE46</f>
        <v>-9.8028259062736878E-2</v>
      </c>
      <c r="CE51" s="230">
        <f>'Quarterly data'!CF46</f>
        <v>-8.8170498363189007E-2</v>
      </c>
      <c r="CF51" s="230">
        <f>'Quarterly data'!CG46</f>
        <v>-7.8205000977890043E-2</v>
      </c>
      <c r="CG51" s="230">
        <f>'Quarterly data'!CH46</f>
        <v>-6.8130589439278758E-2</v>
      </c>
      <c r="CH51" s="230">
        <f>'Quarterly data'!CI46</f>
        <v>-7.4519124300460912E-2</v>
      </c>
      <c r="CI51" s="230">
        <f>'Quarterly data'!CJ46</f>
        <v>-5.3824788920754062E-2</v>
      </c>
      <c r="CJ51" s="230">
        <f>'Quarterly data'!CK46</f>
        <v>-3.2667715165730866E-2</v>
      </c>
      <c r="CK51" s="230">
        <f>'Quarterly data'!CL46</f>
        <v>-1.103755591382025E-2</v>
      </c>
      <c r="CL51" s="230">
        <f>'Quarterly data'!CM46</f>
        <v>5.2281962342017409E-2</v>
      </c>
      <c r="CM51" s="230">
        <f>'Quarterly data'!CN46</f>
        <v>4.7529035542564955E-2</v>
      </c>
      <c r="CN51" s="230">
        <f>'Quarterly data'!CO46</f>
        <v>4.2797576670882534E-2</v>
      </c>
      <c r="CO51" s="230">
        <f>'Quarterly data'!CP46</f>
        <v>3.8087488761049289E-2</v>
      </c>
      <c r="CP51" s="230">
        <f>'Quarterly data'!CQ46</f>
        <v>4.4434498598400207E-2</v>
      </c>
      <c r="CQ51" s="230">
        <f>'Quarterly data'!CR46</f>
        <v>3.2424673511554161E-2</v>
      </c>
      <c r="CR51" s="230">
        <f>'Quarterly data'!CS46</f>
        <v>2.055294794057963E-2</v>
      </c>
      <c r="CS51" s="230">
        <f>'Quarterly data'!CT46</f>
        <v>8.8177338959653569E-3</v>
      </c>
      <c r="CT51" s="230">
        <f>'Quarterly data'!CU46</f>
        <v>-3.1676142151773737E-2</v>
      </c>
      <c r="CU51" s="230">
        <f>'Quarterly data'!CV48</f>
        <v>-6.9597000504436179E-2</v>
      </c>
      <c r="CV51" s="230">
        <f>'Quarterly data'!CW48</f>
        <v>-0.12945474987810243</v>
      </c>
      <c r="CW51" s="230">
        <f>'Quarterly data'!CX48</f>
        <v>-2.822596262012797E-2</v>
      </c>
      <c r="CX51" s="230">
        <f>'Quarterly data'!CY48</f>
        <v>-0.18555768270592654</v>
      </c>
      <c r="CY51" s="230">
        <f>'Quarterly data'!CZ48</f>
        <v>-0.50986239838522063</v>
      </c>
      <c r="CZ51" s="230">
        <f>'Quarterly data'!DA48</f>
        <v>-0.28981342838365354</v>
      </c>
      <c r="DA51" s="230">
        <f>'Quarterly data'!DB48</f>
        <v>-0.2688151359146978</v>
      </c>
      <c r="DB51" s="230">
        <f>'Quarterly data'!DC48</f>
        <v>0.22034961321878338</v>
      </c>
      <c r="DC51" s="230">
        <f>'Quarterly data'!DD48</f>
        <v>1.1431707015281958</v>
      </c>
      <c r="DD51" s="230">
        <f>'Quarterly data'!DE48</f>
        <v>0.69382009405579614</v>
      </c>
      <c r="DE51" s="230">
        <f>'Quarterly data'!DF48</f>
        <v>0.76965274486595348</v>
      </c>
      <c r="DF51" s="230">
        <f>'Quarterly data'!DG48</f>
        <v>0.59769019284598635</v>
      </c>
      <c r="DG51" s="230">
        <f>'Quarterly data'!DH48</f>
        <v>0.62594625844688945</v>
      </c>
      <c r="DH51" s="230">
        <f>'Quarterly data'!DI48</f>
        <v>0.34437915300367622</v>
      </c>
      <c r="DI51" s="230">
        <f>'Quarterly data'!DJ48</f>
        <v>0.15678187881782157</v>
      </c>
      <c r="DJ51" s="230">
        <f>'Quarterly data'!DK48</f>
        <v>-8.0410708687939467E-2</v>
      </c>
      <c r="DK51" s="230">
        <f>'Quarterly data'!DL48</f>
        <v>-0.21509162183320157</v>
      </c>
      <c r="DL51" s="230">
        <f>'Quarterly data'!DM48</f>
        <v>-0.12307590615389928</v>
      </c>
      <c r="DM51" s="230">
        <f>'Quarterly data'!DN48</f>
        <v>-8.260690440597282E-2</v>
      </c>
      <c r="DN51" s="230">
        <f>'Quarterly data'!DO48</f>
        <v>-6.2E-2</v>
      </c>
    </row>
    <row r="52" spans="1:118">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4.5648760914689855E-2</v>
      </c>
      <c r="BO52" s="230">
        <f>'Quarterly data'!BP47</f>
        <v>4.578955498018656E-2</v>
      </c>
      <c r="BP52" s="230">
        <f>'Quarterly data'!BQ47</f>
        <v>4.341470414505124E-2</v>
      </c>
      <c r="BQ52" s="230">
        <f>'Quarterly data'!BR47</f>
        <v>4.0313493324919569E-2</v>
      </c>
      <c r="BR52" s="230">
        <f>'Quarterly data'!BS47</f>
        <v>3.815143189789378E-2</v>
      </c>
      <c r="BS52" s="230">
        <f>'Quarterly data'!BT47</f>
        <v>3.1972390336837658E-2</v>
      </c>
      <c r="BT52" s="230">
        <f>'Quarterly data'!BU47</f>
        <v>2.1886180744090444E-2</v>
      </c>
      <c r="BU52" s="230">
        <f>'Quarterly data'!BV47</f>
        <v>7.7947254942349999E-3</v>
      </c>
      <c r="BV52" s="230">
        <f>'Quarterly data'!BW47</f>
        <v>-1.5376294261194573E-2</v>
      </c>
      <c r="BW52" s="230">
        <f>'Quarterly data'!BX47</f>
        <v>-2.9103875235832848E-2</v>
      </c>
      <c r="BX52" s="230">
        <f>'Quarterly data'!BY47</f>
        <v>-3.6721564966030289E-2</v>
      </c>
      <c r="BY52" s="230">
        <f>'Quarterly data'!BZ47</f>
        <v>-3.5924575882590105E-2</v>
      </c>
      <c r="BZ52" s="230">
        <f>'Quarterly data'!CA47</f>
        <v>-1.9615874716772612E-2</v>
      </c>
      <c r="CA52" s="230">
        <f>'Quarterly data'!CB47</f>
        <v>-7.222886387441247E-3</v>
      </c>
      <c r="CB52" s="230">
        <f>'Quarterly data'!CC47</f>
        <v>2.9859446019446052E-3</v>
      </c>
      <c r="CC52" s="230">
        <f>'Quarterly data'!CD47</f>
        <v>5.5281696681752854E-3</v>
      </c>
      <c r="CD52" s="230">
        <f>'Quarterly data'!CE47</f>
        <v>-5.4333807469099634E-3</v>
      </c>
      <c r="CE52" s="230">
        <f>'Quarterly data'!CF47</f>
        <v>-2.0883023012312162E-2</v>
      </c>
      <c r="CF52" s="230">
        <f>'Quarterly data'!CG47</f>
        <v>-3.9054489912268626E-2</v>
      </c>
      <c r="CG52" s="230">
        <f>'Quarterly data'!CH47</f>
        <v>-5.378470829580622E-2</v>
      </c>
      <c r="CH52" s="230">
        <f>'Quarterly data'!CI47</f>
        <v>-6.3888531086207873E-2</v>
      </c>
      <c r="CI52" s="230">
        <f>'Quarterly data'!CJ47</f>
        <v>-6.0810519341762459E-2</v>
      </c>
      <c r="CJ52" s="230">
        <f>'Quarterly data'!CK47</f>
        <v>-4.9536067139579601E-2</v>
      </c>
      <c r="CK52" s="230">
        <f>'Quarterly data'!CL47</f>
        <v>-3.4012090793043126E-2</v>
      </c>
      <c r="CL52" s="230">
        <f>'Quarterly data'!CM47</f>
        <v>-1.2697867856091959E-2</v>
      </c>
      <c r="CM52" s="230">
        <f>'Quarterly data'!CN47</f>
        <v>-1.0155259877691291E-3</v>
      </c>
      <c r="CN52" s="230">
        <f>'Quarterly data'!CO47</f>
        <v>6.3533376452477664E-3</v>
      </c>
      <c r="CO52" s="230">
        <f>'Quarterly data'!CP47</f>
        <v>1.1006837567860812E-2</v>
      </c>
      <c r="CP52" s="230">
        <f>'Quarterly data'!CQ47</f>
        <v>1.3729112382549527E-2</v>
      </c>
      <c r="CQ52" s="230">
        <f>'Quarterly data'!CR47</f>
        <v>1.8635387173819247E-2</v>
      </c>
      <c r="CR52" s="230">
        <f>'Quarterly data'!CS47</f>
        <v>2.3380143614668433E-2</v>
      </c>
      <c r="CS52" s="230">
        <f>'Quarterly data'!CT47</f>
        <v>2.5455604696552333E-2</v>
      </c>
      <c r="CT52" s="230">
        <f>'Quarterly data'!CU47</f>
        <v>2.3409799848180046E-2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0.29124957419294095</v>
      </c>
      <c r="BO53" s="230">
        <f>'Quarterly data'!BP48</f>
        <v>0.40820053215940194</v>
      </c>
      <c r="BP53" s="230">
        <f>'Quarterly data'!BQ48</f>
        <v>0.36340891331767872</v>
      </c>
      <c r="BQ53" s="230">
        <f>'Quarterly data'!BR48</f>
        <v>0.20404986472450687</v>
      </c>
      <c r="BR53" s="230">
        <f>'Quarterly data'!BS48</f>
        <v>0.12051518145188865</v>
      </c>
      <c r="BS53" s="230">
        <f>'Quarterly data'!BT48</f>
        <v>-7.7649980884328687E-2</v>
      </c>
      <c r="BT53" s="230">
        <f>'Quarterly data'!BU48</f>
        <v>-4.9760344718871767E-3</v>
      </c>
      <c r="BU53" s="230">
        <f>'Quarterly data'!BV48</f>
        <v>-3.3689493211667518E-2</v>
      </c>
      <c r="BV53" s="230">
        <f>'Quarterly data'!BW48</f>
        <v>-6.7009056824047314E-2</v>
      </c>
      <c r="BW53" s="230">
        <f>'Quarterly data'!BX48</f>
        <v>-2.0987959213968722E-2</v>
      </c>
      <c r="BX53" s="230">
        <f>'Quarterly data'!BY48</f>
        <v>4.6644543449881962E-2</v>
      </c>
      <c r="BY53" s="230">
        <f>'Quarterly data'!BZ48</f>
        <v>4.3624295408190322E-2</v>
      </c>
      <c r="BZ53" s="230">
        <f>'Quarterly data'!CA48</f>
        <v>-2.1052282488996679E-2</v>
      </c>
      <c r="CA53" s="230">
        <f>'Quarterly data'!CB48</f>
        <v>4.6425491007217025E-2</v>
      </c>
      <c r="CB53" s="230">
        <f>'Quarterly data'!CC48</f>
        <v>-9.675617959702891E-2</v>
      </c>
      <c r="CC53" s="230">
        <f>'Quarterly data'!CD48</f>
        <v>-0.29068638179524342</v>
      </c>
      <c r="CD53" s="230">
        <f>'Quarterly data'!CE48</f>
        <v>-0.49522299248145024</v>
      </c>
      <c r="CE53" s="230">
        <f>'Quarterly data'!CF48</f>
        <v>-0.41927981257056401</v>
      </c>
      <c r="CF53" s="230">
        <f>'Quarterly data'!CG48</f>
        <v>-0.49013259159759132</v>
      </c>
      <c r="CG53" s="230">
        <f>'Quarterly data'!CH48</f>
        <v>-0.42731135015973848</v>
      </c>
      <c r="CH53" s="230">
        <f>'Quarterly data'!CI48</f>
        <v>-0.35522155921683857</v>
      </c>
      <c r="CI53" s="230">
        <f>'Quarterly data'!CJ48</f>
        <v>-0.25194987369103711</v>
      </c>
      <c r="CJ53" s="230">
        <f>'Quarterly data'!CK48</f>
        <v>-8.9978004784324883E-2</v>
      </c>
      <c r="CK53" s="230">
        <f>'Quarterly data'!CL48</f>
        <v>0.17858069916809327</v>
      </c>
      <c r="CL53" s="230">
        <f>'Quarterly data'!CM48</f>
        <v>0.60556776624528208</v>
      </c>
      <c r="CM53" s="230">
        <f>'Quarterly data'!CN48</f>
        <v>9.3745331828167994E-2</v>
      </c>
      <c r="CN53" s="230">
        <f>'Quarterly data'!CO48</f>
        <v>0.1126576686104202</v>
      </c>
      <c r="CO53" s="230">
        <f>'Quarterly data'!CP48</f>
        <v>0.18509378092073908</v>
      </c>
      <c r="CP53" s="230">
        <f>'Quarterly data'!CQ48</f>
        <v>0.21446751656962365</v>
      </c>
      <c r="CQ53" s="230">
        <f>'Quarterly data'!CR48</f>
        <v>0.39853409545342472</v>
      </c>
      <c r="CR53" s="230">
        <f>'Quarterly data'!CS48</f>
        <v>0.36869426867981742</v>
      </c>
      <c r="CS53" s="230">
        <f>'Quarterly data'!CT48</f>
        <v>6.1402173744991038E-2</v>
      </c>
      <c r="CT53" s="230">
        <f>'Quarterly data'!CU48</f>
        <v>-6.6670755957824429E-2</v>
      </c>
      <c r="CU53" s="230">
        <f>'Quarterly data'!CV50</f>
        <v>-1.132518692890244E-2</v>
      </c>
      <c r="CV53" s="230">
        <f>'Quarterly data'!CW50</f>
        <v>-4.8072740079134011E-3</v>
      </c>
      <c r="CW53" s="230">
        <f>'Quarterly data'!CX50</f>
        <v>1.7536087432805582E-3</v>
      </c>
      <c r="CX53" s="230">
        <f>'Quarterly data'!CY50</f>
        <v>-1.4834181733367679E-2</v>
      </c>
      <c r="CY53" s="230">
        <f>'Quarterly data'!CZ50</f>
        <v>6.9120750030343325E-3</v>
      </c>
      <c r="CZ53" s="230">
        <f>'Quarterly data'!DA50</f>
        <v>2.9138352131208616E-2</v>
      </c>
      <c r="DA53" s="230">
        <f>'Quarterly data'!DB50</f>
        <v>5.1855245478258878E-2</v>
      </c>
      <c r="DB53" s="230">
        <f>'Quarterly data'!DC50</f>
        <v>0.12143037627383203</v>
      </c>
      <c r="DC53" s="230">
        <f>'Quarterly data'!DD50</f>
        <v>0.11442485411130893</v>
      </c>
      <c r="DD53" s="230">
        <f>'Quarterly data'!DE50</f>
        <v>0.10746309511215996</v>
      </c>
      <c r="DE53" s="230">
        <f>'Quarterly data'!DF50</f>
        <v>0.10054482588998757</v>
      </c>
      <c r="DF53" s="230">
        <f>'Quarterly data'!DG50</f>
        <v>0.10923445110088088</v>
      </c>
      <c r="DG53" s="230">
        <f>'Quarterly data'!DH50</f>
        <v>9.216942529334135E-2</v>
      </c>
      <c r="DH53" s="230">
        <f>'Quarterly data'!DI50</f>
        <v>7.536693650448438E-2</v>
      </c>
      <c r="DI53" s="230">
        <f>'Quarterly data'!DJ50</f>
        <v>5.8822945731559356E-2</v>
      </c>
      <c r="DJ53" s="230">
        <f>'Quarterly data'!DK50</f>
        <v>1.9494542650804133E-2</v>
      </c>
      <c r="DK53" s="230">
        <f>'Quarterly data'!DL50</f>
        <v>1.8338283711330363E-2</v>
      </c>
      <c r="DL53" s="230">
        <f>'Quarterly data'!DM50</f>
        <v>1.7183336142030093E-2</v>
      </c>
      <c r="DM53" s="230">
        <f>'Quarterly data'!DN50</f>
        <v>1.6029698455613552E-2</v>
      </c>
      <c r="DN53" s="230">
        <f>'Quarterly data'!DO50</f>
        <v>1.3119909594177198E-2</v>
      </c>
    </row>
    <row r="54" spans="1:118">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-1.8579796948698764E-2</v>
      </c>
      <c r="CV54" s="230">
        <f>'Quarterly data'!CW51</f>
        <v>5.4271001709496183E-2</v>
      </c>
      <c r="CW54" s="230">
        <f>'Quarterly data'!CX51</f>
        <v>3.8357363805078371E-2</v>
      </c>
      <c r="CX54" s="230">
        <f>'Quarterly data'!CY51</f>
        <v>3.040723435226686E-2</v>
      </c>
      <c r="CY54" s="230">
        <f>'Quarterly data'!CZ51</f>
        <v>1.7059404896021327E-2</v>
      </c>
      <c r="CZ54" s="230">
        <f>'Quarterly data'!DA51</f>
        <v>6.6753739357605979E-2</v>
      </c>
      <c r="DA54" s="230">
        <f>'Quarterly data'!DB51</f>
        <v>0.11545245473095736</v>
      </c>
      <c r="DB54" s="230">
        <f>'Quarterly data'!DC51</f>
        <v>0.17151249207887972</v>
      </c>
      <c r="DC54" s="230">
        <f>'Quarterly data'!DD51</f>
        <v>0.27734345068610455</v>
      </c>
      <c r="DD54" s="230">
        <f>'Quarterly data'!DE51</f>
        <v>0.28991671561297067</v>
      </c>
      <c r="DE54" s="230">
        <f>'Quarterly data'!DF51</f>
        <v>0.30046905392287554</v>
      </c>
      <c r="DF54" s="230">
        <f>'Quarterly data'!DG51</f>
        <v>0.27977105478765329</v>
      </c>
      <c r="DG54" s="230">
        <f>'Quarterly data'!DH51</f>
        <v>0.16165325563012614</v>
      </c>
      <c r="DH54" s="230">
        <f>'Quarterly data'!DI51</f>
        <v>-3.1669209834324303E-3</v>
      </c>
      <c r="DI54" s="230">
        <f>'Quarterly data'!DJ51</f>
        <v>-4.1000827683026903E-2</v>
      </c>
      <c r="DJ54" s="230">
        <f>'Quarterly data'!DK51</f>
        <v>-8.7334070618745777E-2</v>
      </c>
      <c r="DK54" s="230">
        <f>'Quarterly data'!DL51</f>
        <v>-6.7801315241791088E-2</v>
      </c>
      <c r="DL54" s="230">
        <f>'Quarterly data'!DM51</f>
        <v>2.8860755128410596E-3</v>
      </c>
      <c r="DM54" s="230">
        <f>'Quarterly data'!DN51</f>
        <v>2.4760723077934298E-3</v>
      </c>
      <c r="DN54" s="230">
        <f>'Quarterly data'!DO51</f>
        <v>0</v>
      </c>
    </row>
    <row r="55" spans="1:118">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0.14603038095580598</v>
      </c>
      <c r="BO55" s="230">
        <f>'Quarterly data'!BP50</f>
        <v>0.11804687702821431</v>
      </c>
      <c r="BP55" s="230">
        <f>'Quarterly data'!BQ50</f>
        <v>9.0746667806485562E-2</v>
      </c>
      <c r="BQ55" s="230">
        <f>'Quarterly data'!BR50</f>
        <v>6.411306875903855E-2</v>
      </c>
      <c r="BR55" s="230">
        <f>'Quarterly data'!BS50</f>
        <v>1.0096707340100765E-2</v>
      </c>
      <c r="BS55" s="230">
        <f>'Quarterly data'!BT50</f>
        <v>3.2460548003608288E-3</v>
      </c>
      <c r="BT55" s="230">
        <f>'Quarterly data'!BU50</f>
        <v>-3.5581354156435019E-3</v>
      </c>
      <c r="BU55" s="230">
        <f>'Quarterly data'!BV50</f>
        <v>-1.0316178423519583E-2</v>
      </c>
      <c r="BV55" s="230">
        <f>'Quarterly data'!BW50</f>
        <v>-2.9564534512864712E-2</v>
      </c>
      <c r="BW55" s="230">
        <f>'Quarterly data'!BX50</f>
        <v>-2.7938864111831628E-2</v>
      </c>
      <c r="BX55" s="230">
        <f>'Quarterly data'!BY50</f>
        <v>-2.6310470392920438E-2</v>
      </c>
      <c r="BY55" s="230">
        <f>'Quarterly data'!BZ50</f>
        <v>-2.4679348794037409E-2</v>
      </c>
      <c r="BZ55" s="230">
        <f>'Quarterly data'!CA50</f>
        <v>1.9610788474650142E-3</v>
      </c>
      <c r="CA55" s="230">
        <f>'Quarterly data'!CB50</f>
        <v>-1.2614754600933819E-2</v>
      </c>
      <c r="CB55" s="230">
        <f>'Quarterly data'!CC50</f>
        <v>-2.6978548954001536E-2</v>
      </c>
      <c r="CC55" s="230">
        <f>'Quarterly data'!CD50</f>
        <v>-4.1133388809137882E-2</v>
      </c>
      <c r="CD55" s="230">
        <f>'Quarterly data'!CE50</f>
        <v>-9.411011967026317E-2</v>
      </c>
      <c r="CE55" s="230">
        <f>'Quarterly data'!CF50</f>
        <v>-8.0999097382397536E-2</v>
      </c>
      <c r="CF55" s="230">
        <f>'Quarterly data'!CG50</f>
        <v>-6.7698318139337882E-2</v>
      </c>
      <c r="CG55" s="230">
        <f>'Quarterly data'!CH50</f>
        <v>-5.4205035572321682E-2</v>
      </c>
      <c r="CH55" s="230">
        <f>'Quarterly data'!CI50</f>
        <v>-3.8399485700094986E-2</v>
      </c>
      <c r="CI55" s="230">
        <f>'Quarterly data'!CJ50</f>
        <v>-2.6969253389911581E-2</v>
      </c>
      <c r="CJ55" s="230">
        <f>'Quarterly data'!CK50</f>
        <v>-1.5403153628825153E-2</v>
      </c>
      <c r="CK55" s="230">
        <f>'Quarterly data'!CL50</f>
        <v>-3.6995714046724215E-3</v>
      </c>
      <c r="CL55" s="230">
        <f>'Quarterly data'!CM50</f>
        <v>2.6272444941987459E-2</v>
      </c>
      <c r="CM55" s="230">
        <f>'Quarterly data'!CN50</f>
        <v>2.5928243251840188E-2</v>
      </c>
      <c r="CN55" s="230">
        <f>'Quarterly data'!CO50</f>
        <v>2.558415700355627E-2</v>
      </c>
      <c r="CO55" s="230">
        <f>'Quarterly data'!CP50</f>
        <v>2.5240186158417964E-2</v>
      </c>
      <c r="CP55" s="230">
        <f>'Quarterly data'!CQ50</f>
        <v>3.7139248870393361E-2</v>
      </c>
      <c r="CQ55" s="230">
        <f>'Quarterly data'!CR50</f>
        <v>2.8655185371957916E-2</v>
      </c>
      <c r="CR55" s="230">
        <f>'Quarterly data'!CS50</f>
        <v>2.0240523676148287E-2</v>
      </c>
      <c r="CS55" s="230">
        <f>'Quarterly data'!CT50</f>
        <v>1.1894696058523127E-2</v>
      </c>
      <c r="CT55" s="230">
        <f>'Quarterly data'!CU50</f>
        <v>-1.7800411446192283E-2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0.30031738937007479</v>
      </c>
      <c r="BO56" s="230">
        <f>'Quarterly data'!BP51</f>
        <v>0.25851254256733269</v>
      </c>
      <c r="BP56" s="230">
        <f>'Quarterly data'!BQ51</f>
        <v>0.2251996174260863</v>
      </c>
      <c r="BQ56" s="230">
        <f>'Quarterly data'!BR51</f>
        <v>3.0285835229866546E-2</v>
      </c>
      <c r="BR56" s="230">
        <f>'Quarterly data'!BS51</f>
        <v>-4.6864423640222148E-2</v>
      </c>
      <c r="BS56" s="230">
        <f>'Quarterly data'!BT51</f>
        <v>-9.9362576550647314E-2</v>
      </c>
      <c r="BT56" s="230">
        <f>'Quarterly data'!BU51</f>
        <v>-0.1027192520908457</v>
      </c>
      <c r="BU56" s="230">
        <f>'Quarterly data'!BV51</f>
        <v>-2.7184910303438059E-2</v>
      </c>
      <c r="BV56" s="230">
        <f>'Quarterly data'!BW51</f>
        <v>-6.1794824366174811E-2</v>
      </c>
      <c r="BW56" s="230">
        <f>'Quarterly data'!BX51</f>
        <v>-0.1095096713430436</v>
      </c>
      <c r="BX56" s="230">
        <f>'Quarterly data'!BY51</f>
        <v>-0.15646521864134483</v>
      </c>
      <c r="BY56" s="230">
        <f>'Quarterly data'!BZ51</f>
        <v>-0.18216059020498812</v>
      </c>
      <c r="BZ56" s="230">
        <f>'Quarterly data'!CA51</f>
        <v>-0.1261067622802749</v>
      </c>
      <c r="CA56" s="230">
        <f>'Quarterly data'!CB51</f>
        <v>1.5622188813425147E-2</v>
      </c>
      <c r="CB56" s="230">
        <f>'Quarterly data'!CC51</f>
        <v>4.1979515429271703E-2</v>
      </c>
      <c r="CC56" s="230">
        <f>'Quarterly data'!CD51</f>
        <v>-1.7726532019095749E-2</v>
      </c>
      <c r="CD56" s="230">
        <f>'Quarterly data'!CE51</f>
        <v>-8.7281638984598273E-2</v>
      </c>
      <c r="CE56" s="230">
        <f>'Quarterly data'!CF51</f>
        <v>-0.1597547284146556</v>
      </c>
      <c r="CF56" s="230">
        <f>'Quarterly data'!CG51</f>
        <v>-0.15685491758664535</v>
      </c>
      <c r="CG56" s="230">
        <f>'Quarterly data'!CH51</f>
        <v>-0.13267927258345003</v>
      </c>
      <c r="CH56" s="230">
        <f>'Quarterly data'!CI51</f>
        <v>-0.11788617046150032</v>
      </c>
      <c r="CI56" s="230">
        <f>'Quarterly data'!CJ51</f>
        <v>-4.6139988041423809E-2</v>
      </c>
      <c r="CJ56" s="230">
        <f>'Quarterly data'!CK51</f>
        <v>4.8217760823243874E-2</v>
      </c>
      <c r="CK56" s="230">
        <f>'Quarterly data'!CL51</f>
        <v>0.1100659784280773</v>
      </c>
      <c r="CL56" s="230">
        <f>'Quarterly data'!CM51</f>
        <v>0.16022613347447034</v>
      </c>
      <c r="CM56" s="230">
        <f>'Quarterly data'!CN51</f>
        <v>0.10188500247305536</v>
      </c>
      <c r="CN56" s="230">
        <f>'Quarterly data'!CO51</f>
        <v>4.0869598548066363E-2</v>
      </c>
      <c r="CO56" s="230">
        <f>'Quarterly data'!CP51</f>
        <v>4.6604228861227932E-3</v>
      </c>
      <c r="CP56" s="230">
        <f>'Quarterly data'!CQ51</f>
        <v>1.0335223664246081E-2</v>
      </c>
      <c r="CQ56" s="230">
        <f>'Quarterly data'!CR51</f>
        <v>3.9458713612833977E-2</v>
      </c>
      <c r="CR56" s="230">
        <f>'Quarterly data'!CS51</f>
        <v>-1.9239535448094019E-2</v>
      </c>
      <c r="CS56" s="230">
        <f>'Quarterly data'!CT51</f>
        <v>1.0618123614127379E-2</v>
      </c>
      <c r="CT56" s="230">
        <f>'Quarterly data'!CU51</f>
        <v>2.5911990563599174E-3</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7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1727</v>
      </c>
      <c r="CV61" s="273">
        <f>'Quarterly data'!CW61</f>
        <v>1937</v>
      </c>
      <c r="CW61" s="273">
        <f>'Quarterly data'!CX61</f>
        <v>1703</v>
      </c>
      <c r="CX61" s="273">
        <f>'Quarterly data'!CY61</f>
        <v>1871</v>
      </c>
      <c r="CY61" s="273">
        <f>'Quarterly data'!CZ61</f>
        <v>1509</v>
      </c>
      <c r="CZ61" s="273">
        <f>'Quarterly data'!DA61</f>
        <v>2016</v>
      </c>
      <c r="DA61" s="273">
        <f>'Quarterly data'!DB61</f>
        <v>1809</v>
      </c>
      <c r="DB61" s="273">
        <f>'Quarterly data'!DC61</f>
        <v>1922</v>
      </c>
      <c r="DC61" s="273">
        <f>'Quarterly data'!DD61</f>
        <v>1940</v>
      </c>
      <c r="DD61" s="273">
        <f>'Quarterly data'!DE61</f>
        <v>1954</v>
      </c>
      <c r="DE61" s="273">
        <f>'Quarterly data'!DF61</f>
        <v>2118</v>
      </c>
      <c r="DF61" s="273">
        <f>'Quarterly data'!DG61</f>
        <v>1992</v>
      </c>
      <c r="DG61" s="273">
        <f>'Quarterly data'!DH61</f>
        <v>2457</v>
      </c>
      <c r="DH61" s="273">
        <f>'Quarterly data'!DI61</f>
        <v>2634</v>
      </c>
      <c r="DI61" s="273">
        <f>'Quarterly data'!DJ61</f>
        <v>2665</v>
      </c>
      <c r="DJ61" s="273">
        <f>'Quarterly data'!DK61</f>
        <v>0</v>
      </c>
      <c r="DK61" s="273">
        <f>'Quarterly data'!DL61</f>
        <v>0</v>
      </c>
      <c r="DL61" s="273">
        <f>'Quarterly data'!DM61</f>
        <v>0</v>
      </c>
      <c r="DM61" s="273">
        <f>'Quarterly data'!DN61</f>
        <v>0</v>
      </c>
      <c r="DN61" s="273">
        <f>'Quarterly data'!DO61</f>
        <v>0</v>
      </c>
    </row>
    <row r="62" spans="1:118">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451</v>
      </c>
      <c r="AV62" s="234">
        <f>'Quarterly data'!AW57</f>
        <v>479</v>
      </c>
      <c r="AW62" s="234">
        <f>'Quarterly data'!AX57</f>
        <v>499</v>
      </c>
      <c r="AX62" s="234">
        <f>'Quarterly data'!AY57</f>
        <v>506</v>
      </c>
      <c r="AY62" s="234">
        <f>'Quarterly data'!AZ57</f>
        <v>547</v>
      </c>
      <c r="AZ62" s="234">
        <f>'Quarterly data'!BA57</f>
        <v>573</v>
      </c>
      <c r="BA62" s="234">
        <f>'Quarterly data'!BB57</f>
        <v>599</v>
      </c>
      <c r="BB62" s="234">
        <f>'Quarterly data'!BC57</f>
        <v>607</v>
      </c>
      <c r="BC62" s="234">
        <f>'Quarterly data'!BD57</f>
        <v>687</v>
      </c>
      <c r="BD62" s="234">
        <f>'Quarterly data'!BE57</f>
        <v>749</v>
      </c>
      <c r="BE62" s="234">
        <f>'Quarterly data'!BF57</f>
        <v>788</v>
      </c>
      <c r="BF62" s="234">
        <f>'Quarterly data'!BG57</f>
        <v>786</v>
      </c>
      <c r="BG62" s="234">
        <f>'Quarterly data'!BH57</f>
        <v>774</v>
      </c>
      <c r="BH62" s="234">
        <f>'Quarterly data'!BI57</f>
        <v>808</v>
      </c>
      <c r="BI62" s="234">
        <f>'Quarterly data'!BJ57</f>
        <v>855</v>
      </c>
      <c r="BJ62" s="234">
        <f>'Quarterly data'!BK57</f>
        <v>853</v>
      </c>
      <c r="BK62" s="234">
        <f>'Quarterly data'!BL57</f>
        <v>857</v>
      </c>
      <c r="BL62" s="234">
        <f>'Quarterly data'!BM57</f>
        <v>905</v>
      </c>
      <c r="BM62" s="234">
        <f>'Quarterly data'!BN57</f>
        <v>955</v>
      </c>
      <c r="BN62" s="234">
        <f>'Quarterly data'!BO57</f>
        <v>963</v>
      </c>
      <c r="BO62" s="234">
        <f>'Quarterly data'!BP57</f>
        <v>999</v>
      </c>
      <c r="BP62" s="234">
        <f>'Quarterly data'!BQ57</f>
        <v>1074</v>
      </c>
      <c r="BQ62" s="234">
        <f>'Quarterly data'!BR57</f>
        <v>1095</v>
      </c>
      <c r="BR62" s="234">
        <f>'Quarterly data'!BS57</f>
        <v>1114</v>
      </c>
      <c r="BS62" s="234">
        <f>'Quarterly data'!BT57</f>
        <v>1143</v>
      </c>
      <c r="BT62" s="234">
        <f>'Quarterly data'!BU57</f>
        <v>1209</v>
      </c>
      <c r="BU62" s="234">
        <f>'Quarterly data'!BV57</f>
        <v>1234</v>
      </c>
      <c r="BV62" s="234">
        <f>'Quarterly data'!BW57</f>
        <v>1213</v>
      </c>
      <c r="BW62" s="234">
        <f>'Quarterly data'!BX57</f>
        <v>1252</v>
      </c>
      <c r="BX62" s="234">
        <f>'Quarterly data'!BY57</f>
        <v>1261</v>
      </c>
      <c r="BY62" s="234">
        <f>'Quarterly data'!BZ57</f>
        <v>1328</v>
      </c>
      <c r="BZ62" s="234">
        <f>'Quarterly data'!CA57</f>
        <v>1355</v>
      </c>
      <c r="CA62" s="234">
        <f>'Quarterly data'!CB57</f>
        <v>1394</v>
      </c>
      <c r="CB62" s="234">
        <f>'Quarterly data'!CC57</f>
        <v>1437</v>
      </c>
      <c r="CC62" s="234">
        <f>'Quarterly data'!CD57</f>
        <v>1435</v>
      </c>
      <c r="CD62" s="234">
        <f>'Quarterly data'!CE57</f>
        <v>1464</v>
      </c>
      <c r="CE62" s="234">
        <f>'Quarterly data'!CF57</f>
        <v>1500</v>
      </c>
      <c r="CF62" s="234">
        <f>'Quarterly data'!CG57</f>
        <v>1567</v>
      </c>
      <c r="CG62" s="234">
        <f>'Quarterly data'!CH57</f>
        <v>1616</v>
      </c>
      <c r="CH62" s="234">
        <f>'Quarterly data'!CI57</f>
        <v>1659</v>
      </c>
      <c r="CI62" s="234">
        <f>'Quarterly data'!CJ57</f>
        <v>1710</v>
      </c>
      <c r="CJ62" s="234">
        <f>'Quarterly data'!CK57</f>
        <v>1696</v>
      </c>
      <c r="CK62" s="234">
        <f>'Quarterly data'!CL57</f>
        <v>1777</v>
      </c>
      <c r="CL62" s="234">
        <f>'Quarterly data'!CM57</f>
        <v>1845</v>
      </c>
      <c r="CM62" s="234">
        <f>'Quarterly data'!CN57</f>
        <v>1917</v>
      </c>
      <c r="CN62" s="234">
        <f>'Quarterly data'!CO57</f>
        <v>1944</v>
      </c>
      <c r="CO62" s="234">
        <f>'Quarterly data'!CP57</f>
        <v>1988</v>
      </c>
      <c r="CP62" s="234">
        <f>'Quarterly data'!CQ57</f>
        <v>2026</v>
      </c>
      <c r="CQ62" s="234">
        <f>'Quarterly data'!CR57</f>
        <v>2057</v>
      </c>
      <c r="CR62" s="234">
        <f>'Quarterly data'!CS57</f>
        <v>2081</v>
      </c>
      <c r="CS62" s="234">
        <f>'Quarterly data'!CT57</f>
        <v>2139</v>
      </c>
      <c r="CT62" s="234">
        <f>'Quarterly data'!CU57</f>
        <v>2154</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499</v>
      </c>
      <c r="CZ63">
        <f>'Quarterly data'!DA64</f>
        <v>625</v>
      </c>
      <c r="DA63">
        <f>'Quarterly data'!DB64</f>
        <v>689</v>
      </c>
      <c r="DB63">
        <f>'Quarterly data'!DC64</f>
        <v>715</v>
      </c>
      <c r="DC63">
        <f>'Quarterly data'!DD64</f>
        <v>652</v>
      </c>
      <c r="DD63">
        <f>'Quarterly data'!DE64</f>
        <v>743</v>
      </c>
      <c r="DE63">
        <f>'Quarterly data'!DF64</f>
        <v>805</v>
      </c>
      <c r="DF63">
        <f>'Quarterly data'!DG64</f>
        <v>783</v>
      </c>
      <c r="DG63">
        <f>'Quarterly data'!DH64</f>
        <v>763</v>
      </c>
      <c r="DH63">
        <f>'Quarterly data'!DI64</f>
        <v>815</v>
      </c>
      <c r="DI63">
        <f>'Quarterly data'!DJ64</f>
        <v>980</v>
      </c>
      <c r="DJ63">
        <f>'Quarterly data'!DK64</f>
        <v>0</v>
      </c>
      <c r="DK63">
        <f>'Quarterly data'!DL64</f>
        <v>0</v>
      </c>
      <c r="DL63">
        <f>'Quarterly data'!DM64</f>
        <v>0</v>
      </c>
      <c r="DM63">
        <f>'Quarterly data'!DN64</f>
        <v>0</v>
      </c>
      <c r="DN63">
        <f>'Quarterly data'!DO64</f>
        <v>0</v>
      </c>
    </row>
    <row r="64" spans="1:118">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468</v>
      </c>
      <c r="AW64" s="234">
        <f>'Quarterly data'!AX59</f>
        <v>476</v>
      </c>
      <c r="AX64" s="234">
        <f>'Quarterly data'!AY59</f>
        <v>457</v>
      </c>
      <c r="AY64" s="234">
        <f>'Quarterly data'!AZ59</f>
        <v>502</v>
      </c>
      <c r="AZ64" s="234">
        <f>'Quarterly data'!BA59</f>
        <v>530</v>
      </c>
      <c r="BA64" s="234">
        <f>'Quarterly data'!BB59</f>
        <v>554</v>
      </c>
      <c r="BB64" s="234">
        <f>'Quarterly data'!BC59</f>
        <v>578</v>
      </c>
      <c r="BC64" s="234">
        <f>'Quarterly data'!BD59</f>
        <v>633</v>
      </c>
      <c r="BD64" s="234">
        <f>'Quarterly data'!BE59</f>
        <v>715</v>
      </c>
      <c r="BE64" s="234">
        <f>'Quarterly data'!BF59</f>
        <v>727</v>
      </c>
      <c r="BF64" s="234">
        <f>'Quarterly data'!BG59</f>
        <v>730</v>
      </c>
      <c r="BG64" s="234">
        <f>'Quarterly data'!BH59</f>
        <v>735</v>
      </c>
      <c r="BH64" s="234">
        <f>'Quarterly data'!BI59</f>
        <v>780</v>
      </c>
      <c r="BI64" s="234">
        <f>'Quarterly data'!BJ59</f>
        <v>819</v>
      </c>
      <c r="BJ64" s="234">
        <f>'Quarterly data'!BK59</f>
        <v>812</v>
      </c>
      <c r="BK64" s="234">
        <f>'Quarterly data'!BL59</f>
        <v>823</v>
      </c>
      <c r="BL64" s="234">
        <f>'Quarterly data'!BM59</f>
        <v>862</v>
      </c>
      <c r="BM64" s="234">
        <f>'Quarterly data'!BN59</f>
        <v>903</v>
      </c>
      <c r="BN64" s="234">
        <f>'Quarterly data'!BO59</f>
        <v>880</v>
      </c>
      <c r="BO64" s="234">
        <f>'Quarterly data'!BP59</f>
        <v>955</v>
      </c>
      <c r="BP64" s="234">
        <f>'Quarterly data'!BQ59</f>
        <v>1012</v>
      </c>
      <c r="BQ64" s="234">
        <f>'Quarterly data'!BR59</f>
        <v>1015</v>
      </c>
      <c r="BR64" s="234">
        <f>'Quarterly data'!BS59</f>
        <v>1035</v>
      </c>
      <c r="BS64" s="234">
        <f>'Quarterly data'!BT59</f>
        <v>1094</v>
      </c>
      <c r="BT64" s="234">
        <f>'Quarterly data'!BU59</f>
        <v>1157</v>
      </c>
      <c r="BU64" s="234">
        <f>'Quarterly data'!BV59</f>
        <v>1096</v>
      </c>
      <c r="BV64" s="234">
        <f>'Quarterly data'!BW59</f>
        <v>1095</v>
      </c>
      <c r="BW64" s="234">
        <f>'Quarterly data'!BX59</f>
        <v>1118</v>
      </c>
      <c r="BX64" s="234">
        <f>'Quarterly data'!BY59</f>
        <v>1162</v>
      </c>
      <c r="BY64" s="234">
        <f>'Quarterly data'!BZ59</f>
        <v>1238</v>
      </c>
      <c r="BZ64" s="234">
        <f>'Quarterly data'!CA59</f>
        <v>1273</v>
      </c>
      <c r="CA64" s="234">
        <f>'Quarterly data'!CB59</f>
        <v>1292</v>
      </c>
      <c r="CB64" s="234">
        <f>'Quarterly data'!CC59</f>
        <v>1374</v>
      </c>
      <c r="CC64" s="234">
        <f>'Quarterly data'!CD59</f>
        <v>1284</v>
      </c>
      <c r="CD64" s="234">
        <f>'Quarterly data'!CE59</f>
        <v>1378</v>
      </c>
      <c r="CE64" s="234">
        <f>'Quarterly data'!CF59</f>
        <v>1436</v>
      </c>
      <c r="CF64" s="234">
        <f>'Quarterly data'!CG59</f>
        <v>1505</v>
      </c>
      <c r="CG64" s="234">
        <f>'Quarterly data'!CH59</f>
        <v>1490</v>
      </c>
      <c r="CH64" s="234">
        <f>'Quarterly data'!CI59</f>
        <v>1582</v>
      </c>
      <c r="CI64" s="234">
        <f>'Quarterly data'!CJ59</f>
        <v>1607</v>
      </c>
      <c r="CJ64" s="234">
        <f>'Quarterly data'!CK59</f>
        <v>1666</v>
      </c>
      <c r="CK64" s="234">
        <f>'Quarterly data'!CL59</f>
        <v>1475</v>
      </c>
      <c r="CL64" s="234">
        <f>'Quarterly data'!CM59</f>
        <v>1584</v>
      </c>
      <c r="CM64" s="234">
        <f>'Quarterly data'!CN59</f>
        <v>1740</v>
      </c>
      <c r="CN64" s="234">
        <f>'Quarterly data'!CO59</f>
        <v>1764</v>
      </c>
      <c r="CO64" s="234">
        <f>'Quarterly data'!CP59</f>
        <v>1743</v>
      </c>
      <c r="CP64" s="234">
        <f>'Quarterly data'!CQ59</f>
        <v>1987</v>
      </c>
      <c r="CQ64" s="234">
        <f>'Quarterly data'!CR59</f>
        <v>1842</v>
      </c>
      <c r="CR64" s="234">
        <f>'Quarterly data'!CS59</f>
        <v>1885</v>
      </c>
      <c r="CS64" s="234">
        <f>'Quarterly data'!CT59</f>
        <v>1938</v>
      </c>
      <c r="CT64" s="234">
        <f>'Quarterly data'!CU59</f>
        <v>1955</v>
      </c>
      <c r="CU64" s="234">
        <f>'Quarterly data'!CV65</f>
        <v>401</v>
      </c>
      <c r="CV64" s="234">
        <f>'Quarterly data'!CW65</f>
        <v>429</v>
      </c>
      <c r="CW64" s="234">
        <f>'Quarterly data'!CX65</f>
        <v>451</v>
      </c>
      <c r="CX64" s="234">
        <f>'Quarterly data'!CY65</f>
        <v>391</v>
      </c>
      <c r="CY64" s="234">
        <f>'Quarterly data'!CZ65</f>
        <v>323</v>
      </c>
      <c r="CZ64" s="234">
        <f>'Quarterly data'!DA65</f>
        <v>407</v>
      </c>
      <c r="DA64" s="234">
        <f>'Quarterly data'!DB65</f>
        <v>452</v>
      </c>
      <c r="DB64" s="234">
        <f>'Quarterly data'!DC65</f>
        <v>437</v>
      </c>
      <c r="DC64" s="234">
        <f>'Quarterly data'!DD65</f>
        <v>406</v>
      </c>
      <c r="DD64" s="234">
        <f>'Quarterly data'!DE65</f>
        <v>509</v>
      </c>
      <c r="DE64" s="234">
        <f>'Quarterly data'!DF65</f>
        <v>525</v>
      </c>
      <c r="DF64" s="234">
        <f>'Quarterly data'!DG65</f>
        <v>556</v>
      </c>
      <c r="DG64" s="234">
        <f>'Quarterly data'!DH65</f>
        <v>482</v>
      </c>
      <c r="DH64" s="234">
        <f>'Quarterly data'!DI65</f>
        <v>563</v>
      </c>
      <c r="DI64" s="234">
        <f>'Quarterly data'!DJ65</f>
        <v>629</v>
      </c>
      <c r="DJ64" s="234">
        <f>'Quarterly data'!DK65</f>
        <v>0</v>
      </c>
      <c r="DK64" s="234">
        <f>'Quarterly data'!DL65</f>
        <v>0</v>
      </c>
      <c r="DL64" s="234">
        <f>'Quarterly data'!DM65</f>
        <v>0</v>
      </c>
      <c r="DM64" s="234">
        <f>'Quarterly data'!DN65</f>
        <v>0</v>
      </c>
      <c r="DN64" s="234">
        <f>'Quarterly data'!DO65</f>
        <v>0</v>
      </c>
    </row>
    <row r="65" spans="1:118">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115</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191</v>
      </c>
      <c r="CA65" s="112">
        <f>'Quarterly data'!CB60</f>
        <v>229</v>
      </c>
      <c r="CB65" s="112">
        <f>'Quarterly data'!CC60</f>
        <v>198</v>
      </c>
      <c r="CC65" s="112">
        <f>'Quarterly data'!CD60</f>
        <v>184</v>
      </c>
      <c r="CD65" s="112">
        <f>'Quarterly data'!CE60</f>
        <v>207</v>
      </c>
      <c r="CE65" s="112">
        <f>'Quarterly data'!CF60</f>
        <v>212</v>
      </c>
      <c r="CF65" s="112">
        <f>'Quarterly data'!CG60</f>
        <v>217</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281</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227</v>
      </c>
      <c r="DG65" s="112">
        <f>'Quarterly data'!DH66</f>
        <v>281</v>
      </c>
      <c r="DH65" s="112">
        <f>'Quarterly data'!DI66</f>
        <v>252</v>
      </c>
      <c r="DI65" s="112">
        <f>'Quarterly data'!DJ66</f>
        <v>351</v>
      </c>
      <c r="DJ65" s="112">
        <f>'Quarterly data'!DK66</f>
        <v>0</v>
      </c>
      <c r="DK65" s="112">
        <f>'Quarterly data'!DL66</f>
        <v>0</v>
      </c>
      <c r="DL65" s="112">
        <f>'Quarterly data'!DM66</f>
        <v>0</v>
      </c>
      <c r="DM65" s="112">
        <f>'Quarterly data'!DN66</f>
        <v>0</v>
      </c>
      <c r="DN65" s="112">
        <f>'Quarterly data'!DO66</f>
        <v>0</v>
      </c>
    </row>
    <row r="66" spans="1:118">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382</v>
      </c>
      <c r="AY66" s="112">
        <f>'Quarterly data'!AZ61</f>
        <v>431</v>
      </c>
      <c r="AZ66" s="112">
        <f>'Quarterly data'!BA61</f>
        <v>449</v>
      </c>
      <c r="BA66" s="112">
        <f>'Quarterly data'!BB61</f>
        <v>466</v>
      </c>
      <c r="BB66" s="112">
        <f>'Quarterly data'!BC61</f>
        <v>498</v>
      </c>
      <c r="BC66" s="112">
        <f>'Quarterly data'!BD61</f>
        <v>552</v>
      </c>
      <c r="BD66" s="112">
        <f>'Quarterly data'!BE61</f>
        <v>625</v>
      </c>
      <c r="BE66" s="112">
        <f>'Quarterly data'!BF61</f>
        <v>630</v>
      </c>
      <c r="BF66" s="112">
        <f>'Quarterly data'!BG61</f>
        <v>629</v>
      </c>
      <c r="BG66" s="112">
        <f>'Quarterly data'!BH61</f>
        <v>630</v>
      </c>
      <c r="BH66" s="112">
        <f>'Quarterly data'!BI61</f>
        <v>679</v>
      </c>
      <c r="BI66" s="112">
        <f>'Quarterly data'!BJ61</f>
        <v>715</v>
      </c>
      <c r="BJ66" s="112">
        <f>'Quarterly data'!BK61</f>
        <v>704</v>
      </c>
      <c r="BK66" s="112">
        <f>'Quarterly data'!BL61</f>
        <v>705</v>
      </c>
      <c r="BL66" s="112">
        <f>'Quarterly data'!BM61</f>
        <v>747</v>
      </c>
      <c r="BM66" s="112">
        <f>'Quarterly data'!BN61</f>
        <v>777</v>
      </c>
      <c r="BN66" s="112">
        <f>'Quarterly data'!BO61</f>
        <v>785</v>
      </c>
      <c r="BO66" s="112">
        <f>'Quarterly data'!BP61</f>
        <v>840</v>
      </c>
      <c r="BP66" s="112">
        <f>'Quarterly data'!BQ61</f>
        <v>875</v>
      </c>
      <c r="BQ66" s="112">
        <f>'Quarterly data'!BR61</f>
        <v>866</v>
      </c>
      <c r="BR66" s="112">
        <f>'Quarterly data'!BS61</f>
        <v>888</v>
      </c>
      <c r="BS66" s="112">
        <f>'Quarterly data'!BT61</f>
        <v>921</v>
      </c>
      <c r="BT66" s="112">
        <f>'Quarterly data'!BU61</f>
        <v>1022</v>
      </c>
      <c r="BU66" s="112">
        <f>'Quarterly data'!BV61</f>
        <v>943</v>
      </c>
      <c r="BV66" s="112">
        <f>'Quarterly data'!BW61</f>
        <v>950</v>
      </c>
      <c r="BW66" s="112">
        <f>'Quarterly data'!BX61</f>
        <v>943</v>
      </c>
      <c r="BX66" s="112">
        <f>'Quarterly data'!BY61</f>
        <v>1010</v>
      </c>
      <c r="BY66" s="112">
        <f>'Quarterly data'!BZ61</f>
        <v>1060</v>
      </c>
      <c r="BZ66" s="112">
        <f>'Quarterly data'!CA61</f>
        <v>1082</v>
      </c>
      <c r="CA66" s="112">
        <f>'Quarterly data'!CB61</f>
        <v>1063</v>
      </c>
      <c r="CB66" s="112">
        <f>'Quarterly data'!CC61</f>
        <v>1176</v>
      </c>
      <c r="CC66" s="112">
        <f>'Quarterly data'!CD61</f>
        <v>1100</v>
      </c>
      <c r="CD66" s="112">
        <f>'Quarterly data'!CE61</f>
        <v>1171</v>
      </c>
      <c r="CE66" s="112">
        <f>'Quarterly data'!CF61</f>
        <v>1224</v>
      </c>
      <c r="CF66" s="112">
        <f>'Quarterly data'!CG61</f>
        <v>1287</v>
      </c>
      <c r="CG66" s="112">
        <f>'Quarterly data'!CH61</f>
        <v>1275</v>
      </c>
      <c r="CH66" s="112">
        <f>'Quarterly data'!CI61</f>
        <v>1317</v>
      </c>
      <c r="CI66" s="112">
        <f>'Quarterly data'!CJ61</f>
        <v>1376</v>
      </c>
      <c r="CJ66" s="112">
        <f>'Quarterly data'!CK61</f>
        <v>1396</v>
      </c>
      <c r="CK66" s="112">
        <f>'Quarterly data'!CL61</f>
        <v>1209</v>
      </c>
      <c r="CL66" s="112">
        <f>'Quarterly data'!CM61</f>
        <v>1320</v>
      </c>
      <c r="CM66" s="112">
        <f>'Quarterly data'!CN61</f>
        <v>1455</v>
      </c>
      <c r="CN66" s="112">
        <f>'Quarterly data'!CO61</f>
        <v>1454</v>
      </c>
      <c r="CO66" s="112">
        <f>'Quarterly data'!CP61</f>
        <v>1447</v>
      </c>
      <c r="CP66" s="112">
        <f>'Quarterly data'!CQ61</f>
        <v>1705</v>
      </c>
      <c r="CQ66" s="112">
        <f>'Quarterly data'!CR61</f>
        <v>1551</v>
      </c>
      <c r="CR66" s="112">
        <f>'Quarterly data'!CS61</f>
        <v>1558</v>
      </c>
      <c r="CS66" s="112">
        <f>'Quarterly data'!CT61</f>
        <v>1614</v>
      </c>
      <c r="CT66" s="112">
        <f>'Quarterly data'!CU61</f>
        <v>1620</v>
      </c>
      <c r="CU66" s="112">
        <f>'Quarterly data'!CV67</f>
        <v>-140</v>
      </c>
      <c r="CV66" s="112">
        <f>'Quarterly data'!CW67</f>
        <v>-178</v>
      </c>
      <c r="CW66" s="112">
        <f>'Quarterly data'!CX67</f>
        <v>64</v>
      </c>
      <c r="CX66" s="112">
        <f>'Quarterly data'!CY67</f>
        <v>-34</v>
      </c>
      <c r="CY66" s="112">
        <f>'Quarterly data'!CZ67</f>
        <v>137</v>
      </c>
      <c r="CZ66" s="112">
        <f>'Quarterly data'!DA67</f>
        <v>-176</v>
      </c>
      <c r="DA66" s="112">
        <f>'Quarterly data'!DB67</f>
        <v>58</v>
      </c>
      <c r="DB66" s="112">
        <f>'Quarterly data'!DC67</f>
        <v>-90</v>
      </c>
      <c r="DC66" s="112">
        <f>'Quarterly data'!DD67</f>
        <v>3</v>
      </c>
      <c r="DD66" s="112">
        <f>'Quarterly data'!DE67</f>
        <v>-2</v>
      </c>
      <c r="DE66" s="112">
        <f>'Quarterly data'!DF67</f>
        <v>38</v>
      </c>
      <c r="DF66" s="112">
        <f>'Quarterly data'!DG67</f>
        <v>42</v>
      </c>
      <c r="DG66" s="112">
        <f>'Quarterly data'!DH67</f>
        <v>141</v>
      </c>
      <c r="DH66" s="112">
        <f>'Quarterly data'!DI67</f>
        <v>-48</v>
      </c>
      <c r="DI66" s="112">
        <f>'Quarterly data'!DJ67</f>
        <v>73</v>
      </c>
      <c r="DJ66" s="112">
        <f>'Quarterly data'!DK67</f>
        <v>0</v>
      </c>
      <c r="DK66" s="112">
        <f>'Quarterly data'!DL67</f>
        <v>0</v>
      </c>
      <c r="DL66" s="112">
        <f>'Quarterly data'!DM67</f>
        <v>0</v>
      </c>
      <c r="DM66" s="112">
        <f>'Quarterly data'!DN67</f>
        <v>0</v>
      </c>
      <c r="DN66" s="112">
        <f>'Quarterly data'!DO67</f>
        <v>0</v>
      </c>
    </row>
    <row r="67" spans="1:118">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382</v>
      </c>
      <c r="CI68" s="235">
        <f>'Quarterly data'!CJ63</f>
        <v>446</v>
      </c>
      <c r="CJ68" s="235">
        <f>'Quarterly data'!CK63</f>
        <v>361</v>
      </c>
      <c r="CK68" s="235">
        <f>'Quarterly data'!CL63</f>
        <v>599</v>
      </c>
      <c r="CL68" s="235">
        <f>'Quarterly data'!CM63</f>
        <v>491</v>
      </c>
      <c r="CM68" s="235">
        <f>'Quarterly data'!CN63</f>
        <v>405</v>
      </c>
      <c r="CN68" s="235">
        <f>'Quarterly data'!CO63</f>
        <v>451</v>
      </c>
      <c r="CO68" s="235">
        <f>'Quarterly data'!CP63</f>
        <v>487</v>
      </c>
      <c r="CP68" s="235">
        <f>'Quarterly data'!CQ63</f>
        <v>336</v>
      </c>
      <c r="CQ68" s="235">
        <f>'Quarterly data'!CR63</f>
        <v>453</v>
      </c>
      <c r="CR68" s="235">
        <f>'Quarterly data'!CS63</f>
        <v>455</v>
      </c>
      <c r="CS68" s="235">
        <f>'Quarterly data'!CT63</f>
        <v>533</v>
      </c>
      <c r="CT68" s="235">
        <f>'Quarterly data'!CU63</f>
        <v>495</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0</v>
      </c>
      <c r="DK68" s="235">
        <f>'Quarterly data'!DL70</f>
        <v>0</v>
      </c>
      <c r="DL68" s="235">
        <f>'Quarterly data'!DM70</f>
        <v>0</v>
      </c>
      <c r="DM68" s="235">
        <f>'Quarterly data'!DN70</f>
        <v>0</v>
      </c>
      <c r="DN68" s="235">
        <f>'Quarterly data'!DO70</f>
        <v>0</v>
      </c>
    </row>
    <row r="69" spans="1:118">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75</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442</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557</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0</v>
      </c>
      <c r="DK69" s="112">
        <f>'Quarterly data'!DL71</f>
        <v>0</v>
      </c>
      <c r="DL69" s="112">
        <f>'Quarterly data'!DM71</f>
        <v>0</v>
      </c>
      <c r="DM69" s="112">
        <f>'Quarterly data'!DN71</f>
        <v>0</v>
      </c>
      <c r="DN69" s="112">
        <f>'Quarterly data'!DO71</f>
        <v>0</v>
      </c>
    </row>
    <row r="70" spans="1:118">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321</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0</v>
      </c>
      <c r="DK70" s="112">
        <f>'Quarterly data'!DL72</f>
        <v>0</v>
      </c>
      <c r="DL70" s="112">
        <f>'Quarterly data'!DM72</f>
        <v>0</v>
      </c>
      <c r="DM70" s="112">
        <f>'Quarterly data'!DN72</f>
        <v>0</v>
      </c>
      <c r="DN70" s="112">
        <f>'Quarterly data'!DO72</f>
        <v>0</v>
      </c>
    </row>
    <row r="71" spans="1:118">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1002</v>
      </c>
      <c r="DG71" s="112">
        <f>'Quarterly data'!DH73</f>
        <v>1372</v>
      </c>
      <c r="DH71" s="112">
        <f>'Quarterly data'!DI73</f>
        <v>1332</v>
      </c>
      <c r="DI71" s="112">
        <f>'Quarterly data'!DJ73</f>
        <v>1295</v>
      </c>
      <c r="DJ71" s="112">
        <f>'Quarterly data'!DK73</f>
        <v>0</v>
      </c>
      <c r="DK71" s="112">
        <f>'Quarterly data'!DL73</f>
        <v>0</v>
      </c>
      <c r="DL71" s="112">
        <f>'Quarterly data'!DM73</f>
        <v>0</v>
      </c>
      <c r="DM71" s="112">
        <f>'Quarterly data'!DN73</f>
        <v>0</v>
      </c>
      <c r="DN71" s="112">
        <f>'Quarterly data'!DO73</f>
        <v>0</v>
      </c>
    </row>
    <row r="72" spans="1:118">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-101</v>
      </c>
      <c r="CI72" s="112">
        <f>'Quarterly data'!CJ67</f>
        <v>-43</v>
      </c>
      <c r="CJ72" s="112">
        <f>'Quarterly data'!CK67</f>
        <v>-81</v>
      </c>
      <c r="CK72" s="112">
        <f>'Quarterly data'!CL67</f>
        <v>155</v>
      </c>
      <c r="CL72" s="112">
        <f>'Quarterly data'!CM67</f>
        <v>67</v>
      </c>
      <c r="CM72" s="112">
        <f>'Quarterly data'!CN67</f>
        <v>-16</v>
      </c>
      <c r="CN72" s="112">
        <f>'Quarterly data'!CO67</f>
        <v>0</v>
      </c>
      <c r="CO72" s="112">
        <f>'Quarterly data'!CP67</f>
        <v>35</v>
      </c>
      <c r="CP72" s="112">
        <f>'Quarterly data'!CQ67</f>
        <v>-114</v>
      </c>
      <c r="CQ72" s="112">
        <f>'Quarterly data'!CR67</f>
        <v>10</v>
      </c>
      <c r="CR72" s="112">
        <f>'Quarterly data'!CS67</f>
        <v>-31</v>
      </c>
      <c r="CS72" s="112">
        <f>'Quarterly data'!CT67</f>
        <v>6</v>
      </c>
      <c r="CT72" s="112">
        <f>'Quarterly data'!CU67</f>
        <v>-63</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795</v>
      </c>
      <c r="DG72" s="112">
        <f>'Quarterly data'!DH74</f>
        <v>1128</v>
      </c>
      <c r="DH72" s="112">
        <f>'Quarterly data'!DI74</f>
        <v>1118</v>
      </c>
      <c r="DI72" s="112">
        <f>'Quarterly data'!DJ74</f>
        <v>1006</v>
      </c>
      <c r="DJ72" s="112">
        <f>'Quarterly data'!DK74</f>
        <v>0</v>
      </c>
      <c r="DK72" s="112">
        <f>'Quarterly data'!DL74</f>
        <v>0</v>
      </c>
      <c r="DL72" s="112">
        <f>'Quarterly data'!DM74</f>
        <v>0</v>
      </c>
      <c r="DM72" s="112">
        <f>'Quarterly data'!DN74</f>
        <v>0</v>
      </c>
      <c r="DN72" s="112">
        <f>'Quarterly data'!DO74</f>
        <v>0</v>
      </c>
    </row>
    <row r="73" spans="1:118">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0</v>
      </c>
      <c r="DK73">
        <f>'Quarterly data'!DL75</f>
        <v>0</v>
      </c>
      <c r="DL73">
        <f>'Quarterly data'!DM75</f>
        <v>0</v>
      </c>
      <c r="DM73">
        <f>'Quarterly data'!DN75</f>
        <v>0</v>
      </c>
      <c r="DN73">
        <f>'Quarterly data'!DO75</f>
        <v>0</v>
      </c>
    </row>
    <row r="74" spans="1:118">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324</v>
      </c>
      <c r="CW77" s="112">
        <f>'Quarterly data'!CX83</f>
        <v>341</v>
      </c>
      <c r="CX77" s="112">
        <f>'Quarterly data'!CY83</f>
        <v>378</v>
      </c>
      <c r="CY77" s="112">
        <f>'Quarterly data'!CZ83</f>
        <v>356</v>
      </c>
      <c r="CZ77" s="112">
        <f>'Quarterly data'!DA83</f>
        <v>343</v>
      </c>
      <c r="DA77" s="112">
        <f>'Quarterly data'!DB83</f>
        <v>377</v>
      </c>
      <c r="DB77" s="112">
        <f>'Quarterly data'!DC83</f>
        <v>377</v>
      </c>
      <c r="DC77" s="112">
        <f>'Quarterly data'!DD83</f>
        <v>427</v>
      </c>
      <c r="DD77" s="112">
        <f>'Quarterly data'!DE83</f>
        <v>440</v>
      </c>
      <c r="DE77" s="112">
        <f>'Quarterly data'!DF83</f>
        <v>410</v>
      </c>
      <c r="DF77" s="112">
        <f>'Quarterly data'!DG83</f>
        <v>470</v>
      </c>
      <c r="DG77" s="112">
        <f>'Quarterly data'!DH83</f>
        <v>431</v>
      </c>
      <c r="DH77" s="112">
        <f>'Quarterly data'!DI83</f>
        <v>520</v>
      </c>
      <c r="DI77" s="112">
        <f>'Quarterly data'!DJ83</f>
        <v>406</v>
      </c>
      <c r="DJ77" s="112">
        <f>'Quarterly data'!DK83</f>
        <v>0</v>
      </c>
      <c r="DK77" s="112">
        <f>'Quarterly data'!DL83</f>
        <v>0</v>
      </c>
      <c r="DL77" s="112">
        <f>'Quarterly data'!DM83</f>
        <v>0</v>
      </c>
      <c r="DM77" s="112">
        <f>'Quarterly data'!DN83</f>
        <v>0</v>
      </c>
      <c r="DN77" s="112">
        <f>'Quarterly data'!DO83</f>
        <v>0</v>
      </c>
    </row>
    <row r="78" spans="1:118">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1650</v>
      </c>
      <c r="CV78" s="112">
        <f>'Quarterly data'!CW84</f>
        <v>1824</v>
      </c>
      <c r="CW78" s="112">
        <f>'Quarterly data'!CX84</f>
        <v>1575</v>
      </c>
      <c r="CX78" s="112">
        <f>'Quarterly data'!CY84</f>
        <v>1679</v>
      </c>
      <c r="CY78" s="112">
        <f>'Quarterly data'!CZ84</f>
        <v>1348</v>
      </c>
      <c r="CZ78" s="112">
        <f>'Quarterly data'!DA84</f>
        <v>1721</v>
      </c>
      <c r="DA78" s="112">
        <f>'Quarterly data'!DB84</f>
        <v>1582</v>
      </c>
      <c r="DB78" s="112">
        <f>'Quarterly data'!DC84</f>
        <v>1691</v>
      </c>
      <c r="DC78" s="112">
        <f>'Quarterly data'!DD84</f>
        <v>1688</v>
      </c>
      <c r="DD78" s="112">
        <f>'Quarterly data'!DE84</f>
        <v>1693</v>
      </c>
      <c r="DE78" s="112">
        <f>'Quarterly data'!DF84</f>
        <v>1818</v>
      </c>
      <c r="DF78" s="112">
        <f>'Quarterly data'!DG84</f>
        <v>1653</v>
      </c>
      <c r="DG78" s="112">
        <f>'Quarterly data'!DH84</f>
        <v>1887</v>
      </c>
      <c r="DH78" s="112">
        <f>'Quarterly data'!DI84</f>
        <v>1976</v>
      </c>
      <c r="DI78" s="112">
        <f>'Quarterly data'!DJ84</f>
        <v>1928</v>
      </c>
      <c r="DJ78" s="112">
        <f>'Quarterly data'!DK84</f>
        <v>0</v>
      </c>
      <c r="DK78" s="112">
        <f>'Quarterly data'!DL84</f>
        <v>0</v>
      </c>
      <c r="DL78" s="112">
        <f>'Quarterly data'!DM84</f>
        <v>0</v>
      </c>
      <c r="DM78" s="112">
        <f>'Quarterly data'!DN84</f>
        <v>0</v>
      </c>
      <c r="DN78" s="112">
        <f>'Quarterly data'!DO84</f>
        <v>0</v>
      </c>
    </row>
    <row r="79" spans="1:118">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7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636</v>
      </c>
      <c r="CV80" s="112">
        <f>'Quarterly data'!CW87</f>
        <v>606</v>
      </c>
      <c r="CW80" s="112">
        <f>'Quarterly data'!CX87</f>
        <v>663</v>
      </c>
      <c r="CX80" s="112">
        <f>'Quarterly data'!CY87</f>
        <v>594</v>
      </c>
      <c r="CY80" s="112">
        <f>'Quarterly data'!CZ87</f>
        <v>475</v>
      </c>
      <c r="CZ80" s="112">
        <f>'Quarterly data'!DA87</f>
        <v>602</v>
      </c>
      <c r="DA80" s="112">
        <f>'Quarterly data'!DB87</f>
        <v>663</v>
      </c>
      <c r="DB80" s="112">
        <f>'Quarterly data'!DC87</f>
        <v>694</v>
      </c>
      <c r="DC80" s="112">
        <f>'Quarterly data'!DD87</f>
        <v>636</v>
      </c>
      <c r="DD80" s="112">
        <f>'Quarterly data'!DE87</f>
        <v>674</v>
      </c>
      <c r="DE80" s="112">
        <f>'Quarterly data'!DF87</f>
        <v>716</v>
      </c>
      <c r="DF80" s="112">
        <f>'Quarterly data'!DG87</f>
        <v>669</v>
      </c>
      <c r="DG80" s="112">
        <f>'Quarterly data'!DH87</f>
        <v>660</v>
      </c>
      <c r="DH80" s="112">
        <f>'Quarterly data'!DI87</f>
        <v>592</v>
      </c>
      <c r="DI80" s="112">
        <f>'Quarterly data'!DJ87</f>
        <v>669</v>
      </c>
      <c r="DJ80" s="112">
        <f>'Quarterly data'!DK87</f>
        <v>0</v>
      </c>
      <c r="DK80" s="112">
        <f>'Quarterly data'!DL87</f>
        <v>0</v>
      </c>
      <c r="DL80" s="112">
        <f>'Quarterly data'!DM87</f>
        <v>0</v>
      </c>
      <c r="DM80" s="112">
        <f>'Quarterly data'!DN87</f>
        <v>0</v>
      </c>
      <c r="DN80" s="112">
        <f>'Quarterly data'!DO87</f>
        <v>0</v>
      </c>
    </row>
    <row r="81" spans="1:118" s="12" customFormat="1" ht="15.7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380</v>
      </c>
      <c r="CV81">
        <f>'Quarterly data'!CW88</f>
        <v>415</v>
      </c>
      <c r="CW81">
        <f>'Quarterly data'!CX88</f>
        <v>443</v>
      </c>
      <c r="CX81">
        <f>'Quarterly data'!CY88</f>
        <v>371</v>
      </c>
      <c r="CY81">
        <f>'Quarterly data'!CZ88</f>
        <v>304</v>
      </c>
      <c r="CZ81">
        <f>'Quarterly data'!DA88</f>
        <v>392</v>
      </c>
      <c r="DA81">
        <f>'Quarterly data'!DB88</f>
        <v>432</v>
      </c>
      <c r="DB81">
        <f>'Quarterly data'!DC88</f>
        <v>424</v>
      </c>
      <c r="DC81">
        <f>'Quarterly data'!DD88</f>
        <v>405</v>
      </c>
      <c r="DD81">
        <f>'Quarterly data'!DE88</f>
        <v>451</v>
      </c>
      <c r="DE81">
        <f>'Quarterly data'!DF88</f>
        <v>447</v>
      </c>
      <c r="DF81">
        <f>'Quarterly data'!DG88</f>
        <v>450</v>
      </c>
      <c r="DG81">
        <f>'Quarterly data'!DH88</f>
        <v>405</v>
      </c>
      <c r="DH81">
        <f>'Quarterly data'!DI88</f>
        <v>372</v>
      </c>
      <c r="DI81">
        <f>'Quarterly data'!DJ88</f>
        <v>401</v>
      </c>
      <c r="DJ81">
        <f>'Quarterly data'!DK88</f>
        <v>0</v>
      </c>
      <c r="DK81">
        <f>'Quarterly data'!DL88</f>
        <v>0</v>
      </c>
      <c r="DL81">
        <f>'Quarterly data'!DM88</f>
        <v>0</v>
      </c>
      <c r="DM81">
        <f>'Quarterly data'!DN88</f>
        <v>0</v>
      </c>
      <c r="DN81">
        <f>'Quarterly data'!DO88</f>
        <v>0</v>
      </c>
    </row>
    <row r="82" spans="1:118" ht="15.7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217</v>
      </c>
      <c r="DG82" s="431">
        <f>'Quarterly data'!DH89</f>
        <v>257</v>
      </c>
      <c r="DH82" s="431">
        <f>'Quarterly data'!DI89</f>
        <v>220</v>
      </c>
      <c r="DI82" s="431">
        <f>'Quarterly data'!DJ89</f>
        <v>270</v>
      </c>
      <c r="DJ82" s="431">
        <f>'Quarterly data'!DK89</f>
        <v>0</v>
      </c>
      <c r="DK82" s="431">
        <f>'Quarterly data'!DL89</f>
        <v>0</v>
      </c>
      <c r="DL82" s="431">
        <f>'Quarterly data'!DM89</f>
        <v>0</v>
      </c>
      <c r="DM82" s="431">
        <f>'Quarterly data'!DN89</f>
        <v>0</v>
      </c>
      <c r="DN82" s="431">
        <f>'Quarterly data'!DO89</f>
        <v>0</v>
      </c>
    </row>
    <row r="83" spans="1:118">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959</v>
      </c>
      <c r="AW83" s="234">
        <f>'Quarterly data'!AX80</f>
        <v>961</v>
      </c>
      <c r="AX83" s="234">
        <f>'Quarterly data'!AY80</f>
        <v>922</v>
      </c>
      <c r="AY83" s="234">
        <f>'Quarterly data'!AZ80</f>
        <v>941</v>
      </c>
      <c r="AZ83" s="234">
        <f>'Quarterly data'!BA80</f>
        <v>994</v>
      </c>
      <c r="BA83" s="234">
        <f>'Quarterly data'!BB80</f>
        <v>1024</v>
      </c>
      <c r="BB83" s="234">
        <f>'Quarterly data'!BC80</f>
        <v>1009</v>
      </c>
      <c r="BC83" s="234">
        <f>'Quarterly data'!BD80</f>
        <v>1067</v>
      </c>
      <c r="BD83" s="234">
        <f>'Quarterly data'!BE80</f>
        <v>1112</v>
      </c>
      <c r="BE83" s="234">
        <f>'Quarterly data'!BF80</f>
        <v>1126</v>
      </c>
      <c r="BF83" s="234">
        <f>'Quarterly data'!BG80</f>
        <v>1132</v>
      </c>
      <c r="BG83" s="234">
        <f>'Quarterly data'!BH80</f>
        <v>1120</v>
      </c>
      <c r="BH83" s="234">
        <f>'Quarterly data'!BI80</f>
        <v>1151</v>
      </c>
      <c r="BI83" s="234">
        <f>'Quarterly data'!BJ80</f>
        <v>1179</v>
      </c>
      <c r="BJ83" s="234">
        <f>'Quarterly data'!BK80</f>
        <v>1190</v>
      </c>
      <c r="BK83" s="234">
        <f>'Quarterly data'!BL80</f>
        <v>1192</v>
      </c>
      <c r="BL83" s="234">
        <f>'Quarterly data'!BM80</f>
        <v>1244</v>
      </c>
      <c r="BM83" s="234">
        <f>'Quarterly data'!BN80</f>
        <v>1294</v>
      </c>
      <c r="BN83" s="234">
        <f>'Quarterly data'!BO80</f>
        <v>1291</v>
      </c>
      <c r="BO83" s="234">
        <f>'Quarterly data'!BP80</f>
        <v>1263</v>
      </c>
      <c r="BP83" s="234">
        <f>'Quarterly data'!BQ80</f>
        <v>1372</v>
      </c>
      <c r="BQ83" s="234">
        <f>'Quarterly data'!BR80</f>
        <v>1385</v>
      </c>
      <c r="BR83" s="234">
        <f>'Quarterly data'!BS80</f>
        <v>1399</v>
      </c>
      <c r="BS83" s="234">
        <f>'Quarterly data'!BT80</f>
        <v>1398</v>
      </c>
      <c r="BT83" s="234">
        <f>'Quarterly data'!BU80</f>
        <v>1471</v>
      </c>
      <c r="BU83" s="234">
        <f>'Quarterly data'!BV80</f>
        <v>1502</v>
      </c>
      <c r="BV83" s="234">
        <f>'Quarterly data'!BW80</f>
        <v>1465</v>
      </c>
      <c r="BW83" s="234">
        <f>'Quarterly data'!BX80</f>
        <v>1509</v>
      </c>
      <c r="BX83" s="234">
        <f>'Quarterly data'!BY80</f>
        <v>1508</v>
      </c>
      <c r="BY83" s="234">
        <f>'Quarterly data'!BZ80</f>
        <v>1560</v>
      </c>
      <c r="BZ83" s="234">
        <f>'Quarterly data'!CA80</f>
        <v>1553</v>
      </c>
      <c r="CA83" s="234">
        <f>'Quarterly data'!CB80</f>
        <v>1577</v>
      </c>
      <c r="CB83" s="234">
        <f>'Quarterly data'!CC80</f>
        <v>1642</v>
      </c>
      <c r="CC83" s="234">
        <f>'Quarterly data'!CD80</f>
        <v>1643</v>
      </c>
      <c r="CD83" s="234">
        <f>'Quarterly data'!CE80</f>
        <v>1677</v>
      </c>
      <c r="CE83" s="234">
        <f>'Quarterly data'!CF80</f>
        <v>1723</v>
      </c>
      <c r="CF83" s="234">
        <f>'Quarterly data'!CG80</f>
        <v>1775</v>
      </c>
      <c r="CG83" s="234">
        <f>'Quarterly data'!CH80</f>
        <v>1807</v>
      </c>
      <c r="CH83" s="234">
        <f>'Quarterly data'!CI80</f>
        <v>1857</v>
      </c>
      <c r="CI83" s="234">
        <f>'Quarterly data'!CJ80</f>
        <v>1870</v>
      </c>
      <c r="CJ83" s="234">
        <f>'Quarterly data'!CK80</f>
        <v>1832</v>
      </c>
      <c r="CK83" s="234">
        <f>'Quarterly data'!CL80</f>
        <v>1841</v>
      </c>
      <c r="CL83" s="234">
        <f>'Quarterly data'!CM80</f>
        <v>1862</v>
      </c>
      <c r="CM83" s="234">
        <f>'Quarterly data'!CN80</f>
        <v>1904</v>
      </c>
      <c r="CN83" s="234">
        <f>'Quarterly data'!CO80</f>
        <v>1955</v>
      </c>
      <c r="CO83" s="234">
        <f>'Quarterly data'!CP80</f>
        <v>1974</v>
      </c>
      <c r="CP83" s="234">
        <f>'Quarterly data'!CQ80</f>
        <v>2044</v>
      </c>
      <c r="CQ83" s="234">
        <f>'Quarterly data'!CR80</f>
        <v>2053</v>
      </c>
      <c r="CR83" s="234">
        <f>'Quarterly data'!CS80</f>
        <v>2094</v>
      </c>
      <c r="CS83" s="234">
        <f>'Quarterly data'!CT80</f>
        <v>2164</v>
      </c>
      <c r="CT83" s="234">
        <f>'Quarterly data'!CU80</f>
        <v>2170</v>
      </c>
      <c r="CU83" s="234">
        <f>'Quarterly data'!CV90</f>
        <v>-111</v>
      </c>
      <c r="CV83" s="234">
        <f>'Quarterly data'!CW90</f>
        <v>-134</v>
      </c>
      <c r="CW83" s="234">
        <f>'Quarterly data'!CX90</f>
        <v>70</v>
      </c>
      <c r="CX83" s="234">
        <f>'Quarterly data'!CY90</f>
        <v>-20</v>
      </c>
      <c r="CY83" s="234">
        <f>'Quarterly data'!CZ90</f>
        <v>108</v>
      </c>
      <c r="CZ83" s="234">
        <f>'Quarterly data'!DA90</f>
        <v>-168</v>
      </c>
      <c r="DA83" s="234">
        <f>'Quarterly data'!DB90</f>
        <v>50</v>
      </c>
      <c r="DB83" s="234">
        <f>'Quarterly data'!DC90</f>
        <v>-93</v>
      </c>
      <c r="DC83" s="234">
        <f>'Quarterly data'!DD90</f>
        <v>-11</v>
      </c>
      <c r="DD83" s="234">
        <f>'Quarterly data'!DE90</f>
        <v>-5</v>
      </c>
      <c r="DE83" s="234">
        <f>'Quarterly data'!DF90</f>
        <v>-41</v>
      </c>
      <c r="DF83" s="234">
        <f>'Quarterly data'!DG90</f>
        <v>-63</v>
      </c>
      <c r="DG83" s="234">
        <f>'Quarterly data'!DH90</f>
        <v>29</v>
      </c>
      <c r="DH83" s="234">
        <f>'Quarterly data'!DI90</f>
        <v>-130</v>
      </c>
      <c r="DI83" s="234">
        <f>'Quarterly data'!DJ90</f>
        <v>-14</v>
      </c>
      <c r="DJ83" s="234">
        <f>'Quarterly data'!DK90</f>
        <v>0</v>
      </c>
      <c r="DK83" s="234">
        <f>'Quarterly data'!DL90</f>
        <v>0</v>
      </c>
      <c r="DL83" s="234">
        <f>'Quarterly data'!DM90</f>
        <v>0</v>
      </c>
      <c r="DM83" s="234">
        <f>'Quarterly data'!DN90</f>
        <v>0</v>
      </c>
      <c r="DN83" s="234">
        <f>'Quarterly data'!DO90</f>
        <v>0</v>
      </c>
    </row>
    <row r="84" spans="1:118">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776</v>
      </c>
      <c r="AU85" s="234">
        <f>'Quarterly data'!AV82</f>
        <v>834</v>
      </c>
      <c r="AV85" s="234">
        <f>'Quarterly data'!AW82</f>
        <v>935</v>
      </c>
      <c r="AW85" s="234">
        <f>'Quarterly data'!AX82</f>
        <v>926</v>
      </c>
      <c r="AX85" s="234">
        <f>'Quarterly data'!AY82</f>
        <v>838</v>
      </c>
      <c r="AY85" s="234">
        <f>'Quarterly data'!AZ82</f>
        <v>861</v>
      </c>
      <c r="AZ85" s="234">
        <f>'Quarterly data'!BA82</f>
        <v>921</v>
      </c>
      <c r="BA85" s="234">
        <f>'Quarterly data'!BB82</f>
        <v>931</v>
      </c>
      <c r="BB85" s="234">
        <f>'Quarterly data'!BC82</f>
        <v>888</v>
      </c>
      <c r="BC85" s="234">
        <f>'Quarterly data'!BD82</f>
        <v>932</v>
      </c>
      <c r="BD85" s="234">
        <f>'Quarterly data'!BE82</f>
        <v>988</v>
      </c>
      <c r="BE85" s="234">
        <f>'Quarterly data'!BF82</f>
        <v>993</v>
      </c>
      <c r="BF85" s="234">
        <f>'Quarterly data'!BG82</f>
        <v>999</v>
      </c>
      <c r="BG85" s="234">
        <f>'Quarterly data'!BH82</f>
        <v>1026</v>
      </c>
      <c r="BH85" s="234">
        <f>'Quarterly data'!BI82</f>
        <v>1067</v>
      </c>
      <c r="BI85" s="234">
        <f>'Quarterly data'!BJ82</f>
        <v>1095</v>
      </c>
      <c r="BJ85" s="234">
        <f>'Quarterly data'!BK82</f>
        <v>1055</v>
      </c>
      <c r="BK85" s="234">
        <f>'Quarterly data'!BL82</f>
        <v>1091</v>
      </c>
      <c r="BL85" s="234">
        <f>'Quarterly data'!BM82</f>
        <v>1126</v>
      </c>
      <c r="BM85" s="234">
        <f>'Quarterly data'!BN82</f>
        <v>1175</v>
      </c>
      <c r="BN85" s="234">
        <f>'Quarterly data'!BO82</f>
        <v>1127</v>
      </c>
      <c r="BO85" s="234">
        <f>'Quarterly data'!BP82</f>
        <v>1173</v>
      </c>
      <c r="BP85" s="234">
        <f>'Quarterly data'!BQ82</f>
        <v>1255</v>
      </c>
      <c r="BQ85" s="234">
        <f>'Quarterly data'!BR82</f>
        <v>1260</v>
      </c>
      <c r="BR85" s="234">
        <f>'Quarterly data'!BS82</f>
        <v>1236</v>
      </c>
      <c r="BS85" s="234">
        <f>'Quarterly data'!BT82</f>
        <v>1294</v>
      </c>
      <c r="BT85" s="234">
        <f>'Quarterly data'!BU82</f>
        <v>1348</v>
      </c>
      <c r="BU85" s="234">
        <f>'Quarterly data'!BV82</f>
        <v>1314</v>
      </c>
      <c r="BV85" s="234">
        <f>'Quarterly data'!BW82</f>
        <v>1281</v>
      </c>
      <c r="BW85" s="234">
        <f>'Quarterly data'!BX82</f>
        <v>1329</v>
      </c>
      <c r="BX85" s="234">
        <f>'Quarterly data'!BY82</f>
        <v>1351</v>
      </c>
      <c r="BY85" s="234">
        <f>'Quarterly data'!BZ82</f>
        <v>1414</v>
      </c>
      <c r="BZ85" s="234">
        <f>'Quarterly data'!CA82</f>
        <v>1424</v>
      </c>
      <c r="CA85" s="234">
        <f>'Quarterly data'!CB82</f>
        <v>1426</v>
      </c>
      <c r="CB85" s="234">
        <f>'Quarterly data'!CC82</f>
        <v>1543</v>
      </c>
      <c r="CC85" s="234">
        <f>'Quarterly data'!CD82</f>
        <v>1439</v>
      </c>
      <c r="CD85" s="234">
        <f>'Quarterly data'!CE82</f>
        <v>1551</v>
      </c>
      <c r="CE85" s="234">
        <f>'Quarterly data'!CF82</f>
        <v>1601</v>
      </c>
      <c r="CF85" s="234">
        <f>'Quarterly data'!CG82</f>
        <v>1674</v>
      </c>
      <c r="CG85" s="234">
        <f>'Quarterly data'!CH82</f>
        <v>1642</v>
      </c>
      <c r="CH85" s="234">
        <f>'Quarterly data'!CI82</f>
        <v>1764</v>
      </c>
      <c r="CI85" s="234">
        <f>'Quarterly data'!CJ82</f>
        <v>1742</v>
      </c>
      <c r="CJ85" s="234">
        <f>'Quarterly data'!CK82</f>
        <v>1750</v>
      </c>
      <c r="CK85" s="234">
        <f>'Quarterly data'!CL82</f>
        <v>1531</v>
      </c>
      <c r="CL85" s="234">
        <f>'Quarterly data'!CM82</f>
        <v>1591</v>
      </c>
      <c r="CM85" s="234">
        <f>'Quarterly data'!CN82</f>
        <v>1723</v>
      </c>
      <c r="CN85" s="234">
        <f>'Quarterly data'!CO82</f>
        <v>1769</v>
      </c>
      <c r="CO85" s="234">
        <f>'Quarterly data'!CP82</f>
        <v>1749</v>
      </c>
      <c r="CP85" s="234">
        <f>'Quarterly data'!CQ82</f>
        <v>1983</v>
      </c>
      <c r="CQ85" s="234">
        <f>'Quarterly data'!CR82</f>
        <v>1786</v>
      </c>
      <c r="CR85" s="234">
        <f>'Quarterly data'!CS82</f>
        <v>1833</v>
      </c>
      <c r="CS85" s="234">
        <f>'Quarterly data'!CT82</f>
        <v>1926</v>
      </c>
      <c r="CT85" s="234">
        <f>'Quarterly data'!CU82</f>
        <v>1942</v>
      </c>
      <c r="CU85" s="234">
        <f>'Quarterly data'!CV93</f>
        <v>469</v>
      </c>
      <c r="CV85" s="234">
        <f>'Quarterly data'!CW93</f>
        <v>594</v>
      </c>
      <c r="CW85" s="234">
        <f>'Quarterly data'!CX93</f>
        <v>595</v>
      </c>
      <c r="CX85" s="234">
        <f>'Quarterly data'!CY93</f>
        <v>486</v>
      </c>
      <c r="CY85" s="234">
        <f>'Quarterly data'!CZ93</f>
        <v>357</v>
      </c>
      <c r="CZ85" s="234">
        <f>'Quarterly data'!DA93</f>
        <v>632</v>
      </c>
      <c r="DA85" s="234">
        <f>'Quarterly data'!DB93</f>
        <v>422</v>
      </c>
      <c r="DB85" s="234">
        <f>'Quarterly data'!DC93</f>
        <v>396</v>
      </c>
      <c r="DC85" s="234">
        <f>'Quarterly data'!DD93</f>
        <v>495</v>
      </c>
      <c r="DD85" s="234">
        <f>'Quarterly data'!DE93</f>
        <v>498</v>
      </c>
      <c r="DE85" s="234">
        <f>'Quarterly data'!DF93</f>
        <v>562</v>
      </c>
      <c r="DF85" s="234">
        <f>'Quarterly data'!DG93</f>
        <v>560</v>
      </c>
      <c r="DG85" s="234">
        <f>'Quarterly data'!DH93</f>
        <v>625</v>
      </c>
      <c r="DH85" s="234">
        <f>'Quarterly data'!DI93</f>
        <v>678</v>
      </c>
      <c r="DI85" s="234">
        <f>'Quarterly data'!DJ93</f>
        <v>675</v>
      </c>
      <c r="DJ85" s="234">
        <f>'Quarterly data'!DK93</f>
        <v>0</v>
      </c>
      <c r="DK85" s="234">
        <f>'Quarterly data'!DL93</f>
        <v>0</v>
      </c>
      <c r="DL85" s="234">
        <f>'Quarterly data'!DM93</f>
        <v>0</v>
      </c>
      <c r="DM85" s="234">
        <f>'Quarterly data'!DN93</f>
        <v>0</v>
      </c>
      <c r="DN85" s="234">
        <f>'Quarterly data'!DO93</f>
        <v>0</v>
      </c>
    </row>
    <row r="86" spans="1:118">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110</v>
      </c>
      <c r="AU86" s="112">
        <f>'Quarterly data'!AV83</f>
        <v>138</v>
      </c>
      <c r="AV86" s="112">
        <f>'Quarterly data'!AW83</f>
        <v>135</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146</v>
      </c>
      <c r="BJ86" s="112">
        <f>'Quarterly data'!BK83</f>
        <v>148</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232</v>
      </c>
      <c r="CC86" s="112">
        <f>'Quarterly data'!CD83</f>
        <v>217</v>
      </c>
      <c r="CD86" s="112">
        <f>'Quarterly data'!CE83</f>
        <v>242</v>
      </c>
      <c r="CE86" s="112">
        <f>'Quarterly data'!CF83</f>
        <v>248</v>
      </c>
      <c r="CF86" s="112">
        <f>'Quarterly data'!CG83</f>
        <v>249</v>
      </c>
      <c r="CG86" s="112">
        <f>'Quarterly data'!CH83</f>
        <v>245</v>
      </c>
      <c r="CH86" s="112">
        <f>'Quarterly data'!CI83</f>
        <v>284</v>
      </c>
      <c r="CI86" s="112">
        <f>'Quarterly data'!CJ83</f>
        <v>239</v>
      </c>
      <c r="CJ86" s="112">
        <f>'Quarterly data'!CK83</f>
        <v>279</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321</v>
      </c>
      <c r="CT86" s="112">
        <f>'Quarterly data'!CU83</f>
        <v>329</v>
      </c>
      <c r="CU86" s="112">
        <f>'Quarterly data'!CV94</f>
        <v>273</v>
      </c>
      <c r="CV86" s="112">
        <f>'Quarterly data'!CW94</f>
        <v>339</v>
      </c>
      <c r="CW86" s="112">
        <f>'Quarterly data'!CX94</f>
        <v>359</v>
      </c>
      <c r="CX86" s="112">
        <f>'Quarterly data'!CY94</f>
        <v>331</v>
      </c>
      <c r="CY86" s="112">
        <f>'Quarterly data'!CZ94</f>
        <v>292</v>
      </c>
      <c r="CZ86" s="112">
        <f>'Quarterly data'!DA94</f>
        <v>513</v>
      </c>
      <c r="DA86" s="112">
        <f>'Quarterly data'!DB94</f>
        <v>318</v>
      </c>
      <c r="DB86" s="112">
        <f>'Quarterly data'!DC94</f>
        <v>272</v>
      </c>
      <c r="DC86" s="112">
        <f>'Quarterly data'!DD94</f>
        <v>333</v>
      </c>
      <c r="DD86" s="112">
        <f>'Quarterly data'!DE94</f>
        <v>370</v>
      </c>
      <c r="DE86" s="112">
        <f>'Quarterly data'!DF94</f>
        <v>412</v>
      </c>
      <c r="DF86" s="112">
        <f>'Quarterly data'!DG94</f>
        <v>410</v>
      </c>
      <c r="DG86" s="112">
        <f>'Quarterly data'!DH94</f>
        <v>451</v>
      </c>
      <c r="DH86" s="112">
        <f>'Quarterly data'!DI94</f>
        <v>484</v>
      </c>
      <c r="DI86" s="112">
        <f>'Quarterly data'!DJ94</f>
        <v>496</v>
      </c>
      <c r="DJ86" s="112">
        <f>'Quarterly data'!DK94</f>
        <v>0</v>
      </c>
      <c r="DK86" s="112">
        <f>'Quarterly data'!DL94</f>
        <v>0</v>
      </c>
      <c r="DL86" s="112">
        <f>'Quarterly data'!DM94</f>
        <v>0</v>
      </c>
      <c r="DM86" s="112">
        <f>'Quarterly data'!DN94</f>
        <v>0</v>
      </c>
      <c r="DN86" s="112">
        <f>'Quarterly data'!DO94</f>
        <v>0</v>
      </c>
    </row>
    <row r="87" spans="1:118">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666</v>
      </c>
      <c r="AU87" s="112">
        <f>'Quarterly data'!AV84</f>
        <v>696</v>
      </c>
      <c r="AV87" s="112">
        <f>'Quarterly data'!AW84</f>
        <v>800</v>
      </c>
      <c r="AW87" s="112">
        <f>'Quarterly data'!AX84</f>
        <v>802</v>
      </c>
      <c r="AX87" s="112">
        <f>'Quarterly data'!AY84</f>
        <v>716</v>
      </c>
      <c r="AY87" s="112">
        <f>'Quarterly data'!AZ84</f>
        <v>746</v>
      </c>
      <c r="AZ87" s="112">
        <f>'Quarterly data'!BA84</f>
        <v>789</v>
      </c>
      <c r="BA87" s="112">
        <f>'Quarterly data'!BB84</f>
        <v>788</v>
      </c>
      <c r="BB87" s="112">
        <f>'Quarterly data'!BC84</f>
        <v>764</v>
      </c>
      <c r="BC87" s="112">
        <f>'Quarterly data'!BD84</f>
        <v>808</v>
      </c>
      <c r="BD87" s="112">
        <f>'Quarterly data'!BE84</f>
        <v>853</v>
      </c>
      <c r="BE87" s="112">
        <f>'Quarterly data'!BF84</f>
        <v>852</v>
      </c>
      <c r="BF87" s="112">
        <f>'Quarterly data'!BG84</f>
        <v>855</v>
      </c>
      <c r="BG87" s="112">
        <f>'Quarterly data'!BH84</f>
        <v>875</v>
      </c>
      <c r="BH87" s="112">
        <f>'Quarterly data'!BI84</f>
        <v>922</v>
      </c>
      <c r="BI87" s="112">
        <f>'Quarterly data'!BJ84</f>
        <v>949</v>
      </c>
      <c r="BJ87" s="112">
        <f>'Quarterly data'!BK84</f>
        <v>907</v>
      </c>
      <c r="BK87" s="112">
        <f>'Quarterly data'!BL84</f>
        <v>929</v>
      </c>
      <c r="BL87" s="112">
        <f>'Quarterly data'!BM84</f>
        <v>966</v>
      </c>
      <c r="BM87" s="112">
        <f>'Quarterly data'!BN84</f>
        <v>1000</v>
      </c>
      <c r="BN87" s="112">
        <f>'Quarterly data'!BO84</f>
        <v>995</v>
      </c>
      <c r="BO87" s="112">
        <f>'Quarterly data'!BP84</f>
        <v>1017</v>
      </c>
      <c r="BP87" s="112">
        <f>'Quarterly data'!BQ84</f>
        <v>1071</v>
      </c>
      <c r="BQ87" s="112">
        <f>'Quarterly data'!BR84</f>
        <v>1059</v>
      </c>
      <c r="BR87" s="112">
        <f>'Quarterly data'!BS84</f>
        <v>1043</v>
      </c>
      <c r="BS87" s="112">
        <f>'Quarterly data'!BT84</f>
        <v>1077</v>
      </c>
      <c r="BT87" s="112">
        <f>'Quarterly data'!BU84</f>
        <v>1175</v>
      </c>
      <c r="BU87" s="112">
        <f>'Quarterly data'!BV84</f>
        <v>1120</v>
      </c>
      <c r="BV87" s="112">
        <f>'Quarterly data'!BW84</f>
        <v>1105</v>
      </c>
      <c r="BW87" s="112">
        <f>'Quarterly data'!BX84</f>
        <v>1120</v>
      </c>
      <c r="BX87" s="112">
        <f>'Quarterly data'!BY84</f>
        <v>1169</v>
      </c>
      <c r="BY87" s="112">
        <f>'Quarterly data'!BZ84</f>
        <v>1204</v>
      </c>
      <c r="BZ87" s="112">
        <f>'Quarterly data'!CA84</f>
        <v>1201</v>
      </c>
      <c r="CA87" s="112">
        <f>'Quarterly data'!CB84</f>
        <v>1160</v>
      </c>
      <c r="CB87" s="112">
        <f>'Quarterly data'!CC84</f>
        <v>1311</v>
      </c>
      <c r="CC87" s="112">
        <f>'Quarterly data'!CD84</f>
        <v>1222</v>
      </c>
      <c r="CD87" s="112">
        <f>'Quarterly data'!CE84</f>
        <v>1308</v>
      </c>
      <c r="CE87" s="112">
        <f>'Quarterly data'!CF84</f>
        <v>1353</v>
      </c>
      <c r="CF87" s="112">
        <f>'Quarterly data'!CG84</f>
        <v>1425</v>
      </c>
      <c r="CG87" s="112">
        <f>'Quarterly data'!CH84</f>
        <v>1397</v>
      </c>
      <c r="CH87" s="112">
        <f>'Quarterly data'!CI84</f>
        <v>1480</v>
      </c>
      <c r="CI87" s="112">
        <f>'Quarterly data'!CJ84</f>
        <v>1503</v>
      </c>
      <c r="CJ87" s="112">
        <f>'Quarterly data'!CK84</f>
        <v>1471</v>
      </c>
      <c r="CK87" s="112">
        <f>'Quarterly data'!CL84</f>
        <v>1258</v>
      </c>
      <c r="CL87" s="112">
        <f>'Quarterly data'!CM84</f>
        <v>1320</v>
      </c>
      <c r="CM87" s="112">
        <f>'Quarterly data'!CN84</f>
        <v>1440</v>
      </c>
      <c r="CN87" s="112">
        <f>'Quarterly data'!CO84</f>
        <v>1462</v>
      </c>
      <c r="CO87" s="112">
        <f>'Quarterly data'!CP84</f>
        <v>1455</v>
      </c>
      <c r="CP87" s="112">
        <f>'Quarterly data'!CQ84</f>
        <v>1700</v>
      </c>
      <c r="CQ87" s="112">
        <f>'Quarterly data'!CR84</f>
        <v>1497</v>
      </c>
      <c r="CR87" s="112">
        <f>'Quarterly data'!CS84</f>
        <v>1512</v>
      </c>
      <c r="CS87" s="112">
        <f>'Quarterly data'!CT84</f>
        <v>1606</v>
      </c>
      <c r="CT87" s="112">
        <f>'Quarterly data'!CU84</f>
        <v>1613</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0</v>
      </c>
      <c r="DK87" s="112">
        <f>'Quarterly data'!DL95</f>
        <v>0</v>
      </c>
      <c r="DL87" s="112">
        <f>'Quarterly data'!DM95</f>
        <v>0</v>
      </c>
      <c r="DM87" s="112">
        <f>'Quarterly data'!DN95</f>
        <v>0</v>
      </c>
      <c r="DN87" s="112">
        <f>'Quarterly data'!DO95</f>
        <v>0</v>
      </c>
    </row>
    <row r="88" spans="1:118">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767</v>
      </c>
      <c r="CV88">
        <f>'Quarterly data'!CW96</f>
        <v>889</v>
      </c>
      <c r="CW88">
        <f>'Quarterly data'!CX96</f>
        <v>898</v>
      </c>
      <c r="CX88">
        <f>'Quarterly data'!CY96</f>
        <v>865</v>
      </c>
      <c r="CY88">
        <f>'Quarterly data'!CZ96</f>
        <v>627</v>
      </c>
      <c r="CZ88">
        <f>'Quarterly data'!DA96</f>
        <v>887</v>
      </c>
      <c r="DA88">
        <f>'Quarterly data'!DB96</f>
        <v>763</v>
      </c>
      <c r="DB88">
        <f>'Quarterly data'!DC96</f>
        <v>733</v>
      </c>
      <c r="DC88">
        <f>'Quarterly data'!DD96</f>
        <v>799</v>
      </c>
      <c r="DD88">
        <f>'Quarterly data'!DE96</f>
        <v>834</v>
      </c>
      <c r="DE88">
        <f>'Quarterly data'!DF96</f>
        <v>890</v>
      </c>
      <c r="DF88">
        <f>'Quarterly data'!DG96</f>
        <v>772</v>
      </c>
      <c r="DG88">
        <f>'Quarterly data'!DH96</f>
        <v>1016</v>
      </c>
      <c r="DH88">
        <f>'Quarterly data'!DI96</f>
        <v>924</v>
      </c>
      <c r="DI88">
        <f>'Quarterly data'!DJ96</f>
        <v>906</v>
      </c>
      <c r="DJ88">
        <f>'Quarterly data'!DK96</f>
        <v>0</v>
      </c>
      <c r="DK88">
        <f>'Quarterly data'!DL96</f>
        <v>0</v>
      </c>
      <c r="DL88">
        <f>'Quarterly data'!DM96</f>
        <v>0</v>
      </c>
      <c r="DM88">
        <f>'Quarterly data'!DN96</f>
        <v>0</v>
      </c>
      <c r="DN88">
        <f>'Quarterly data'!DO96</f>
        <v>0</v>
      </c>
    </row>
    <row r="89" spans="1:118">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110</v>
      </c>
      <c r="AU89" s="234">
        <f>'Quarterly data'!AV86</f>
        <v>134</v>
      </c>
      <c r="AV89" s="234">
        <f>'Quarterly data'!AW86</f>
        <v>137</v>
      </c>
      <c r="AW89" s="234">
        <f>'Quarterly data'!AX86</f>
        <v>156</v>
      </c>
      <c r="AX89" s="234">
        <f>'Quarterly data'!AY86</f>
        <v>157</v>
      </c>
      <c r="AY89" s="234">
        <f>'Quarterly data'!AZ86</f>
        <v>164</v>
      </c>
      <c r="AZ89" s="234">
        <f>'Quarterly data'!BA86</f>
        <v>168</v>
      </c>
      <c r="BA89" s="234">
        <f>'Quarterly data'!BB86</f>
        <v>194</v>
      </c>
      <c r="BB89" s="234">
        <f>'Quarterly data'!BC86</f>
        <v>180</v>
      </c>
      <c r="BC89" s="234">
        <f>'Quarterly data'!BD86</f>
        <v>225</v>
      </c>
      <c r="BD89" s="234">
        <f>'Quarterly data'!BE86</f>
        <v>237</v>
      </c>
      <c r="BE89" s="234">
        <f>'Quarterly data'!BF86</f>
        <v>258</v>
      </c>
      <c r="BF89" s="234">
        <f>'Quarterly data'!BG86</f>
        <v>252</v>
      </c>
      <c r="BG89" s="234">
        <f>'Quarterly data'!BH86</f>
        <v>235</v>
      </c>
      <c r="BH89" s="234">
        <f>'Quarterly data'!BI86</f>
        <v>209</v>
      </c>
      <c r="BI89" s="234">
        <f>'Quarterly data'!BJ86</f>
        <v>229</v>
      </c>
      <c r="BJ89" s="234">
        <f>'Quarterly data'!BK86</f>
        <v>247</v>
      </c>
      <c r="BK89" s="234">
        <f>'Quarterly data'!BL86</f>
        <v>216</v>
      </c>
      <c r="BL89" s="234">
        <f>'Quarterly data'!BM86</f>
        <v>240</v>
      </c>
      <c r="BM89" s="234">
        <f>'Quarterly data'!BN86</f>
        <v>288</v>
      </c>
      <c r="BN89" s="234">
        <f>'Quarterly data'!BO86</f>
        <v>283</v>
      </c>
      <c r="BO89" s="234">
        <f>'Quarterly data'!BP86</f>
        <v>237</v>
      </c>
      <c r="BP89" s="234">
        <f>'Quarterly data'!BQ86</f>
        <v>267</v>
      </c>
      <c r="BQ89" s="234">
        <f>'Quarterly data'!BR86</f>
        <v>295</v>
      </c>
      <c r="BR89" s="234">
        <f>'Quarterly data'!BS86</f>
        <v>313</v>
      </c>
      <c r="BS89" s="234">
        <f>'Quarterly data'!BT86</f>
        <v>291</v>
      </c>
      <c r="BT89" s="234">
        <f>'Quarterly data'!BU86</f>
        <v>336</v>
      </c>
      <c r="BU89" s="234">
        <f>'Quarterly data'!BV86</f>
        <v>383</v>
      </c>
      <c r="BV89" s="234">
        <f>'Quarterly data'!BW86</f>
        <v>353</v>
      </c>
      <c r="BW89" s="234">
        <f>'Quarterly data'!BX86</f>
        <v>344</v>
      </c>
      <c r="BX89" s="234">
        <f>'Quarterly data'!BY86</f>
        <v>343</v>
      </c>
      <c r="BY89" s="234">
        <f>'Quarterly data'!BZ86</f>
        <v>386</v>
      </c>
      <c r="BZ89" s="234">
        <f>'Quarterly data'!CA86</f>
        <v>375</v>
      </c>
      <c r="CA89" s="234">
        <f>'Quarterly data'!CB86</f>
        <v>371</v>
      </c>
      <c r="CB89" s="234">
        <f>'Quarterly data'!CC86</f>
        <v>325</v>
      </c>
      <c r="CC89" s="234">
        <f>'Quarterly data'!CD86</f>
        <v>433</v>
      </c>
      <c r="CD89" s="234">
        <f>'Quarterly data'!CE86</f>
        <v>422</v>
      </c>
      <c r="CE89" s="234">
        <f>'Quarterly data'!CF86</f>
        <v>429</v>
      </c>
      <c r="CF89" s="234">
        <f>'Quarterly data'!CG86</f>
        <v>416</v>
      </c>
      <c r="CG89" s="234">
        <f>'Quarterly data'!CH86</f>
        <v>505</v>
      </c>
      <c r="CH89" s="234">
        <f>'Quarterly data'!CI86</f>
        <v>409</v>
      </c>
      <c r="CI89" s="234">
        <f>'Quarterly data'!CJ86</f>
        <v>480</v>
      </c>
      <c r="CJ89" s="234">
        <f>'Quarterly data'!CK86</f>
        <v>423</v>
      </c>
      <c r="CK89" s="234">
        <f>'Quarterly data'!CL86</f>
        <v>609</v>
      </c>
      <c r="CL89" s="234">
        <f>'Quarterly data'!CM86</f>
        <v>501</v>
      </c>
      <c r="CM89" s="234">
        <f>'Quarterly data'!CN86</f>
        <v>405</v>
      </c>
      <c r="CN89" s="234">
        <f>'Quarterly data'!CO86</f>
        <v>462</v>
      </c>
      <c r="CO89" s="234">
        <f>'Quarterly data'!CP86</f>
        <v>465</v>
      </c>
      <c r="CP89" s="234">
        <f>'Quarterly data'!CQ86</f>
        <v>338</v>
      </c>
      <c r="CQ89" s="234">
        <f>'Quarterly data'!CR86</f>
        <v>478</v>
      </c>
      <c r="CR89" s="234">
        <f>'Quarterly data'!CS86</f>
        <v>494</v>
      </c>
      <c r="CS89" s="234">
        <f>'Quarterly data'!CT86</f>
        <v>531</v>
      </c>
      <c r="CT89" s="234">
        <f>'Quarterly data'!CU86</f>
        <v>499</v>
      </c>
      <c r="CU89" s="234">
        <f>'Quarterly data'!CV97</f>
        <v>571</v>
      </c>
      <c r="CV89" s="234">
        <f>'Quarterly data'!CW97</f>
        <v>635</v>
      </c>
      <c r="CW89" s="234">
        <f>'Quarterly data'!CX97</f>
        <v>670</v>
      </c>
      <c r="CX89" s="234">
        <f>'Quarterly data'!CY97</f>
        <v>672</v>
      </c>
      <c r="CY89" s="234">
        <f>'Quarterly data'!CZ97</f>
        <v>552</v>
      </c>
      <c r="CZ89" s="234">
        <f>'Quarterly data'!DA97</f>
        <v>771</v>
      </c>
      <c r="DA89" s="234">
        <f>'Quarterly data'!DB97</f>
        <v>674</v>
      </c>
      <c r="DB89" s="234">
        <f>'Quarterly data'!DC97</f>
        <v>645</v>
      </c>
      <c r="DC89" s="234">
        <f>'Quarterly data'!DD97</f>
        <v>691</v>
      </c>
      <c r="DD89" s="234">
        <f>'Quarterly data'!DE97</f>
        <v>684</v>
      </c>
      <c r="DE89" s="234">
        <f>'Quarterly data'!DF97</f>
        <v>734</v>
      </c>
      <c r="DF89" s="234">
        <f>'Quarterly data'!DG97</f>
        <v>613</v>
      </c>
      <c r="DG89" s="234">
        <f>'Quarterly data'!DH97</f>
        <v>836</v>
      </c>
      <c r="DH89" s="234">
        <f>'Quarterly data'!DI97</f>
        <v>776</v>
      </c>
      <c r="DI89" s="234">
        <f>'Quarterly data'!DJ97</f>
        <v>703</v>
      </c>
      <c r="DJ89" s="234">
        <f>'Quarterly data'!DK97</f>
        <v>0</v>
      </c>
      <c r="DK89" s="234">
        <f>'Quarterly data'!DL97</f>
        <v>0</v>
      </c>
      <c r="DL89" s="234">
        <f>'Quarterly data'!DM97</f>
        <v>0</v>
      </c>
      <c r="DM89" s="234">
        <f>'Quarterly data'!DN97</f>
        <v>0</v>
      </c>
      <c r="DN89" s="234">
        <f>'Quarterly data'!DO97</f>
        <v>0</v>
      </c>
    </row>
    <row r="90" spans="1:118">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182</v>
      </c>
      <c r="BC90" s="112">
        <f>'Quarterly data'!BD87</f>
        <v>230</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290</v>
      </c>
      <c r="BN90" s="112">
        <f>'Quarterly data'!BO87</f>
        <v>292</v>
      </c>
      <c r="BO90" s="112">
        <f>'Quarterly data'!BP87</f>
        <v>246</v>
      </c>
      <c r="BP90" s="112">
        <f>'Quarterly data'!BQ87</f>
        <v>261</v>
      </c>
      <c r="BQ90" s="112">
        <f>'Quarterly data'!BR87</f>
        <v>298</v>
      </c>
      <c r="BR90" s="112">
        <f>'Quarterly data'!BS87</f>
        <v>319</v>
      </c>
      <c r="BS90" s="112">
        <f>'Quarterly data'!BT87</f>
        <v>293</v>
      </c>
      <c r="BT90" s="112">
        <f>'Quarterly data'!BU87</f>
        <v>340</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359</v>
      </c>
      <c r="CB90" s="112">
        <f>'Quarterly data'!CC87</f>
        <v>327</v>
      </c>
      <c r="CC90" s="112">
        <f>'Quarterly data'!CD87</f>
        <v>439</v>
      </c>
      <c r="CD90" s="112">
        <f>'Quarterly data'!CE87</f>
        <v>427</v>
      </c>
      <c r="CE90" s="112">
        <f>'Quarterly data'!CF87</f>
        <v>424</v>
      </c>
      <c r="CF90" s="112">
        <f>'Quarterly data'!CG87</f>
        <v>420</v>
      </c>
      <c r="CG90" s="112">
        <f>'Quarterly data'!CH87</f>
        <v>515</v>
      </c>
      <c r="CH90" s="112">
        <f>'Quarterly data'!CI87</f>
        <v>513</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439</v>
      </c>
      <c r="CQ90" s="112">
        <f>'Quarterly data'!CR87</f>
        <v>429</v>
      </c>
      <c r="CR90" s="112">
        <f>'Quarterly data'!CS87</f>
        <v>473</v>
      </c>
      <c r="CS90" s="112">
        <f>'Quarterly data'!CT87</f>
        <v>511</v>
      </c>
      <c r="CT90" s="112">
        <f>'Quarterly data'!CU87</f>
        <v>541</v>
      </c>
      <c r="CU90" s="112">
        <f>'Quarterly data'!CV98</f>
        <v>195</v>
      </c>
      <c r="CV90" s="112">
        <f>'Quarterly data'!CW98</f>
        <v>254</v>
      </c>
      <c r="CW90" s="112">
        <f>'Quarterly data'!CX98</f>
        <v>228</v>
      </c>
      <c r="CX90" s="112">
        <f>'Quarterly data'!CY98</f>
        <v>193</v>
      </c>
      <c r="CY90" s="112">
        <f>'Quarterly data'!CZ98</f>
        <v>75</v>
      </c>
      <c r="CZ90" s="112">
        <f>'Quarterly data'!DA98</f>
        <v>115</v>
      </c>
      <c r="DA90" s="112">
        <f>'Quarterly data'!DB98</f>
        <v>89</v>
      </c>
      <c r="DB90" s="112">
        <f>'Quarterly data'!DC98</f>
        <v>87</v>
      </c>
      <c r="DC90" s="112">
        <f>'Quarterly data'!DD98</f>
        <v>108</v>
      </c>
      <c r="DD90" s="112">
        <f>'Quarterly data'!DE98</f>
        <v>149</v>
      </c>
      <c r="DE90" s="112">
        <f>'Quarterly data'!DF98</f>
        <v>156</v>
      </c>
      <c r="DF90" s="112">
        <f>'Quarterly data'!DG98</f>
        <v>160</v>
      </c>
      <c r="DG90" s="112">
        <f>'Quarterly data'!DH98</f>
        <v>181</v>
      </c>
      <c r="DH90" s="112">
        <f>'Quarterly data'!DI98</f>
        <v>148</v>
      </c>
      <c r="DI90" s="112">
        <f>'Quarterly data'!DJ98</f>
        <v>203</v>
      </c>
      <c r="DJ90" s="112">
        <f>'Quarterly data'!DK98</f>
        <v>0</v>
      </c>
      <c r="DK90" s="112">
        <f>'Quarterly data'!DL98</f>
        <v>0</v>
      </c>
      <c r="DL90" s="112">
        <f>'Quarterly data'!DM98</f>
        <v>0</v>
      </c>
      <c r="DM90" s="112">
        <f>'Quarterly data'!DN98</f>
        <v>0</v>
      </c>
      <c r="DN90" s="112">
        <f>'Quarterly data'!DO98</f>
        <v>0</v>
      </c>
    </row>
    <row r="91" spans="1:118">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118</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129</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225</v>
      </c>
      <c r="BR91" s="112">
        <f>'Quarterly data'!BS88</f>
        <v>213</v>
      </c>
      <c r="BS91" s="112">
        <f>'Quarterly data'!BT88</f>
        <v>197</v>
      </c>
      <c r="BT91" s="112">
        <f>'Quarterly data'!BU88</f>
        <v>228</v>
      </c>
      <c r="BU91" s="112">
        <f>'Quarterly data'!BV88</f>
        <v>275</v>
      </c>
      <c r="BV91" s="112">
        <f>'Quarterly data'!BW88</f>
        <v>261</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341</v>
      </c>
      <c r="CH91" s="112">
        <f>'Quarterly data'!CI88</f>
        <v>334</v>
      </c>
      <c r="CI91" s="112">
        <f>'Quarterly data'!CJ88</f>
        <v>314</v>
      </c>
      <c r="CJ91" s="112">
        <f>'Quarterly data'!CK88</f>
        <v>303</v>
      </c>
      <c r="CK91" s="112">
        <f>'Quarterly data'!CL88</f>
        <v>316</v>
      </c>
      <c r="CL91" s="112">
        <f>'Quarterly data'!CM88</f>
        <v>287</v>
      </c>
      <c r="CM91" s="112">
        <f>'Quarterly data'!CN88</f>
        <v>275</v>
      </c>
      <c r="CN91" s="112">
        <f>'Quarterly data'!CO88</f>
        <v>289</v>
      </c>
      <c r="CO91" s="112">
        <f>'Quarterly data'!CP88</f>
        <v>292</v>
      </c>
      <c r="CP91" s="112">
        <f>'Quarterly data'!CQ88</f>
        <v>274</v>
      </c>
      <c r="CQ91" s="112">
        <f>'Quarterly data'!CR88</f>
        <v>278</v>
      </c>
      <c r="CR91" s="112">
        <f>'Quarterly data'!CS88</f>
        <v>310</v>
      </c>
      <c r="CS91" s="112">
        <f>'Quarterly data'!CT88</f>
        <v>334</v>
      </c>
      <c r="CT91" s="112">
        <f>'Quarterly data'!CU88</f>
        <v>352</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-2</v>
      </c>
      <c r="AU93" s="112">
        <f>'Quarterly data'!AV90</f>
        <v>-2</v>
      </c>
      <c r="AV93" s="112">
        <f>'Quarterly data'!AW90</f>
        <v>-3</v>
      </c>
      <c r="AW93" s="112">
        <f>'Quarterly data'!AX90</f>
        <v>-3</v>
      </c>
      <c r="AX93" s="112">
        <f>'Quarterly data'!AY90</f>
        <v>-2</v>
      </c>
      <c r="AY93" s="112">
        <f>'Quarterly data'!AZ90</f>
        <v>-2</v>
      </c>
      <c r="AZ93" s="112">
        <f>'Quarterly data'!BA90</f>
        <v>-3</v>
      </c>
      <c r="BA93" s="112">
        <f>'Quarterly data'!BB90</f>
        <v>-3</v>
      </c>
      <c r="BB93" s="112">
        <f>'Quarterly data'!BC90</f>
        <v>-2</v>
      </c>
      <c r="BC93" s="112">
        <f>'Quarterly data'!BD90</f>
        <v>-2</v>
      </c>
      <c r="BD93" s="112">
        <f>'Quarterly data'!BE90</f>
        <v>-3</v>
      </c>
      <c r="BE93" s="112">
        <f>'Quarterly data'!BF90</f>
        <v>-3</v>
      </c>
      <c r="BF93" s="112">
        <f>'Quarterly data'!BG90</f>
        <v>-2</v>
      </c>
      <c r="BG93" s="112">
        <f>'Quarterly data'!BH90</f>
        <v>-3</v>
      </c>
      <c r="BH93" s="112">
        <f>'Quarterly data'!BI90</f>
        <v>-3</v>
      </c>
      <c r="BI93" s="112">
        <f>'Quarterly data'!BJ90</f>
        <v>-4</v>
      </c>
      <c r="BJ93" s="112">
        <f>'Quarterly data'!BK90</f>
        <v>-3</v>
      </c>
      <c r="BK93" s="112">
        <f>'Quarterly data'!BL90</f>
        <v>-3</v>
      </c>
      <c r="BL93" s="112">
        <f>'Quarterly data'!BM90</f>
        <v>-4</v>
      </c>
      <c r="BM93" s="112">
        <f>'Quarterly data'!BN90</f>
        <v>-4</v>
      </c>
      <c r="BN93" s="112">
        <f>'Quarterly data'!BO90</f>
        <v>-2</v>
      </c>
      <c r="BO93" s="112">
        <f>'Quarterly data'!BP90</f>
        <v>-2</v>
      </c>
      <c r="BP93" s="112">
        <f>'Quarterly data'!BQ90</f>
        <v>-8</v>
      </c>
      <c r="BQ93" s="112">
        <f>'Quarterly data'!BR90</f>
        <v>-4</v>
      </c>
      <c r="BR93" s="112">
        <f>'Quarterly data'!BS90</f>
        <v>-3</v>
      </c>
      <c r="BS93" s="112">
        <f>'Quarterly data'!BT90</f>
        <v>-5</v>
      </c>
      <c r="BT93" s="112">
        <f>'Quarterly data'!BU90</f>
        <v>-4</v>
      </c>
      <c r="BU93" s="112">
        <f>'Quarterly data'!BV90</f>
        <v>-6</v>
      </c>
      <c r="BV93" s="112">
        <f>'Quarterly data'!BW90</f>
        <v>-5</v>
      </c>
      <c r="BW93" s="112">
        <f>'Quarterly data'!BX90</f>
        <v>-9</v>
      </c>
      <c r="BX93" s="112">
        <f>'Quarterly data'!BY90</f>
        <v>-4</v>
      </c>
      <c r="BY93" s="112">
        <f>'Quarterly data'!BZ90</f>
        <v>-5</v>
      </c>
      <c r="BZ93" s="112">
        <f>'Quarterly data'!CA90</f>
        <v>-5</v>
      </c>
      <c r="CA93" s="112">
        <f>'Quarterly data'!CB90</f>
        <v>-12</v>
      </c>
      <c r="CB93" s="112">
        <f>'Quarterly data'!CC90</f>
        <v>-5</v>
      </c>
      <c r="CC93" s="112">
        <f>'Quarterly data'!CD90</f>
        <v>-5</v>
      </c>
      <c r="CD93" s="112">
        <f>'Quarterly data'!CE90</f>
        <v>-5</v>
      </c>
      <c r="CE93" s="112">
        <f>'Quarterly data'!CF90</f>
        <v>-10</v>
      </c>
      <c r="CF93" s="112">
        <f>'Quarterly data'!CG90</f>
        <v>-6</v>
      </c>
      <c r="CG93" s="112">
        <f>'Quarterly data'!CH90</f>
        <v>-5</v>
      </c>
      <c r="CH93" s="112">
        <f>'Quarterly data'!CI90</f>
        <v>-102</v>
      </c>
      <c r="CI93" s="112">
        <f>'Quarterly data'!CJ90</f>
        <v>-31</v>
      </c>
      <c r="CJ93" s="112">
        <f>'Quarterly data'!CK90</f>
        <v>-39</v>
      </c>
      <c r="CK93" s="112">
        <f>'Quarterly data'!CL90</f>
        <v>148</v>
      </c>
      <c r="CL93" s="112">
        <f>'Quarterly data'!CM90</f>
        <v>67</v>
      </c>
      <c r="CM93" s="112">
        <f>'Quarterly data'!CN90</f>
        <v>-14</v>
      </c>
      <c r="CN93" s="112">
        <f>'Quarterly data'!CO90</f>
        <v>12</v>
      </c>
      <c r="CO93" s="112">
        <f>'Quarterly data'!CP90</f>
        <v>21</v>
      </c>
      <c r="CP93" s="112">
        <f>'Quarterly data'!CQ90</f>
        <v>-99</v>
      </c>
      <c r="CQ93" s="112">
        <f>'Quarterly data'!CR90</f>
        <v>49</v>
      </c>
      <c r="CR93" s="112">
        <f>'Quarterly data'!CS90</f>
        <v>21</v>
      </c>
      <c r="CS93" s="112">
        <f>'Quarterly data'!CT90</f>
        <v>20</v>
      </c>
      <c r="CT93" s="112">
        <f>'Quarterly data'!CU90</f>
        <v>-41</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327</v>
      </c>
      <c r="DF94">
        <f>'Quarterly data'!DG127</f>
        <v>364</v>
      </c>
      <c r="DG94">
        <f>'Quarterly data'!DH127</f>
        <v>447</v>
      </c>
      <c r="DH94">
        <f>'Quarterly data'!DI127</f>
        <v>475</v>
      </c>
      <c r="DI94">
        <f>'Quarterly data'!DJ127</f>
        <v>593</v>
      </c>
      <c r="DJ94">
        <f>'Quarterly data'!DK127</f>
        <v>0</v>
      </c>
      <c r="DK94">
        <f>'Quarterly data'!DL127</f>
        <v>0</v>
      </c>
      <c r="DL94">
        <f>'Quarterly data'!DM127</f>
        <v>0</v>
      </c>
      <c r="DM94">
        <f>'Quarterly data'!DN127</f>
        <v>0</v>
      </c>
      <c r="DN94">
        <f>'Quarterly data'!DO127</f>
        <v>0</v>
      </c>
    </row>
    <row r="95" spans="1:118">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-73</v>
      </c>
      <c r="AU95" s="234">
        <f>'Quarterly data'!AV92</f>
        <v>-95</v>
      </c>
      <c r="AV95" s="234">
        <f>'Quarterly data'!AW92</f>
        <v>-114</v>
      </c>
      <c r="AW95" s="234">
        <f>'Quarterly data'!AX92</f>
        <v>-121</v>
      </c>
      <c r="AX95" s="234">
        <f>'Quarterly data'!AY92</f>
        <v>-73</v>
      </c>
      <c r="AY95" s="234">
        <f>'Quarterly data'!AZ92</f>
        <v>-85</v>
      </c>
      <c r="AZ95" s="234">
        <f>'Quarterly data'!BA92</f>
        <v>-94</v>
      </c>
      <c r="BA95" s="234">
        <f>'Quarterly data'!BB92</f>
        <v>-101</v>
      </c>
      <c r="BB95" s="234">
        <f>'Quarterly data'!BC92</f>
        <v>-60</v>
      </c>
      <c r="BC95" s="234">
        <f>'Quarterly data'!BD92</f>
        <v>-90</v>
      </c>
      <c r="BD95" s="234">
        <f>'Quarterly data'!BE92</f>
        <v>-113</v>
      </c>
      <c r="BE95" s="234">
        <f>'Quarterly data'!BF92</f>
        <v>-125</v>
      </c>
      <c r="BF95" s="234">
        <f>'Quarterly data'!BG92</f>
        <v>-119</v>
      </c>
      <c r="BG95" s="234">
        <f>'Quarterly data'!BH92</f>
        <v>-140</v>
      </c>
      <c r="BH95" s="234">
        <f>'Quarterly data'!BI92</f>
        <v>-124</v>
      </c>
      <c r="BI95" s="234">
        <f>'Quarterly data'!BJ92</f>
        <v>-145</v>
      </c>
      <c r="BJ95" s="234">
        <f>'Quarterly data'!BK92</f>
        <v>-112</v>
      </c>
      <c r="BK95" s="234">
        <f>'Quarterly data'!BL92</f>
        <v>-115</v>
      </c>
      <c r="BL95" s="234">
        <f>'Quarterly data'!BM92</f>
        <v>-122</v>
      </c>
      <c r="BM95" s="234">
        <f>'Quarterly data'!BN92</f>
        <v>-169</v>
      </c>
      <c r="BN95" s="234">
        <f>'Quarterly data'!BO92</f>
        <v>-119</v>
      </c>
      <c r="BO95" s="234">
        <f>'Quarterly data'!BP92</f>
        <v>-147</v>
      </c>
      <c r="BP95" s="234">
        <f>'Quarterly data'!BQ92</f>
        <v>-149</v>
      </c>
      <c r="BQ95" s="234">
        <f>'Quarterly data'!BR92</f>
        <v>-170</v>
      </c>
      <c r="BR95" s="234">
        <f>'Quarterly data'!BS92</f>
        <v>-150</v>
      </c>
      <c r="BS95" s="234">
        <f>'Quarterly data'!BT92</f>
        <v>-187</v>
      </c>
      <c r="BT95" s="234">
        <f>'Quarterly data'!BU92</f>
        <v>-213</v>
      </c>
      <c r="BU95" s="234">
        <f>'Quarterly data'!BV92</f>
        <v>-195</v>
      </c>
      <c r="BV95" s="234">
        <f>'Quarterly data'!BW92</f>
        <v>-168</v>
      </c>
      <c r="BW95" s="234">
        <f>'Quarterly data'!BX92</f>
        <v>-164</v>
      </c>
      <c r="BX95" s="234">
        <f>'Quarterly data'!BY92</f>
        <v>-185</v>
      </c>
      <c r="BY95" s="234">
        <f>'Quarterly data'!BZ92</f>
        <v>-241</v>
      </c>
      <c r="BZ95" s="234">
        <f>'Quarterly data'!CA92</f>
        <v>-245</v>
      </c>
      <c r="CA95" s="234">
        <f>'Quarterly data'!CB92</f>
        <v>-220</v>
      </c>
      <c r="CB95" s="234">
        <f>'Quarterly data'!CC92</f>
        <v>-225</v>
      </c>
      <c r="CC95" s="234">
        <f>'Quarterly data'!CD92</f>
        <v>-229</v>
      </c>
      <c r="CD95" s="234">
        <f>'Quarterly data'!CE92</f>
        <v>-295</v>
      </c>
      <c r="CE95" s="234">
        <f>'Quarterly data'!CF92</f>
        <v>-306</v>
      </c>
      <c r="CF95" s="234">
        <f>'Quarterly data'!CG92</f>
        <v>-314</v>
      </c>
      <c r="CG95" s="234">
        <f>'Quarterly data'!CH92</f>
        <v>-340</v>
      </c>
      <c r="CH95" s="234">
        <f>'Quarterly data'!CI92</f>
        <v>-316</v>
      </c>
      <c r="CI95" s="234">
        <f>'Quarterly data'!CJ92</f>
        <v>-352</v>
      </c>
      <c r="CJ95" s="234">
        <f>'Quarterly data'!CK92</f>
        <v>-341</v>
      </c>
      <c r="CK95" s="234">
        <f>'Quarterly data'!CL92</f>
        <v>-300</v>
      </c>
      <c r="CL95" s="234">
        <f>'Quarterly data'!CM92</f>
        <v>-230</v>
      </c>
      <c r="CM95" s="234">
        <f>'Quarterly data'!CN92</f>
        <v>-224</v>
      </c>
      <c r="CN95" s="234">
        <f>'Quarterly data'!CO92</f>
        <v>-276</v>
      </c>
      <c r="CO95" s="234">
        <f>'Quarterly data'!CP92</f>
        <v>-240</v>
      </c>
      <c r="CP95" s="234">
        <f>'Quarterly data'!CQ92</f>
        <v>-277</v>
      </c>
      <c r="CQ95" s="234">
        <f>'Quarterly data'!CR92</f>
        <v>-211</v>
      </c>
      <c r="CR95" s="234">
        <f>'Quarterly data'!CS92</f>
        <v>-233</v>
      </c>
      <c r="CS95" s="234">
        <f>'Quarterly data'!CT92</f>
        <v>-293</v>
      </c>
      <c r="CT95" s="234">
        <f>'Quarterly data'!CU92</f>
        <v>-271</v>
      </c>
      <c r="CU95" s="234">
        <f>'Quarterly data'!CV129</f>
        <v>443</v>
      </c>
      <c r="CV95" s="234">
        <f>'Quarterly data'!CW129</f>
        <v>445</v>
      </c>
      <c r="CW95" s="234">
        <f>'Quarterly data'!CX129</f>
        <v>472</v>
      </c>
      <c r="CX95" s="234">
        <f>'Quarterly data'!CY129</f>
        <v>431</v>
      </c>
      <c r="CY95" s="234">
        <f>'Quarterly data'!CZ129</f>
        <v>400</v>
      </c>
      <c r="CZ95" s="234">
        <f>'Quarterly data'!DA129</f>
        <v>468</v>
      </c>
      <c r="DA95" s="234">
        <f>'Quarterly data'!DB129</f>
        <v>488</v>
      </c>
      <c r="DB95" s="234">
        <f>'Quarterly data'!DC129</f>
        <v>503</v>
      </c>
      <c r="DC95" s="234">
        <f>'Quarterly data'!DD129</f>
        <v>502</v>
      </c>
      <c r="DD95" s="234">
        <f>'Quarterly data'!DE129</f>
        <v>593</v>
      </c>
      <c r="DE95" s="234">
        <f>'Quarterly data'!DF129</f>
        <v>621</v>
      </c>
      <c r="DF95" s="234">
        <f>'Quarterly data'!DG129</f>
        <v>661</v>
      </c>
      <c r="DG95" s="234">
        <f>'Quarterly data'!DH129</f>
        <v>672</v>
      </c>
      <c r="DH95" s="234">
        <f>'Quarterly data'!DI129</f>
        <v>751</v>
      </c>
      <c r="DI95" s="234">
        <f>'Quarterly data'!DJ129</f>
        <v>828</v>
      </c>
      <c r="DJ95" s="234">
        <f>'Quarterly data'!DK129</f>
        <v>0</v>
      </c>
      <c r="DK95" s="234">
        <f>'Quarterly data'!DL129</f>
        <v>0</v>
      </c>
      <c r="DL95" s="234">
        <f>'Quarterly data'!DM129</f>
        <v>0</v>
      </c>
      <c r="DM95" s="234">
        <f>'Quarterly data'!DN129</f>
        <v>0</v>
      </c>
      <c r="DN95" s="234">
        <f>'Quarterly data'!DO129</f>
        <v>0</v>
      </c>
    </row>
    <row r="96" spans="1:118">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97</v>
      </c>
      <c r="AU96" s="112">
        <f>'Quarterly data'!AV93</f>
        <v>116</v>
      </c>
      <c r="AV96" s="112">
        <f>'Quarterly data'!AW93</f>
        <v>92</v>
      </c>
      <c r="AW96" s="112">
        <f>'Quarterly data'!AX93</f>
        <v>95</v>
      </c>
      <c r="AX96" s="112">
        <f>'Quarterly data'!AY93</f>
        <v>144</v>
      </c>
      <c r="AY96" s="112">
        <f>'Quarterly data'!AZ93</f>
        <v>151</v>
      </c>
      <c r="AZ96" s="112">
        <f>'Quarterly data'!BA93</f>
        <v>139</v>
      </c>
      <c r="BA96" s="112">
        <f>'Quarterly data'!BB93</f>
        <v>141</v>
      </c>
      <c r="BB96" s="112">
        <f>'Quarterly data'!BC93</f>
        <v>136</v>
      </c>
      <c r="BC96" s="112">
        <f>'Quarterly data'!BD93</f>
        <v>141</v>
      </c>
      <c r="BD96" s="112">
        <f>'Quarterly data'!BE93</f>
        <v>116</v>
      </c>
      <c r="BE96" s="112">
        <f>'Quarterly data'!BF93</f>
        <v>116</v>
      </c>
      <c r="BF96" s="112">
        <f>'Quarterly data'!BG93</f>
        <v>131</v>
      </c>
      <c r="BG96" s="112">
        <f>'Quarterly data'!BH93</f>
        <v>125</v>
      </c>
      <c r="BH96" s="112">
        <f>'Quarterly data'!BI93</f>
        <v>123</v>
      </c>
      <c r="BI96" s="112">
        <f>'Quarterly data'!BJ93</f>
        <v>114</v>
      </c>
      <c r="BJ96" s="112">
        <f>'Quarterly data'!BK93</f>
        <v>129</v>
      </c>
      <c r="BK96" s="112">
        <f>'Quarterly data'!BL93</f>
        <v>137</v>
      </c>
      <c r="BL96" s="112">
        <f>'Quarterly data'!BM93</f>
        <v>140</v>
      </c>
      <c r="BM96" s="112">
        <f>'Quarterly data'!BN93</f>
        <v>128</v>
      </c>
      <c r="BN96" s="112">
        <f>'Quarterly data'!BO93</f>
        <v>171</v>
      </c>
      <c r="BO96" s="112">
        <f>'Quarterly data'!BP93</f>
        <v>148</v>
      </c>
      <c r="BP96" s="112">
        <f>'Quarterly data'!BQ93</f>
        <v>175</v>
      </c>
      <c r="BQ96" s="112">
        <f>'Quarterly data'!BR93</f>
        <v>167</v>
      </c>
      <c r="BR96" s="112">
        <f>'Quarterly data'!BS93</f>
        <v>188</v>
      </c>
      <c r="BS96" s="112">
        <f>'Quarterly data'!BT93</f>
        <v>166</v>
      </c>
      <c r="BT96" s="112">
        <f>'Quarterly data'!BU93</f>
        <v>186</v>
      </c>
      <c r="BU96" s="112">
        <f>'Quarterly data'!BV93</f>
        <v>180</v>
      </c>
      <c r="BV96" s="112">
        <f>'Quarterly data'!BW93</f>
        <v>192</v>
      </c>
      <c r="BW96" s="112">
        <f>'Quarterly data'!BX93</f>
        <v>235</v>
      </c>
      <c r="BX96" s="112">
        <f>'Quarterly data'!BY93</f>
        <v>226</v>
      </c>
      <c r="BY96" s="112">
        <f>'Quarterly data'!BZ93</f>
        <v>203</v>
      </c>
      <c r="BZ96" s="112">
        <f>'Quarterly data'!CA93</f>
        <v>214</v>
      </c>
      <c r="CA96" s="112">
        <f>'Quarterly data'!CB93</f>
        <v>223</v>
      </c>
      <c r="CB96" s="112">
        <f>'Quarterly data'!CC93</f>
        <v>242</v>
      </c>
      <c r="CC96" s="112">
        <f>'Quarterly data'!CD93</f>
        <v>239</v>
      </c>
      <c r="CD96" s="112">
        <f>'Quarterly data'!CE93</f>
        <v>241</v>
      </c>
      <c r="CE96" s="112">
        <f>'Quarterly data'!CF93</f>
        <v>243</v>
      </c>
      <c r="CF96" s="112">
        <f>'Quarterly data'!CG93</f>
        <v>246</v>
      </c>
      <c r="CG96" s="112">
        <f>'Quarterly data'!CH93</f>
        <v>246</v>
      </c>
      <c r="CH96" s="112">
        <f>'Quarterly data'!CI93</f>
        <v>259</v>
      </c>
      <c r="CI96" s="112">
        <f>'Quarterly data'!CJ93</f>
        <v>248</v>
      </c>
      <c r="CJ96" s="112">
        <f>'Quarterly data'!CK93</f>
        <v>309</v>
      </c>
      <c r="CK96" s="112">
        <f>'Quarterly data'!CL93</f>
        <v>286</v>
      </c>
      <c r="CL96" s="112">
        <f>'Quarterly data'!CM93</f>
        <v>361</v>
      </c>
      <c r="CM96" s="112">
        <f>'Quarterly data'!CN93</f>
        <v>388</v>
      </c>
      <c r="CN96" s="112">
        <f>'Quarterly data'!CO93</f>
        <v>402</v>
      </c>
      <c r="CO96" s="112">
        <f>'Quarterly data'!CP93</f>
        <v>429</v>
      </c>
      <c r="CP96" s="112">
        <f>'Quarterly data'!CQ93</f>
        <v>396</v>
      </c>
      <c r="CQ96" s="112">
        <f>'Quarterly data'!CR93</f>
        <v>414</v>
      </c>
      <c r="CR96" s="112">
        <f>'Quarterly data'!CS93</f>
        <v>489</v>
      </c>
      <c r="CS96" s="112">
        <f>'Quarterly data'!CT93</f>
        <v>443</v>
      </c>
      <c r="CT96" s="112">
        <f>'Quarterly data'!CU93</f>
        <v>431</v>
      </c>
      <c r="CU96" s="112">
        <f>'Quarterly data'!CV130</f>
        <v>38</v>
      </c>
      <c r="CV96" s="112">
        <f>'Quarterly data'!CW130</f>
        <v>30</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0</v>
      </c>
      <c r="DK96" s="112">
        <f>'Quarterly data'!DL130</f>
        <v>0</v>
      </c>
      <c r="DL96" s="112">
        <f>'Quarterly data'!DM130</f>
        <v>0</v>
      </c>
      <c r="DM96" s="112">
        <f>'Quarterly data'!DN130</f>
        <v>0</v>
      </c>
      <c r="DN96" s="112">
        <f>'Quarterly data'!DO130</f>
        <v>0</v>
      </c>
    </row>
    <row r="97" spans="1:178">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23</v>
      </c>
      <c r="AU97" s="112">
        <f>'Quarterly data'!AV94</f>
        <v>43</v>
      </c>
      <c r="AV97" s="112">
        <f>'Quarterly data'!AW94</f>
        <v>27</v>
      </c>
      <c r="AW97" s="112">
        <f>'Quarterly data'!AX94</f>
        <v>29</v>
      </c>
      <c r="AX97" s="112">
        <f>'Quarterly data'!AY94</f>
        <v>32</v>
      </c>
      <c r="AY97" s="112">
        <f>'Quarterly data'!AZ94</f>
        <v>39</v>
      </c>
      <c r="AZ97" s="112">
        <f>'Quarterly data'!BA94</f>
        <v>35</v>
      </c>
      <c r="BA97" s="112">
        <f>'Quarterly data'!BB94</f>
        <v>36</v>
      </c>
      <c r="BB97" s="112">
        <f>'Quarterly data'!BC94</f>
        <v>45</v>
      </c>
      <c r="BC97" s="112">
        <f>'Quarterly data'!BD94</f>
        <v>53</v>
      </c>
      <c r="BD97" s="112">
        <f>'Quarterly data'!BE94</f>
        <v>40</v>
      </c>
      <c r="BE97" s="112">
        <f>'Quarterly data'!BF94</f>
        <v>40</v>
      </c>
      <c r="BF97" s="112">
        <f>'Quarterly data'!BG94</f>
        <v>34</v>
      </c>
      <c r="BG97" s="112">
        <f>'Quarterly data'!BH94</f>
        <v>32</v>
      </c>
      <c r="BH97" s="112">
        <f>'Quarterly data'!BI94</f>
        <v>35</v>
      </c>
      <c r="BI97" s="112">
        <f>'Quarterly data'!BJ94</f>
        <v>29</v>
      </c>
      <c r="BJ97" s="112">
        <f>'Quarterly data'!BK94</f>
        <v>36</v>
      </c>
      <c r="BK97" s="112">
        <f>'Quarterly data'!BL94</f>
        <v>44</v>
      </c>
      <c r="BL97" s="112">
        <f>'Quarterly data'!BM94</f>
        <v>49</v>
      </c>
      <c r="BM97" s="112">
        <f>'Quarterly data'!BN94</f>
        <v>38</v>
      </c>
      <c r="BN97" s="112">
        <f>'Quarterly data'!BO94</f>
        <v>69</v>
      </c>
      <c r="BO97" s="112">
        <f>'Quarterly data'!BP94</f>
        <v>53</v>
      </c>
      <c r="BP97" s="112">
        <f>'Quarterly data'!BQ94</f>
        <v>78</v>
      </c>
      <c r="BQ97" s="112">
        <f>'Quarterly data'!BR94</f>
        <v>71</v>
      </c>
      <c r="BR97" s="112">
        <f>'Quarterly data'!BS94</f>
        <v>89</v>
      </c>
      <c r="BS97" s="112">
        <f>'Quarterly data'!BT94</f>
        <v>73</v>
      </c>
      <c r="BT97" s="112">
        <f>'Quarterly data'!BU94</f>
        <v>89</v>
      </c>
      <c r="BU97" s="112">
        <f>'Quarterly data'!BV94</f>
        <v>82</v>
      </c>
      <c r="BV97" s="112">
        <f>'Quarterly data'!BW94</f>
        <v>86</v>
      </c>
      <c r="BW97" s="112">
        <f>'Quarterly data'!BX94</f>
        <v>121</v>
      </c>
      <c r="BX97" s="112">
        <f>'Quarterly data'!BY94</f>
        <v>113</v>
      </c>
      <c r="BY97" s="112">
        <f>'Quarterly data'!BZ94</f>
        <v>94</v>
      </c>
      <c r="BZ97" s="112">
        <f>'Quarterly data'!CA94</f>
        <v>81</v>
      </c>
      <c r="CA97" s="112">
        <f>'Quarterly data'!CB94</f>
        <v>88</v>
      </c>
      <c r="CB97" s="112">
        <f>'Quarterly data'!CC94</f>
        <v>104</v>
      </c>
      <c r="CC97" s="112">
        <f>'Quarterly data'!CD94</f>
        <v>101</v>
      </c>
      <c r="CD97" s="112">
        <f>'Quarterly data'!CE94</f>
        <v>90</v>
      </c>
      <c r="CE97" s="112">
        <f>'Quarterly data'!CF94</f>
        <v>92</v>
      </c>
      <c r="CF97" s="112">
        <f>'Quarterly data'!CG94</f>
        <v>93</v>
      </c>
      <c r="CG97" s="112">
        <f>'Quarterly data'!CH94</f>
        <v>93</v>
      </c>
      <c r="CH97" s="112">
        <f>'Quarterly data'!CI94</f>
        <v>89</v>
      </c>
      <c r="CI97" s="112">
        <f>'Quarterly data'!CJ94</f>
        <v>95</v>
      </c>
      <c r="CJ97" s="112">
        <f>'Quarterly data'!CK94</f>
        <v>111</v>
      </c>
      <c r="CK97" s="112">
        <f>'Quarterly data'!CL94</f>
        <v>111</v>
      </c>
      <c r="CL97" s="112">
        <f>'Quarterly data'!CM94</f>
        <v>192</v>
      </c>
      <c r="CM97" s="112">
        <f>'Quarterly data'!CN94</f>
        <v>211</v>
      </c>
      <c r="CN97" s="112">
        <f>'Quarterly data'!CO94</f>
        <v>222</v>
      </c>
      <c r="CO97" s="112">
        <f>'Quarterly data'!CP94</f>
        <v>228</v>
      </c>
      <c r="CP97" s="112">
        <f>'Quarterly data'!CQ94</f>
        <v>236</v>
      </c>
      <c r="CQ97" s="112">
        <f>'Quarterly data'!CR94</f>
        <v>241</v>
      </c>
      <c r="CR97" s="112">
        <f>'Quarterly data'!CS94</f>
        <v>241</v>
      </c>
      <c r="CS97" s="112">
        <f>'Quarterly data'!CT94</f>
        <v>239</v>
      </c>
      <c r="CT97" s="112">
        <f>'Quarterly data'!CU94</f>
        <v>232</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257</v>
      </c>
      <c r="DE97" s="112">
        <f>'Quarterly data'!DF131</f>
        <v>259</v>
      </c>
      <c r="DF97" s="112">
        <f>'Quarterly data'!DG131</f>
        <v>287</v>
      </c>
      <c r="DG97" s="112">
        <f>'Quarterly data'!DH131</f>
        <v>331</v>
      </c>
      <c r="DH97" s="112">
        <f>'Quarterly data'!DI131</f>
        <v>348</v>
      </c>
      <c r="DI97" s="112">
        <f>'Quarterly data'!DJ131</f>
        <v>393</v>
      </c>
      <c r="DJ97" s="112">
        <f>'Quarterly data'!DK131</f>
        <v>0</v>
      </c>
      <c r="DK97" s="112">
        <f>'Quarterly data'!DL131</f>
        <v>0</v>
      </c>
      <c r="DL97" s="112">
        <f>'Quarterly data'!DM131</f>
        <v>0</v>
      </c>
      <c r="DM97" s="112">
        <f>'Quarterly data'!DN131</f>
        <v>0</v>
      </c>
      <c r="DN97" s="112">
        <f>'Quarterly data'!DO131</f>
        <v>0</v>
      </c>
    </row>
    <row r="98" spans="1:178">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170</v>
      </c>
      <c r="CV98" s="112">
        <f>'Quarterly data'!CW132</f>
        <v>180</v>
      </c>
      <c r="CW98" s="112">
        <f>'Quarterly data'!CX132</f>
        <v>200</v>
      </c>
      <c r="CX98" s="112">
        <f>'Quarterly data'!CY132</f>
        <v>167</v>
      </c>
      <c r="CY98" s="112">
        <f>'Quarterly data'!CZ132</f>
        <v>144</v>
      </c>
      <c r="CZ98" s="112">
        <f>'Quarterly data'!DA132</f>
        <v>173</v>
      </c>
      <c r="DA98" s="112">
        <f>'Quarterly data'!DB132</f>
        <v>194</v>
      </c>
      <c r="DB98" s="112">
        <f>'Quarterly data'!DC132</f>
        <v>181</v>
      </c>
      <c r="DC98" s="112">
        <f>'Quarterly data'!DD132</f>
        <v>154</v>
      </c>
      <c r="DD98" s="112">
        <f>'Quarterly data'!DE132</f>
        <v>208</v>
      </c>
      <c r="DE98" s="112">
        <f>'Quarterly data'!DF132</f>
        <v>213</v>
      </c>
      <c r="DF98" s="112">
        <f>'Quarterly data'!DG132</f>
        <v>237</v>
      </c>
      <c r="DG98" s="112">
        <f>'Quarterly data'!DH132</f>
        <v>198</v>
      </c>
      <c r="DH98" s="112">
        <f>'Quarterly data'!DI132</f>
        <v>283</v>
      </c>
      <c r="DI98" s="112">
        <f>'Quarterly data'!DJ132</f>
        <v>321</v>
      </c>
      <c r="DJ98" s="112">
        <f>'Quarterly data'!DK132</f>
        <v>0</v>
      </c>
      <c r="DK98" s="112">
        <f>'Quarterly data'!DL132</f>
        <v>0</v>
      </c>
      <c r="DL98" s="112">
        <f>'Quarterly data'!DM132</f>
        <v>0</v>
      </c>
      <c r="DM98" s="112">
        <f>'Quarterly data'!DN132</f>
        <v>0</v>
      </c>
      <c r="DN98" s="112">
        <f>'Quarterly data'!DO132</f>
        <v>0</v>
      </c>
    </row>
    <row r="99" spans="1:178">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201</v>
      </c>
      <c r="AY99" s="112">
        <f>'Quarterly data'!AZ96</f>
        <v>226</v>
      </c>
      <c r="AZ99" s="112">
        <f>'Quarterly data'!BA96</f>
        <v>227</v>
      </c>
      <c r="BA99" s="112">
        <f>'Quarterly data'!BB96</f>
        <v>238</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248</v>
      </c>
      <c r="BL99" s="112">
        <f>'Quarterly data'!BM96</f>
        <v>259</v>
      </c>
      <c r="BM99" s="112">
        <f>'Quarterly data'!BN96</f>
        <v>298</v>
      </c>
      <c r="BN99" s="112">
        <f>'Quarterly data'!BO96</f>
        <v>279</v>
      </c>
      <c r="BO99" s="112">
        <f>'Quarterly data'!BP96</f>
        <v>294</v>
      </c>
      <c r="BP99" s="112">
        <f>'Quarterly data'!BQ96</f>
        <v>319</v>
      </c>
      <c r="BQ99" s="112">
        <f>'Quarterly data'!BR96</f>
        <v>335</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458</v>
      </c>
      <c r="CA99" s="112">
        <f>'Quarterly data'!CB96</f>
        <v>438</v>
      </c>
      <c r="CB99" s="112">
        <f>'Quarterly data'!CC96</f>
        <v>462</v>
      </c>
      <c r="CC99" s="112">
        <f>'Quarterly data'!CD96</f>
        <v>463</v>
      </c>
      <c r="CD99" s="112">
        <f>'Quarterly data'!CE96</f>
        <v>537</v>
      </c>
      <c r="CE99" s="112">
        <f>'Quarterly data'!CF96</f>
        <v>551</v>
      </c>
      <c r="CF99" s="112">
        <f>'Quarterly data'!CG96</f>
        <v>562</v>
      </c>
      <c r="CG99" s="112">
        <f>'Quarterly data'!CH96</f>
        <v>590</v>
      </c>
      <c r="CH99" s="112">
        <f>'Quarterly data'!CI96</f>
        <v>575</v>
      </c>
      <c r="CI99" s="112">
        <f>'Quarterly data'!CJ96</f>
        <v>600</v>
      </c>
      <c r="CJ99" s="112">
        <f>'Quarterly data'!CK96</f>
        <v>650</v>
      </c>
      <c r="CK99" s="112">
        <f>'Quarterly data'!CL96</f>
        <v>586</v>
      </c>
      <c r="CL99" s="112">
        <f>'Quarterly data'!CM96</f>
        <v>591</v>
      </c>
      <c r="CM99" s="112">
        <f>'Quarterly data'!CN96</f>
        <v>612</v>
      </c>
      <c r="CN99" s="112">
        <f>'Quarterly data'!CO96</f>
        <v>678</v>
      </c>
      <c r="CO99" s="112">
        <f>'Quarterly data'!CP96</f>
        <v>669</v>
      </c>
      <c r="CP99" s="112">
        <f>'Quarterly data'!CQ96</f>
        <v>673</v>
      </c>
      <c r="CQ99" s="112">
        <f>'Quarterly data'!CR96</f>
        <v>626</v>
      </c>
      <c r="CR99" s="112">
        <f>'Quarterly data'!CS96</f>
        <v>722</v>
      </c>
      <c r="CS99" s="112">
        <f>'Quarterly data'!CT96</f>
        <v>736</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1439</v>
      </c>
      <c r="DF99" s="112">
        <f>'Quarterly data'!DG133</f>
        <v>1426</v>
      </c>
      <c r="DG99" s="112">
        <f>'Quarterly data'!DH133</f>
        <v>1539</v>
      </c>
      <c r="DH99" s="112">
        <f>'Quarterly data'!DI133</f>
        <v>1685</v>
      </c>
      <c r="DI99" s="112">
        <f>'Quarterly data'!DJ133</f>
        <v>1728</v>
      </c>
      <c r="DJ99" s="112">
        <f>'Quarterly data'!DK133</f>
        <v>0</v>
      </c>
      <c r="DK99" s="112">
        <f>'Quarterly data'!DL133</f>
        <v>0</v>
      </c>
      <c r="DL99" s="112">
        <f>'Quarterly data'!DM133</f>
        <v>0</v>
      </c>
      <c r="DM99" s="112">
        <f>'Quarterly data'!DN133</f>
        <v>0</v>
      </c>
      <c r="DN99" s="112">
        <f>'Quarterly data'!DO133</f>
        <v>0</v>
      </c>
    </row>
    <row r="100" spans="1:178">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129</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243</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322</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384</v>
      </c>
      <c r="CJ100" s="112">
        <f>'Quarterly data'!CK97</f>
        <v>404</v>
      </c>
      <c r="CK100" s="112">
        <f>'Quarterly data'!CL97</f>
        <v>363</v>
      </c>
      <c r="CL100" s="112">
        <f>'Quarterly data'!CM97</f>
        <v>390</v>
      </c>
      <c r="CM100" s="112">
        <f>'Quarterly data'!CN97</f>
        <v>410</v>
      </c>
      <c r="CN100" s="112">
        <f>'Quarterly data'!CO97</f>
        <v>437</v>
      </c>
      <c r="CO100" s="112">
        <f>'Quarterly data'!CP97</f>
        <v>435</v>
      </c>
      <c r="CP100" s="112">
        <f>'Quarterly data'!CQ97</f>
        <v>453</v>
      </c>
      <c r="CQ100" s="112">
        <f>'Quarterly data'!CR97</f>
        <v>433</v>
      </c>
      <c r="CR100" s="112">
        <f>'Quarterly data'!CS97</f>
        <v>487</v>
      </c>
      <c r="CS100" s="112">
        <f>'Quarterly data'!CT97</f>
        <v>512</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0</v>
      </c>
      <c r="DK100" s="112">
        <f>'Quarterly data'!DL134</f>
        <v>0</v>
      </c>
      <c r="DL100" s="112">
        <f>'Quarterly data'!DM134</f>
        <v>0</v>
      </c>
      <c r="DM100" s="112">
        <f>'Quarterly data'!DN134</f>
        <v>0</v>
      </c>
      <c r="DN100" s="112">
        <f>'Quarterly data'!DO134</f>
        <v>0</v>
      </c>
    </row>
    <row r="101" spans="1:178" ht="15.7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104</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235</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0</v>
      </c>
      <c r="DK101" s="112">
        <f>'Quarterly data'!DL135</f>
        <v>0</v>
      </c>
      <c r="DL101" s="112">
        <f>'Quarterly data'!DM135</f>
        <v>0</v>
      </c>
      <c r="DM101" s="112">
        <f>'Quarterly data'!DN135</f>
        <v>0</v>
      </c>
      <c r="DN101" s="112">
        <f>'Quarterly data'!DO135</f>
        <v>0</v>
      </c>
    </row>
    <row r="102" spans="1:178" ht="15.7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7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451</v>
      </c>
      <c r="AV105" s="423">
        <f>'Quarterly data'!AW125</f>
        <v>479</v>
      </c>
      <c r="AW105" s="423">
        <f>'Quarterly data'!AX125</f>
        <v>499</v>
      </c>
      <c r="AX105" s="423">
        <f>'Quarterly data'!AY125</f>
        <v>506</v>
      </c>
      <c r="AY105" s="423">
        <f>'Quarterly data'!AZ125</f>
        <v>547</v>
      </c>
      <c r="AZ105" s="423">
        <f>'Quarterly data'!BA125</f>
        <v>573</v>
      </c>
      <c r="BA105" s="423">
        <f>'Quarterly data'!BB125</f>
        <v>599</v>
      </c>
      <c r="BB105" s="423">
        <f>'Quarterly data'!BC125</f>
        <v>607</v>
      </c>
      <c r="BC105" s="423">
        <f>'Quarterly data'!BD125</f>
        <v>687</v>
      </c>
      <c r="BD105" s="423">
        <f>'Quarterly data'!BE125</f>
        <v>749</v>
      </c>
      <c r="BE105" s="423">
        <f>'Quarterly data'!BF125</f>
        <v>788</v>
      </c>
      <c r="BF105" s="423">
        <f>'Quarterly data'!BG125</f>
        <v>786</v>
      </c>
      <c r="BG105" s="423">
        <f>'Quarterly data'!BH125</f>
        <v>774</v>
      </c>
      <c r="BH105" s="423">
        <f>'Quarterly data'!BI125</f>
        <v>808</v>
      </c>
      <c r="BI105" s="423">
        <f>'Quarterly data'!BJ125</f>
        <v>855</v>
      </c>
      <c r="BJ105" s="423">
        <f>'Quarterly data'!BK125</f>
        <v>853</v>
      </c>
      <c r="BK105" s="423">
        <f>'Quarterly data'!BL125</f>
        <v>857</v>
      </c>
      <c r="BL105" s="423">
        <f>'Quarterly data'!BM125</f>
        <v>905</v>
      </c>
      <c r="BM105" s="423">
        <f>'Quarterly data'!BN125</f>
        <v>955</v>
      </c>
      <c r="BN105" s="423">
        <f>'Quarterly data'!BO125</f>
        <v>963</v>
      </c>
      <c r="BO105" s="423">
        <f>'Quarterly data'!BP125</f>
        <v>999</v>
      </c>
      <c r="BP105" s="423">
        <f>'Quarterly data'!BQ125</f>
        <v>1074</v>
      </c>
      <c r="BQ105" s="423">
        <f>'Quarterly data'!BR125</f>
        <v>1095</v>
      </c>
      <c r="BR105" s="423">
        <f>'Quarterly data'!BS125</f>
        <v>1114</v>
      </c>
      <c r="BS105" s="423">
        <f>'Quarterly data'!BT125</f>
        <v>1143</v>
      </c>
      <c r="BT105" s="423">
        <f>'Quarterly data'!BU125</f>
        <v>1209</v>
      </c>
      <c r="BU105" s="423">
        <f>'Quarterly data'!BV125</f>
        <v>1234</v>
      </c>
      <c r="BV105" s="423">
        <f>'Quarterly data'!BW125</f>
        <v>1213</v>
      </c>
      <c r="BW105" s="423">
        <f>'Quarterly data'!BX125</f>
        <v>1252</v>
      </c>
      <c r="BX105" s="423">
        <f>'Quarterly data'!BY125</f>
        <v>1261</v>
      </c>
      <c r="BY105" s="423">
        <f>'Quarterly data'!BZ125</f>
        <v>1328</v>
      </c>
      <c r="BZ105" s="423">
        <f>'Quarterly data'!CA125</f>
        <v>1355</v>
      </c>
      <c r="CA105" s="423">
        <f>'Quarterly data'!CB125</f>
        <v>1394</v>
      </c>
      <c r="CB105" s="423">
        <f>'Quarterly data'!CC125</f>
        <v>1437</v>
      </c>
      <c r="CC105" s="423">
        <f>'Quarterly data'!CD125</f>
        <v>1435</v>
      </c>
      <c r="CD105" s="423">
        <f>'Quarterly data'!CE125</f>
        <v>1464</v>
      </c>
      <c r="CE105" s="423">
        <f>'Quarterly data'!CF125</f>
        <v>1500</v>
      </c>
      <c r="CF105" s="423">
        <f>'Quarterly data'!CG125</f>
        <v>1567</v>
      </c>
      <c r="CG105" s="423">
        <f>'Quarterly data'!CH125</f>
        <v>1616</v>
      </c>
      <c r="CH105" s="423">
        <f>'Quarterly data'!CI125</f>
        <v>1659</v>
      </c>
      <c r="CI105" s="423">
        <f>'Quarterly data'!CJ125</f>
        <v>1710</v>
      </c>
      <c r="CJ105" s="423">
        <f>'Quarterly data'!CK125</f>
        <v>1696</v>
      </c>
      <c r="CK105" s="423">
        <f>'Quarterly data'!CL125</f>
        <v>1777</v>
      </c>
      <c r="CL105" s="423">
        <f>'Quarterly data'!CM125</f>
        <v>1845</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2137</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2019Q2</v>
      </c>
      <c r="CV106" s="423" t="str">
        <f>'Quarterly data'!CW138</f>
        <v>2019Q3</v>
      </c>
      <c r="CW106" s="423" t="str">
        <f>'Quarterly data'!CX138</f>
        <v>2019Q4</v>
      </c>
      <c r="CX106" s="423" t="str">
        <f>'Quarterly data'!CY138</f>
        <v>2020Q1</v>
      </c>
      <c r="CY106" s="423" t="str">
        <f>'Quarterly data'!CZ138</f>
        <v>2020Q2</v>
      </c>
      <c r="CZ106" s="423" t="str">
        <f>'Quarterly data'!DA138</f>
        <v>2020Q3</v>
      </c>
      <c r="DA106" s="423" t="str">
        <f>'Quarterly data'!DB138</f>
        <v>2020Q4</v>
      </c>
      <c r="DB106" s="423" t="str">
        <f>'Quarterly data'!DC138</f>
        <v>2021Q1</v>
      </c>
      <c r="DC106" s="423" t="str">
        <f>'Quarterly data'!DD138</f>
        <v>2021Q2</v>
      </c>
      <c r="DD106" s="423" t="str">
        <f>'Quarterly data'!DE138</f>
        <v>2021Q3</v>
      </c>
      <c r="DE106" s="423" t="str">
        <f>'Quarterly data'!DF138</f>
        <v>2021Q4</v>
      </c>
      <c r="DF106" s="423" t="str">
        <f>'Quarterly data'!DG138</f>
        <v>2022Q1</v>
      </c>
      <c r="DG106" s="423" t="str">
        <f>'Quarterly data'!DH138</f>
        <v>2022Q2</v>
      </c>
      <c r="DH106" s="423" t="str">
        <f>'Quarterly data'!DI138</f>
        <v>2022Q3</v>
      </c>
      <c r="DI106" s="423" t="str">
        <f>'Quarterly data'!DJ138</f>
        <v>2022Q4</v>
      </c>
      <c r="DJ106" s="423" t="str">
        <f>'Quarterly data'!DK138</f>
        <v>2023Q1</v>
      </c>
      <c r="DK106" s="423" t="str">
        <f>'Quarterly data'!DL138</f>
        <v>2023Q2</v>
      </c>
      <c r="DL106" s="423" t="str">
        <f>'Quarterly data'!DM138</f>
        <v>2023Q3</v>
      </c>
      <c r="DM106" s="423" t="str">
        <f>'Quarterly data'!DN138</f>
        <v>2023Q4</v>
      </c>
      <c r="DN106" s="423" t="str">
        <f>'Quarterly data'!DO138</f>
        <v>2024Q1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2306</v>
      </c>
      <c r="CV107" s="424">
        <f>'Quarterly data'!CW139</f>
        <v>2322</v>
      </c>
      <c r="CW107" s="424">
        <f>'Quarterly data'!CX139</f>
        <v>2347</v>
      </c>
      <c r="CX107" s="424">
        <f>'Quarterly data'!CY139</f>
        <v>2249</v>
      </c>
      <c r="CY107" s="424">
        <f>'Quarterly data'!CZ139</f>
        <v>2019</v>
      </c>
      <c r="CZ107" s="424">
        <f>'Quarterly data'!DA139</f>
        <v>2238</v>
      </c>
      <c r="DA107" s="424">
        <f>'Quarterly data'!DB139</f>
        <v>2331</v>
      </c>
      <c r="DB107" s="424">
        <f>'Quarterly data'!DC139</f>
        <v>2329</v>
      </c>
      <c r="DC107" s="424">
        <f>'Quarterly data'!DD139</f>
        <v>2435</v>
      </c>
      <c r="DD107" s="424">
        <f>'Quarterly data'!DE139</f>
        <v>2464</v>
      </c>
      <c r="DE107" s="424">
        <f>'Quarterly data'!DF139</f>
        <v>2572</v>
      </c>
      <c r="DF107" s="424">
        <f>'Quarterly data'!DG139</f>
        <v>2513</v>
      </c>
      <c r="DG107" s="424">
        <f>'Quarterly data'!DH139</f>
        <v>2616</v>
      </c>
      <c r="DH107" s="424">
        <f>'Quarterly data'!DI139</f>
        <v>2709</v>
      </c>
      <c r="DI107" s="424">
        <f>'Quarterly data'!DJ139</f>
        <v>2756</v>
      </c>
      <c r="DJ107" s="424">
        <f>'Quarterly data'!DK139</f>
        <v>0</v>
      </c>
      <c r="DK107" s="424">
        <f>'Quarterly data'!DL139</f>
        <v>0</v>
      </c>
      <c r="DL107" s="424">
        <f>'Quarterly data'!DM139</f>
        <v>0</v>
      </c>
      <c r="DM107" s="424">
        <f>'Quarterly data'!DN139</f>
        <v>0</v>
      </c>
      <c r="DN107" s="424">
        <f>'Quarterly data'!DO139</f>
        <v>0</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0</v>
      </c>
      <c r="DK108" s="424">
        <f>'Quarterly data'!DL140</f>
        <v>0</v>
      </c>
      <c r="DL108" s="424">
        <f>'Quarterly data'!DM140</f>
        <v>0</v>
      </c>
      <c r="DM108" s="424">
        <f>'Quarterly data'!DN140</f>
        <v>0</v>
      </c>
      <c r="DN108" s="424">
        <f>'Quarterly data'!DO140</f>
        <v>0</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98</v>
      </c>
      <c r="BC109" s="423">
        <f>'Quarterly data'!BD129</f>
        <v>112</v>
      </c>
      <c r="BD109" s="423">
        <f>'Quarterly data'!BE129</f>
        <v>122</v>
      </c>
      <c r="BE109" s="423">
        <f>'Quarterly data'!BF129</f>
        <v>127</v>
      </c>
      <c r="BF109" s="423">
        <f>'Quarterly data'!BG129</f>
        <v>126</v>
      </c>
      <c r="BG109" s="423">
        <f>'Quarterly data'!BH129</f>
        <v>118</v>
      </c>
      <c r="BH109" s="423">
        <f>'Quarterly data'!BI129</f>
        <v>124</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222</v>
      </c>
      <c r="BU109" s="423">
        <f>'Quarterly data'!BV129</f>
        <v>241</v>
      </c>
      <c r="BV109" s="423">
        <f>'Quarterly data'!BW129</f>
        <v>220</v>
      </c>
      <c r="BW109" s="423">
        <f>'Quarterly data'!BX129</f>
        <v>219</v>
      </c>
      <c r="BX109" s="423">
        <f>'Quarterly data'!BY129</f>
        <v>223</v>
      </c>
      <c r="BY109" s="423">
        <f>'Quarterly data'!BZ129</f>
        <v>227</v>
      </c>
      <c r="BZ109" s="423">
        <f>'Quarterly data'!CA129</f>
        <v>235</v>
      </c>
      <c r="CA109" s="423">
        <f>'Quarterly data'!CB129</f>
        <v>238</v>
      </c>
      <c r="CB109" s="423">
        <f>'Quarterly data'!CC129</f>
        <v>259</v>
      </c>
      <c r="CC109" s="423">
        <f>'Quarterly data'!CD129</f>
        <v>254</v>
      </c>
      <c r="CD109" s="423">
        <f>'Quarterly data'!CE129</f>
        <v>253</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350</v>
      </c>
      <c r="CP109" s="423">
        <f>'Quarterly data'!CQ129</f>
        <v>334</v>
      </c>
      <c r="CQ109" s="423">
        <f>'Quarterly data'!CR129</f>
        <v>351</v>
      </c>
      <c r="CR109" s="423">
        <f>'Quarterly data'!CS129</f>
        <v>372</v>
      </c>
      <c r="CS109" s="423">
        <f>'Quarterly data'!CT129</f>
        <v>382</v>
      </c>
      <c r="CT109" s="423">
        <f>'Quarterly data'!CU129</f>
        <v>393</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0</v>
      </c>
      <c r="DK109" s="423">
        <f>'Quarterly data'!DL141</f>
        <v>0</v>
      </c>
      <c r="DL109" s="423">
        <f>'Quarterly data'!DM141</f>
        <v>0</v>
      </c>
      <c r="DM109" s="423">
        <f>'Quarterly data'!DN141</f>
        <v>0</v>
      </c>
      <c r="DN109" s="423">
        <f>'Quarterly data'!DO141</f>
        <v>0</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0</v>
      </c>
      <c r="DK110" s="424">
        <f>'Quarterly data'!DL142</f>
        <v>0</v>
      </c>
      <c r="DL110" s="424">
        <f>'Quarterly data'!DM142</f>
        <v>0</v>
      </c>
      <c r="DM110" s="424">
        <f>'Quarterly data'!DN142</f>
        <v>0</v>
      </c>
      <c r="DN110" s="424">
        <f>'Quarterly data'!DO142</f>
        <v>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45</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428</v>
      </c>
      <c r="CV111" s="425">
        <f>'Quarterly data'!CW143</f>
        <v>429</v>
      </c>
      <c r="CW111" s="425">
        <f>'Quarterly data'!CX143</f>
        <v>443</v>
      </c>
      <c r="CX111" s="425">
        <f>'Quarterly data'!CY143</f>
        <v>395</v>
      </c>
      <c r="CY111" s="425">
        <f>'Quarterly data'!CZ143</f>
        <v>347</v>
      </c>
      <c r="CZ111" s="425">
        <f>'Quarterly data'!DA143</f>
        <v>422</v>
      </c>
      <c r="DA111" s="425">
        <f>'Quarterly data'!DB143</f>
        <v>451</v>
      </c>
      <c r="DB111" s="425">
        <f>'Quarterly data'!DC143</f>
        <v>433</v>
      </c>
      <c r="DC111" s="425">
        <f>'Quarterly data'!DD143</f>
        <v>451</v>
      </c>
      <c r="DD111" s="425">
        <f>'Quarterly data'!DE143</f>
        <v>472</v>
      </c>
      <c r="DE111" s="425">
        <f>'Quarterly data'!DF143</f>
        <v>475</v>
      </c>
      <c r="DF111" s="425">
        <f>'Quarterly data'!DG143</f>
        <v>476</v>
      </c>
      <c r="DG111" s="425">
        <f>'Quarterly data'!DH143</f>
        <v>479</v>
      </c>
      <c r="DH111" s="425">
        <f>'Quarterly data'!DI143</f>
        <v>466</v>
      </c>
      <c r="DI111" s="425">
        <f>'Quarterly data'!DJ143</f>
        <v>500</v>
      </c>
      <c r="DJ111" s="425">
        <f>'Quarterly data'!DK143</f>
        <v>0</v>
      </c>
      <c r="DK111" s="425">
        <f>'Quarterly data'!DL143</f>
        <v>0</v>
      </c>
      <c r="DL111" s="425">
        <f>'Quarterly data'!DM143</f>
        <v>0</v>
      </c>
      <c r="DM111" s="425">
        <f>'Quarterly data'!DN143</f>
        <v>0</v>
      </c>
      <c r="DN111" s="425">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43</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83</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111</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118</v>
      </c>
      <c r="CP112" s="426">
        <f>'Quarterly data'!CQ132</f>
        <v>116</v>
      </c>
      <c r="CQ112" s="426">
        <f>'Quarterly data'!CR132</f>
        <v>115</v>
      </c>
      <c r="CR112" s="426">
        <f>'Quarterly data'!CS132</f>
        <v>128</v>
      </c>
      <c r="CS112" s="426">
        <f>'Quarterly data'!CT132</f>
        <v>142</v>
      </c>
      <c r="CT112" s="426">
        <f>'Quarterly data'!CU132</f>
        <v>147</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0</v>
      </c>
      <c r="DK112" s="426">
        <f>'Quarterly data'!DL144</f>
        <v>0</v>
      </c>
      <c r="DL112" s="426">
        <f>'Quarterly data'!DM144</f>
        <v>0</v>
      </c>
      <c r="DM112" s="426">
        <f>'Quarterly data'!DN144</f>
        <v>0</v>
      </c>
      <c r="DN112" s="426">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387</v>
      </c>
      <c r="BF113" s="423">
        <f>'Quarterly data'!BG133</f>
        <v>386</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469</v>
      </c>
      <c r="BN113" s="423">
        <f>'Quarterly data'!BO133</f>
        <v>465</v>
      </c>
      <c r="BO113" s="423">
        <f>'Quarterly data'!BP133</f>
        <v>474</v>
      </c>
      <c r="BP113" s="423">
        <f>'Quarterly data'!BQ133</f>
        <v>516</v>
      </c>
      <c r="BQ113" s="423">
        <f>'Quarterly data'!BR133</f>
        <v>524</v>
      </c>
      <c r="BR113" s="423">
        <f>'Quarterly data'!BS133</f>
        <v>550</v>
      </c>
      <c r="BS113" s="423">
        <f>'Quarterly data'!BT133</f>
        <v>565</v>
      </c>
      <c r="BT113" s="423">
        <f>'Quarterly data'!BU133</f>
        <v>585</v>
      </c>
      <c r="BU113" s="423">
        <f>'Quarterly data'!BV133</f>
        <v>596</v>
      </c>
      <c r="BV113" s="423">
        <f>'Quarterly data'!BW133</f>
        <v>599</v>
      </c>
      <c r="BW113" s="423">
        <f>'Quarterly data'!BX133</f>
        <v>618</v>
      </c>
      <c r="BX113" s="423">
        <f>'Quarterly data'!BY133</f>
        <v>628</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779</v>
      </c>
      <c r="CG113" s="423">
        <f>'Quarterly data'!CH133</f>
        <v>794</v>
      </c>
      <c r="CH113" s="423">
        <f>'Quarterly data'!CI133</f>
        <v>813</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172</v>
      </c>
      <c r="CZ113" s="423">
        <f>'Quarterly data'!DA145</f>
        <v>200</v>
      </c>
      <c r="DA113" s="423">
        <f>'Quarterly data'!DB145</f>
        <v>207</v>
      </c>
      <c r="DB113" s="423">
        <f>'Quarterly data'!DC145</f>
        <v>198</v>
      </c>
      <c r="DC113" s="423">
        <f>'Quarterly data'!DD145</f>
        <v>211</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0</v>
      </c>
      <c r="DK113" s="423">
        <f>'Quarterly data'!DL145</f>
        <v>0</v>
      </c>
      <c r="DL113" s="423">
        <f>'Quarterly data'!DM145</f>
        <v>0</v>
      </c>
      <c r="DM113" s="423">
        <f>'Quarterly data'!DN145</f>
        <v>0</v>
      </c>
      <c r="DN113" s="423">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28</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76</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153</v>
      </c>
      <c r="CV114" s="426">
        <f>'Quarterly data'!CW146</f>
        <v>167</v>
      </c>
      <c r="CW114" s="426">
        <f>'Quarterly data'!CX146</f>
        <v>178</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181</v>
      </c>
      <c r="DE114" s="426">
        <f>'Quarterly data'!DF146</f>
        <v>180</v>
      </c>
      <c r="DF114" s="426">
        <f>'Quarterly data'!DG146</f>
        <v>181</v>
      </c>
      <c r="DG114" s="426">
        <f>'Quarterly data'!DH146</f>
        <v>162</v>
      </c>
      <c r="DH114" s="426">
        <f>'Quarterly data'!DI146</f>
        <v>149</v>
      </c>
      <c r="DI114" s="426">
        <f>'Quarterly data'!DJ146</f>
        <v>161</v>
      </c>
      <c r="DJ114" s="426">
        <f>'Quarterly data'!DK146</f>
        <v>0</v>
      </c>
      <c r="DK114" s="426">
        <f>'Quarterly data'!DL146</f>
        <v>0</v>
      </c>
      <c r="DL114" s="426">
        <f>'Quarterly data'!DM146</f>
        <v>0</v>
      </c>
      <c r="DM114" s="426">
        <f>'Quarterly data'!DN146</f>
        <v>0</v>
      </c>
      <c r="DN114" s="426">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1092</v>
      </c>
      <c r="CV115" s="423">
        <f>'Quarterly data'!CW147</f>
        <v>1129</v>
      </c>
      <c r="CW115" s="423">
        <f>'Quarterly data'!CX147</f>
        <v>1131</v>
      </c>
      <c r="CX115" s="423">
        <f>'Quarterly data'!CY147</f>
        <v>1083</v>
      </c>
      <c r="CY115" s="423">
        <f>'Quarterly data'!CZ147</f>
        <v>914</v>
      </c>
      <c r="CZ115" s="423">
        <f>'Quarterly data'!DA147</f>
        <v>1045</v>
      </c>
      <c r="DA115" s="423">
        <f>'Quarterly data'!DB147</f>
        <v>1093</v>
      </c>
      <c r="DB115" s="423">
        <f>'Quarterly data'!DC147</f>
        <v>1079</v>
      </c>
      <c r="DC115" s="423">
        <f>'Quarterly data'!DD147</f>
        <v>1133</v>
      </c>
      <c r="DD115" s="423">
        <f>'Quarterly data'!DE147</f>
        <v>1164</v>
      </c>
      <c r="DE115" s="423">
        <f>'Quarterly data'!DF147</f>
        <v>1251</v>
      </c>
      <c r="DF115" s="423">
        <f>'Quarterly data'!DG147</f>
        <v>1195</v>
      </c>
      <c r="DG115" s="423">
        <f>'Quarterly data'!DH147</f>
        <v>1268</v>
      </c>
      <c r="DH115" s="423">
        <f>'Quarterly data'!DI147</f>
        <v>1356</v>
      </c>
      <c r="DI115" s="423">
        <f>'Quarterly data'!DJ147</f>
        <v>1369</v>
      </c>
      <c r="DJ115" s="423">
        <f>'Quarterly data'!DK147</f>
        <v>0</v>
      </c>
      <c r="DK115" s="423">
        <f>'Quarterly data'!DL147</f>
        <v>0</v>
      </c>
      <c r="DL115" s="423">
        <f>'Quarterly data'!DM147</f>
        <v>0</v>
      </c>
      <c r="DM115" s="423">
        <f>'Quarterly data'!DN147</f>
        <v>0</v>
      </c>
      <c r="DN115" s="423">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2014Q1</v>
      </c>
      <c r="CA118" s="432" t="str">
        <f>'Quarterly data'!CB138</f>
        <v>2014Q2</v>
      </c>
      <c r="CB118" s="432" t="str">
        <f>'Quarterly data'!CC138</f>
        <v>2014Q3</v>
      </c>
      <c r="CC118" s="432" t="str">
        <f>'Quarterly data'!CD138</f>
        <v>2014Q4</v>
      </c>
      <c r="CD118" s="432" t="str">
        <f>'Quarterly data'!CE138</f>
        <v>2015Q1</v>
      </c>
      <c r="CE118" s="432" t="str">
        <f>'Quarterly data'!CF138</f>
        <v>2015Q2</v>
      </c>
      <c r="CF118" s="432" t="str">
        <f>'Quarterly data'!CG138</f>
        <v>2015Q3</v>
      </c>
      <c r="CG118" s="432" t="str">
        <f>'Quarterly data'!CH138</f>
        <v>2015Q4</v>
      </c>
      <c r="CH118" s="432" t="str">
        <f>'Quarterly data'!CI138</f>
        <v>2016Q1</v>
      </c>
      <c r="CI118" s="432" t="str">
        <f>'Quarterly data'!CJ138</f>
        <v>2016Q2</v>
      </c>
      <c r="CJ118" s="432" t="str">
        <f>'Quarterly data'!CK138</f>
        <v>2016Q3</v>
      </c>
      <c r="CK118" s="432" t="str">
        <f>'Quarterly data'!CL138</f>
        <v>2016Q4</v>
      </c>
      <c r="CL118" s="432" t="str">
        <f>'Quarterly data'!CM138</f>
        <v>2017Q1</v>
      </c>
      <c r="CM118" s="432" t="str">
        <f>'Quarterly data'!CN138</f>
        <v>2017Q2</v>
      </c>
      <c r="CN118" s="432" t="str">
        <f>'Quarterly data'!CO138</f>
        <v>2017Q3</v>
      </c>
      <c r="CO118" s="432" t="str">
        <f>'Quarterly data'!CP138</f>
        <v>2017Q4</v>
      </c>
      <c r="CP118" s="432" t="str">
        <f>'Quarterly data'!CQ138</f>
        <v>2018Q1</v>
      </c>
      <c r="CQ118" s="432" t="str">
        <f>'Quarterly data'!CR138</f>
        <v>2018Q2</v>
      </c>
      <c r="CR118" s="432" t="str">
        <f>'Quarterly data'!CS138</f>
        <v>2018Q3</v>
      </c>
      <c r="CS118" s="432" t="str">
        <f>'Quarterly data'!CT138</f>
        <v>2018Q4</v>
      </c>
      <c r="CT118" s="432" t="str">
        <f>'Quarterly data'!CU138</f>
        <v>2019Q1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959</v>
      </c>
      <c r="AW119" s="423">
        <f>'Quarterly data'!AX139</f>
        <v>961</v>
      </c>
      <c r="AX119" s="423">
        <f>'Quarterly data'!AY139</f>
        <v>922</v>
      </c>
      <c r="AY119" s="423">
        <f>'Quarterly data'!AZ139</f>
        <v>941</v>
      </c>
      <c r="AZ119" s="423">
        <f>'Quarterly data'!BA139</f>
        <v>994</v>
      </c>
      <c r="BA119" s="423">
        <f>'Quarterly data'!BB139</f>
        <v>1024</v>
      </c>
      <c r="BB119" s="423">
        <f>'Quarterly data'!BC139</f>
        <v>1009</v>
      </c>
      <c r="BC119" s="423">
        <f>'Quarterly data'!BD139</f>
        <v>1067</v>
      </c>
      <c r="BD119" s="423">
        <f>'Quarterly data'!BE139</f>
        <v>1112</v>
      </c>
      <c r="BE119" s="423">
        <f>'Quarterly data'!BF139</f>
        <v>1126</v>
      </c>
      <c r="BF119" s="423">
        <f>'Quarterly data'!BG139</f>
        <v>1132</v>
      </c>
      <c r="BG119" s="423">
        <f>'Quarterly data'!BH139</f>
        <v>1120</v>
      </c>
      <c r="BH119" s="423">
        <f>'Quarterly data'!BI139</f>
        <v>1151</v>
      </c>
      <c r="BI119" s="423">
        <f>'Quarterly data'!BJ139</f>
        <v>1179</v>
      </c>
      <c r="BJ119" s="423">
        <f>'Quarterly data'!BK139</f>
        <v>1190</v>
      </c>
      <c r="BK119" s="423">
        <f>'Quarterly data'!BL139</f>
        <v>1192</v>
      </c>
      <c r="BL119" s="423">
        <f>'Quarterly data'!BM139</f>
        <v>1244</v>
      </c>
      <c r="BM119" s="423">
        <f>'Quarterly data'!BN139</f>
        <v>1294</v>
      </c>
      <c r="BN119" s="423">
        <f>'Quarterly data'!BO139</f>
        <v>1291</v>
      </c>
      <c r="BO119" s="423">
        <f>'Quarterly data'!BP139</f>
        <v>1263</v>
      </c>
      <c r="BP119" s="423">
        <f>'Quarterly data'!BQ139</f>
        <v>1372</v>
      </c>
      <c r="BQ119" s="423">
        <f>'Quarterly data'!BR139</f>
        <v>1385</v>
      </c>
      <c r="BR119" s="423">
        <f>'Quarterly data'!BS139</f>
        <v>1399</v>
      </c>
      <c r="BS119" s="423">
        <f>'Quarterly data'!BT139</f>
        <v>1398</v>
      </c>
      <c r="BT119" s="423">
        <f>'Quarterly data'!BU139</f>
        <v>1471</v>
      </c>
      <c r="BU119" s="423">
        <f>'Quarterly data'!BV139</f>
        <v>1502</v>
      </c>
      <c r="BV119" s="423">
        <f>'Quarterly data'!BW139</f>
        <v>1465</v>
      </c>
      <c r="BW119" s="423">
        <f>'Quarterly data'!BX139</f>
        <v>1509</v>
      </c>
      <c r="BX119" s="423">
        <f>'Quarterly data'!BY139</f>
        <v>1508</v>
      </c>
      <c r="BY119" s="423">
        <f>'Quarterly data'!BZ139</f>
        <v>1560</v>
      </c>
      <c r="BZ119" s="423">
        <f>'Quarterly data'!CA139</f>
        <v>1553</v>
      </c>
      <c r="CA119" s="423">
        <f>'Quarterly data'!CB139</f>
        <v>1577</v>
      </c>
      <c r="CB119" s="423">
        <f>'Quarterly data'!CC139</f>
        <v>1642</v>
      </c>
      <c r="CC119" s="423">
        <f>'Quarterly data'!CD139</f>
        <v>1643</v>
      </c>
      <c r="CD119" s="423">
        <f>'Quarterly data'!CE139</f>
        <v>1677</v>
      </c>
      <c r="CE119" s="423">
        <f>'Quarterly data'!CF139</f>
        <v>1723</v>
      </c>
      <c r="CF119" s="423">
        <f>'Quarterly data'!CG139</f>
        <v>1775</v>
      </c>
      <c r="CG119" s="423">
        <f>'Quarterly data'!CH139</f>
        <v>1807</v>
      </c>
      <c r="CH119" s="423">
        <f>'Quarterly data'!CI139</f>
        <v>1857</v>
      </c>
      <c r="CI119" s="423">
        <f>'Quarterly data'!CJ139</f>
        <v>1870</v>
      </c>
      <c r="CJ119" s="423">
        <f>'Quarterly data'!CK139</f>
        <v>1832</v>
      </c>
      <c r="CK119" s="423">
        <f>'Quarterly data'!CL139</f>
        <v>1841</v>
      </c>
      <c r="CL119" s="423">
        <f>'Quarterly data'!CM139</f>
        <v>1862</v>
      </c>
      <c r="CM119" s="423">
        <f>'Quarterly data'!CN139</f>
        <v>1904</v>
      </c>
      <c r="CN119" s="423">
        <f>'Quarterly data'!CO139</f>
        <v>1955</v>
      </c>
      <c r="CO119" s="423">
        <f>'Quarterly data'!CP139</f>
        <v>1974</v>
      </c>
      <c r="CP119" s="423">
        <f>'Quarterly data'!CQ139</f>
        <v>2044</v>
      </c>
      <c r="CQ119" s="423">
        <f>'Quarterly data'!CR139</f>
        <v>2053</v>
      </c>
      <c r="CR119" s="423">
        <f>'Quarterly data'!CS139</f>
        <v>2094</v>
      </c>
      <c r="CS119" s="423">
        <f>'Quarterly data'!CT139</f>
        <v>2164</v>
      </c>
      <c r="CT119" s="423">
        <f>'Quarterly data'!CU139</f>
        <v>2170</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268</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108</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135</v>
      </c>
      <c r="BX125" s="425">
        <f>'Quarterly data'!BY145</f>
        <v>144</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112</v>
      </c>
      <c r="CR126" s="426">
        <f>'Quarterly data'!CS146</f>
        <v>125</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379</v>
      </c>
      <c r="AY127" s="423">
        <f>'Quarterly data'!AZ147</f>
        <v>409</v>
      </c>
      <c r="AZ127" s="423">
        <f>'Quarterly data'!BA147</f>
        <v>419</v>
      </c>
      <c r="BA127" s="423">
        <f>'Quarterly data'!BB147</f>
        <v>438</v>
      </c>
      <c r="BB127" s="423">
        <f>'Quarterly data'!BC147</f>
        <v>419</v>
      </c>
      <c r="BC127" s="423">
        <f>'Quarterly data'!BD147</f>
        <v>469</v>
      </c>
      <c r="BD127" s="423">
        <f>'Quarterly data'!BE147</f>
        <v>483</v>
      </c>
      <c r="BE127" s="423">
        <f>'Quarterly data'!BF147</f>
        <v>500</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565</v>
      </c>
      <c r="BO127" s="423">
        <f>'Quarterly data'!BP147</f>
        <v>557</v>
      </c>
      <c r="BP127" s="423">
        <f>'Quarterly data'!BQ147</f>
        <v>609</v>
      </c>
      <c r="BQ127" s="423">
        <f>'Quarterly data'!BR147</f>
        <v>614</v>
      </c>
      <c r="BR127" s="423">
        <f>'Quarterly data'!BS147</f>
        <v>635</v>
      </c>
      <c r="BS127" s="423">
        <f>'Quarterly data'!BT147</f>
        <v>641</v>
      </c>
      <c r="BT127" s="423">
        <f>'Quarterly data'!BU147</f>
        <v>668</v>
      </c>
      <c r="BU127" s="423">
        <f>'Quarterly data'!BV147</f>
        <v>673</v>
      </c>
      <c r="BV127" s="423">
        <f>'Quarterly data'!BW147</f>
        <v>660</v>
      </c>
      <c r="BW127" s="423">
        <f>'Quarterly data'!BX147</f>
        <v>685</v>
      </c>
      <c r="BX127" s="423">
        <f>'Quarterly data'!BY147</f>
        <v>686</v>
      </c>
      <c r="BY127" s="423">
        <f>'Quarterly data'!BZ147</f>
        <v>724</v>
      </c>
      <c r="BZ127" s="423">
        <f>'Quarterly data'!CA147</f>
        <v>712</v>
      </c>
      <c r="CA127" s="423">
        <f>'Quarterly data'!CB147</f>
        <v>726</v>
      </c>
      <c r="CB127" s="423">
        <f>'Quarterly data'!CC147</f>
        <v>749</v>
      </c>
      <c r="CC127" s="423">
        <f>'Quarterly data'!CD147</f>
        <v>761</v>
      </c>
      <c r="CD127" s="423">
        <f>'Quarterly data'!CE147</f>
        <v>785</v>
      </c>
      <c r="CE127" s="423">
        <f>'Quarterly data'!CF147</f>
        <v>803</v>
      </c>
      <c r="CF127" s="423">
        <f>'Quarterly data'!CG147</f>
        <v>824</v>
      </c>
      <c r="CG127" s="423">
        <f>'Quarterly data'!CH147</f>
        <v>841</v>
      </c>
      <c r="CH127" s="423">
        <f>'Quarterly data'!CI147</f>
        <v>859</v>
      </c>
      <c r="CI127" s="423">
        <f>'Quarterly data'!CJ147</f>
        <v>875</v>
      </c>
      <c r="CJ127" s="423">
        <f>'Quarterly data'!CK147</f>
        <v>873</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984</v>
      </c>
      <c r="CR127" s="423">
        <f>'Quarterly data'!CS147</f>
        <v>1023</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44</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50</v>
      </c>
      <c r="BH128" s="426">
        <f>'Quarterly data'!BI148</f>
        <v>50</v>
      </c>
      <c r="BI128" s="426">
        <f>'Quarterly data'!BJ148</f>
        <v>49</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78</v>
      </c>
      <c r="BS128" s="426">
        <f>'Quarterly data'!BT148</f>
        <v>69</v>
      </c>
      <c r="BT128" s="426">
        <f>'Quarterly data'!BU148</f>
        <v>82</v>
      </c>
      <c r="BU128" s="426">
        <f>'Quarterly data'!BV148</f>
        <v>89</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96</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104</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97</v>
      </c>
      <c r="AU129" s="423">
        <f>'Quarterly data'!AV149</f>
        <v>89</v>
      </c>
      <c r="AV129" s="423">
        <f>'Quarterly data'!AW149</f>
        <v>99</v>
      </c>
      <c r="AW129" s="423">
        <f>'Quarterly data'!AX149</f>
        <v>102</v>
      </c>
      <c r="AX129" s="423">
        <f>'Quarterly data'!AY149</f>
        <v>112</v>
      </c>
      <c r="AY129" s="423">
        <f>'Quarterly data'!AZ149</f>
        <v>94</v>
      </c>
      <c r="AZ129" s="423">
        <f>'Quarterly data'!BA149</f>
        <v>95</v>
      </c>
      <c r="BA129" s="423">
        <f>'Quarterly data'!BB149</f>
        <v>103</v>
      </c>
      <c r="BB129" s="423">
        <f>'Quarterly data'!BC149</f>
        <v>118</v>
      </c>
      <c r="BC129" s="423">
        <f>'Quarterly data'!BD149</f>
        <v>100</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130</v>
      </c>
      <c r="BL129" s="423">
        <f>'Quarterly data'!BM149</f>
        <v>132</v>
      </c>
      <c r="BM129" s="423">
        <f>'Quarterly data'!BN149</f>
        <v>134</v>
      </c>
      <c r="BN129" s="423">
        <f>'Quarterly data'!BO149</f>
        <v>126</v>
      </c>
      <c r="BO129" s="423">
        <f>'Quarterly data'!BP149</f>
        <v>129</v>
      </c>
      <c r="BP129" s="423">
        <f>'Quarterly data'!BQ149</f>
        <v>135</v>
      </c>
      <c r="BQ129" s="423">
        <f>'Quarterly data'!BR149</f>
        <v>136</v>
      </c>
      <c r="BR129" s="423">
        <f>'Quarterly data'!BS149</f>
        <v>136</v>
      </c>
      <c r="BS129" s="423">
        <f>'Quarterly data'!BT149</f>
        <v>131</v>
      </c>
      <c r="BT129" s="423">
        <f>'Quarterly data'!BU149</f>
        <v>145</v>
      </c>
      <c r="BU129" s="423">
        <f>'Quarterly data'!BV149</f>
        <v>125</v>
      </c>
      <c r="BV129" s="423">
        <f>'Quarterly data'!BW149</f>
        <v>117</v>
      </c>
      <c r="BW129" s="423">
        <f>'Quarterly data'!BX149</f>
        <v>130</v>
      </c>
      <c r="BX129" s="423">
        <f>'Quarterly data'!BY149</f>
        <v>133</v>
      </c>
      <c r="BY129" s="423">
        <f>'Quarterly data'!BZ149</f>
        <v>139</v>
      </c>
      <c r="BZ129" s="423">
        <f>'Quarterly data'!CA149</f>
        <v>135</v>
      </c>
      <c r="CA129" s="423">
        <f>'Quarterly data'!CB149</f>
        <v>137</v>
      </c>
      <c r="CB129" s="423">
        <f>'Quarterly data'!CC149</f>
        <v>142</v>
      </c>
      <c r="CC129" s="423">
        <f>'Quarterly data'!CD149</f>
        <v>146</v>
      </c>
      <c r="CD129" s="423">
        <f>'Quarterly data'!CE149</f>
        <v>151</v>
      </c>
      <c r="CE129" s="423">
        <f>'Quarterly data'!CF149</f>
        <v>160</v>
      </c>
      <c r="CF129" s="423">
        <f>'Quarterly data'!CG149</f>
        <v>161</v>
      </c>
      <c r="CG129" s="423">
        <f>'Quarterly data'!CH149</f>
        <v>167</v>
      </c>
      <c r="CH129" s="423">
        <f>'Quarterly data'!CI149</f>
        <v>167</v>
      </c>
      <c r="CI129" s="423">
        <f>'Quarterly data'!CJ149</f>
        <v>175</v>
      </c>
      <c r="CJ129" s="423">
        <f>'Quarterly data'!CK149</f>
        <v>166</v>
      </c>
      <c r="CK129" s="423">
        <f>'Quarterly data'!CL149</f>
        <v>160</v>
      </c>
      <c r="CL129" s="423">
        <f>'Quarterly data'!CM149</f>
        <v>158</v>
      </c>
      <c r="CM129" s="423">
        <f>'Quarterly data'!CN149</f>
        <v>160</v>
      </c>
      <c r="CN129" s="423">
        <f>'Quarterly data'!CO149</f>
        <v>165</v>
      </c>
      <c r="CO129" s="423">
        <f>'Quarterly data'!CP149</f>
        <v>170</v>
      </c>
      <c r="CP129" s="423">
        <f>'Quarterly data'!CQ149</f>
        <v>175</v>
      </c>
      <c r="CQ129" s="423">
        <f>'Quarterly data'!CR149</f>
        <v>174</v>
      </c>
      <c r="CR129" s="423">
        <f>'Quarterly data'!CS149</f>
        <v>176</v>
      </c>
      <c r="CS129" s="423">
        <f>'Quarterly data'!CT149</f>
        <v>190</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7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7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7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7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168.3679222284994</v>
      </c>
      <c r="CU203" s="351">
        <f>'Quarterly data'!CV233</f>
        <v>286.57860051828106</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7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7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614.08218580488142</v>
      </c>
      <c r="DI215" s="100">
        <f>'Quarterly data'!DJ282</f>
        <v>640.50884865780063</v>
      </c>
      <c r="DJ215" s="100">
        <f>'Quarterly data'!DK282</f>
        <v>0</v>
      </c>
      <c r="DK215" s="100">
        <f>'Quarterly data'!DL282</f>
        <v>0</v>
      </c>
      <c r="DL215" s="100">
        <f>'Quarterly data'!DM282</f>
        <v>0</v>
      </c>
      <c r="DM215" s="100">
        <f>'Quarterly data'!DN282</f>
        <v>0</v>
      </c>
      <c r="DN215" s="100">
        <f>'Quarterly data'!DO282</f>
        <v>0</v>
      </c>
    </row>
    <row r="216" spans="1:118" ht="15.7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529.73159790241255</v>
      </c>
      <c r="DI216" s="100">
        <f>'Quarterly data'!DJ283</f>
        <v>539.69427579435921</v>
      </c>
      <c r="DJ216" s="100">
        <f>'Quarterly data'!DK283</f>
        <v>0</v>
      </c>
      <c r="DK216" s="100">
        <f>'Quarterly data'!DL283</f>
        <v>0</v>
      </c>
      <c r="DL216" s="100">
        <f>'Quarterly data'!DM283</f>
        <v>0</v>
      </c>
      <c r="DM216" s="100">
        <f>'Quarterly data'!DN283</f>
        <v>0</v>
      </c>
      <c r="DN216" s="100">
        <f>'Quarterly data'!DO283</f>
        <v>0</v>
      </c>
    </row>
    <row r="217" spans="1:118" ht="15.7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221.88914341989528</v>
      </c>
      <c r="DI217" s="100">
        <f>'Quarterly data'!DJ284</f>
        <v>241.6620357061978</v>
      </c>
      <c r="DJ217" s="100">
        <f>'Quarterly data'!DK284</f>
        <v>0</v>
      </c>
      <c r="DK217" s="100">
        <f>'Quarterly data'!DL284</f>
        <v>0</v>
      </c>
      <c r="DL217" s="100">
        <f>'Quarterly data'!DM284</f>
        <v>0</v>
      </c>
      <c r="DM217" s="100">
        <f>'Quarterly data'!DN284</f>
        <v>0</v>
      </c>
      <c r="DN217" s="100">
        <f>'Quarterly data'!DO284</f>
        <v>0</v>
      </c>
    </row>
    <row r="218" spans="1:118" ht="15.7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256.86615524910076</v>
      </c>
      <c r="DI218" s="100">
        <f>'Quarterly data'!DJ285</f>
        <v>246.58512741009937</v>
      </c>
      <c r="DJ218" s="100">
        <f>'Quarterly data'!DK285</f>
        <v>0</v>
      </c>
      <c r="DK218" s="100">
        <f>'Quarterly data'!DL285</f>
        <v>0</v>
      </c>
      <c r="DL218" s="100">
        <f>'Quarterly data'!DM285</f>
        <v>0</v>
      </c>
      <c r="DM218" s="100">
        <f>'Quarterly data'!DN285</f>
        <v>0</v>
      </c>
      <c r="DN218" s="100">
        <f>'Quarterly data'!DO285</f>
        <v>0</v>
      </c>
    </row>
    <row r="219" spans="1:118" ht="15.7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50.976299233416469</v>
      </c>
      <c r="DI219" s="100">
        <f>'Quarterly data'!DJ286</f>
        <v>51.447112678062012</v>
      </c>
      <c r="DJ219" s="100">
        <f>'Quarterly data'!DK286</f>
        <v>0</v>
      </c>
      <c r="DK219" s="100">
        <f>'Quarterly data'!DL286</f>
        <v>0</v>
      </c>
      <c r="DL219" s="100">
        <f>'Quarterly data'!DM286</f>
        <v>0</v>
      </c>
      <c r="DM219" s="100">
        <f>'Quarterly data'!DN286</f>
        <v>0</v>
      </c>
      <c r="DN219" s="100">
        <f>'Quarterly data'!DO286</f>
        <v>0</v>
      </c>
    </row>
    <row r="220" spans="1:118" ht="15.7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84.350587902468789</v>
      </c>
      <c r="DI220" s="100">
        <f>'Quarterly data'!DJ287</f>
        <v>100.8145728634415</v>
      </c>
      <c r="DJ220" s="100">
        <f>'Quarterly data'!DK287</f>
        <v>0</v>
      </c>
      <c r="DK220" s="100">
        <f>'Quarterly data'!DL287</f>
        <v>0</v>
      </c>
      <c r="DL220" s="100">
        <f>'Quarterly data'!DM287</f>
        <v>0</v>
      </c>
      <c r="DM220" s="100">
        <f>'Quarterly data'!DN287</f>
        <v>0</v>
      </c>
      <c r="DN220" s="100">
        <f>'Quarterly data'!DO287</f>
        <v>0</v>
      </c>
    </row>
    <row r="221" spans="1:118" ht="15.7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128.67317707767893</v>
      </c>
      <c r="DI221" s="100">
        <f>'Quarterly data'!DJ288</f>
        <v>144.92292005721589</v>
      </c>
      <c r="DJ221" s="100">
        <f>'Quarterly data'!DK288</f>
        <v>0</v>
      </c>
      <c r="DK221" s="100">
        <f>'Quarterly data'!DL288</f>
        <v>0</v>
      </c>
      <c r="DL221" s="100">
        <f>'Quarterly data'!DM288</f>
        <v>0</v>
      </c>
      <c r="DM221" s="100">
        <f>'Quarterly data'!DN288</f>
        <v>0</v>
      </c>
      <c r="DN221" s="100">
        <f>'Quarterly data'!DO288</f>
        <v>0</v>
      </c>
    </row>
    <row r="222" spans="1:118" ht="15.7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35.575244605200226</v>
      </c>
      <c r="DI222" s="100">
        <f>'Quarterly data'!DJ289</f>
        <v>51.824987584737187</v>
      </c>
      <c r="DJ222" s="100">
        <f>'Quarterly data'!DK289</f>
        <v>0</v>
      </c>
      <c r="DK222" s="100">
        <f>'Quarterly data'!DL289</f>
        <v>0</v>
      </c>
      <c r="DL222" s="100">
        <f>'Quarterly data'!DM289</f>
        <v>0</v>
      </c>
      <c r="DM222" s="100">
        <f>'Quarterly data'!DN289</f>
        <v>0</v>
      </c>
      <c r="DN222" s="100">
        <f>'Quarterly data'!DO289</f>
        <v>0</v>
      </c>
    </row>
    <row r="223" spans="1:118" ht="15.7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93.097932472478689</v>
      </c>
      <c r="DI223" s="100">
        <f>'Quarterly data'!DJ290</f>
        <v>93.097932472478689</v>
      </c>
      <c r="DJ223" s="100">
        <f>'Quarterly data'!DK290</f>
        <v>0</v>
      </c>
      <c r="DK223" s="100">
        <f>'Quarterly data'!DL290</f>
        <v>0</v>
      </c>
      <c r="DL223" s="100">
        <f>'Quarterly data'!DM290</f>
        <v>0</v>
      </c>
      <c r="DM223" s="100">
        <f>'Quarterly data'!DN290</f>
        <v>0</v>
      </c>
      <c r="DN223" s="100">
        <f>'Quarterly data'!DO290</f>
        <v>0</v>
      </c>
    </row>
    <row r="224" spans="1:118" ht="15.7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784.80399147497974</v>
      </c>
      <c r="DC224" s="100">
        <f>'Quarterly data'!DD291</f>
        <v>888.43246719477986</v>
      </c>
      <c r="DD224" s="100">
        <f>'Quarterly data'!DE291</f>
        <v>883.86035079418548</v>
      </c>
      <c r="DE224" s="100">
        <f>'Quarterly data'!DF291</f>
        <v>964.71615512844983</v>
      </c>
      <c r="DF224" s="100">
        <f>'Quarterly data'!DG291</f>
        <v>1051.7485981312316</v>
      </c>
      <c r="DG224" s="100">
        <f>'Quarterly data'!DH291</f>
        <v>1117.476113690363</v>
      </c>
      <c r="DH224" s="100">
        <f>'Quarterly data'!DI291</f>
        <v>1239.9341793685608</v>
      </c>
      <c r="DI224" s="100">
        <f>'Quarterly data'!DJ291</f>
        <v>886.19625283131506</v>
      </c>
      <c r="DJ224" s="100">
        <f>'Quarterly data'!DK291</f>
        <v>0</v>
      </c>
      <c r="DK224" s="100">
        <f>'Quarterly data'!DL291</f>
        <v>0</v>
      </c>
      <c r="DL224" s="100">
        <f>'Quarterly data'!DM291</f>
        <v>0</v>
      </c>
      <c r="DM224" s="100">
        <f>'Quarterly data'!DN291</f>
        <v>0</v>
      </c>
      <c r="DN224" s="100">
        <f>'Quarterly data'!DO291</f>
        <v>0</v>
      </c>
    </row>
    <row r="225" spans="1:118" ht="15.7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722.37340849776763</v>
      </c>
      <c r="DI225" s="100">
        <f>'Quarterly data'!DJ292</f>
        <v>531.01040447223363</v>
      </c>
      <c r="DJ225" s="100">
        <f>'Quarterly data'!DK292</f>
        <v>0</v>
      </c>
      <c r="DK225" s="100">
        <f>'Quarterly data'!DL292</f>
        <v>0</v>
      </c>
      <c r="DL225" s="100">
        <f>'Quarterly data'!DM292</f>
        <v>0</v>
      </c>
      <c r="DM225" s="100">
        <f>'Quarterly data'!DN292</f>
        <v>0</v>
      </c>
      <c r="DN225" s="100">
        <f>'Quarterly data'!DO292</f>
        <v>0</v>
      </c>
    </row>
    <row r="226" spans="1:118" ht="15.7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0</v>
      </c>
      <c r="DK226" s="100">
        <f>'Quarterly data'!DL293</f>
        <v>0</v>
      </c>
      <c r="DL226" s="100">
        <f>'Quarterly data'!DM293</f>
        <v>0</v>
      </c>
      <c r="DM226" s="100">
        <f>'Quarterly data'!DN293</f>
        <v>0</v>
      </c>
      <c r="DN226" s="100">
        <f>'Quarterly data'!DO293</f>
        <v>0</v>
      </c>
    </row>
    <row r="227" spans="1:118" ht="15.7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0</v>
      </c>
      <c r="DK227" s="100">
        <f>'Quarterly data'!DL294</f>
        <v>0</v>
      </c>
      <c r="DL227" s="100">
        <f>'Quarterly data'!DM294</f>
        <v>0</v>
      </c>
      <c r="DM227" s="100">
        <f>'Quarterly data'!DN294</f>
        <v>0</v>
      </c>
      <c r="DN227" s="100">
        <f>'Quarterly data'!DO294</f>
        <v>0</v>
      </c>
    </row>
    <row r="228" spans="1:118" ht="15.7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0</v>
      </c>
      <c r="DK228" s="100">
        <f>'Quarterly data'!DL296</f>
        <v>0</v>
      </c>
      <c r="DL228" s="100">
        <f>'Quarterly data'!DM296</f>
        <v>0</v>
      </c>
      <c r="DM228" s="100">
        <f>'Quarterly data'!DN296</f>
        <v>0</v>
      </c>
      <c r="DN228" s="100">
        <f>'Quarterly data'!DO296</f>
        <v>0</v>
      </c>
    </row>
    <row r="229" spans="1:118" ht="15.7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33.300339999999998</v>
      </c>
      <c r="BH229" s="100">
        <f>'Quarterly data'!BI297</f>
        <v>41.198389999999996</v>
      </c>
      <c r="BI229" s="100">
        <f>'Quarterly data'!BJ297</f>
        <v>46.087900000000005</v>
      </c>
      <c r="BJ229" s="100">
        <f>'Quarterly data'!BK297</f>
        <v>44.964560000000006</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0</v>
      </c>
      <c r="DK229" s="100">
        <f>'Quarterly data'!DL297</f>
        <v>0</v>
      </c>
      <c r="DL229" s="100">
        <f>'Quarterly data'!DM297</f>
        <v>0</v>
      </c>
      <c r="DM229" s="100">
        <f>'Quarterly data'!DN297</f>
        <v>0</v>
      </c>
      <c r="DN229" s="100">
        <f>'Quarterly data'!DO297</f>
        <v>0</v>
      </c>
    </row>
    <row r="230" spans="1:118" ht="15.7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350.02094417014007</v>
      </c>
      <c r="DC230" s="100">
        <f>'Quarterly data'!DD299</f>
        <v>316.43091032914026</v>
      </c>
      <c r="DD230" s="100">
        <f>'Quarterly data'!DE299</f>
        <v>291.67504368189242</v>
      </c>
      <c r="DE230" s="100">
        <f>'Quarterly data'!DF299</f>
        <v>455.12555472824124</v>
      </c>
      <c r="DF230" s="100">
        <f>'Quarterly data'!DG299</f>
        <v>410.03395181381109</v>
      </c>
      <c r="DG230" s="100">
        <f>'Quarterly data'!DH299</f>
        <v>378.45817629999738</v>
      </c>
      <c r="DH230" s="100">
        <f>'Quarterly data'!DI299</f>
        <v>436.16818822482304</v>
      </c>
      <c r="DI230" s="100">
        <f>'Quarterly data'!DJ299</f>
        <v>328.9470985360814</v>
      </c>
      <c r="DJ230" s="100">
        <f>'Quarterly data'!DK299</f>
        <v>0</v>
      </c>
      <c r="DK230" s="100">
        <f>'Quarterly data'!DL299</f>
        <v>0</v>
      </c>
      <c r="DL230" s="100">
        <f>'Quarterly data'!DM299</f>
        <v>0</v>
      </c>
      <c r="DM230" s="100">
        <f>'Quarterly data'!DN299</f>
        <v>0</v>
      </c>
      <c r="DN230" s="100">
        <f>'Quarterly data'!DO299</f>
        <v>0</v>
      </c>
    </row>
    <row r="231" spans="1:118" ht="15.7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0</v>
      </c>
      <c r="DK231" s="100">
        <f>'Quarterly data'!DL300</f>
        <v>0</v>
      </c>
      <c r="DL231" s="100">
        <f>'Quarterly data'!DM300</f>
        <v>0</v>
      </c>
      <c r="DM231" s="100">
        <f>'Quarterly data'!DN300</f>
        <v>0</v>
      </c>
      <c r="DN231" s="100">
        <f>'Quarterly data'!DO300</f>
        <v>0</v>
      </c>
    </row>
    <row r="232" spans="1:118" ht="15.7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145.20356899164011</v>
      </c>
      <c r="DC232" s="100">
        <f>'Quarterly data'!DD301</f>
        <v>154.59126087264025</v>
      </c>
      <c r="DD232" s="100">
        <f>'Quarterly data'!DE301</f>
        <v>137.38205060189242</v>
      </c>
      <c r="DE232" s="100">
        <f>'Quarterly data'!DF301</f>
        <v>168.19049472924121</v>
      </c>
      <c r="DF232" s="100">
        <f>'Quarterly data'!DG301</f>
        <v>116.1027224928112</v>
      </c>
      <c r="DG232" s="100">
        <f>'Quarterly data'!DH301</f>
        <v>166.82509252099737</v>
      </c>
      <c r="DH232" s="100">
        <f>'Quarterly data'!DI301</f>
        <v>155.68341479649871</v>
      </c>
      <c r="DI232" s="100">
        <f>'Quarterly data'!DJ301</f>
        <v>182.4329949826087</v>
      </c>
      <c r="DJ232" s="100">
        <f>'Quarterly data'!DK301</f>
        <v>0</v>
      </c>
      <c r="DK232" s="100">
        <f>'Quarterly data'!DL301</f>
        <v>0</v>
      </c>
      <c r="DL232" s="100">
        <f>'Quarterly data'!DM301</f>
        <v>0</v>
      </c>
      <c r="DM232" s="100">
        <f>'Quarterly data'!DN301</f>
        <v>0</v>
      </c>
      <c r="DN232" s="100">
        <f>'Quarterly data'!DO301</f>
        <v>0</v>
      </c>
    </row>
    <row r="233" spans="1:118" ht="15.7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81.392582645969981</v>
      </c>
      <c r="DI233" s="100">
        <f>'Quarterly data'!DJ302</f>
        <v>26.238749822999999</v>
      </c>
      <c r="DJ233" s="100">
        <f>'Quarterly data'!DK302</f>
        <v>0</v>
      </c>
      <c r="DK233" s="100">
        <f>'Quarterly data'!DL302</f>
        <v>0</v>
      </c>
      <c r="DL233" s="100">
        <f>'Quarterly data'!DM302</f>
        <v>0</v>
      </c>
      <c r="DM233" s="100">
        <f>'Quarterly data'!DN302</f>
        <v>0</v>
      </c>
      <c r="DN233" s="100">
        <f>'Quarterly data'!DO302</f>
        <v>0</v>
      </c>
    </row>
    <row r="234" spans="1:118" ht="15.7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87.659771393626187</v>
      </c>
      <c r="DI234" s="100">
        <f>'Quarterly data'!DJ303</f>
        <v>90.874986899943082</v>
      </c>
      <c r="DJ234" s="100">
        <f>'Quarterly data'!DK303</f>
        <v>0</v>
      </c>
      <c r="DK234" s="100">
        <f>'Quarterly data'!DL303</f>
        <v>0</v>
      </c>
      <c r="DL234" s="100">
        <f>'Quarterly data'!DM303</f>
        <v>0</v>
      </c>
      <c r="DM234" s="100">
        <f>'Quarterly data'!DN303</f>
        <v>0</v>
      </c>
      <c r="DN234" s="100">
        <f>'Quarterly data'!DO303</f>
        <v>0</v>
      </c>
    </row>
    <row r="235" spans="1:118" ht="15.7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108.11076634281144</v>
      </c>
      <c r="DJ235" s="100">
        <f>'Quarterly data'!DK304</f>
        <v>0</v>
      </c>
      <c r="DK235" s="100">
        <f>'Quarterly data'!DL304</f>
        <v>0</v>
      </c>
      <c r="DL235" s="100">
        <f>'Quarterly data'!DM304</f>
        <v>0</v>
      </c>
      <c r="DM235" s="100">
        <f>'Quarterly data'!DN304</f>
        <v>0</v>
      </c>
      <c r="DN235" s="100">
        <f>'Quarterly data'!DO304</f>
        <v>0</v>
      </c>
    </row>
    <row r="236" spans="1:118" ht="15.7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0</v>
      </c>
      <c r="DK236" s="100">
        <f>'Quarterly data'!DL305</f>
        <v>0</v>
      </c>
      <c r="DL236" s="100">
        <f>'Quarterly data'!DM305</f>
        <v>0</v>
      </c>
      <c r="DM236" s="100">
        <f>'Quarterly data'!DN305</f>
        <v>0</v>
      </c>
      <c r="DN236" s="100">
        <f>'Quarterly data'!DO305</f>
        <v>0</v>
      </c>
    </row>
    <row r="237" spans="1:118" ht="15.7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106.63674948299999</v>
      </c>
      <c r="DI237" s="100">
        <f>'Quarterly data'!DJ306</f>
        <v>133.81899966899991</v>
      </c>
      <c r="DJ237" s="100">
        <f>'Quarterly data'!DK306</f>
        <v>0</v>
      </c>
      <c r="DK237" s="100">
        <f>'Quarterly data'!DL306</f>
        <v>0</v>
      </c>
      <c r="DL237" s="100">
        <f>'Quarterly data'!DM306</f>
        <v>0</v>
      </c>
      <c r="DM237" s="100">
        <f>'Quarterly data'!DN306</f>
        <v>0</v>
      </c>
      <c r="DN237" s="100">
        <f>'Quarterly data'!DO306</f>
        <v>0</v>
      </c>
    </row>
    <row r="238" spans="1:118">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7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7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t="e">
        <f>'Quarterly data'!BD322</f>
        <v>#DIV/0!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t="e">
        <f>'Quarterly data'!AE322</f>
        <v>#DIV/0!</v>
      </c>
      <c r="AE245" s="349" t="e">
        <f>'Quarterly data'!AF322</f>
        <v>#DIV/0!</v>
      </c>
      <c r="AF245" s="349" t="e">
        <f>'Quarterly data'!AG322</f>
        <v>#DIV/0!</v>
      </c>
      <c r="AG245" s="349" t="e">
        <f>'Quarterly data'!AH322</f>
        <v>#DIV/0!</v>
      </c>
      <c r="AH245" s="349" t="e">
        <f>'Quarterly data'!AI322</f>
        <v>#DIV/0!</v>
      </c>
      <c r="AI245" s="349" t="e">
        <f>'Quarterly data'!AJ322</f>
        <v>#DIV/0!</v>
      </c>
      <c r="AJ245" s="349" t="e">
        <f>'Quarterly data'!AK322</f>
        <v>#DIV/0!</v>
      </c>
      <c r="AK245" s="349" t="e">
        <f>'Quarterly data'!AL322</f>
        <v>#DIV/0!</v>
      </c>
      <c r="AL245" s="349" t="e">
        <f>'Quarterly data'!AM322</f>
        <v>#DIV/0!</v>
      </c>
      <c r="AM245" s="349" t="e">
        <f>'Quarterly data'!AN322</f>
        <v>#DIV/0!</v>
      </c>
      <c r="AN245" s="349" t="e">
        <f>'Quarterly data'!AO322</f>
        <v>#DIV/0!</v>
      </c>
      <c r="AO245" s="349" t="e">
        <f>'Quarterly data'!AP322</f>
        <v>#DIV/0!</v>
      </c>
      <c r="AP245" s="349" t="e">
        <f>'Quarterly data'!AQ322</f>
        <v>#DIV/0!</v>
      </c>
      <c r="AQ245" s="349" t="e">
        <f>'Quarterly data'!AR322</f>
        <v>#DIV/0!</v>
      </c>
      <c r="AR245" s="349" t="e">
        <f>'Quarterly data'!AS322</f>
        <v>#DIV/0!</v>
      </c>
      <c r="AS245" s="349" t="e">
        <f>'Quarterly data'!AT322</f>
        <v>#DIV/0!</v>
      </c>
      <c r="AT245" s="349" t="e">
        <f>'Quarterly data'!AU322</f>
        <v>#DIV/0!</v>
      </c>
      <c r="AU245" s="349" t="e">
        <f>'Quarterly data'!AV322</f>
        <v>#DIV/0!</v>
      </c>
      <c r="AV245" s="349" t="e">
        <f>'Quarterly data'!AW322</f>
        <v>#DIV/0!</v>
      </c>
      <c r="AW245" s="349" t="e">
        <f>'Quarterly data'!AX322</f>
        <v>#DIV/0!</v>
      </c>
      <c r="AX245" s="349" t="e">
        <f>'Quarterly data'!AY322</f>
        <v>#DIV/0!</v>
      </c>
      <c r="AY245" s="349" t="e">
        <f>'Quarterly data'!AZ322</f>
        <v>#DIV/0!</v>
      </c>
      <c r="AZ245" s="349" t="e">
        <f>'Quarterly data'!BA322</f>
        <v>#DIV/0!</v>
      </c>
      <c r="BA245" s="349" t="e">
        <f>'Quarterly data'!BB322</f>
        <v>#DIV/0!</v>
      </c>
      <c r="BB245" s="349" t="e">
        <f>'Quarterly data'!BC322</f>
        <v>#DIV/0!</v>
      </c>
      <c r="BC245" s="349" t="e">
        <f>'Quarterly data'!BD322</f>
        <v>#DIV/0!</v>
      </c>
      <c r="BD245" s="349" t="e">
        <f>'Quarterly data'!BE322</f>
        <v>#DIV/0!</v>
      </c>
      <c r="BE245" s="349" t="e">
        <f>'Quarterly data'!BF322</f>
        <v>#DIV/0!</v>
      </c>
      <c r="BF245" s="349" t="e">
        <f>'Quarterly data'!BG322</f>
        <v>#DIV/0!</v>
      </c>
      <c r="BG245" s="349" t="e">
        <f>'Quarterly data'!BH322</f>
        <v>#DIV/0!</v>
      </c>
      <c r="BH245" s="349" t="e">
        <f>'Quarterly data'!BI322</f>
        <v>#DIV/0!</v>
      </c>
      <c r="BI245" s="349" t="e">
        <f>'Quarterly data'!BJ322</f>
        <v>#DIV/0!</v>
      </c>
      <c r="BJ245" s="349" t="e">
        <f>'Quarterly data'!BK322</f>
        <v>#DIV/0!</v>
      </c>
      <c r="BK245" s="349" t="e">
        <f>'Quarterly data'!BL322</f>
        <v>#DIV/0!</v>
      </c>
      <c r="BL245" s="349" t="e">
        <f>'Quarterly data'!BM322</f>
        <v>#DIV/0!</v>
      </c>
      <c r="BM245" s="349" t="e">
        <f>'Quarterly data'!BN322</f>
        <v>#DIV/0!</v>
      </c>
      <c r="BN245" s="349" t="e">
        <f>'Quarterly data'!BO322</f>
        <v>#DIV/0!</v>
      </c>
      <c r="BO245" s="349" t="e">
        <f>'Quarterly data'!BP322</f>
        <v>#DIV/0!</v>
      </c>
      <c r="BP245" s="349" t="e">
        <f>'Quarterly data'!BQ322</f>
        <v>#DIV/0!</v>
      </c>
      <c r="BQ245" s="349" t="e">
        <f>'Quarterly data'!BR322</f>
        <v>#DIV/0!</v>
      </c>
      <c r="BR245" s="349" t="e">
        <f>'Quarterly data'!BS322</f>
        <v>#DIV/0!</v>
      </c>
      <c r="BS245" s="349" t="e">
        <f>'Quarterly data'!BT322</f>
        <v>#DIV/0!</v>
      </c>
      <c r="BT245" s="349" t="e">
        <f>'Quarterly data'!BU322</f>
        <v>#DIV/0!</v>
      </c>
      <c r="BU245" s="349" t="e">
        <f>'Quarterly data'!BV322</f>
        <v>#DIV/0!</v>
      </c>
      <c r="BV245" s="349" t="e">
        <f>'Quarterly data'!BW322</f>
        <v>#DIV/0!</v>
      </c>
      <c r="BW245" s="349" t="e">
        <f>'Quarterly data'!BX322</f>
        <v>#DIV/0!</v>
      </c>
      <c r="BX245" s="349" t="e">
        <f>'Quarterly data'!BY322</f>
        <v>#DIV/0!</v>
      </c>
      <c r="BY245" s="349" t="e">
        <f>'Quarterly data'!BZ322</f>
        <v>#DIV/0!</v>
      </c>
      <c r="BZ245" s="349" t="e">
        <f>'Quarterly data'!CA322</f>
        <v>#DIV/0!</v>
      </c>
      <c r="CA245" s="349" t="e">
        <f>'Quarterly data'!CB322</f>
        <v>#DIV/0!</v>
      </c>
      <c r="CB245" s="349" t="e">
        <f>'Quarterly data'!CC322</f>
        <v>#DIV/0!</v>
      </c>
      <c r="CC245" s="349" t="e">
        <f>'Quarterly data'!CD322</f>
        <v>#DIV/0!</v>
      </c>
      <c r="CD245" s="349" t="e">
        <f>'Quarterly data'!CE322</f>
        <v>#DIV/0!</v>
      </c>
      <c r="CE245" s="349" t="e">
        <f>'Quarterly data'!CF322</f>
        <v>#DIV/0!</v>
      </c>
      <c r="CF245" s="349" t="e">
        <f>'Quarterly data'!CG322</f>
        <v>#DIV/0!</v>
      </c>
      <c r="CG245" s="349" t="e">
        <f>'Quarterly data'!CH322</f>
        <v>#DIV/0!</v>
      </c>
      <c r="CH245" s="349" t="e">
        <f>'Quarterly data'!CI322</f>
        <v>#DIV/0!</v>
      </c>
      <c r="CI245" s="349" t="e">
        <f>'Quarterly data'!CJ322</f>
        <v>#DIV/0!</v>
      </c>
      <c r="CJ245" s="349" t="e">
        <f>'Quarterly data'!CK322</f>
        <v>#DIV/0!</v>
      </c>
      <c r="CK245" s="349" t="e">
        <f>'Quarterly data'!CL322</f>
        <v>#DIV/0!</v>
      </c>
      <c r="CL245" s="349" t="e">
        <f>'Quarterly data'!CM322</f>
        <v>#DIV/0!</v>
      </c>
      <c r="CM245" s="349" t="e">
        <f>'Quarterly data'!CN322</f>
        <v>#DIV/0!</v>
      </c>
      <c r="CN245" s="349" t="e">
        <f>'Quarterly data'!CO322</f>
        <v>#DIV/0!</v>
      </c>
      <c r="CO245" s="349" t="e">
        <f>'Quarterly data'!CP322</f>
        <v>#DIV/0!</v>
      </c>
      <c r="CP245" s="349" t="e">
        <f>'Quarterly data'!CQ322</f>
        <v>#DIV/0!</v>
      </c>
      <c r="CQ245" s="349" t="e">
        <f>'Quarterly data'!CR322</f>
        <v>#DIV/0!</v>
      </c>
      <c r="CR245" s="349" t="e">
        <f>'Quarterly data'!CS322</f>
        <v>#DIV/0!</v>
      </c>
      <c r="CS245" s="349" t="e">
        <f>'Quarterly data'!CT322</f>
        <v>#DIV/0!</v>
      </c>
      <c r="CT245" s="349" t="e">
        <f>'Quarterly data'!CU322</f>
        <v>#DIV/0!</v>
      </c>
      <c r="CU245" s="349" t="e">
        <f>'Quarterly data'!CV322</f>
        <v>#DIV/0!</v>
      </c>
      <c r="CV245" s="349" t="e">
        <f>'Quarterly data'!CW322</f>
        <v>#DIV/0!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447675</xdr:colOff>
                <xdr:row>0</xdr:row>
                <xdr:rowOff>142875</xdr:rowOff>
              </from>
              <to>
                <xdr:col>86</xdr:col>
                <xdr:colOff>762000</xdr:colOff>
                <xdr:row>2</xdr:row>
                <xdr:rowOff>66675</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Quarterly data (2)</vt:lpstr>
      <vt:lpstr>ToC data doc</vt:lpstr>
      <vt:lpstr>monthly data</vt:lpstr>
      <vt:lpstr>Quarterly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User</cp:lastModifiedBy>
  <cp:lastPrinted>2020-11-14T00:53:58Z</cp:lastPrinted>
  <dcterms:created xsi:type="dcterms:W3CDTF">2018-08-06T07:02:49Z</dcterms:created>
  <dcterms:modified xsi:type="dcterms:W3CDTF">2023-05-16T06:07:33Z</dcterms:modified>
</cp:coreProperties>
</file>