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Dev" sheetId="1" r:id="rId4"/>
    <sheet state="visible" name="Z Score" sheetId="2" r:id="rId5"/>
    <sheet state="visible" name="Percentile" sheetId="3" r:id="rId6"/>
    <sheet state="visible" name="STATS" sheetId="4" r:id="rId7"/>
    <sheet state="visible" name="Standard Dev - Task" sheetId="5" r:id="rId8"/>
    <sheet state="visible" name="Z Score Task" sheetId="6" r:id="rId9"/>
    <sheet state="visible" name="Percentile - Task" sheetId="7" r:id="rId10"/>
    <sheet state="visible" name="STATS - Task" sheetId="8" r:id="rId11"/>
    <sheet state="hidden" name="STATS- CASE" sheetId="9" r:id="rId12"/>
  </sheets>
  <definedNames/>
  <calcPr/>
  <extLst>
    <ext uri="GoogleSheetsCustomDataVersion2">
      <go:sheetsCustomData xmlns:go="http://customooxmlschemas.google.com/" r:id="rId13" roundtripDataChecksum="SZ9+F3vxQ29qeBJVoC4EKFKpOdJ9kelyVV9iUSt7oZ8="/>
    </ext>
  </extLst>
</workbook>
</file>

<file path=xl/sharedStrings.xml><?xml version="1.0" encoding="utf-8"?>
<sst xmlns="http://schemas.openxmlformats.org/spreadsheetml/2006/main" count="157" uniqueCount="105">
  <si>
    <t>Date</t>
  </si>
  <si>
    <t>Bank Visitor</t>
  </si>
  <si>
    <t>Task</t>
  </si>
  <si>
    <t>There is a daily data of visitors into a bank branch in Jakarta</t>
  </si>
  <si>
    <t>The manager would like to provide some chairs considering amount of visitors that enter into that branch</t>
  </si>
  <si>
    <t>Question</t>
  </si>
  <si>
    <r>
      <rPr>
        <rFont val="Arial"/>
        <color theme="1"/>
        <sz val="10.0"/>
      </rPr>
      <t xml:space="preserve">If you are the data analyst of the bank, how many chair that you need to prepared to cover </t>
    </r>
    <r>
      <rPr>
        <rFont val="Arial"/>
        <b/>
        <color theme="1"/>
        <sz val="10.0"/>
      </rPr>
      <t xml:space="preserve">96% </t>
    </r>
    <r>
      <rPr>
        <rFont val="Arial"/>
        <color theme="1"/>
        <sz val="10.0"/>
      </rPr>
      <t xml:space="preserve">of all visitior at least will get the seat? </t>
    </r>
  </si>
  <si>
    <t>asumption : the data is normally distributed</t>
  </si>
  <si>
    <t>Answer</t>
  </si>
  <si>
    <t>median</t>
  </si>
  <si>
    <t>Mean</t>
  </si>
  <si>
    <t>Stdev</t>
  </si>
  <si>
    <t>With assuming the data is normally distributed</t>
  </si>
  <si>
    <t>We can prepare the chair to cover 96% of the seat at least for</t>
  </si>
  <si>
    <t>mean + 2 * std.dev</t>
  </si>
  <si>
    <t>6,1 + 2 * (4,1)</t>
  </si>
  <si>
    <t>15 chair we need to prep.</t>
  </si>
  <si>
    <t>Jakarta</t>
  </si>
  <si>
    <t>Surabaya</t>
  </si>
  <si>
    <t>Tawaran Kerja dengan Gaji
Kepada si Bejo</t>
  </si>
  <si>
    <t>Biaya Hidup</t>
  </si>
  <si>
    <t>Data Pengeluaran Bulanan Teman Bejo
Teman-ke</t>
  </si>
  <si>
    <t>Mana yang harus Bejo Ambil jika mempertimbangkan biaya hidup berdasar lingkungannya?</t>
  </si>
  <si>
    <t>Mean Sample</t>
  </si>
  <si>
    <t>Std. Sample</t>
  </si>
  <si>
    <t>Z Score</t>
  </si>
  <si>
    <t>Transaction ID</t>
  </si>
  <si>
    <t>Processing Time (minute) -
Service Level Agreement (SLA) in Mins</t>
  </si>
  <si>
    <r>
      <rPr>
        <rFont val="Arial"/>
        <color theme="1"/>
        <sz val="10.0"/>
      </rPr>
      <t xml:space="preserve">In one money transfer company, the expected of </t>
    </r>
    <r>
      <rPr>
        <rFont val="Arial"/>
        <b/>
        <color theme="1"/>
        <sz val="10.0"/>
      </rPr>
      <t>Percentile 75 SLA is equal 3 mins or lower</t>
    </r>
    <r>
      <rPr>
        <rFont val="Arial"/>
        <color theme="1"/>
        <sz val="10.0"/>
      </rPr>
      <t xml:space="preserve"> to ensure the customer satisfaction of the service provided</t>
    </r>
  </si>
  <si>
    <t>There are 20 transactions occured with each of SLA is attached</t>
  </si>
  <si>
    <r>
      <rPr>
        <rFont val="Arial"/>
        <b/>
        <color theme="1"/>
        <sz val="10.0"/>
      </rPr>
      <t xml:space="preserve">Question: </t>
    </r>
    <r>
      <rPr>
        <rFont val="Arial"/>
        <color theme="1"/>
        <sz val="10.0"/>
      </rPr>
      <t>Is the company was achieved P75 Satisfaction Level Condition?</t>
    </r>
  </si>
  <si>
    <t>Percentile 75</t>
  </si>
  <si>
    <t>P75</t>
  </si>
  <si>
    <t>P95</t>
  </si>
  <si>
    <t>P100</t>
  </si>
  <si>
    <t>Tujuan dari Percentile adalah mencari nilai ke X% setelah diurutkan</t>
  </si>
  <si>
    <t>P90</t>
  </si>
  <si>
    <t>25 menit</t>
  </si>
  <si>
    <t>Visitor of the Market</t>
  </si>
  <si>
    <t>Case</t>
  </si>
  <si>
    <r>
      <rPr>
        <rFont val="Arial"/>
        <color theme="1"/>
        <sz val="10.0"/>
      </rPr>
      <t xml:space="preserve">You are a manager of the market and asked to </t>
    </r>
    <r>
      <rPr>
        <rFont val="Arial"/>
        <b/>
        <color theme="1"/>
        <sz val="10.0"/>
      </rPr>
      <t>evaluate</t>
    </r>
    <r>
      <rPr>
        <rFont val="Arial"/>
        <color theme="1"/>
        <sz val="10.0"/>
      </rPr>
      <t xml:space="preserve"> the visitor of the month</t>
    </r>
  </si>
  <si>
    <t>Is there any anomaly based on # of visitors that visited to the market in daily?</t>
  </si>
  <si>
    <t xml:space="preserve">1. What are the </t>
  </si>
  <si>
    <t>mean</t>
  </si>
  <si>
    <t>measrure of centric</t>
  </si>
  <si>
    <t>mode</t>
  </si>
  <si>
    <t>std.dev</t>
  </si>
  <si>
    <t>measure of distribution</t>
  </si>
  <si>
    <t>and Q3 &amp; Q1</t>
  </si>
  <si>
    <t>of the last month performance?</t>
  </si>
  <si>
    <t>2. Is there any outlier from the last month performance?</t>
  </si>
  <si>
    <t>3. If yes? how many?</t>
  </si>
  <si>
    <t>ANSWER</t>
  </si>
  <si>
    <t>FORMULA</t>
  </si>
  <si>
    <t>=AVERAGE(RANGE)</t>
  </si>
  <si>
    <t>Median</t>
  </si>
  <si>
    <t>=MEDIAN(RANGE)</t>
  </si>
  <si>
    <t>Mode (modus)</t>
  </si>
  <si>
    <r>
      <rPr>
        <rFont val="Arial"/>
        <i/>
        <color theme="1"/>
        <sz val="10.0"/>
      </rPr>
      <t>=MODE(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</si>
  <si>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t>Var</t>
  </si>
  <si>
    <r>
      <rPr>
        <rFont val="Arial"/>
        <i/>
        <color theme="1"/>
        <sz val="10.0"/>
      </rPr>
      <t>=VAR(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</si>
  <si>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t>Std Dev S</t>
  </si>
  <si>
    <r>
      <rPr>
        <rFont val="Arial"/>
        <i/>
        <color theme="1"/>
        <sz val="10.0"/>
      </rPr>
      <t>=STDEV.S(</t>
    </r>
    <r>
      <rPr>
        <rFont val="Arial"/>
        <i/>
        <color theme="1"/>
        <sz val="10.0"/>
      </rPr>
      <t>RANGE</t>
    </r>
    <r>
      <rPr>
        <rFont val="Arial"/>
        <i/>
        <color theme="1"/>
        <sz val="10.0"/>
      </rPr>
      <t>)</t>
    </r>
  </si>
  <si>
    <t>Percentile 25 , Q1</t>
  </si>
  <si>
    <r>
      <rPr>
        <rFont val="Arial"/>
        <i/>
        <color theme="1"/>
        <sz val="10.0"/>
      </rPr>
      <t>=PERCENTILE(</t>
    </r>
    <r>
      <rPr>
        <rFont val="Arial"/>
        <i/>
        <color theme="1"/>
        <sz val="10.0"/>
      </rPr>
      <t>RANGE, PERCENTILE</t>
    </r>
    <r>
      <rPr>
        <rFont val="Arial"/>
        <i/>
        <color theme="1"/>
        <sz val="10.0"/>
      </rPr>
      <t>)</t>
    </r>
  </si>
  <si>
    <t>Percentile 75 , Q3</t>
  </si>
  <si>
    <r>
      <rPr>
        <rFont val="Arial"/>
        <i/>
        <color theme="1"/>
        <sz val="10.0"/>
      </rPr>
      <t>=PERCENTILE(</t>
    </r>
    <r>
      <rPr>
        <rFont val="Arial"/>
        <i/>
        <color theme="1"/>
        <sz val="10.0"/>
      </rPr>
      <t>RANGE, PERCENTILE</t>
    </r>
    <r>
      <rPr>
        <rFont val="Arial"/>
        <i/>
        <color theme="1"/>
        <sz val="10.0"/>
      </rPr>
      <t>)</t>
    </r>
  </si>
  <si>
    <r>
      <rPr>
        <rFont val="Arial"/>
        <color theme="1"/>
        <sz val="10.0"/>
      </rPr>
      <t xml:space="preserve">IQR (Inter Quartile Range)
</t>
    </r>
    <r>
      <rPr>
        <rFont val="Arial"/>
        <i/>
        <color theme="1"/>
        <sz val="10.0"/>
      </rPr>
      <t>Jarak Antar Quarter</t>
    </r>
  </si>
  <si>
    <t>=Q3 - Q1</t>
  </si>
  <si>
    <t>LOWER THRESHOLD</t>
  </si>
  <si>
    <t>=Q1 - (1.5 * IQR)</t>
  </si>
  <si>
    <t>UPPER THRESHOLD</t>
  </si>
  <si>
    <t>=Q3 + (1.5 * IQR)</t>
  </si>
  <si>
    <t>COUNTIF</t>
  </si>
  <si>
    <t>=COUNTIF(RANGE,"PARAMETER")</t>
  </si>
  <si>
    <t>Lower &amp; Upper Threshold  : sebuah data outlier atau ngga</t>
  </si>
  <si>
    <t>Visitor of the Public Service</t>
  </si>
  <si>
    <t xml:space="preserve">If you are the leader of one institution in Surabaya, how many chair that you need to prepared to cover 68% of all visitior at least will get the seat? </t>
  </si>
  <si>
    <t>Biaya Hidup Bulanan</t>
  </si>
  <si>
    <t>Data Teman Udin</t>
  </si>
  <si>
    <t>Bekasi</t>
  </si>
  <si>
    <t>Tuban</t>
  </si>
  <si>
    <t>Tawaran Kerja dengan Gaji
Kepada si Udin</t>
  </si>
  <si>
    <t>Mana yang harus Udin Ambil jika mempertimbangkan biaya hidup berdasar lingkungannya?</t>
  </si>
  <si>
    <t>Z Score Table</t>
  </si>
  <si>
    <t>service duration</t>
  </si>
  <si>
    <t>In one money transfer company, the expected of Percentile 90 SLA is under 5 mins to ensure the customer satisfaction of the service provided</t>
  </si>
  <si>
    <t>There are 50 transactions occured with each of SLA is attached</t>
  </si>
  <si>
    <t>Is the company was achieved P90 Satisfaction Level Condition?</t>
  </si>
  <si>
    <t>No, The company did not achieve the SLA target of P90 ≤ 5 minutes.</t>
  </si>
  <si>
    <t>What is your recommendation to product team to solve this condition?</t>
  </si>
  <si>
    <t>Identify extreme transaction times (outliers)</t>
  </si>
  <si>
    <r>
      <rPr>
        <rFont val="Arial"/>
        <b/>
        <color theme="1"/>
        <sz val="10.0"/>
      </rPr>
      <t>Client tidak akan membeli</t>
    </r>
    <r>
      <rPr>
        <rFont val="Arial"/>
        <color theme="1"/>
        <sz val="10.0"/>
      </rPr>
      <t xml:space="preserve"> karna aktualnya itu 10 menit , yang dijanjikan p90 = 5 menit (atau artinya yang dijanjikan 90% transaksi yang disediakan pasti berada dibawah atau = 5 menit)</t>
    </r>
  </si>
  <si>
    <t>uid</t>
  </si>
  <si>
    <t>Voucher Redeem</t>
  </si>
  <si>
    <t>You are a part of CRM Team and asked to evaluate the redeemed voucher of the day</t>
  </si>
  <si>
    <t>and upper &amp; lower threshold</t>
  </si>
  <si>
    <t>cari tau apakah ada outlier</t>
  </si>
  <si>
    <t>No outlier from the last month</t>
  </si>
  <si>
    <t>Mode</t>
  </si>
  <si>
    <t>Percentile 25</t>
  </si>
  <si>
    <t>IQR</t>
  </si>
  <si>
    <t>1. What the mean, median, mode, and std.dev of the last month performance?</t>
  </si>
  <si>
    <t>OUTLIER-LOWER</t>
  </si>
  <si>
    <t>OUTLIER-UPPER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</si>
</sst>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#,##0.0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i/>
      <sz val="10.0"/>
      <color rgb="FF000000"/>
      <name val="Arial"/>
    </font>
    <font>
      <sz val="10.0"/>
      <color rgb="FFD9D9D9"/>
      <name val="Arial"/>
    </font>
    <font>
      <sz val="10.0"/>
      <color rgb="FFB7B7B7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164" xfId="0" applyFont="1" applyNumberFormat="1"/>
    <xf borderId="0" fillId="0" fontId="2" numFmtId="0" xfId="0" applyFont="1"/>
    <xf borderId="0" fillId="0" fontId="1" numFmtId="0" xfId="0" applyFont="1"/>
    <xf borderId="1" fillId="3" fontId="2" numFmtId="165" xfId="0" applyBorder="1" applyFill="1" applyFont="1" applyNumberFormat="1"/>
    <xf borderId="0" fillId="0" fontId="3" numFmtId="0" xfId="0" applyFont="1"/>
    <xf borderId="0" fillId="0" fontId="2" numFmtId="165" xfId="0" applyFont="1" applyNumberFormat="1"/>
    <xf borderId="1" fillId="4" fontId="4" numFmtId="0" xfId="0" applyAlignment="1" applyBorder="1" applyFill="1" applyFont="1">
      <alignment horizontal="center"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1" fillId="5" fontId="4" numFmtId="0" xfId="0" applyAlignment="1" applyBorder="1" applyFill="1" applyFont="1">
      <alignment horizontal="center"/>
    </xf>
    <xf borderId="1" fillId="6" fontId="4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5" fontId="2" numFmtId="3" xfId="0" applyBorder="1" applyFont="1" applyNumberFormat="1"/>
    <xf borderId="1" fillId="6" fontId="2" numFmtId="3" xfId="0" applyBorder="1" applyFont="1" applyNumberFormat="1"/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horizontal="center"/>
    </xf>
    <xf borderId="1" fillId="7" fontId="2" numFmtId="0" xfId="0" applyBorder="1" applyFill="1" applyFont="1"/>
    <xf borderId="1" fillId="4" fontId="5" numFmtId="0" xfId="0" applyAlignment="1" applyBorder="1" applyFont="1">
      <alignment horizontal="left"/>
    </xf>
    <xf borderId="0" fillId="0" fontId="2" numFmtId="9" xfId="0" applyFont="1" applyNumberFormat="1"/>
    <xf borderId="0" fillId="0" fontId="1" numFmtId="0" xfId="0" applyAlignment="1" applyFont="1">
      <alignment horizontal="left" vertical="center"/>
    </xf>
    <xf borderId="1" fillId="8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5" fontId="2" numFmtId="0" xfId="0" applyBorder="1" applyFont="1"/>
    <xf borderId="0" fillId="0" fontId="3" numFmtId="166" xfId="0" applyAlignment="1" applyFont="1" applyNumberFormat="1">
      <alignment horizontal="center"/>
    </xf>
    <xf quotePrefix="1" borderId="0" fillId="0" fontId="3" numFmtId="0" xfId="0" applyFont="1"/>
    <xf borderId="0" fillId="0" fontId="6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1" fillId="5" fontId="2" numFmtId="165" xfId="0" applyAlignment="1" applyBorder="1" applyFont="1" applyNumberFormat="1">
      <alignment horizontal="center"/>
    </xf>
    <xf borderId="1" fillId="3" fontId="2" numFmtId="0" xfId="0" applyBorder="1" applyFont="1"/>
    <xf quotePrefix="1" borderId="0" fillId="0" fontId="2" numFmtId="0" xfId="0" applyFont="1"/>
    <xf borderId="1" fillId="3" fontId="5" numFmtId="2" xfId="0" applyBorder="1" applyFont="1" applyNumberFormat="1"/>
    <xf borderId="1" fillId="3" fontId="2" numFmtId="3" xfId="0" applyBorder="1" applyFont="1" applyNumberFormat="1"/>
    <xf borderId="0" fillId="0" fontId="4" numFmtId="0" xfId="0" applyAlignment="1" applyFont="1">
      <alignment horizontal="center"/>
    </xf>
    <xf borderId="1" fillId="3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0" fillId="0" fontId="7" numFmtId="0" xfId="0" applyFont="1"/>
    <xf borderId="1" fillId="9" fontId="2" numFmtId="0" xfId="0" applyBorder="1" applyFill="1" applyFon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8</xdr:row>
      <xdr:rowOff>76200</xdr:rowOff>
    </xdr:from>
    <xdr:ext cx="4686300" cy="2486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0</xdr:row>
      <xdr:rowOff>200025</xdr:rowOff>
    </xdr:from>
    <xdr:ext cx="5400675" cy="5629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8</xdr:row>
      <xdr:rowOff>133350</xdr:rowOff>
    </xdr:from>
    <xdr:ext cx="4876800" cy="2600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16</xdr:row>
      <xdr:rowOff>66675</xdr:rowOff>
    </xdr:from>
    <xdr:ext cx="5400675" cy="5629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>
        <v>44896.0</v>
      </c>
      <c r="B2" s="3">
        <v>8.0</v>
      </c>
      <c r="D2" s="4" t="s">
        <v>2</v>
      </c>
    </row>
    <row r="3" ht="15.75" customHeight="1">
      <c r="A3" s="2">
        <v>44897.0</v>
      </c>
      <c r="B3" s="3">
        <v>1.0</v>
      </c>
      <c r="D3" s="3" t="s">
        <v>3</v>
      </c>
    </row>
    <row r="4" ht="15.75" customHeight="1">
      <c r="A4" s="2">
        <v>44898.0</v>
      </c>
      <c r="B4" s="3">
        <v>2.0</v>
      </c>
      <c r="D4" s="3" t="s">
        <v>4</v>
      </c>
    </row>
    <row r="5" ht="15.75" customHeight="1">
      <c r="A5" s="2">
        <v>44899.0</v>
      </c>
      <c r="B5" s="3">
        <v>3.0</v>
      </c>
    </row>
    <row r="6" ht="15.75" customHeight="1">
      <c r="A6" s="2">
        <v>44900.0</v>
      </c>
      <c r="B6" s="3">
        <v>3.0</v>
      </c>
      <c r="D6" s="4" t="s">
        <v>5</v>
      </c>
    </row>
    <row r="7" ht="15.75" customHeight="1">
      <c r="A7" s="2">
        <v>44901.0</v>
      </c>
      <c r="B7" s="3">
        <v>8.0</v>
      </c>
      <c r="D7" s="3" t="s">
        <v>6</v>
      </c>
    </row>
    <row r="8" ht="15.75" customHeight="1">
      <c r="A8" s="2">
        <v>44902.0</v>
      </c>
      <c r="B8" s="3">
        <v>1.0</v>
      </c>
      <c r="D8" s="3" t="s">
        <v>7</v>
      </c>
    </row>
    <row r="9" ht="15.75" customHeight="1">
      <c r="A9" s="2">
        <v>44903.0</v>
      </c>
      <c r="B9" s="3">
        <v>8.0</v>
      </c>
    </row>
    <row r="10" ht="15.75" customHeight="1">
      <c r="A10" s="2">
        <v>44904.0</v>
      </c>
      <c r="B10" s="3">
        <v>10.0</v>
      </c>
    </row>
    <row r="11" ht="15.75" customHeight="1">
      <c r="A11" s="2">
        <v>44905.0</v>
      </c>
      <c r="B11" s="3">
        <v>5.0</v>
      </c>
    </row>
    <row r="12" ht="15.75" customHeight="1">
      <c r="A12" s="2">
        <v>44906.0</v>
      </c>
      <c r="B12" s="3">
        <v>9.0</v>
      </c>
    </row>
    <row r="13" ht="15.75" customHeight="1">
      <c r="A13" s="2">
        <v>44907.0</v>
      </c>
      <c r="B13" s="3">
        <v>6.0</v>
      </c>
    </row>
    <row r="14" ht="15.75" customHeight="1">
      <c r="A14" s="2">
        <v>44908.0</v>
      </c>
      <c r="B14" s="3">
        <v>8.0</v>
      </c>
    </row>
    <row r="15" ht="15.75" customHeight="1">
      <c r="A15" s="2">
        <v>44909.0</v>
      </c>
      <c r="B15" s="3">
        <v>2.0</v>
      </c>
    </row>
    <row r="16" ht="15.75" customHeight="1">
      <c r="A16" s="2">
        <v>44910.0</v>
      </c>
      <c r="B16" s="3">
        <v>9.0</v>
      </c>
    </row>
    <row r="17" ht="15.75" customHeight="1">
      <c r="A17" s="2">
        <v>44911.0</v>
      </c>
      <c r="B17" s="3">
        <v>4.0</v>
      </c>
    </row>
    <row r="18" ht="15.75" customHeight="1">
      <c r="A18" s="2">
        <v>44912.0</v>
      </c>
      <c r="B18" s="3">
        <v>20.0</v>
      </c>
    </row>
    <row r="19" ht="15.75" customHeight="1">
      <c r="A19" s="2">
        <v>44913.0</v>
      </c>
      <c r="B19" s="3">
        <v>10.0</v>
      </c>
    </row>
    <row r="20" ht="15.75" customHeight="1">
      <c r="A20" s="2">
        <v>44914.0</v>
      </c>
      <c r="B20" s="3">
        <v>6.0</v>
      </c>
      <c r="D20" s="4" t="s">
        <v>8</v>
      </c>
    </row>
    <row r="21" ht="15.75" customHeight="1">
      <c r="A21" s="2">
        <v>44915.0</v>
      </c>
      <c r="B21" s="3">
        <v>1.0</v>
      </c>
    </row>
    <row r="22" ht="15.75" customHeight="1">
      <c r="A22" s="2">
        <v>44916.0</v>
      </c>
      <c r="B22" s="3">
        <v>6.0</v>
      </c>
      <c r="E22" s="3" t="s">
        <v>9</v>
      </c>
    </row>
    <row r="23" ht="15.75" customHeight="1">
      <c r="A23" s="2">
        <v>44917.0</v>
      </c>
      <c r="B23" s="3">
        <v>10.0</v>
      </c>
      <c r="E23" s="3" t="s">
        <v>10</v>
      </c>
      <c r="F23" s="5">
        <f>AVERAGE(B2:B31)</f>
        <v>6.1</v>
      </c>
    </row>
    <row r="24" ht="15.75" customHeight="1">
      <c r="A24" s="2">
        <v>44918.0</v>
      </c>
      <c r="B24" s="3">
        <v>7.0</v>
      </c>
      <c r="E24" s="3" t="s">
        <v>11</v>
      </c>
      <c r="F24" s="5">
        <f>_xlfn.STDEV.S(B2:B31)</f>
        <v>4.088250617</v>
      </c>
    </row>
    <row r="25" ht="15.75" customHeight="1">
      <c r="A25" s="2">
        <v>44919.0</v>
      </c>
      <c r="B25" s="3">
        <v>3.0</v>
      </c>
      <c r="D25" s="6" t="s">
        <v>12</v>
      </c>
    </row>
    <row r="26" ht="15.75" customHeight="1">
      <c r="A26" s="2">
        <v>44920.0</v>
      </c>
      <c r="B26" s="3">
        <v>5.0</v>
      </c>
      <c r="D26" s="3" t="s">
        <v>13</v>
      </c>
    </row>
    <row r="27" ht="15.75" customHeight="1">
      <c r="A27" s="2">
        <v>44921.0</v>
      </c>
      <c r="B27" s="3">
        <v>9.0</v>
      </c>
      <c r="D27" s="3" t="s">
        <v>14</v>
      </c>
    </row>
    <row r="28" ht="15.75" customHeight="1">
      <c r="A28" s="2">
        <v>44922.0</v>
      </c>
      <c r="B28" s="3">
        <v>6.0</v>
      </c>
      <c r="D28" s="3" t="s">
        <v>15</v>
      </c>
    </row>
    <row r="29" ht="15.75" customHeight="1">
      <c r="A29" s="2">
        <v>44923.0</v>
      </c>
      <c r="B29" s="3">
        <v>2.0</v>
      </c>
      <c r="D29" s="7">
        <f>F23+2*F24</f>
        <v>14.27650123</v>
      </c>
    </row>
    <row r="30" ht="15.75" customHeight="1">
      <c r="A30" s="2">
        <v>44924.0</v>
      </c>
      <c r="B30" s="3">
        <v>10.0</v>
      </c>
    </row>
    <row r="31" ht="15.75" customHeight="1">
      <c r="A31" s="2">
        <v>44925.0</v>
      </c>
      <c r="B31" s="3">
        <v>1.0</v>
      </c>
      <c r="D31" s="3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1.63"/>
    <col customWidth="1" min="2" max="6" width="12.63"/>
  </cols>
  <sheetData>
    <row r="1" ht="15.75" customHeight="1">
      <c r="B1" s="8" t="s">
        <v>17</v>
      </c>
      <c r="C1" s="8" t="s">
        <v>18</v>
      </c>
    </row>
    <row r="2" ht="15.75" customHeight="1">
      <c r="A2" s="3" t="s">
        <v>19</v>
      </c>
      <c r="B2" s="9">
        <v>6000000.0</v>
      </c>
      <c r="C2" s="9">
        <v>4500000.0</v>
      </c>
    </row>
    <row r="3" ht="15.75" customHeight="1"/>
    <row r="4" ht="15.75" customHeight="1">
      <c r="B4" s="10" t="s">
        <v>20</v>
      </c>
      <c r="E4" s="4"/>
    </row>
    <row r="5" ht="15.75" customHeight="1">
      <c r="A5" s="11" t="s">
        <v>21</v>
      </c>
      <c r="B5" s="12" t="s">
        <v>17</v>
      </c>
      <c r="C5" s="13" t="s">
        <v>18</v>
      </c>
    </row>
    <row r="6" ht="15.75" customHeight="1">
      <c r="A6" s="14">
        <v>1.0</v>
      </c>
      <c r="B6" s="15">
        <v>7200000.0</v>
      </c>
      <c r="C6" s="16">
        <v>5000000.0</v>
      </c>
    </row>
    <row r="7" ht="15.75" customHeight="1">
      <c r="A7" s="14">
        <v>2.0</v>
      </c>
      <c r="B7" s="15">
        <v>8000000.0</v>
      </c>
      <c r="C7" s="16">
        <v>2500000.0</v>
      </c>
    </row>
    <row r="8" ht="15.75" customHeight="1">
      <c r="A8" s="14">
        <v>3.0</v>
      </c>
      <c r="B8" s="15">
        <v>6500000.0</v>
      </c>
      <c r="C8" s="16">
        <v>3000000.0</v>
      </c>
    </row>
    <row r="9" ht="15.75" customHeight="1">
      <c r="A9" s="14">
        <v>4.0</v>
      </c>
      <c r="B9" s="15">
        <v>3000000.0</v>
      </c>
      <c r="C9" s="16">
        <v>3000000.0</v>
      </c>
    </row>
    <row r="10" ht="15.75" customHeight="1">
      <c r="A10" s="14">
        <v>5.0</v>
      </c>
      <c r="B10" s="15">
        <v>4500000.0</v>
      </c>
      <c r="C10" s="16">
        <v>4200000.0</v>
      </c>
    </row>
    <row r="11" ht="15.75" customHeight="1">
      <c r="A11" s="14">
        <v>6.0</v>
      </c>
      <c r="B11" s="15">
        <v>5200000.0</v>
      </c>
      <c r="C11" s="16">
        <v>3400000.0</v>
      </c>
    </row>
    <row r="12" ht="15.75" customHeight="1">
      <c r="A12" s="17" t="s">
        <v>22</v>
      </c>
    </row>
    <row r="13" ht="15.75" customHeight="1">
      <c r="A13" s="3" t="s">
        <v>23</v>
      </c>
      <c r="B13" s="9">
        <f t="shared" ref="B13:C13" si="1">AVERAGE(B6:B12)</f>
        <v>5733333.333</v>
      </c>
      <c r="C13" s="9">
        <f t="shared" si="1"/>
        <v>3516666.667</v>
      </c>
    </row>
    <row r="14" ht="15.75" customHeight="1">
      <c r="A14" s="3" t="s">
        <v>24</v>
      </c>
      <c r="B14" s="9">
        <f t="shared" ref="B14:C14" si="2">_xlfn.STDEV.S(B6:B11)</f>
        <v>1852205.892</v>
      </c>
      <c r="C14" s="9">
        <f t="shared" si="2"/>
        <v>921773.6526</v>
      </c>
    </row>
    <row r="15" ht="15.75" customHeight="1">
      <c r="A15" s="3" t="s">
        <v>25</v>
      </c>
      <c r="B15" s="18">
        <f t="shared" ref="B15:C15" si="3">(B2-B13)/B14</f>
        <v>0.1439724751</v>
      </c>
      <c r="C15" s="18">
        <f t="shared" si="3"/>
        <v>1.066783945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C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26</v>
      </c>
      <c r="B1" s="3" t="s">
        <v>27</v>
      </c>
    </row>
    <row r="2" ht="15.75" customHeight="1">
      <c r="A2" s="3">
        <v>1.0</v>
      </c>
      <c r="B2" s="3">
        <v>0.0</v>
      </c>
      <c r="D2" s="4" t="s">
        <v>2</v>
      </c>
    </row>
    <row r="3" ht="15.75" customHeight="1">
      <c r="A3" s="3">
        <v>2.0</v>
      </c>
      <c r="B3" s="3">
        <v>5.0</v>
      </c>
      <c r="D3" s="19" t="s">
        <v>28</v>
      </c>
    </row>
    <row r="4" ht="15.75" customHeight="1">
      <c r="A4" s="3">
        <v>3.0</v>
      </c>
      <c r="B4" s="3">
        <v>2.0</v>
      </c>
      <c r="D4" s="20" t="s">
        <v>29</v>
      </c>
    </row>
    <row r="5" ht="15.75" customHeight="1">
      <c r="A5" s="3">
        <v>4.0</v>
      </c>
      <c r="B5" s="3">
        <v>5.0</v>
      </c>
      <c r="D5" s="3" t="s">
        <v>30</v>
      </c>
    </row>
    <row r="6" ht="15.75" customHeight="1">
      <c r="A6" s="3">
        <v>5.0</v>
      </c>
      <c r="B6" s="3">
        <v>2.0</v>
      </c>
    </row>
    <row r="7" ht="15.75" customHeight="1">
      <c r="A7" s="3">
        <v>6.0</v>
      </c>
      <c r="B7" s="3">
        <v>4.0</v>
      </c>
      <c r="D7" s="3" t="s">
        <v>31</v>
      </c>
    </row>
    <row r="8" ht="15.75" customHeight="1">
      <c r="A8" s="3">
        <v>7.0</v>
      </c>
      <c r="B8" s="3">
        <v>3.0</v>
      </c>
      <c r="D8" s="3" t="s">
        <v>32</v>
      </c>
      <c r="E8" s="3">
        <f>PERCENTILE(B2:B21, 0.75)</f>
        <v>5</v>
      </c>
    </row>
    <row r="9" ht="15.75" customHeight="1">
      <c r="A9" s="3">
        <v>8.0</v>
      </c>
      <c r="B9" s="3">
        <v>5.0</v>
      </c>
      <c r="D9" s="3" t="s">
        <v>33</v>
      </c>
      <c r="E9" s="3">
        <f>PERCENTILE(B2:B21, 0.95)</f>
        <v>5</v>
      </c>
    </row>
    <row r="10" ht="15.75" customHeight="1">
      <c r="A10" s="3">
        <v>9.0</v>
      </c>
      <c r="B10" s="3">
        <v>5.0</v>
      </c>
    </row>
    <row r="11" ht="15.75" customHeight="1">
      <c r="A11" s="3">
        <v>10.0</v>
      </c>
      <c r="B11" s="3">
        <v>5.0</v>
      </c>
      <c r="D11" s="3" t="s">
        <v>34</v>
      </c>
    </row>
    <row r="12" ht="15.75" customHeight="1">
      <c r="A12" s="3">
        <v>11.0</v>
      </c>
      <c r="B12" s="3">
        <v>5.0</v>
      </c>
    </row>
    <row r="13" ht="15.75" customHeight="1">
      <c r="A13" s="3">
        <v>12.0</v>
      </c>
      <c r="B13" s="3">
        <v>0.0</v>
      </c>
    </row>
    <row r="14" ht="15.75" customHeight="1">
      <c r="A14" s="3">
        <v>13.0</v>
      </c>
      <c r="B14" s="3">
        <v>0.0</v>
      </c>
    </row>
    <row r="15" ht="15.75" customHeight="1">
      <c r="A15" s="3">
        <v>14.0</v>
      </c>
      <c r="B15" s="3">
        <v>4.0</v>
      </c>
    </row>
    <row r="16" ht="15.75" customHeight="1">
      <c r="A16" s="3">
        <v>15.0</v>
      </c>
      <c r="B16" s="3">
        <v>1.0</v>
      </c>
    </row>
    <row r="17" ht="15.75" customHeight="1">
      <c r="A17" s="3">
        <v>16.0</v>
      </c>
      <c r="B17" s="3">
        <v>3.0</v>
      </c>
    </row>
    <row r="18" ht="15.75" customHeight="1">
      <c r="A18" s="3">
        <v>17.0</v>
      </c>
      <c r="B18" s="3">
        <v>3.0</v>
      </c>
      <c r="D18" s="3" t="s">
        <v>35</v>
      </c>
    </row>
    <row r="19" ht="15.75" customHeight="1">
      <c r="A19" s="3">
        <v>18.0</v>
      </c>
      <c r="B19" s="3">
        <v>1.0</v>
      </c>
      <c r="D19" s="3" t="s">
        <v>36</v>
      </c>
      <c r="E19" s="3" t="s">
        <v>37</v>
      </c>
    </row>
    <row r="20" ht="15.75" customHeight="1">
      <c r="A20" s="3">
        <v>19.0</v>
      </c>
      <c r="B20" s="3">
        <v>5.0</v>
      </c>
      <c r="E20" s="21"/>
    </row>
    <row r="21" ht="15.75" customHeight="1">
      <c r="A21" s="3">
        <v>20.0</v>
      </c>
      <c r="B21" s="3">
        <v>5.0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17.13"/>
    <col customWidth="1" min="5" max="6" width="12.63"/>
  </cols>
  <sheetData>
    <row r="1" ht="15.75" customHeight="1">
      <c r="A1" s="1" t="s">
        <v>0</v>
      </c>
      <c r="B1" s="1" t="s">
        <v>38</v>
      </c>
      <c r="D1" s="22" t="s">
        <v>39</v>
      </c>
    </row>
    <row r="2" ht="15.75" customHeight="1">
      <c r="A2" s="2">
        <v>44896.0</v>
      </c>
      <c r="B2" s="3">
        <v>8.0</v>
      </c>
      <c r="D2" s="3" t="s">
        <v>40</v>
      </c>
    </row>
    <row r="3" ht="15.75" customHeight="1">
      <c r="A3" s="2">
        <v>44897.0</v>
      </c>
      <c r="B3" s="3">
        <v>1.0</v>
      </c>
    </row>
    <row r="4" ht="15.75" customHeight="1">
      <c r="A4" s="2">
        <v>44898.0</v>
      </c>
      <c r="B4" s="3">
        <v>2.0</v>
      </c>
      <c r="D4" s="22" t="s">
        <v>5</v>
      </c>
      <c r="E4" s="3" t="s">
        <v>41</v>
      </c>
    </row>
    <row r="5" ht="15.75" customHeight="1">
      <c r="A5" s="2">
        <v>44899.0</v>
      </c>
      <c r="B5" s="3">
        <v>3.0</v>
      </c>
      <c r="D5" s="3" t="s">
        <v>42</v>
      </c>
    </row>
    <row r="6" ht="15.75" customHeight="1">
      <c r="A6" s="2">
        <v>44900.0</v>
      </c>
      <c r="B6" s="3">
        <v>3.0</v>
      </c>
      <c r="E6" s="3" t="s">
        <v>43</v>
      </c>
      <c r="F6" s="3" t="s">
        <v>44</v>
      </c>
    </row>
    <row r="7" ht="15.75" customHeight="1">
      <c r="A7" s="2">
        <v>44901.0</v>
      </c>
      <c r="B7" s="3">
        <v>8.0</v>
      </c>
      <c r="E7" s="3" t="s">
        <v>9</v>
      </c>
      <c r="F7" s="3" t="s">
        <v>44</v>
      </c>
    </row>
    <row r="8" ht="15.75" customHeight="1">
      <c r="A8" s="2">
        <v>44902.0</v>
      </c>
      <c r="B8" s="3">
        <v>1.0</v>
      </c>
      <c r="E8" s="3" t="s">
        <v>45</v>
      </c>
      <c r="F8" s="3" t="s">
        <v>44</v>
      </c>
    </row>
    <row r="9" ht="15.75" customHeight="1">
      <c r="A9" s="2">
        <v>44903.0</v>
      </c>
      <c r="B9" s="3">
        <v>8.0</v>
      </c>
      <c r="E9" s="3" t="s">
        <v>46</v>
      </c>
      <c r="F9" s="3" t="s">
        <v>47</v>
      </c>
    </row>
    <row r="10" ht="15.75" customHeight="1">
      <c r="A10" s="2">
        <v>44904.0</v>
      </c>
      <c r="B10" s="3">
        <v>10.0</v>
      </c>
      <c r="E10" s="3" t="s">
        <v>48</v>
      </c>
      <c r="F10" s="3" t="s">
        <v>47</v>
      </c>
    </row>
    <row r="11" ht="15.75" customHeight="1">
      <c r="A11" s="2">
        <v>44905.0</v>
      </c>
      <c r="B11" s="3">
        <v>5.0</v>
      </c>
      <c r="D11" s="20" t="s">
        <v>49</v>
      </c>
    </row>
    <row r="12" ht="15.75" customHeight="1">
      <c r="A12" s="2">
        <v>44906.0</v>
      </c>
      <c r="B12" s="3">
        <v>9.0</v>
      </c>
      <c r="D12" s="3" t="s">
        <v>50</v>
      </c>
    </row>
    <row r="13" ht="15.75" customHeight="1">
      <c r="A13" s="2">
        <v>44907.0</v>
      </c>
      <c r="B13" s="3">
        <v>6.0</v>
      </c>
      <c r="D13" s="3" t="s">
        <v>51</v>
      </c>
    </row>
    <row r="14" ht="15.75" customHeight="1">
      <c r="A14" s="2">
        <v>44908.0</v>
      </c>
      <c r="B14" s="3">
        <v>8.0</v>
      </c>
      <c r="D14" s="23" t="s">
        <v>8</v>
      </c>
    </row>
    <row r="15" ht="15.75" customHeight="1">
      <c r="A15" s="2">
        <v>44909.0</v>
      </c>
      <c r="B15" s="3">
        <v>2.0</v>
      </c>
      <c r="E15" s="24" t="s">
        <v>52</v>
      </c>
      <c r="F15" s="3"/>
      <c r="G15" s="25" t="s">
        <v>53</v>
      </c>
    </row>
    <row r="16" ht="15.75" customHeight="1">
      <c r="A16" s="2">
        <v>44910.0</v>
      </c>
      <c r="B16" s="3">
        <v>9.0</v>
      </c>
      <c r="D16" s="26" t="s">
        <v>10</v>
      </c>
      <c r="E16" s="27">
        <f>AVERAGE(B2:B31)</f>
        <v>6.266666667</v>
      </c>
      <c r="G16" s="28" t="s">
        <v>54</v>
      </c>
    </row>
    <row r="17" ht="15.75" customHeight="1">
      <c r="A17" s="2">
        <v>44911.0</v>
      </c>
      <c r="B17" s="3">
        <v>4.0</v>
      </c>
      <c r="D17" s="3" t="s">
        <v>55</v>
      </c>
      <c r="E17" s="29">
        <f>MEDIAN(B2:B31)</f>
        <v>6</v>
      </c>
      <c r="G17" s="28" t="s">
        <v>56</v>
      </c>
    </row>
    <row r="18" ht="15.75" customHeight="1">
      <c r="A18" s="2">
        <v>44912.0</v>
      </c>
      <c r="B18" s="3">
        <v>25.0</v>
      </c>
      <c r="D18" s="3" t="s">
        <v>57</v>
      </c>
      <c r="E18" s="14">
        <f>MODE(B2:B31)</f>
        <v>8</v>
      </c>
      <c r="G18" s="6" t="s">
        <v>58</v>
      </c>
    </row>
    <row r="19" ht="15.75" customHeight="1">
      <c r="A19" s="2">
        <v>44913.0</v>
      </c>
      <c r="B19" s="3">
        <v>10.0</v>
      </c>
      <c r="D19" s="3" t="s">
        <v>59</v>
      </c>
      <c r="E19" s="30">
        <f>VAR(B2:B31)</f>
        <v>22.34022989</v>
      </c>
      <c r="G19" s="6" t="s">
        <v>60</v>
      </c>
    </row>
    <row r="20" ht="15.75" customHeight="1">
      <c r="A20" s="2">
        <v>44914.0</v>
      </c>
      <c r="B20" s="3">
        <v>6.0</v>
      </c>
      <c r="D20" s="26" t="s">
        <v>61</v>
      </c>
      <c r="E20" s="31">
        <f>_xlfn.STDEV.S(B2:B31)</f>
        <v>4.726545238</v>
      </c>
      <c r="G20" s="6" t="s">
        <v>62</v>
      </c>
    </row>
    <row r="21" ht="15.75" customHeight="1">
      <c r="A21" s="2">
        <v>44915.0</v>
      </c>
      <c r="B21" s="3">
        <v>1.0</v>
      </c>
      <c r="D21" s="32" t="s">
        <v>63</v>
      </c>
      <c r="E21" s="32">
        <f>PERCENTILE(B2:B31,0.25)</f>
        <v>3</v>
      </c>
      <c r="G21" s="6" t="s">
        <v>64</v>
      </c>
    </row>
    <row r="22" ht="15.75" customHeight="1">
      <c r="A22" s="2">
        <v>44916.0</v>
      </c>
      <c r="B22" s="3">
        <v>6.0</v>
      </c>
      <c r="D22" s="32" t="s">
        <v>65</v>
      </c>
      <c r="E22" s="32">
        <f>PERCENTILE(B2:B31,0.75)</f>
        <v>8.75</v>
      </c>
      <c r="G22" s="6" t="s">
        <v>66</v>
      </c>
    </row>
    <row r="23" ht="15.75" customHeight="1">
      <c r="A23" s="2">
        <v>44917.0</v>
      </c>
      <c r="B23" s="3">
        <v>10.0</v>
      </c>
      <c r="D23" s="32" t="s">
        <v>67</v>
      </c>
      <c r="E23" s="32">
        <f>E22-E21</f>
        <v>5.75</v>
      </c>
      <c r="G23" s="28" t="s">
        <v>68</v>
      </c>
    </row>
    <row r="24" ht="15.75" customHeight="1">
      <c r="A24" s="2">
        <v>44918.0</v>
      </c>
      <c r="B24" s="3">
        <v>7.0</v>
      </c>
      <c r="D24" s="32"/>
      <c r="E24" s="32"/>
    </row>
    <row r="25" ht="15.75" customHeight="1">
      <c r="A25" s="2">
        <v>44919.0</v>
      </c>
      <c r="B25" s="3">
        <v>3.0</v>
      </c>
      <c r="D25" s="32" t="s">
        <v>69</v>
      </c>
      <c r="E25" s="32">
        <f>E21-(1.5*E23)</f>
        <v>-5.625</v>
      </c>
      <c r="F25" s="3">
        <v>0.0</v>
      </c>
      <c r="G25" s="28" t="s">
        <v>70</v>
      </c>
    </row>
    <row r="26" ht="15.75" customHeight="1">
      <c r="A26" s="2">
        <v>44920.0</v>
      </c>
      <c r="B26" s="3">
        <v>5.0</v>
      </c>
      <c r="D26" s="32" t="s">
        <v>71</v>
      </c>
      <c r="E26" s="32">
        <f>E22+(1.5*E23)</f>
        <v>17.375</v>
      </c>
      <c r="G26" s="28" t="s">
        <v>72</v>
      </c>
    </row>
    <row r="27" ht="15.75" customHeight="1">
      <c r="A27" s="2">
        <v>44921.0</v>
      </c>
      <c r="B27" s="3">
        <v>9.0</v>
      </c>
      <c r="D27" s="3" t="s">
        <v>73</v>
      </c>
      <c r="E27" s="3">
        <f>COUNTIF(B2:B31,"&gt;17.375")</f>
        <v>1</v>
      </c>
      <c r="G27" s="33" t="s">
        <v>74</v>
      </c>
    </row>
    <row r="28" ht="15.75" customHeight="1">
      <c r="A28" s="2">
        <v>44922.0</v>
      </c>
      <c r="B28" s="3">
        <v>6.0</v>
      </c>
    </row>
    <row r="29" ht="15.75" customHeight="1">
      <c r="A29" s="2">
        <v>44923.0</v>
      </c>
      <c r="B29" s="3">
        <v>2.0</v>
      </c>
    </row>
    <row r="30" ht="15.75" customHeight="1">
      <c r="A30" s="2">
        <v>44924.0</v>
      </c>
      <c r="B30" s="3">
        <v>10.0</v>
      </c>
      <c r="D30" s="3" t="s">
        <v>75</v>
      </c>
    </row>
    <row r="31" ht="15.75" customHeight="1">
      <c r="A31" s="2">
        <v>44925.0</v>
      </c>
      <c r="B31" s="3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76</v>
      </c>
    </row>
    <row r="2" ht="15.75" customHeight="1">
      <c r="A2" s="2">
        <v>44896.0</v>
      </c>
      <c r="B2" s="3">
        <v>4.0</v>
      </c>
      <c r="D2" s="4" t="s">
        <v>39</v>
      </c>
    </row>
    <row r="3" ht="15.75" customHeight="1">
      <c r="A3" s="2">
        <v>44897.0</v>
      </c>
      <c r="B3" s="3">
        <v>2.0</v>
      </c>
      <c r="D3" s="3" t="s">
        <v>77</v>
      </c>
    </row>
    <row r="4" ht="15.75" customHeight="1">
      <c r="A4" s="2">
        <v>44898.0</v>
      </c>
      <c r="B4" s="3">
        <v>5.0</v>
      </c>
    </row>
    <row r="5" ht="15.75" customHeight="1">
      <c r="A5" s="2">
        <v>44899.0</v>
      </c>
      <c r="B5" s="3">
        <v>10.0</v>
      </c>
    </row>
    <row r="6" ht="15.75" customHeight="1">
      <c r="A6" s="2">
        <v>44900.0</v>
      </c>
      <c r="B6" s="3">
        <v>7.0</v>
      </c>
      <c r="D6" s="3" t="s">
        <v>10</v>
      </c>
      <c r="E6" s="34">
        <f>AVERAGE(B2:B31)</f>
        <v>6.433333333</v>
      </c>
    </row>
    <row r="7" ht="15.75" customHeight="1">
      <c r="A7" s="2">
        <v>44901.0</v>
      </c>
      <c r="B7" s="3">
        <v>8.0</v>
      </c>
      <c r="D7" s="3" t="s">
        <v>11</v>
      </c>
      <c r="E7" s="34">
        <f>_xlfn.STDEV.S(B2:B31)</f>
        <v>2.144493081</v>
      </c>
    </row>
    <row r="8" ht="15.75" customHeight="1">
      <c r="A8" s="2">
        <v>44902.0</v>
      </c>
      <c r="B8" s="3">
        <v>10.0</v>
      </c>
    </row>
    <row r="9" ht="15.75" customHeight="1">
      <c r="A9" s="2">
        <v>44903.0</v>
      </c>
      <c r="B9" s="3">
        <v>5.0</v>
      </c>
    </row>
    <row r="10" ht="15.75" customHeight="1">
      <c r="A10" s="2">
        <v>44904.0</v>
      </c>
      <c r="B10" s="3">
        <v>8.0</v>
      </c>
    </row>
    <row r="11" ht="15.75" customHeight="1">
      <c r="A11" s="2">
        <v>44905.0</v>
      </c>
      <c r="B11" s="3">
        <v>4.0</v>
      </c>
    </row>
    <row r="12" ht="15.75" customHeight="1">
      <c r="A12" s="2">
        <v>44906.0</v>
      </c>
      <c r="B12" s="3">
        <v>9.0</v>
      </c>
    </row>
    <row r="13" ht="15.75" customHeight="1">
      <c r="A13" s="2">
        <v>44907.0</v>
      </c>
      <c r="B13" s="3">
        <v>6.0</v>
      </c>
    </row>
    <row r="14" ht="15.75" customHeight="1">
      <c r="A14" s="2">
        <v>44908.0</v>
      </c>
      <c r="B14" s="3">
        <v>10.0</v>
      </c>
    </row>
    <row r="15" ht="15.75" customHeight="1">
      <c r="A15" s="2">
        <v>44909.0</v>
      </c>
      <c r="B15" s="3">
        <v>8.0</v>
      </c>
    </row>
    <row r="16" ht="15.75" customHeight="1">
      <c r="A16" s="2">
        <v>44910.0</v>
      </c>
      <c r="B16" s="3">
        <v>4.0</v>
      </c>
    </row>
    <row r="17" ht="15.75" customHeight="1">
      <c r="A17" s="2">
        <v>44911.0</v>
      </c>
      <c r="B17" s="3">
        <v>6.0</v>
      </c>
    </row>
    <row r="18" ht="15.75" customHeight="1">
      <c r="A18" s="2">
        <v>44912.0</v>
      </c>
      <c r="B18" s="3">
        <v>8.0</v>
      </c>
    </row>
    <row r="19" ht="15.75" customHeight="1">
      <c r="A19" s="2">
        <v>44913.0</v>
      </c>
      <c r="B19" s="3">
        <v>5.0</v>
      </c>
    </row>
    <row r="20" ht="15.75" customHeight="1">
      <c r="A20" s="2">
        <v>44914.0</v>
      </c>
      <c r="B20" s="3">
        <v>7.0</v>
      </c>
    </row>
    <row r="21" ht="15.75" customHeight="1">
      <c r="A21" s="2">
        <v>44915.0</v>
      </c>
      <c r="B21" s="3">
        <v>3.0</v>
      </c>
    </row>
    <row r="22" ht="15.75" customHeight="1">
      <c r="A22" s="2">
        <v>44916.0</v>
      </c>
      <c r="B22" s="3">
        <v>9.0</v>
      </c>
    </row>
    <row r="23" ht="15.75" customHeight="1">
      <c r="A23" s="2">
        <v>44917.0</v>
      </c>
      <c r="B23" s="3">
        <v>7.0</v>
      </c>
    </row>
    <row r="24" ht="15.75" customHeight="1">
      <c r="A24" s="2">
        <v>44918.0</v>
      </c>
      <c r="B24" s="3">
        <v>5.0</v>
      </c>
    </row>
    <row r="25" ht="15.75" customHeight="1">
      <c r="A25" s="2">
        <v>44919.0</v>
      </c>
      <c r="B25" s="3">
        <v>4.0</v>
      </c>
    </row>
    <row r="26" ht="15.75" customHeight="1">
      <c r="A26" s="2">
        <v>44920.0</v>
      </c>
      <c r="B26" s="3">
        <v>7.0</v>
      </c>
    </row>
    <row r="27" ht="15.75" customHeight="1">
      <c r="A27" s="2">
        <v>44921.0</v>
      </c>
      <c r="B27" s="3">
        <v>7.0</v>
      </c>
    </row>
    <row r="28" ht="15.75" customHeight="1">
      <c r="A28" s="2">
        <v>44922.0</v>
      </c>
      <c r="B28" s="3">
        <v>7.0</v>
      </c>
    </row>
    <row r="29" ht="15.75" customHeight="1">
      <c r="A29" s="2">
        <v>44923.0</v>
      </c>
      <c r="B29" s="3">
        <v>5.0</v>
      </c>
    </row>
    <row r="30" ht="15.75" customHeight="1">
      <c r="A30" s="2">
        <v>44924.0</v>
      </c>
      <c r="B30" s="3">
        <v>8.0</v>
      </c>
    </row>
    <row r="31" ht="15.75" customHeight="1">
      <c r="A31" s="2">
        <v>44925.0</v>
      </c>
      <c r="B31" s="3">
        <v>5.0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6" width="12.63"/>
  </cols>
  <sheetData>
    <row r="1" ht="15.75" customHeight="1"/>
    <row r="2" ht="15.75" customHeight="1">
      <c r="B2" s="10" t="s">
        <v>78</v>
      </c>
    </row>
    <row r="3" ht="15.75" customHeight="1">
      <c r="A3" s="11" t="s">
        <v>79</v>
      </c>
      <c r="B3" s="8" t="s">
        <v>80</v>
      </c>
      <c r="C3" s="8" t="s">
        <v>81</v>
      </c>
    </row>
    <row r="4" ht="15.75" customHeight="1">
      <c r="A4" s="14">
        <v>1.0</v>
      </c>
      <c r="B4" s="9">
        <v>4800000.0</v>
      </c>
      <c r="C4" s="9">
        <v>2500000.0</v>
      </c>
    </row>
    <row r="5" ht="15.75" customHeight="1">
      <c r="A5" s="14">
        <v>2.0</v>
      </c>
      <c r="B5" s="9">
        <v>5000000.0</v>
      </c>
      <c r="C5" s="9">
        <v>2100000.0</v>
      </c>
    </row>
    <row r="6" ht="15.75" customHeight="1">
      <c r="A6" s="14">
        <v>3.0</v>
      </c>
      <c r="B6" s="9">
        <v>4200000.0</v>
      </c>
      <c r="C6" s="9">
        <v>3000000.0</v>
      </c>
    </row>
    <row r="7" ht="15.75" customHeight="1">
      <c r="A7" s="14">
        <v>4.0</v>
      </c>
      <c r="B7" s="9">
        <v>4600000.0</v>
      </c>
      <c r="C7" s="9">
        <v>3000000.0</v>
      </c>
    </row>
    <row r="8" ht="15.75" customHeight="1">
      <c r="A8" s="14">
        <v>5.0</v>
      </c>
      <c r="B8" s="9">
        <v>4500000.0</v>
      </c>
      <c r="C8" s="9">
        <v>2500000.0</v>
      </c>
    </row>
    <row r="9" ht="15.75" customHeight="1">
      <c r="A9" s="14">
        <v>6.0</v>
      </c>
      <c r="B9" s="9">
        <v>5200000.0</v>
      </c>
      <c r="C9" s="9">
        <v>2400000.0</v>
      </c>
    </row>
    <row r="10" ht="15.75" customHeight="1">
      <c r="B10" s="8"/>
      <c r="C10" s="8"/>
    </row>
    <row r="11" ht="15.75" customHeight="1">
      <c r="B11" s="8" t="s">
        <v>80</v>
      </c>
      <c r="C11" s="8" t="s">
        <v>81</v>
      </c>
    </row>
    <row r="12" ht="24.75" customHeight="1">
      <c r="A12" s="11" t="s">
        <v>82</v>
      </c>
      <c r="B12" s="9">
        <v>5000000.0</v>
      </c>
      <c r="C12" s="9">
        <v>3500000.0</v>
      </c>
    </row>
    <row r="13" ht="15.75" customHeight="1">
      <c r="A13" s="4"/>
    </row>
    <row r="14" ht="15.75" customHeight="1">
      <c r="A14" s="4" t="s">
        <v>83</v>
      </c>
    </row>
    <row r="15" ht="15.75" customHeight="1">
      <c r="A15" s="3" t="s">
        <v>23</v>
      </c>
      <c r="B15" s="35">
        <f t="shared" ref="B15:C15" si="1">AVERAGE(B4:B9)</f>
        <v>4716666.667</v>
      </c>
      <c r="C15" s="35">
        <f t="shared" si="1"/>
        <v>2583333.333</v>
      </c>
    </row>
    <row r="16" ht="15.75" customHeight="1">
      <c r="A16" s="3" t="s">
        <v>24</v>
      </c>
      <c r="B16" s="32">
        <f t="shared" ref="B16:C16" si="2">STDEV(B4:B9)</f>
        <v>360092.5807</v>
      </c>
      <c r="C16" s="32">
        <f t="shared" si="2"/>
        <v>354494.9459</v>
      </c>
      <c r="I16" s="36" t="s">
        <v>84</v>
      </c>
    </row>
    <row r="17" ht="15.75" customHeight="1">
      <c r="A17" s="3" t="s">
        <v>25</v>
      </c>
      <c r="B17" s="32">
        <f t="shared" ref="B17:C17" si="3">(B12-B15)/B16</f>
        <v>0.7868346879</v>
      </c>
      <c r="C17" s="32">
        <f t="shared" si="3"/>
        <v>2.585838465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I16:K16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26</v>
      </c>
      <c r="B1" s="3" t="s">
        <v>85</v>
      </c>
    </row>
    <row r="2" ht="15.75" customHeight="1">
      <c r="A2" s="3">
        <v>1.0</v>
      </c>
      <c r="B2" s="3">
        <v>1.0</v>
      </c>
      <c r="D2" s="4" t="s">
        <v>2</v>
      </c>
    </row>
    <row r="3" ht="15.75" customHeight="1">
      <c r="A3" s="3">
        <v>2.0</v>
      </c>
      <c r="B3" s="3">
        <v>4.0</v>
      </c>
      <c r="D3" s="3" t="s">
        <v>86</v>
      </c>
    </row>
    <row r="4" ht="15.75" customHeight="1">
      <c r="A4" s="3">
        <v>3.0</v>
      </c>
      <c r="B4" s="3">
        <v>8.0</v>
      </c>
      <c r="D4" s="20" t="s">
        <v>87</v>
      </c>
    </row>
    <row r="5" ht="15.75" customHeight="1">
      <c r="A5" s="3">
        <v>4.0</v>
      </c>
      <c r="B5" s="3">
        <v>5.0</v>
      </c>
      <c r="D5" s="4" t="s">
        <v>88</v>
      </c>
      <c r="I5" s="37" t="s">
        <v>89</v>
      </c>
    </row>
    <row r="6" ht="15.75" customHeight="1">
      <c r="A6" s="3">
        <v>5.0</v>
      </c>
      <c r="B6" s="3">
        <v>5.0</v>
      </c>
      <c r="D6" s="4" t="s">
        <v>90</v>
      </c>
      <c r="I6" s="37" t="s">
        <v>91</v>
      </c>
    </row>
    <row r="7" ht="15.75" customHeight="1">
      <c r="A7" s="3">
        <v>6.0</v>
      </c>
      <c r="B7" s="3">
        <v>1.0</v>
      </c>
    </row>
    <row r="8" ht="15.75" customHeight="1">
      <c r="A8" s="3">
        <v>7.0</v>
      </c>
      <c r="B8" s="3">
        <v>10.0</v>
      </c>
    </row>
    <row r="9" ht="15.75" customHeight="1">
      <c r="A9" s="3">
        <v>8.0</v>
      </c>
      <c r="B9" s="3">
        <v>5.0</v>
      </c>
      <c r="D9" s="3" t="s">
        <v>36</v>
      </c>
      <c r="E9" s="32">
        <f>PERCENTILE(B2:B51,0.9)</f>
        <v>10</v>
      </c>
    </row>
    <row r="10" ht="15.75" customHeight="1">
      <c r="A10" s="3">
        <v>9.0</v>
      </c>
      <c r="B10" s="3">
        <v>6.0</v>
      </c>
    </row>
    <row r="11" ht="15.75" customHeight="1">
      <c r="A11" s="3">
        <v>10.0</v>
      </c>
      <c r="B11" s="3">
        <v>1.0</v>
      </c>
      <c r="D11" s="3" t="s">
        <v>92</v>
      </c>
    </row>
    <row r="12" ht="15.75" customHeight="1">
      <c r="A12" s="3">
        <v>11.0</v>
      </c>
      <c r="B12" s="3">
        <v>1.0</v>
      </c>
      <c r="D12" s="38"/>
      <c r="E12" s="38"/>
      <c r="F12" s="38"/>
      <c r="G12" s="38"/>
      <c r="H12" s="38"/>
    </row>
    <row r="13" ht="15.75" customHeight="1">
      <c r="A13" s="3">
        <v>12.0</v>
      </c>
      <c r="B13" s="3">
        <v>10.0</v>
      </c>
    </row>
    <row r="14" ht="15.75" customHeight="1">
      <c r="A14" s="3">
        <v>13.0</v>
      </c>
      <c r="B14" s="3">
        <v>2.0</v>
      </c>
    </row>
    <row r="15" ht="15.75" customHeight="1">
      <c r="A15" s="3">
        <v>14.0</v>
      </c>
      <c r="B15" s="3">
        <v>1.0</v>
      </c>
    </row>
    <row r="16" ht="15.75" customHeight="1">
      <c r="A16" s="3">
        <v>15.0</v>
      </c>
      <c r="B16" s="3">
        <v>4.0</v>
      </c>
    </row>
    <row r="17" ht="15.75" customHeight="1">
      <c r="A17" s="3">
        <v>16.0</v>
      </c>
      <c r="B17" s="3">
        <v>6.0</v>
      </c>
    </row>
    <row r="18" ht="15.75" customHeight="1">
      <c r="A18" s="3">
        <v>17.0</v>
      </c>
      <c r="B18" s="3">
        <v>8.0</v>
      </c>
    </row>
    <row r="19" ht="15.75" customHeight="1">
      <c r="A19" s="3">
        <v>18.0</v>
      </c>
      <c r="B19" s="3">
        <v>4.0</v>
      </c>
    </row>
    <row r="20" ht="15.75" customHeight="1">
      <c r="A20" s="3">
        <v>19.0</v>
      </c>
      <c r="B20" s="3">
        <v>9.0</v>
      </c>
    </row>
    <row r="21" ht="15.75" customHeight="1">
      <c r="A21" s="3">
        <v>20.0</v>
      </c>
      <c r="B21" s="3">
        <v>5.0</v>
      </c>
    </row>
    <row r="22" ht="15.75" customHeight="1">
      <c r="A22" s="3">
        <v>21.0</v>
      </c>
      <c r="B22" s="3">
        <v>10.0</v>
      </c>
    </row>
    <row r="23" ht="15.75" customHeight="1">
      <c r="A23" s="3">
        <v>22.0</v>
      </c>
      <c r="B23" s="3">
        <v>7.0</v>
      </c>
    </row>
    <row r="24" ht="15.75" customHeight="1">
      <c r="A24" s="3">
        <v>23.0</v>
      </c>
      <c r="B24" s="3">
        <v>10.0</v>
      </c>
    </row>
    <row r="25" ht="15.75" customHeight="1">
      <c r="A25" s="3">
        <v>24.0</v>
      </c>
      <c r="B25" s="3">
        <v>2.0</v>
      </c>
    </row>
    <row r="26" ht="15.75" customHeight="1">
      <c r="A26" s="3">
        <v>25.0</v>
      </c>
      <c r="B26" s="3">
        <v>10.0</v>
      </c>
    </row>
    <row r="27" ht="15.75" customHeight="1">
      <c r="A27" s="3">
        <v>26.0</v>
      </c>
      <c r="B27" s="3">
        <v>2.0</v>
      </c>
    </row>
    <row r="28" ht="15.75" customHeight="1">
      <c r="A28" s="3">
        <v>27.0</v>
      </c>
      <c r="B28" s="3">
        <v>7.0</v>
      </c>
    </row>
    <row r="29" ht="15.75" customHeight="1">
      <c r="A29" s="3">
        <v>28.0</v>
      </c>
      <c r="B29" s="3">
        <v>10.0</v>
      </c>
    </row>
    <row r="30" ht="15.75" customHeight="1">
      <c r="A30" s="3">
        <v>29.0</v>
      </c>
      <c r="B30" s="3">
        <v>7.0</v>
      </c>
    </row>
    <row r="31" ht="15.75" customHeight="1">
      <c r="A31" s="3">
        <v>30.0</v>
      </c>
      <c r="B31" s="3">
        <v>4.0</v>
      </c>
    </row>
    <row r="32" ht="15.75" customHeight="1">
      <c r="A32" s="3">
        <v>31.0</v>
      </c>
      <c r="B32" s="3">
        <v>3.0</v>
      </c>
    </row>
    <row r="33" ht="15.75" customHeight="1">
      <c r="A33" s="3">
        <v>32.0</v>
      </c>
      <c r="B33" s="3">
        <v>10.0</v>
      </c>
    </row>
    <row r="34" ht="15.75" customHeight="1">
      <c r="A34" s="3">
        <v>33.0</v>
      </c>
      <c r="B34" s="3">
        <v>8.0</v>
      </c>
    </row>
    <row r="35" ht="15.75" customHeight="1">
      <c r="A35" s="3">
        <v>34.0</v>
      </c>
      <c r="B35" s="3">
        <v>10.0</v>
      </c>
    </row>
    <row r="36" ht="15.75" customHeight="1">
      <c r="A36" s="3">
        <v>35.0</v>
      </c>
      <c r="B36" s="3">
        <v>4.0</v>
      </c>
    </row>
    <row r="37" ht="15.75" customHeight="1">
      <c r="A37" s="3">
        <v>36.0</v>
      </c>
      <c r="B37" s="3">
        <v>10.0</v>
      </c>
    </row>
    <row r="38" ht="15.75" customHeight="1">
      <c r="A38" s="3">
        <v>37.0</v>
      </c>
      <c r="B38" s="3">
        <v>10.0</v>
      </c>
    </row>
    <row r="39" ht="15.75" customHeight="1">
      <c r="A39" s="3">
        <v>38.0</v>
      </c>
      <c r="B39" s="3">
        <v>5.0</v>
      </c>
    </row>
    <row r="40" ht="15.75" customHeight="1">
      <c r="A40" s="3">
        <v>39.0</v>
      </c>
      <c r="B40" s="3">
        <v>10.0</v>
      </c>
    </row>
    <row r="41" ht="15.75" customHeight="1">
      <c r="A41" s="3">
        <v>40.0</v>
      </c>
      <c r="B41" s="3">
        <v>9.0</v>
      </c>
    </row>
    <row r="42" ht="15.75" customHeight="1">
      <c r="A42" s="3">
        <v>41.0</v>
      </c>
      <c r="B42" s="3">
        <v>3.0</v>
      </c>
    </row>
    <row r="43" ht="15.75" customHeight="1">
      <c r="A43" s="3">
        <v>42.0</v>
      </c>
      <c r="B43" s="3">
        <v>7.0</v>
      </c>
    </row>
    <row r="44" ht="15.75" customHeight="1">
      <c r="A44" s="3">
        <v>43.0</v>
      </c>
      <c r="B44" s="3">
        <v>9.0</v>
      </c>
    </row>
    <row r="45" ht="15.75" customHeight="1">
      <c r="A45" s="3">
        <v>44.0</v>
      </c>
      <c r="B45" s="3">
        <v>9.0</v>
      </c>
    </row>
    <row r="46" ht="15.75" customHeight="1">
      <c r="A46" s="3">
        <v>45.0</v>
      </c>
      <c r="B46" s="3">
        <v>6.0</v>
      </c>
    </row>
    <row r="47" ht="15.75" customHeight="1">
      <c r="A47" s="3">
        <v>46.0</v>
      </c>
      <c r="B47" s="3">
        <v>3.0</v>
      </c>
    </row>
    <row r="48" ht="15.75" customHeight="1">
      <c r="A48" s="3">
        <v>47.0</v>
      </c>
      <c r="B48" s="3">
        <v>5.0</v>
      </c>
    </row>
    <row r="49" ht="15.75" customHeight="1">
      <c r="A49" s="3">
        <v>48.0</v>
      </c>
      <c r="B49" s="3">
        <v>7.0</v>
      </c>
    </row>
    <row r="50" ht="15.75" customHeight="1">
      <c r="A50" s="3">
        <v>49.0</v>
      </c>
      <c r="B50" s="3">
        <v>6.0</v>
      </c>
    </row>
    <row r="51" ht="15.75" customHeight="1">
      <c r="A51" s="3">
        <v>50.0</v>
      </c>
      <c r="B51" s="3">
        <v>8.0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37.13"/>
    <col customWidth="1" min="6" max="6" width="12.63"/>
  </cols>
  <sheetData>
    <row r="1" ht="15.75" customHeight="1">
      <c r="A1" s="3" t="s">
        <v>93</v>
      </c>
      <c r="B1" s="3" t="s">
        <v>94</v>
      </c>
      <c r="D1" s="23" t="s">
        <v>39</v>
      </c>
    </row>
    <row r="2" ht="15.75" customHeight="1">
      <c r="A2" s="3">
        <v>1.0</v>
      </c>
      <c r="B2" s="3">
        <v>98.0</v>
      </c>
      <c r="D2" s="3" t="s">
        <v>95</v>
      </c>
      <c r="I2" s="39"/>
      <c r="J2" s="39"/>
    </row>
    <row r="3" ht="15.75" customHeight="1">
      <c r="A3" s="3">
        <v>2.0</v>
      </c>
      <c r="B3" s="3">
        <v>112.0</v>
      </c>
      <c r="D3" s="3"/>
      <c r="I3" s="39"/>
      <c r="J3" s="39"/>
    </row>
    <row r="4" ht="15.75" customHeight="1">
      <c r="A4" s="3">
        <v>3.0</v>
      </c>
      <c r="B4" s="3">
        <v>1.0</v>
      </c>
      <c r="D4" s="3" t="s">
        <v>42</v>
      </c>
      <c r="I4" s="39"/>
      <c r="J4" s="39"/>
    </row>
    <row r="5" ht="15.75" customHeight="1">
      <c r="A5" s="3">
        <v>4.0</v>
      </c>
      <c r="B5" s="3">
        <v>41.0</v>
      </c>
      <c r="E5" s="3" t="s">
        <v>43</v>
      </c>
      <c r="I5" s="39"/>
      <c r="J5" s="39"/>
    </row>
    <row r="6" ht="15.75" customHeight="1">
      <c r="A6" s="3">
        <v>5.0</v>
      </c>
      <c r="B6" s="3">
        <v>106.0</v>
      </c>
      <c r="E6" s="3" t="s">
        <v>9</v>
      </c>
      <c r="I6" s="39"/>
      <c r="J6" s="39"/>
    </row>
    <row r="7" ht="15.75" customHeight="1">
      <c r="A7" s="3">
        <v>6.0</v>
      </c>
      <c r="B7" s="3">
        <v>111.0</v>
      </c>
      <c r="E7" s="3" t="s">
        <v>45</v>
      </c>
      <c r="I7" s="39"/>
      <c r="J7" s="39"/>
    </row>
    <row r="8" ht="15.75" customHeight="1">
      <c r="A8" s="3">
        <v>7.0</v>
      </c>
      <c r="B8" s="3">
        <v>86.0</v>
      </c>
      <c r="E8" s="3" t="s">
        <v>46</v>
      </c>
      <c r="I8" s="39"/>
      <c r="J8" s="39"/>
    </row>
    <row r="9" ht="15.75" customHeight="1">
      <c r="A9" s="3">
        <v>8.0</v>
      </c>
      <c r="B9" s="3">
        <v>142.0</v>
      </c>
      <c r="E9" s="3" t="s">
        <v>96</v>
      </c>
      <c r="F9" s="6" t="s">
        <v>97</v>
      </c>
      <c r="I9" s="39"/>
      <c r="J9" s="39"/>
    </row>
    <row r="10" ht="15.75" customHeight="1">
      <c r="A10" s="3">
        <v>9.0</v>
      </c>
      <c r="B10" s="3">
        <v>143.0</v>
      </c>
      <c r="D10" s="20" t="s">
        <v>49</v>
      </c>
      <c r="I10" s="39"/>
      <c r="J10" s="39"/>
    </row>
    <row r="11" ht="15.75" customHeight="1">
      <c r="A11" s="3">
        <v>10.0</v>
      </c>
      <c r="B11" s="3">
        <v>88.0</v>
      </c>
      <c r="D11" s="3" t="s">
        <v>50</v>
      </c>
      <c r="F11" s="37" t="s">
        <v>98</v>
      </c>
      <c r="I11" s="39"/>
      <c r="J11" s="39"/>
    </row>
    <row r="12" ht="15.75" customHeight="1">
      <c r="A12" s="3">
        <v>11.0</v>
      </c>
      <c r="B12" s="3">
        <v>32.0</v>
      </c>
      <c r="D12" s="3" t="s">
        <v>51</v>
      </c>
      <c r="F12" s="37">
        <v>0.0</v>
      </c>
      <c r="I12" s="39"/>
      <c r="J12" s="39"/>
    </row>
    <row r="13" ht="15.75" customHeight="1">
      <c r="A13" s="3">
        <v>12.0</v>
      </c>
      <c r="B13" s="3">
        <v>66.0</v>
      </c>
      <c r="I13" s="39"/>
      <c r="J13" s="39"/>
    </row>
    <row r="14" ht="15.75" customHeight="1">
      <c r="A14" s="3">
        <v>13.0</v>
      </c>
      <c r="B14" s="3">
        <v>92.0</v>
      </c>
      <c r="D14" s="23" t="s">
        <v>8</v>
      </c>
      <c r="I14" s="39"/>
      <c r="J14" s="39"/>
    </row>
    <row r="15" ht="15.75" customHeight="1">
      <c r="A15" s="3">
        <v>14.0</v>
      </c>
      <c r="B15" s="3">
        <v>94.0</v>
      </c>
      <c r="D15" s="3" t="s">
        <v>10</v>
      </c>
      <c r="E15" s="32">
        <f>AVERAGE(B2:B31)</f>
        <v>97.9</v>
      </c>
      <c r="I15" s="39"/>
      <c r="J15" s="39"/>
    </row>
    <row r="16" ht="15.75" customHeight="1">
      <c r="A16" s="3">
        <v>15.0</v>
      </c>
      <c r="B16" s="3">
        <v>118.0</v>
      </c>
      <c r="D16" s="3" t="s">
        <v>55</v>
      </c>
      <c r="E16" s="32">
        <f>MEDIAN(B2:B31)</f>
        <v>89</v>
      </c>
      <c r="I16" s="39"/>
      <c r="J16" s="39"/>
    </row>
    <row r="17" ht="15.75" customHeight="1">
      <c r="A17" s="3">
        <v>16.0</v>
      </c>
      <c r="B17" s="3">
        <v>53.0</v>
      </c>
      <c r="D17" s="3" t="s">
        <v>99</v>
      </c>
      <c r="E17" s="32">
        <f>MODE(B2:B31)</f>
        <v>86</v>
      </c>
      <c r="I17" s="39"/>
      <c r="J17" s="39"/>
    </row>
    <row r="18" ht="15.75" customHeight="1">
      <c r="A18" s="3">
        <v>17.0</v>
      </c>
      <c r="B18" s="3">
        <v>119.0</v>
      </c>
      <c r="D18" s="3" t="s">
        <v>59</v>
      </c>
      <c r="E18" s="32">
        <f>VAR(B2:B31)</f>
        <v>7054.92069</v>
      </c>
      <c r="I18" s="39"/>
      <c r="J18" s="39"/>
    </row>
    <row r="19" ht="15.75" customHeight="1">
      <c r="A19" s="3">
        <v>18.0</v>
      </c>
      <c r="B19" s="3">
        <v>500.0</v>
      </c>
      <c r="D19" s="3" t="s">
        <v>61</v>
      </c>
      <c r="E19" s="32">
        <f>_xlfn.STDEV.S(B2:B31)</f>
        <v>83.99357529</v>
      </c>
      <c r="I19" s="39"/>
      <c r="J19" s="39"/>
    </row>
    <row r="20" ht="15.75" customHeight="1">
      <c r="A20" s="3">
        <v>19.0</v>
      </c>
      <c r="B20" s="3">
        <v>37.0</v>
      </c>
      <c r="D20" s="3" t="s">
        <v>100</v>
      </c>
      <c r="E20" s="32">
        <f>PERCENTILE(B2:B31,0.25)</f>
        <v>54.5</v>
      </c>
      <c r="I20" s="39"/>
      <c r="J20" s="39"/>
    </row>
    <row r="21" ht="15.75" customHeight="1">
      <c r="A21" s="3">
        <v>20.0</v>
      </c>
      <c r="B21" s="3">
        <v>90.0</v>
      </c>
      <c r="D21" s="3" t="s">
        <v>31</v>
      </c>
      <c r="E21" s="32">
        <f>PERCENTILE(B2:B31,0.75)</f>
        <v>114.25</v>
      </c>
      <c r="I21" s="39"/>
      <c r="J21" s="39"/>
    </row>
    <row r="22" ht="15.75" customHeight="1">
      <c r="A22" s="3">
        <v>21.0</v>
      </c>
      <c r="B22" s="3">
        <v>128.0</v>
      </c>
      <c r="D22" s="3" t="s">
        <v>101</v>
      </c>
      <c r="E22" s="32">
        <f>E21-E20</f>
        <v>59.75</v>
      </c>
    </row>
    <row r="23" ht="15.75" customHeight="1">
      <c r="A23" s="3">
        <v>22.0</v>
      </c>
      <c r="B23" s="3">
        <v>79.0</v>
      </c>
    </row>
    <row r="24" ht="15.75" customHeight="1">
      <c r="A24" s="3">
        <v>23.0</v>
      </c>
      <c r="B24" s="3">
        <v>86.0</v>
      </c>
      <c r="D24" s="40" t="s">
        <v>69</v>
      </c>
      <c r="E24" s="32">
        <f>E20-(1.5*E22)</f>
        <v>-35.125</v>
      </c>
    </row>
    <row r="25" ht="15.75" customHeight="1">
      <c r="A25" s="3">
        <v>24.0</v>
      </c>
      <c r="B25" s="3">
        <v>45.0</v>
      </c>
      <c r="D25" s="40" t="s">
        <v>71</v>
      </c>
      <c r="E25" s="32">
        <f>E21+(1.5*E22)</f>
        <v>203.875</v>
      </c>
    </row>
    <row r="26" ht="15.75" customHeight="1">
      <c r="A26" s="3">
        <v>25.0</v>
      </c>
      <c r="B26" s="3">
        <v>33.0</v>
      </c>
      <c r="D26" s="3" t="s">
        <v>73</v>
      </c>
      <c r="E26" s="32">
        <f>COUNTIF(B2:B31,"&gt;203.875")</f>
        <v>1</v>
      </c>
      <c r="H26" s="41"/>
      <c r="I26" s="41"/>
    </row>
    <row r="27" ht="15.75" customHeight="1">
      <c r="A27" s="3">
        <v>26.0</v>
      </c>
      <c r="B27" s="3">
        <v>54.0</v>
      </c>
      <c r="H27" s="41"/>
      <c r="I27" s="41"/>
    </row>
    <row r="28" ht="15.75" customHeight="1">
      <c r="A28" s="3">
        <v>27.0</v>
      </c>
      <c r="B28" s="3">
        <v>115.0</v>
      </c>
      <c r="H28" s="41"/>
      <c r="I28" s="41"/>
    </row>
    <row r="29" ht="15.75" customHeight="1">
      <c r="A29" s="3">
        <v>28.0</v>
      </c>
      <c r="B29" s="3">
        <v>129.0</v>
      </c>
      <c r="H29" s="41"/>
      <c r="I29" s="41"/>
    </row>
    <row r="30" ht="15.75" customHeight="1">
      <c r="A30" s="3">
        <v>29.0</v>
      </c>
      <c r="B30" s="3">
        <v>56.0</v>
      </c>
      <c r="H30" s="41"/>
      <c r="I30" s="41"/>
    </row>
    <row r="31" ht="15.75" customHeight="1">
      <c r="A31" s="3">
        <v>30.0</v>
      </c>
      <c r="B31" s="3">
        <v>83.0</v>
      </c>
      <c r="H31" s="41"/>
      <c r="I31" s="41"/>
    </row>
    <row r="32" ht="15.75" customHeight="1">
      <c r="H32" s="41"/>
      <c r="I32" s="41"/>
    </row>
    <row r="33" ht="15.75" customHeight="1">
      <c r="H33" s="41"/>
      <c r="I33" s="41"/>
    </row>
    <row r="34" ht="15.75" customHeight="1">
      <c r="H34" s="41"/>
      <c r="I34" s="41"/>
    </row>
    <row r="35" ht="15.75" customHeight="1">
      <c r="H35" s="41"/>
      <c r="I35" s="41"/>
    </row>
    <row r="36" ht="15.75" customHeight="1">
      <c r="H36" s="41"/>
      <c r="I36" s="41"/>
    </row>
    <row r="37" ht="15.75" customHeight="1">
      <c r="H37" s="41"/>
      <c r="I37" s="41"/>
    </row>
    <row r="38" ht="15.75" customHeight="1">
      <c r="H38" s="41"/>
      <c r="I38" s="41"/>
    </row>
    <row r="39" ht="15.75" customHeight="1">
      <c r="H39" s="41"/>
      <c r="I39" s="41"/>
    </row>
    <row r="40" ht="15.75" customHeight="1">
      <c r="H40" s="41"/>
      <c r="I40" s="4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" t="s">
        <v>0</v>
      </c>
      <c r="B1" s="3" t="s">
        <v>94</v>
      </c>
    </row>
    <row r="2" ht="15.75" customHeight="1">
      <c r="A2" s="2">
        <v>44927.0</v>
      </c>
      <c r="B2" s="3">
        <v>98.0</v>
      </c>
      <c r="D2" s="3" t="s">
        <v>10</v>
      </c>
      <c r="E2" s="7">
        <f>AVERAGE($B$2:$B$31)</f>
        <v>81.63333333</v>
      </c>
      <c r="G2" s="3" t="s">
        <v>95</v>
      </c>
    </row>
    <row r="3" ht="15.75" customHeight="1">
      <c r="A3" s="2">
        <v>44928.0</v>
      </c>
      <c r="B3" s="3">
        <v>112.0</v>
      </c>
      <c r="D3" s="3" t="s">
        <v>55</v>
      </c>
      <c r="E3" s="3">
        <f>MEDIAN($B$2:$B$31)</f>
        <v>87</v>
      </c>
      <c r="G3" s="3"/>
    </row>
    <row r="4" ht="15.75" customHeight="1">
      <c r="A4" s="2">
        <v>44929.0</v>
      </c>
      <c r="B4" s="3">
        <v>1.0</v>
      </c>
      <c r="D4" s="3" t="s">
        <v>99</v>
      </c>
      <c r="E4" s="3">
        <f>MODE($B$2:$B$31)</f>
        <v>86</v>
      </c>
      <c r="G4" s="3" t="s">
        <v>102</v>
      </c>
    </row>
    <row r="5" ht="15.75" customHeight="1">
      <c r="A5" s="2">
        <v>44930.0</v>
      </c>
      <c r="B5" s="3">
        <v>41.0</v>
      </c>
      <c r="D5" s="3" t="s">
        <v>59</v>
      </c>
      <c r="E5" s="3">
        <f>VAR(B2:B31)</f>
        <v>1460.309195</v>
      </c>
    </row>
    <row r="6" ht="15.75" customHeight="1">
      <c r="A6" s="2">
        <v>44931.0</v>
      </c>
      <c r="B6" s="3">
        <v>106.0</v>
      </c>
      <c r="D6" s="3" t="s">
        <v>61</v>
      </c>
      <c r="E6" s="3">
        <f>_xlfn.STDEV.S(B2:B31)</f>
        <v>38.21399214</v>
      </c>
    </row>
    <row r="7" ht="15.75" customHeight="1">
      <c r="A7" s="2">
        <v>44932.0</v>
      </c>
      <c r="B7" s="3">
        <v>111.0</v>
      </c>
      <c r="D7" s="3" t="s">
        <v>100</v>
      </c>
      <c r="E7" s="3">
        <f>PERCENTILE($B$2:$B$31,0.25)</f>
        <v>53.25</v>
      </c>
    </row>
    <row r="8" ht="15.75" customHeight="1">
      <c r="A8" s="2">
        <v>44933.0</v>
      </c>
      <c r="B8" s="3">
        <v>86.0</v>
      </c>
      <c r="D8" s="3" t="s">
        <v>31</v>
      </c>
      <c r="E8" s="3">
        <f>PERCENTILE($B$2:$B$31,0.75)</f>
        <v>111.75</v>
      </c>
    </row>
    <row r="9" ht="15.75" customHeight="1">
      <c r="A9" s="2">
        <v>44934.0</v>
      </c>
      <c r="B9" s="3">
        <v>142.0</v>
      </c>
      <c r="D9" s="3" t="s">
        <v>101</v>
      </c>
      <c r="E9" s="3">
        <f>E8-E7</f>
        <v>58.5</v>
      </c>
    </row>
    <row r="10" ht="15.75" customHeight="1">
      <c r="A10" s="2">
        <v>44935.0</v>
      </c>
      <c r="B10" s="3">
        <v>143.0</v>
      </c>
      <c r="D10" s="3" t="s">
        <v>103</v>
      </c>
      <c r="E10" s="3">
        <f>E7-(1.5*E9)</f>
        <v>-34.5</v>
      </c>
    </row>
    <row r="11" ht="15.75" customHeight="1">
      <c r="A11" s="2">
        <v>44936.0</v>
      </c>
      <c r="B11" s="3">
        <v>88.0</v>
      </c>
      <c r="D11" s="3" t="s">
        <v>104</v>
      </c>
      <c r="E11" s="3">
        <f>E8+(1.5*E9)</f>
        <v>199.5</v>
      </c>
    </row>
    <row r="12" ht="15.75" customHeight="1">
      <c r="A12" s="2">
        <v>44937.0</v>
      </c>
      <c r="B12" s="3">
        <v>32.0</v>
      </c>
    </row>
    <row r="13" ht="15.75" customHeight="1">
      <c r="A13" s="2">
        <v>44938.0</v>
      </c>
      <c r="B13" s="3">
        <v>66.0</v>
      </c>
    </row>
    <row r="14" ht="15.75" customHeight="1">
      <c r="A14" s="2">
        <v>44939.0</v>
      </c>
      <c r="B14" s="3">
        <v>92.0</v>
      </c>
    </row>
    <row r="15" ht="15.75" customHeight="1">
      <c r="A15" s="2">
        <v>44940.0</v>
      </c>
      <c r="B15" s="3">
        <v>94.0</v>
      </c>
    </row>
    <row r="16" ht="15.75" customHeight="1">
      <c r="A16" s="2">
        <v>44941.0</v>
      </c>
      <c r="B16" s="3">
        <v>118.0</v>
      </c>
    </row>
    <row r="17" ht="15.75" customHeight="1">
      <c r="A17" s="2">
        <v>44942.0</v>
      </c>
      <c r="B17" s="3">
        <v>53.0</v>
      </c>
    </row>
    <row r="18" ht="15.75" customHeight="1">
      <c r="A18" s="2">
        <v>44943.0</v>
      </c>
      <c r="B18" s="3">
        <v>119.0</v>
      </c>
    </row>
    <row r="19" ht="15.75" customHeight="1">
      <c r="A19" s="2">
        <v>44944.0</v>
      </c>
      <c r="B19" s="3">
        <v>12.0</v>
      </c>
    </row>
    <row r="20" ht="15.75" customHeight="1">
      <c r="A20" s="2">
        <v>44945.0</v>
      </c>
      <c r="B20" s="3">
        <v>37.0</v>
      </c>
    </row>
    <row r="21" ht="15.75" customHeight="1">
      <c r="A21" s="2">
        <v>44946.0</v>
      </c>
      <c r="B21" s="3">
        <v>90.0</v>
      </c>
    </row>
    <row r="22" ht="15.75" customHeight="1">
      <c r="A22" s="2">
        <v>44947.0</v>
      </c>
      <c r="B22" s="3">
        <v>128.0</v>
      </c>
    </row>
    <row r="23" ht="15.75" customHeight="1">
      <c r="A23" s="2">
        <v>44948.0</v>
      </c>
      <c r="B23" s="3">
        <v>79.0</v>
      </c>
    </row>
    <row r="24" ht="15.75" customHeight="1">
      <c r="A24" s="2">
        <v>44949.0</v>
      </c>
      <c r="B24" s="3">
        <v>86.0</v>
      </c>
    </row>
    <row r="25" ht="15.75" customHeight="1">
      <c r="A25" s="2">
        <v>44950.0</v>
      </c>
      <c r="B25" s="3">
        <v>45.0</v>
      </c>
    </row>
    <row r="26" ht="15.75" customHeight="1">
      <c r="A26" s="2">
        <v>44951.0</v>
      </c>
      <c r="B26" s="3">
        <v>33.0</v>
      </c>
    </row>
    <row r="27" ht="15.75" customHeight="1">
      <c r="A27" s="2">
        <v>44952.0</v>
      </c>
      <c r="B27" s="3">
        <v>54.0</v>
      </c>
    </row>
    <row r="28" ht="15.75" customHeight="1">
      <c r="A28" s="2">
        <v>44953.0</v>
      </c>
      <c r="B28" s="3">
        <v>115.0</v>
      </c>
    </row>
    <row r="29" ht="15.75" customHeight="1">
      <c r="A29" s="2">
        <v>44954.0</v>
      </c>
      <c r="B29" s="3">
        <v>129.0</v>
      </c>
    </row>
    <row r="30" ht="15.75" customHeight="1">
      <c r="A30" s="2">
        <v>44955.0</v>
      </c>
      <c r="B30" s="3">
        <v>56.0</v>
      </c>
    </row>
    <row r="31" ht="15.75" customHeight="1">
      <c r="A31" s="2">
        <v>44956.0</v>
      </c>
      <c r="B31" s="3">
        <v>83.0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