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A506DF76-170E-4380-9B8E-7018F0D91E08}" xr6:coauthVersionLast="47" xr6:coauthVersionMax="47" xr10:uidLastSave="{00000000-0000-0000-0000-000000000000}"/>
  <bookViews>
    <workbookView xWindow="-38010" yWindow="390" windowWidth="28800" windowHeight="17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I4" i="1"/>
  <c r="H4" i="1"/>
  <c r="D40" i="1"/>
  <c r="D43" i="1" s="1"/>
  <c r="K40" i="1"/>
  <c r="K43" i="1" s="1"/>
  <c r="D39" i="1"/>
  <c r="E39" i="1"/>
  <c r="E40" i="1" s="1"/>
  <c r="E43" i="1" s="1"/>
  <c r="F39" i="1"/>
  <c r="F40" i="1" s="1"/>
  <c r="F43" i="1" s="1"/>
  <c r="G39" i="1"/>
  <c r="G40" i="1" s="1"/>
  <c r="G43" i="1" s="1"/>
  <c r="G44" i="1" s="1"/>
  <c r="H39" i="1"/>
  <c r="H40" i="1" s="1"/>
  <c r="H43" i="1" s="1"/>
  <c r="I39" i="1"/>
  <c r="I40" i="1" s="1"/>
  <c r="I43" i="1" s="1"/>
  <c r="J39" i="1"/>
  <c r="J40" i="1" s="1"/>
  <c r="J43" i="1" s="1"/>
  <c r="K39" i="1"/>
  <c r="C39" i="1"/>
  <c r="C40" i="1" s="1"/>
  <c r="C43" i="1" s="1"/>
  <c r="D26" i="1"/>
  <c r="E26" i="1"/>
  <c r="F26" i="1"/>
  <c r="G26" i="1"/>
  <c r="H26" i="1"/>
  <c r="I26" i="1"/>
  <c r="J26" i="1"/>
  <c r="K26" i="1"/>
  <c r="C26" i="1"/>
  <c r="E37" i="1"/>
  <c r="F37" i="1"/>
  <c r="G37" i="1"/>
  <c r="H37" i="1"/>
  <c r="I37" i="1"/>
  <c r="J37" i="1"/>
  <c r="K37" i="1"/>
  <c r="E23" i="1"/>
  <c r="E28" i="1" s="1"/>
  <c r="F23" i="1"/>
  <c r="F28" i="1" s="1"/>
  <c r="G23" i="1"/>
  <c r="G28" i="1" s="1"/>
  <c r="H23" i="1"/>
  <c r="H28" i="1" s="1"/>
  <c r="I23" i="1"/>
  <c r="I28" i="1" s="1"/>
  <c r="J23" i="1"/>
  <c r="J28" i="1" s="1"/>
  <c r="K23" i="1"/>
  <c r="K28" i="1" s="1"/>
  <c r="E24" i="1"/>
  <c r="F24" i="1"/>
  <c r="G24" i="1"/>
  <c r="H24" i="1"/>
  <c r="I24" i="1"/>
  <c r="J24" i="1"/>
  <c r="K24" i="1"/>
  <c r="I33" i="1"/>
  <c r="H33" i="1"/>
  <c r="K33" i="1"/>
  <c r="K34" i="1" s="1"/>
  <c r="J33" i="1"/>
  <c r="H13" i="1"/>
  <c r="I13" i="1"/>
  <c r="J4" i="1"/>
  <c r="K4" i="1"/>
  <c r="G33" i="1"/>
  <c r="G34" i="1" s="1"/>
  <c r="F33" i="1"/>
  <c r="D4" i="1"/>
  <c r="E4" i="1"/>
  <c r="F4" i="1"/>
  <c r="G4" i="1"/>
  <c r="E13" i="1"/>
  <c r="F13" i="1"/>
  <c r="G13" i="1"/>
  <c r="D33" i="1"/>
  <c r="C33" i="1"/>
  <c r="E33" i="1"/>
  <c r="D37" i="1"/>
  <c r="D23" i="1"/>
  <c r="D28" i="1" s="1"/>
  <c r="D24" i="1"/>
  <c r="D13" i="1"/>
  <c r="C37" i="1"/>
  <c r="M52" i="1"/>
  <c r="N54" i="1" s="1"/>
  <c r="C24" i="1"/>
  <c r="C23" i="1"/>
  <c r="C28" i="1" s="1"/>
  <c r="C13" i="1"/>
  <c r="C4" i="1"/>
  <c r="D44" i="1" l="1"/>
  <c r="C34" i="1"/>
  <c r="K44" i="1"/>
  <c r="C44" i="1"/>
  <c r="J34" i="1"/>
  <c r="J44" i="1" s="1"/>
  <c r="I34" i="1"/>
  <c r="I44" i="1" s="1"/>
  <c r="E34" i="1"/>
  <c r="E44" i="1" s="1"/>
  <c r="H34" i="1"/>
  <c r="H44" i="1" s="1"/>
  <c r="F34" i="1"/>
  <c r="F44" i="1" s="1"/>
  <c r="D34" i="1"/>
</calcChain>
</file>

<file path=xl/sharedStrings.xml><?xml version="1.0" encoding="utf-8"?>
<sst xmlns="http://schemas.openxmlformats.org/spreadsheetml/2006/main" count="80" uniqueCount="59">
  <si>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</si>
  <si>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</si>
  <si>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</si>
  <si>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</si>
  <si>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</si>
  <si>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</si>
  <si>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</si>
  <si>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</si>
  <si>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</si>
  <si>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</si>
  <si>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</si>
  <si>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</si>
  <si>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</si>
  <si>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</si>
  <si>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</si>
  <si>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</si>
  <si>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</si>
  <si>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</si>
  <si>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</si>
  <si>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</si>
  <si>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</si>
  <si>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</si>
  <si>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</si>
  <si>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</si>
  <si>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</si>
  <si>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</si>
  <si>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</si>
  <si>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</si>
  <si>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Tube cost per inch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</si>
  <si>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</si>
  <si>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</si>
  <si>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</si>
  <si>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</si>
  <si>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</si>
  <si>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</si>
  <si>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</si>
  <si>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</si>
  <si>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</si>
  <si>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</si>
  <si>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</si>
  <si>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</si>
  <si>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</si>
  <si>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</si>
  <si>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</si>
  <si>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</si>
  <si>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</si>
  <si>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</si>
  <si>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</si>
  <si>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</si>
  <si>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</si>
  <si>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</si>
  <si>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</si>
  <si>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</si>
  <si>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</si>
  <si>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</si>
  <si>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</si>
  <si>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</si>
  <si>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6061-T6 Yeild</t>
  </si>
  <si>
    <t>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</si>
</sst>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A53" sqref="A53"/>
    </sheetView>
  </sheetViews>
  <sheetFormatPr defaultRowHeight="15" x14ac:dyDescent="0.25"/>
  <cols>
    <col min="1" max="1" width="23.28515625" bestFit="1" customWidth="1"/>
    <col min="2" max="2" width="10.85546875" bestFit="1" customWidth="1"/>
    <col min="3" max="3" width="10.85546875" customWidth="1"/>
    <col min="4" max="5" width="11.5703125" bestFit="1" customWidth="1"/>
    <col min="6" max="9" width="9.42578125" bestFit="1" customWidth="1"/>
    <col min="10" max="11" width="9.85546875" bestFit="1" customWidth="1"/>
  </cols>
  <sheetData>
    <row r="1" spans="1:11" x14ac:dyDescent="0.25">
      <c r="B1" t="s">
        <v>14</v>
      </c>
      <c r="C1" t="s">
        <v>0</v>
      </c>
      <c r="D1" t="s">
        <v>37</v>
      </c>
      <c r="E1" t="s">
        <v>40</v>
      </c>
      <c r="F1" t="s">
        <v>41</v>
      </c>
      <c r="G1" s="11" t="s">
        <v>42</v>
      </c>
      <c r="H1" t="s">
        <v>43</v>
      </c>
      <c r="J1" t="s">
        <v>44</v>
      </c>
    </row>
    <row r="2" spans="1:11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25">
      <c r="G5" s="11"/>
    </row>
    <row r="6" spans="1:11" x14ac:dyDescent="0.25">
      <c r="A6" s="1" t="s">
        <v>5</v>
      </c>
      <c r="B6" s="1"/>
      <c r="G6" s="11"/>
    </row>
    <row r="7" spans="1:11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45</v>
      </c>
      <c r="B26" t="s">
        <v>22</v>
      </c>
      <c r="C26">
        <f>C20-C21</f>
        <v>2.4699999999999989</v>
      </c>
      <c r="D26">
        <f t="shared" ref="D26:K26" si="8">D20-D21</f>
        <v>2.2900000000000009</v>
      </c>
      <c r="E26">
        <f t="shared" si="8"/>
        <v>2.9000000000000004</v>
      </c>
      <c r="F26">
        <f>F20-F21</f>
        <v>2.34</v>
      </c>
      <c r="G26">
        <f>G20-G21</f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</row>
    <row r="28" spans="1:11" x14ac:dyDescent="0.25">
      <c r="A28" s="1" t="s">
        <v>21</v>
      </c>
      <c r="B28" s="1" t="s">
        <v>22</v>
      </c>
      <c r="C28" s="1">
        <f>C23*C25</f>
        <v>58.5</v>
      </c>
      <c r="D28" s="1">
        <f>D23*D25</f>
        <v>54</v>
      </c>
      <c r="E28" s="1">
        <f t="shared" ref="E28:K28" si="9">E23*E25</f>
        <v>72</v>
      </c>
      <c r="F28" s="1">
        <f t="shared" si="9"/>
        <v>44.95</v>
      </c>
      <c r="G28" s="1">
        <f t="shared" si="9"/>
        <v>42.75</v>
      </c>
      <c r="H28" s="1">
        <f t="shared" si="9"/>
        <v>96.5</v>
      </c>
      <c r="I28" s="1">
        <f t="shared" si="9"/>
        <v>84</v>
      </c>
      <c r="J28" s="1">
        <f t="shared" si="9"/>
        <v>82</v>
      </c>
      <c r="K28" s="1">
        <f t="shared" si="9"/>
        <v>72</v>
      </c>
    </row>
    <row r="29" spans="1:11" x14ac:dyDescent="0.25">
      <c r="A29" s="2"/>
    </row>
    <row r="30" spans="1:11" x14ac:dyDescent="0.25">
      <c r="A30" s="1" t="s">
        <v>39</v>
      </c>
    </row>
    <row r="31" spans="1:11" x14ac:dyDescent="0.25">
      <c r="A31" s="2" t="s">
        <v>31</v>
      </c>
      <c r="B31" t="s">
        <v>32</v>
      </c>
      <c r="C31">
        <v>8.11</v>
      </c>
      <c r="D31">
        <v>6.77</v>
      </c>
      <c r="E31">
        <v>4.6100000000000003</v>
      </c>
      <c r="F31">
        <v>6.19</v>
      </c>
      <c r="G31">
        <v>5.633</v>
      </c>
      <c r="H31">
        <v>1.75</v>
      </c>
      <c r="I31">
        <v>1.6</v>
      </c>
      <c r="J31">
        <v>1.22</v>
      </c>
      <c r="K31">
        <v>0.96699999999999997</v>
      </c>
    </row>
    <row r="33" spans="1:11" x14ac:dyDescent="0.25">
      <c r="A33" t="s">
        <v>28</v>
      </c>
      <c r="B33" t="s">
        <v>30</v>
      </c>
      <c r="C33" s="4">
        <f>191.86/288</f>
        <v>0.66618055555555555</v>
      </c>
      <c r="D33" s="4">
        <f>191.86/288</f>
        <v>0.66618055555555555</v>
      </c>
      <c r="E33" s="4">
        <f>95.26/240</f>
        <v>0.3969166666666667</v>
      </c>
      <c r="F33" s="4">
        <f>401.3/288</f>
        <v>1.3934027777777778</v>
      </c>
      <c r="G33" s="4">
        <f>304.97/288</f>
        <v>1.0589236111111111</v>
      </c>
      <c r="H33" s="4">
        <f>165.47/288</f>
        <v>0.57454861111111111</v>
      </c>
      <c r="I33" s="4">
        <f>543.86/288</f>
        <v>1.8884027777777779</v>
      </c>
      <c r="J33" s="4">
        <f>165.47/288</f>
        <v>0.57454861111111111</v>
      </c>
      <c r="K33" s="4">
        <f>543.86/288</f>
        <v>1.8884027777777779</v>
      </c>
    </row>
    <row r="34" spans="1:11" x14ac:dyDescent="0.25">
      <c r="A34" t="s">
        <v>38</v>
      </c>
      <c r="B34" t="s">
        <v>29</v>
      </c>
      <c r="C34" s="4">
        <f t="shared" ref="C34:K34" si="10">C33*C13</f>
        <v>53.960625</v>
      </c>
      <c r="D34" s="4">
        <f t="shared" si="10"/>
        <v>47.298819444444447</v>
      </c>
      <c r="E34" s="4">
        <f t="shared" si="10"/>
        <v>28.181083333333337</v>
      </c>
      <c r="F34" s="4">
        <f t="shared" si="10"/>
        <v>98.931597222222223</v>
      </c>
      <c r="G34" s="4">
        <f t="shared" si="10"/>
        <v>75.183576388888895</v>
      </c>
      <c r="H34" s="4">
        <f t="shared" si="10"/>
        <v>43.091145833333336</v>
      </c>
      <c r="I34" s="4">
        <f t="shared" si="10"/>
        <v>141.63020833333334</v>
      </c>
      <c r="J34" s="4">
        <f t="shared" si="10"/>
        <v>36.196562499999999</v>
      </c>
      <c r="K34" s="4">
        <f t="shared" si="10"/>
        <v>118.969375</v>
      </c>
    </row>
    <row r="36" spans="1:11" x14ac:dyDescent="0.25">
      <c r="A36" t="s">
        <v>33</v>
      </c>
      <c r="B36" t="s">
        <v>34</v>
      </c>
      <c r="C36">
        <v>1000</v>
      </c>
      <c r="D36">
        <v>1000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</row>
    <row r="37" spans="1:11" x14ac:dyDescent="0.25">
      <c r="A37" t="s">
        <v>35</v>
      </c>
      <c r="B37" t="s">
        <v>34</v>
      </c>
      <c r="C37" s="5">
        <f t="shared" ref="C37:K37" si="11">C36*(C9/(C9+C10+C11))</f>
        <v>444.4444444444444</v>
      </c>
      <c r="D37" s="5">
        <f t="shared" si="11"/>
        <v>409.09090909090912</v>
      </c>
      <c r="E37" s="5">
        <f t="shared" si="11"/>
        <v>409.09090909090912</v>
      </c>
      <c r="F37" s="5">
        <f t="shared" si="11"/>
        <v>409.09090909090912</v>
      </c>
      <c r="G37" s="5">
        <f t="shared" si="11"/>
        <v>409.09090909090912</v>
      </c>
      <c r="H37" s="5">
        <f t="shared" si="11"/>
        <v>409.09090909090912</v>
      </c>
      <c r="I37" s="5">
        <f t="shared" si="11"/>
        <v>409.09090909090912</v>
      </c>
      <c r="J37" s="5">
        <f t="shared" si="11"/>
        <v>406.25</v>
      </c>
      <c r="K37" s="5">
        <f t="shared" si="11"/>
        <v>406.25</v>
      </c>
    </row>
    <row r="39" spans="1:11" x14ac:dyDescent="0.25">
      <c r="A39" t="s">
        <v>46</v>
      </c>
      <c r="B39" t="s">
        <v>23</v>
      </c>
      <c r="C39" s="4">
        <f t="shared" ref="C39:K39" si="12">C20/C21</f>
        <v>1.2829324169530354</v>
      </c>
      <c r="D39" s="4">
        <f t="shared" si="12"/>
        <v>1.285892634207241</v>
      </c>
      <c r="E39" s="4">
        <f t="shared" si="12"/>
        <v>1.2636363636363637</v>
      </c>
      <c r="F39" s="4">
        <f t="shared" si="12"/>
        <v>1.3804878048780487</v>
      </c>
      <c r="G39" s="4">
        <f t="shared" si="12"/>
        <v>1.4298401420959148</v>
      </c>
      <c r="H39" s="4">
        <f t="shared" si="12"/>
        <v>1.3722627737226278</v>
      </c>
      <c r="I39" s="4">
        <f t="shared" si="12"/>
        <v>1.5092592592592593</v>
      </c>
      <c r="J39" s="4">
        <f t="shared" si="12"/>
        <v>1.282258064516129</v>
      </c>
      <c r="K39" s="4">
        <f t="shared" si="12"/>
        <v>1.3762376237623763</v>
      </c>
    </row>
    <row r="40" spans="1:11" x14ac:dyDescent="0.25">
      <c r="A40" t="s">
        <v>47</v>
      </c>
      <c r="B40" t="s">
        <v>23</v>
      </c>
      <c r="C40" s="4">
        <f>LN(C39)</f>
        <v>0.24914840844953792</v>
      </c>
      <c r="D40" s="4">
        <f t="shared" ref="D40:K40" si="13">LN(D39)</f>
        <v>0.25145313415532228</v>
      </c>
      <c r="E40" s="4">
        <f t="shared" si="13"/>
        <v>0.23399356733827556</v>
      </c>
      <c r="F40" s="4">
        <f t="shared" si="13"/>
        <v>0.32243691850482936</v>
      </c>
      <c r="G40" s="4">
        <f t="shared" si="13"/>
        <v>0.35756264927887305</v>
      </c>
      <c r="H40" s="4">
        <f t="shared" si="13"/>
        <v>0.31646103700182437</v>
      </c>
      <c r="I40" s="4">
        <f t="shared" si="13"/>
        <v>0.41161897368254269</v>
      </c>
      <c r="J40" s="4">
        <f t="shared" si="13"/>
        <v>0.24862263661519463</v>
      </c>
      <c r="K40" s="4">
        <f t="shared" si="13"/>
        <v>0.31935341628943237</v>
      </c>
    </row>
    <row r="42" spans="1:11" x14ac:dyDescent="0.25">
      <c r="A42" t="s">
        <v>48</v>
      </c>
      <c r="B42" t="s">
        <v>50</v>
      </c>
      <c r="C42">
        <v>2200</v>
      </c>
      <c r="D42">
        <v>2200</v>
      </c>
      <c r="E42">
        <v>2200</v>
      </c>
      <c r="F42">
        <v>2200</v>
      </c>
      <c r="G42">
        <v>2200</v>
      </c>
      <c r="H42">
        <v>2200</v>
      </c>
      <c r="I42">
        <v>2200</v>
      </c>
      <c r="J42">
        <v>2200</v>
      </c>
      <c r="K42">
        <v>2200</v>
      </c>
    </row>
    <row r="43" spans="1:11" x14ac:dyDescent="0.25">
      <c r="A43" t="s">
        <v>49</v>
      </c>
      <c r="B43" t="s">
        <v>50</v>
      </c>
      <c r="C43" s="5">
        <f>C40*C42</f>
        <v>548.1264985889834</v>
      </c>
      <c r="D43" s="5">
        <f t="shared" ref="D43:K43" si="14">D40*D42</f>
        <v>553.19689514170898</v>
      </c>
      <c r="E43" s="5">
        <f t="shared" si="14"/>
        <v>514.78584814420628</v>
      </c>
      <c r="F43" s="5">
        <f t="shared" si="14"/>
        <v>709.36122071062459</v>
      </c>
      <c r="G43" s="10">
        <f t="shared" si="14"/>
        <v>786.63782841352065</v>
      </c>
      <c r="H43" s="5">
        <f t="shared" si="14"/>
        <v>696.2142814040136</v>
      </c>
      <c r="I43" s="5">
        <f t="shared" si="14"/>
        <v>905.56174210159395</v>
      </c>
      <c r="J43" s="5">
        <f t="shared" si="14"/>
        <v>546.96980055342817</v>
      </c>
      <c r="K43" s="5">
        <f t="shared" si="14"/>
        <v>702.57751583675122</v>
      </c>
    </row>
    <row r="44" spans="1:11" x14ac:dyDescent="0.25">
      <c r="A44" t="s">
        <v>51</v>
      </c>
      <c r="B44" t="s">
        <v>52</v>
      </c>
      <c r="C44" s="6">
        <f>C43/C34</f>
        <v>10.157897514882071</v>
      </c>
      <c r="D44" s="6">
        <f t="shared" ref="D44:K44" si="15">D43/D34</f>
        <v>11.695786525739292</v>
      </c>
      <c r="E44" s="7">
        <f t="shared" si="15"/>
        <v>18.267070930353619</v>
      </c>
      <c r="F44" s="6">
        <f t="shared" si="15"/>
        <v>7.1702190263565901</v>
      </c>
      <c r="G44" s="6">
        <f t="shared" si="15"/>
        <v>10.46289450696808</v>
      </c>
      <c r="H44" s="6">
        <f t="shared" si="15"/>
        <v>16.156782743647863</v>
      </c>
      <c r="I44" s="6">
        <f t="shared" si="15"/>
        <v>6.3938460075573138</v>
      </c>
      <c r="J44" s="6">
        <f t="shared" si="15"/>
        <v>15.111097926866071</v>
      </c>
      <c r="K44" s="6">
        <f t="shared" si="15"/>
        <v>5.9055325442934468</v>
      </c>
    </row>
    <row r="46" spans="1:11" x14ac:dyDescent="0.25">
      <c r="A46" t="s">
        <v>53</v>
      </c>
    </row>
    <row r="47" spans="1:11" x14ac:dyDescent="0.25">
      <c r="A47" t="s">
        <v>54</v>
      </c>
    </row>
    <row r="49" spans="1:14" x14ac:dyDescent="0.25">
      <c r="A49" t="s">
        <v>55</v>
      </c>
    </row>
    <row r="50" spans="1:14" ht="15.75" thickBot="1" x14ac:dyDescent="0.3">
      <c r="A50" t="s">
        <v>56</v>
      </c>
    </row>
    <row r="51" spans="1:14" ht="15.75" thickBot="1" x14ac:dyDescent="0.3">
      <c r="L51" s="3">
        <v>3.7509238730000001E-4</v>
      </c>
      <c r="M51" t="s">
        <v>36</v>
      </c>
    </row>
    <row r="52" spans="1:14" ht="15.75" thickBot="1" x14ac:dyDescent="0.3">
      <c r="A52" t="s">
        <v>57</v>
      </c>
      <c r="L52" s="3">
        <v>6.2000371819999995E-4</v>
      </c>
      <c r="M52">
        <f>L52/L51</f>
        <v>1.6529360210771731</v>
      </c>
    </row>
    <row r="53" spans="1:14" x14ac:dyDescent="0.25">
      <c r="A53" t="s">
        <v>58</v>
      </c>
    </row>
    <row r="54" spans="1:14" x14ac:dyDescent="0.25">
      <c r="N54">
        <f>7*M52</f>
        <v>11.570552147540212</v>
      </c>
    </row>
  </sheetData>
  <conditionalFormatting sqref="C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K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2021-07-30T20:26:18Z</dcterms:modified>
</cp:coreProperties>
</file>