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E3552E6E-EC42-4242-A6CF-339635570AE8}" xr6:coauthVersionLast="47" xr6:coauthVersionMax="47" xr10:uidLastSave="{00000000-0000-0000-0000-000000000000}"/>
  <bookViews>
    <workbookView xWindow="-34155" yWindow="4245" windowWidth="28800" windowHeight="17355" xr2:uid="{00000000-000D-0000-FFFF-FFFF00000000}"/>
  </bookViews>
  <sheets>
    <sheet name="Rocket Sizing" sheetId="1" r:id="rId1"/>
    <sheet name="Misc Siz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3" i="1" s="1"/>
  <c r="G9" i="1"/>
  <c r="G6" i="2"/>
  <c r="F6" i="2"/>
  <c r="F5" i="2"/>
  <c r="G5" i="2"/>
  <c r="E5" i="2"/>
  <c r="E4" i="2"/>
  <c r="F4" i="2"/>
  <c r="G4" i="2"/>
  <c r="D4" i="2"/>
  <c r="D3" i="2"/>
  <c r="E3" i="2"/>
  <c r="F3" i="2"/>
  <c r="G3" i="2"/>
  <c r="C3" i="2"/>
  <c r="F2" i="2"/>
  <c r="D2" i="2"/>
  <c r="B6" i="2"/>
  <c r="B4" i="2"/>
  <c r="D67" i="1"/>
  <c r="E67" i="1"/>
  <c r="F67" i="1"/>
  <c r="G67" i="1"/>
  <c r="H67" i="1"/>
  <c r="I67" i="1"/>
  <c r="J67" i="1"/>
  <c r="K67" i="1"/>
  <c r="C67" i="1"/>
  <c r="D66" i="1"/>
  <c r="E66" i="1"/>
  <c r="F66" i="1"/>
  <c r="G66" i="1"/>
  <c r="H66" i="1"/>
  <c r="I66" i="1"/>
  <c r="J66" i="1"/>
  <c r="K66" i="1"/>
  <c r="C66" i="1"/>
  <c r="D60" i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9" i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M8" i="1" l="1"/>
  <c r="M7" i="1"/>
  <c r="K36" i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<sst xmlns="http://schemas.openxmlformats.org/spreadsheetml/2006/main" count="117" uniqueCount="84">
  <si>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</si>
  <si>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</si>
  <si>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</si>
  <si>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</si>
  <si>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</si>
  <si>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</si>
  <si>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</si>
  <si>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</si>
  <si>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</si>
  <si>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</si>
  <si>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</si>
  <si>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</si>
  <si>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</si>
  <si>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</si>
  <si>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</si>
  <si>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</si>
  <si>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</si>
  <si>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</si>
  <si>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</si>
  <si>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</si>
  <si>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</si>
  <si>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</si>
  <si>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</si>
  <si>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</si>
  <si>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</si>
  <si>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</si>
  <si>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</si>
  <si>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</si>
  <si>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</si>
  <si>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</si>
  <si>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</si>
  <si>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</si>
  <si>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</si>
  <si>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</si>
  <si>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</si>
  <si>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</si>
  <si>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</si>
  <si>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</si>
  <si>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</si>
  <si>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</si>
  <si>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</si>
  <si>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</si>
  <si>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</si>
  <si>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</si>
  <si>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</si>
  <si>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</si>
  <si>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</si>
  <si>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</si>
  <si>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</si>
  <si>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</si>
  <si>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</si>
  <si>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</si>
  <si>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</si>
  <si>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</si>
  <si>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</si>
  <si>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</si>
  <si>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</si>
  <si>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</si>
  <si>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</si>
  <si>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</si>
  <si>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</si>
  <si>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</si>
  <si>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</si>
  <si>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</si>
  <si>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</si>
  <si>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</si>
  <si>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</si>
  <si>
    <t>Leak Before Break</t>
  </si>
  <si>
    <t>6061-T6 Fracture Toughness</t>
  </si>
  <si>
    <t>psi*sqrt(in)</t>
  </si>
  <si>
    <t>Critical crack size</t>
  </si>
  <si>
    <t>FOS Cc vs thickness</t>
  </si>
  <si>
    <t>ID\OD</t>
  </si>
  <si>
    <t>Area Ratios in Concentric Tubes</t>
  </si>
  <si>
    <t>Burst Disk Design</t>
  </si>
  <si>
    <t>ORFS ID</t>
  </si>
  <si>
    <t>0.437500in</t>
  </si>
  <si>
    <t>Face OD</t>
  </si>
  <si>
    <t>0.718750in</t>
  </si>
  <si>
    <t>ORFS Thread</t>
  </si>
  <si>
    <t>ORB Thread</t>
  </si>
  <si>
    <t>3/4"-16</t>
  </si>
  <si>
    <t>13/16"-16</t>
  </si>
  <si>
    <t>NOTE: REEXAMINE VALIDITY OF VON MISES IN FRACTURE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</si>
</sst>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G1" sqref="G1:G1048576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85546875" customWidth="1"/>
    <col min="4" max="5" width="11.7109375" bestFit="1" customWidth="1"/>
    <col min="6" max="6" width="10.140625" bestFit="1" customWidth="1"/>
    <col min="7" max="7" width="10.140625" style="14" bestFit="1" customWidth="1"/>
    <col min="8" max="11" width="10.140625" bestFit="1" customWidth="1"/>
  </cols>
  <sheetData>
    <row r="1" spans="1:13" x14ac:dyDescent="0.2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3" t="s">
        <v>41</v>
      </c>
      <c r="H1" t="s">
        <v>42</v>
      </c>
      <c r="J1" t="s">
        <v>43</v>
      </c>
    </row>
    <row r="2" spans="1:13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3">
        <v>2</v>
      </c>
      <c r="H2">
        <v>3</v>
      </c>
      <c r="I2">
        <v>3</v>
      </c>
      <c r="J2">
        <v>3</v>
      </c>
      <c r="K2">
        <v>3</v>
      </c>
    </row>
    <row r="3" spans="1:13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3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3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3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3" x14ac:dyDescent="0.25">
      <c r="G5" s="13"/>
    </row>
    <row r="6" spans="1:13" x14ac:dyDescent="0.25">
      <c r="A6" s="1" t="s">
        <v>5</v>
      </c>
      <c r="B6" s="1"/>
      <c r="G6" s="13"/>
    </row>
    <row r="7" spans="1:13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3">
        <v>6</v>
      </c>
      <c r="H7">
        <v>9</v>
      </c>
      <c r="I7">
        <v>9</v>
      </c>
      <c r="J7">
        <v>9</v>
      </c>
      <c r="K7">
        <v>9</v>
      </c>
      <c r="M7">
        <f>SUM(G7:G10)</f>
        <v>43.5</v>
      </c>
    </row>
    <row r="8" spans="1:13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3">
        <v>12</v>
      </c>
      <c r="H8">
        <v>12</v>
      </c>
      <c r="I8">
        <v>12</v>
      </c>
      <c r="J8">
        <v>12</v>
      </c>
      <c r="K8">
        <v>12</v>
      </c>
      <c r="M8">
        <f>SUM(G11:G12)</f>
        <v>16.5</v>
      </c>
    </row>
    <row r="9" spans="1:13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3">
        <f>18*3/4</f>
        <v>13.5</v>
      </c>
      <c r="H9">
        <v>18</v>
      </c>
      <c r="I9">
        <v>18</v>
      </c>
      <c r="J9">
        <v>13</v>
      </c>
      <c r="K9">
        <v>13</v>
      </c>
    </row>
    <row r="10" spans="1:13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3">
        <f>16*3/4</f>
        <v>12</v>
      </c>
      <c r="H10">
        <v>16</v>
      </c>
      <c r="I10">
        <v>16</v>
      </c>
      <c r="J10">
        <v>12</v>
      </c>
      <c r="K10">
        <v>12</v>
      </c>
    </row>
    <row r="11" spans="1:13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3">
        <f>10*3/4</f>
        <v>7.5</v>
      </c>
      <c r="H11">
        <v>10</v>
      </c>
      <c r="I11">
        <v>10</v>
      </c>
      <c r="J11">
        <v>7</v>
      </c>
      <c r="K11">
        <v>7</v>
      </c>
    </row>
    <row r="12" spans="1:13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3">
        <v>9</v>
      </c>
      <c r="H12">
        <v>10</v>
      </c>
      <c r="I12">
        <v>10</v>
      </c>
      <c r="J12">
        <v>10</v>
      </c>
      <c r="K12">
        <v>10</v>
      </c>
    </row>
    <row r="13" spans="1:13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3">
        <f t="shared" si="3"/>
        <v>60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3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 s="14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3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 s="14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 s="14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15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 s="14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 s="14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 s="14">
        <v>8.5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 s="1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 s="14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 s="14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 s="14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25">
      <c r="A28" s="2"/>
    </row>
    <row r="29" spans="1:11" x14ac:dyDescent="0.2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6">
        <f t="shared" si="10"/>
        <v>42.5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25">
      <c r="A30" s="2"/>
    </row>
    <row r="31" spans="1:11" x14ac:dyDescent="0.25">
      <c r="A31" s="1" t="s">
        <v>38</v>
      </c>
    </row>
    <row r="32" spans="1:11" x14ac:dyDescent="0.2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 s="14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2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17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25">
      <c r="A35" t="s">
        <v>59</v>
      </c>
      <c r="B35" t="s">
        <v>29</v>
      </c>
      <c r="C35" s="4"/>
      <c r="D35" s="4"/>
      <c r="E35" s="4"/>
      <c r="F35" s="4"/>
      <c r="G35" s="17"/>
      <c r="H35" s="4"/>
      <c r="I35" s="4"/>
      <c r="J35" s="4"/>
      <c r="K35" s="4"/>
    </row>
    <row r="36" spans="1:11" x14ac:dyDescent="0.2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17">
        <f t="shared" si="11"/>
        <v>63.535416666666663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2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 s="14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2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18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2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17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2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17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2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 s="1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2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8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2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19">
        <f t="shared" si="16"/>
        <v>12.381091833245563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25">
      <c r="A48" s="1" t="s">
        <v>56</v>
      </c>
    </row>
    <row r="49" spans="1:15" x14ac:dyDescent="0.2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 s="14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2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 s="14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2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 s="14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2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19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2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19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2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19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5.75" thickBot="1" x14ac:dyDescent="0.3">
      <c r="C56" s="6"/>
      <c r="D56" s="6"/>
      <c r="E56" s="6"/>
      <c r="F56" s="6"/>
      <c r="G56" s="19"/>
      <c r="H56" s="6"/>
      <c r="I56" s="6"/>
      <c r="J56" s="6"/>
      <c r="K56" s="6"/>
    </row>
    <row r="57" spans="1:15" ht="15.75" thickBot="1" x14ac:dyDescent="0.3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18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5.75" thickBot="1" x14ac:dyDescent="0.3">
      <c r="A58" s="1" t="s">
        <v>83</v>
      </c>
      <c r="M58" s="3">
        <v>6.2000371819999995E-4</v>
      </c>
      <c r="N58">
        <f>M58/M57</f>
        <v>1.6529360210771731</v>
      </c>
    </row>
    <row r="59" spans="1:15" x14ac:dyDescent="0.2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 s="14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25">
      <c r="A60" t="s">
        <v>66</v>
      </c>
      <c r="B60" t="s">
        <v>23</v>
      </c>
      <c r="C60" s="10">
        <f>C59/C57</f>
        <v>3.5721378551191645</v>
      </c>
      <c r="D60" s="10">
        <f t="shared" ref="D60:K60" si="23">D59/D57</f>
        <v>3.5721378551191645</v>
      </c>
      <c r="E60" s="10">
        <f t="shared" si="23"/>
        <v>3.7060168196119956</v>
      </c>
      <c r="F60" s="10">
        <f t="shared" si="23"/>
        <v>1.8575127858751841</v>
      </c>
      <c r="G60" s="20">
        <f t="shared" si="23"/>
        <v>1.4002790778919714</v>
      </c>
      <c r="H60" s="10">
        <f t="shared" si="23"/>
        <v>2.3814439896656214</v>
      </c>
      <c r="I60" s="10">
        <f t="shared" si="23"/>
        <v>1.2383509666141475</v>
      </c>
      <c r="J60" s="10">
        <f t="shared" si="23"/>
        <v>2.3814439896656214</v>
      </c>
      <c r="K60" s="10">
        <f t="shared" si="23"/>
        <v>1.2383509666141475</v>
      </c>
      <c r="O60">
        <f>7*N58</f>
        <v>11.570552147540212</v>
      </c>
    </row>
    <row r="62" spans="1:15" x14ac:dyDescent="0.25">
      <c r="A62" t="s">
        <v>60</v>
      </c>
    </row>
    <row r="64" spans="1:15" x14ac:dyDescent="0.25">
      <c r="A64" s="1" t="s">
        <v>67</v>
      </c>
    </row>
    <row r="65" spans="1:11" x14ac:dyDescent="0.25">
      <c r="A65" t="s">
        <v>68</v>
      </c>
      <c r="B65" t="s">
        <v>69</v>
      </c>
      <c r="C65">
        <v>26400</v>
      </c>
      <c r="D65">
        <v>26400</v>
      </c>
      <c r="E65">
        <v>26400</v>
      </c>
      <c r="F65">
        <v>26400</v>
      </c>
      <c r="G65" s="14">
        <v>26400</v>
      </c>
      <c r="H65">
        <v>26400</v>
      </c>
      <c r="I65">
        <v>26400</v>
      </c>
      <c r="J65">
        <v>26400</v>
      </c>
      <c r="K65">
        <v>26400</v>
      </c>
    </row>
    <row r="66" spans="1:11" x14ac:dyDescent="0.25">
      <c r="A66" t="s">
        <v>70</v>
      </c>
      <c r="B66" t="s">
        <v>15</v>
      </c>
      <c r="C66" s="11">
        <f>(C65/C57)^2/PI()</f>
        <v>2.3108848948224328</v>
      </c>
      <c r="D66" s="11">
        <f t="shared" ref="D66:K66" si="24">(D65/D57)^2/PI()</f>
        <v>2.3108848948224328</v>
      </c>
      <c r="E66" s="11">
        <f t="shared" si="24"/>
        <v>2.4873486504138747</v>
      </c>
      <c r="F66" s="11">
        <f t="shared" si="24"/>
        <v>0.62486401645212497</v>
      </c>
      <c r="G66" s="21">
        <f t="shared" si="24"/>
        <v>0.35510034328348755</v>
      </c>
      <c r="H66" s="11">
        <f t="shared" si="24"/>
        <v>1.0270761288186727</v>
      </c>
      <c r="I66" s="11">
        <f t="shared" si="24"/>
        <v>0.27772142649234943</v>
      </c>
      <c r="J66" s="11">
        <f t="shared" si="24"/>
        <v>1.0270761288186727</v>
      </c>
      <c r="K66" s="11">
        <f t="shared" si="24"/>
        <v>0.27772142649234943</v>
      </c>
    </row>
    <row r="67" spans="1:11" x14ac:dyDescent="0.25">
      <c r="A67" t="s">
        <v>71</v>
      </c>
      <c r="B67" t="s">
        <v>23</v>
      </c>
      <c r="C67" s="10">
        <f>C66/C3</f>
        <v>18.487079158579462</v>
      </c>
      <c r="D67" s="10">
        <f t="shared" ref="D67:K67" si="25">D66/D3</f>
        <v>18.487079158579462</v>
      </c>
      <c r="E67" s="10">
        <f t="shared" si="25"/>
        <v>16.151614613077108</v>
      </c>
      <c r="F67" s="10">
        <f t="shared" si="25"/>
        <v>9.6132925608019217</v>
      </c>
      <c r="G67" s="20">
        <f t="shared" si="25"/>
        <v>7.2469457812956639</v>
      </c>
      <c r="H67" s="10">
        <f t="shared" si="25"/>
        <v>8.2166090305493817</v>
      </c>
      <c r="I67" s="10">
        <f t="shared" si="25"/>
        <v>4.2726373306515297</v>
      </c>
      <c r="J67" s="10">
        <f t="shared" si="25"/>
        <v>8.2166090305493817</v>
      </c>
      <c r="K67" s="10">
        <f t="shared" si="25"/>
        <v>4.2726373306515297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DBF-DD94-46E5-930E-19FA5F483502}">
  <dimension ref="A1:G14"/>
  <sheetViews>
    <sheetView workbookViewId="0">
      <selection activeCell="C13" sqref="C13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73</v>
      </c>
    </row>
    <row r="2" spans="1:7" x14ac:dyDescent="0.25">
      <c r="B2" t="s">
        <v>72</v>
      </c>
      <c r="C2" s="7">
        <v>0.25</v>
      </c>
      <c r="D2" s="7">
        <f>3/8</f>
        <v>0.375</v>
      </c>
      <c r="E2" s="7">
        <v>0.5</v>
      </c>
      <c r="F2" s="7">
        <f>3/4</f>
        <v>0.75</v>
      </c>
      <c r="G2" s="7">
        <v>1</v>
      </c>
    </row>
    <row r="3" spans="1:7" x14ac:dyDescent="0.25">
      <c r="B3" s="1">
        <v>0.25</v>
      </c>
      <c r="C3" s="6">
        <f>((C2/2)^2-($B3/2)^2)/($B3/2)^2</f>
        <v>0</v>
      </c>
      <c r="D3" s="6">
        <f t="shared" ref="D3:G3" si="0">((D2/2)^2-($B3/2)^2)/($B3/2)^2</f>
        <v>1.25</v>
      </c>
      <c r="E3" s="6">
        <f t="shared" si="0"/>
        <v>3</v>
      </c>
      <c r="F3" s="6">
        <f t="shared" si="0"/>
        <v>8</v>
      </c>
      <c r="G3" s="6">
        <f t="shared" si="0"/>
        <v>15</v>
      </c>
    </row>
    <row r="4" spans="1:7" x14ac:dyDescent="0.25">
      <c r="B4" s="1">
        <f>3/8</f>
        <v>0.375</v>
      </c>
      <c r="C4" s="6"/>
      <c r="D4" s="6">
        <f>((D2/2)^2-($B4/2)^2)/($B4/2)^2</f>
        <v>0</v>
      </c>
      <c r="E4" s="6">
        <f t="shared" ref="E4:G4" si="1">((E2/2)^2-($B4/2)^2)/($B4/2)^2</f>
        <v>0.77777777777777779</v>
      </c>
      <c r="F4" s="6">
        <f t="shared" si="1"/>
        <v>3</v>
      </c>
      <c r="G4" s="6">
        <f t="shared" si="1"/>
        <v>6.1111111111111107</v>
      </c>
    </row>
    <row r="5" spans="1:7" x14ac:dyDescent="0.25">
      <c r="B5" s="1">
        <v>0.5</v>
      </c>
      <c r="C5" s="6"/>
      <c r="D5" s="6"/>
      <c r="E5" s="6">
        <f>((E2/2)^2-($B5/2)^2)/($B5/2)^2</f>
        <v>0</v>
      </c>
      <c r="F5" s="6">
        <f t="shared" ref="F5:G5" si="2">((F2/2)^2-($B5/2)^2)/($B5/2)^2</f>
        <v>1.25</v>
      </c>
      <c r="G5" s="6">
        <f t="shared" si="2"/>
        <v>3</v>
      </c>
    </row>
    <row r="6" spans="1:7" x14ac:dyDescent="0.25">
      <c r="B6" s="1">
        <f>3/4</f>
        <v>0.75</v>
      </c>
      <c r="C6" s="6"/>
      <c r="D6" s="6"/>
      <c r="E6" s="6"/>
      <c r="F6" s="6">
        <f>((F2/2)^2-($B6/2)^2)/($B6/2)^2</f>
        <v>0</v>
      </c>
      <c r="G6" s="6">
        <f>((G2/2)^2-($B6/2)^2)/($B6/2)^2</f>
        <v>0.77777777777777779</v>
      </c>
    </row>
    <row r="7" spans="1:7" x14ac:dyDescent="0.25">
      <c r="B7" s="1">
        <v>1</v>
      </c>
      <c r="C7" s="6"/>
      <c r="D7" s="6"/>
      <c r="E7" s="6"/>
      <c r="F7" s="6"/>
      <c r="G7" s="6">
        <v>0</v>
      </c>
    </row>
    <row r="10" spans="1:7" x14ac:dyDescent="0.25">
      <c r="A10" t="s">
        <v>74</v>
      </c>
    </row>
    <row r="11" spans="1:7" x14ac:dyDescent="0.25">
      <c r="A11" t="s">
        <v>75</v>
      </c>
      <c r="B11" t="s">
        <v>15</v>
      </c>
      <c r="C11" t="s">
        <v>76</v>
      </c>
    </row>
    <row r="12" spans="1:7" x14ac:dyDescent="0.25">
      <c r="A12" t="s">
        <v>77</v>
      </c>
      <c r="B12" t="s">
        <v>15</v>
      </c>
      <c r="C12" t="s">
        <v>78</v>
      </c>
    </row>
    <row r="13" spans="1:7" x14ac:dyDescent="0.25">
      <c r="A13" t="s">
        <v>79</v>
      </c>
      <c r="C13" t="s">
        <v>82</v>
      </c>
    </row>
    <row r="14" spans="1:7" x14ac:dyDescent="0.25">
      <c r="A14" t="s">
        <v>80</v>
      </c>
      <c r="C14" s="12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 Sizing</vt:lpstr>
      <vt:lpstr>Misc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2022-01-07T19:22:39Z</dcterms:modified>
</cp:coreProperties>
</file>