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ча 1" sheetId="1" r:id="rId4"/>
    <sheet state="visible" name="Задача 2" sheetId="2" r:id="rId5"/>
  </sheets>
  <definedNames/>
  <calcPr/>
</workbook>
</file>

<file path=xl/sharedStrings.xml><?xml version="1.0" encoding="utf-8"?>
<sst xmlns="http://schemas.openxmlformats.org/spreadsheetml/2006/main" count="69" uniqueCount="43">
  <si>
    <t xml:space="preserve"> </t>
  </si>
  <si>
    <t>Задача 1. Однофакторный дисперсионный анализ равное число наблюдений.</t>
  </si>
  <si>
    <t>Вспомогательные суммы</t>
  </si>
  <si>
    <t>Данные о брак е выпускаемой продукции, %</t>
  </si>
  <si>
    <t>C^2</t>
  </si>
  <si>
    <t>Вычисление сумм квадратов. Общая сумма квадратов</t>
  </si>
  <si>
    <t xml:space="preserve"> Смены (уровни)I
i = 1, 2, 3
</t>
  </si>
  <si>
    <t>Результа ты оптыов; xim, % брака; m = 1, 2 ..., 7 наблюдений</t>
  </si>
  <si>
    <t>C0</t>
  </si>
  <si>
    <t>SS</t>
  </si>
  <si>
    <t>Проверка</t>
  </si>
  <si>
    <t>Пн 
1</t>
  </si>
  <si>
    <t>sum(Ci^2)</t>
  </si>
  <si>
    <t>Сумма квадратов между группами</t>
  </si>
  <si>
    <t>SSa</t>
  </si>
  <si>
    <t>Сумма квадратов внутри группы</t>
  </si>
  <si>
    <t>SSd</t>
  </si>
  <si>
    <t>Вспомогательная таблица</t>
  </si>
  <si>
    <t>i</t>
  </si>
  <si>
    <t>xim</t>
  </si>
  <si>
    <t>ci</t>
  </si>
  <si>
    <t>ci^2</t>
  </si>
  <si>
    <t>Проверка гипотезы</t>
  </si>
  <si>
    <t>Sa^2</t>
  </si>
  <si>
    <t>St^2</t>
  </si>
  <si>
    <t>Fa расч</t>
  </si>
  <si>
    <t>va</t>
  </si>
  <si>
    <t>vg</t>
  </si>
  <si>
    <t>Fтабл</t>
  </si>
  <si>
    <t>при</t>
  </si>
  <si>
    <t>alpha</t>
  </si>
  <si>
    <t>a</t>
  </si>
  <si>
    <t>N</t>
  </si>
  <si>
    <t>v1</t>
  </si>
  <si>
    <t>v2</t>
  </si>
  <si>
    <t>Гипотеза Ho: отсутвие влияния фактора А (увеличение громкости звука) на скорость реакции</t>
  </si>
  <si>
    <t>Номер группы</t>
  </si>
  <si>
    <t>1(10 дб)</t>
  </si>
  <si>
    <t>2(30дб)</t>
  </si>
  <si>
    <t>3(50дб)</t>
  </si>
  <si>
    <t>Результаты измерений</t>
  </si>
  <si>
    <t>i (уровни звука)</t>
  </si>
  <si>
    <t>т.к. Fрасч &lt;= Fтабл, то гипотеза H0 не принимается. Следовательно, чем громче сигнал, тем быстрее реакция.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</si>
</sst>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>
      <color theme="1"/>
      <name val="Arial"/>
    </font>
    <font>
      <color rgb="FF000000"/>
      <name val="&quot;arial&quot;"/>
    </font>
    <font/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2" fontId="1" numFmtId="0" xfId="0" applyAlignment="1" applyFill="1" applyFont="1">
      <alignment shrinkToFit="0" wrapText="1"/>
    </xf>
    <xf borderId="1" fillId="0" fontId="1" numFmtId="0" xfId="0" applyAlignment="1" applyBorder="1" applyFont="1">
      <alignment shrinkToFit="0" vertical="center" wrapText="1"/>
    </xf>
    <xf borderId="2" fillId="3" fontId="1" numFmtId="0" xfId="0" applyAlignment="1" applyBorder="1" applyFill="1" applyFont="1">
      <alignment shrinkToFit="0" wrapText="1"/>
    </xf>
    <xf borderId="3" fillId="0" fontId="3" numFmtId="0" xfId="0" applyBorder="1" applyFont="1"/>
    <xf borderId="4" fillId="0" fontId="3" numFmtId="0" xfId="0" applyBorder="1" applyFont="1"/>
    <xf borderId="0" fillId="2" fontId="1" numFmtId="2" xfId="0" applyAlignment="1" applyFont="1" applyNumberFormat="1">
      <alignment shrinkToFit="0" wrapText="1"/>
    </xf>
    <xf borderId="0" fillId="2" fontId="1" numFmtId="164" xfId="0" applyAlignment="1" applyFont="1" applyNumberFormat="1">
      <alignment shrinkToFit="0" wrapText="1"/>
    </xf>
    <xf borderId="5" fillId="0" fontId="3" numFmtId="0" xfId="0" applyBorder="1" applyFont="1"/>
    <xf borderId="6" fillId="0" fontId="1" numFmtId="0" xfId="0" applyAlignment="1" applyBorder="1" applyFont="1">
      <alignment horizontal="center" shrinkToFit="0" wrapText="1"/>
    </xf>
    <xf borderId="6" fillId="4" fontId="1" numFmtId="0" xfId="0" applyAlignment="1" applyBorder="1" applyFill="1" applyFont="1">
      <alignment horizontal="center" shrinkToFit="0" wrapText="1"/>
    </xf>
    <xf borderId="6" fillId="0" fontId="1" numFmtId="164" xfId="0" applyAlignment="1" applyBorder="1" applyFont="1" applyNumberFormat="1">
      <alignment horizontal="center" shrinkToFit="0" wrapText="1"/>
    </xf>
    <xf borderId="6" fillId="0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shrinkToFit="0" wrapText="1"/>
    </xf>
    <xf borderId="2" fillId="5" fontId="1" numFmtId="0" xfId="0" applyAlignment="1" applyBorder="1" applyFill="1" applyFont="1">
      <alignment horizontal="center" shrinkToFit="0" wrapText="1"/>
    </xf>
    <xf borderId="6" fillId="5" fontId="1" numFmtId="0" xfId="0" applyAlignment="1" applyBorder="1" applyFont="1">
      <alignment horizontal="center" shrinkToFit="0" wrapText="1"/>
    </xf>
    <xf borderId="6" fillId="6" fontId="1" numFmtId="0" xfId="0" applyAlignment="1" applyBorder="1" applyFill="1" applyFont="1">
      <alignment horizontal="center" shrinkToFit="0" wrapText="1"/>
    </xf>
    <xf borderId="6" fillId="0" fontId="1" numFmtId="0" xfId="0" applyAlignment="1" applyBorder="1" applyFont="1">
      <alignment horizontal="center"/>
    </xf>
    <xf borderId="6" fillId="0" fontId="1" numFmtId="2" xfId="0" applyAlignment="1" applyBorder="1" applyFont="1" applyNumberFormat="1">
      <alignment horizontal="center" shrinkToFit="0" wrapText="1"/>
    </xf>
    <xf borderId="0" fillId="5" fontId="1" numFmtId="0" xfId="0" applyAlignment="1" applyFont="1">
      <alignment shrinkToFit="0" wrapText="1"/>
    </xf>
    <xf borderId="6" fillId="5" fontId="1" numFmtId="0" xfId="0" applyAlignment="1" applyBorder="1" applyFont="1">
      <alignment shrinkToFit="0" wrapText="1"/>
    </xf>
    <xf borderId="6" fillId="5" fontId="1" numFmtId="2" xfId="0" applyAlignment="1" applyBorder="1" applyFont="1" applyNumberFormat="1">
      <alignment shrinkToFit="0" wrapText="1"/>
    </xf>
    <xf borderId="0" fillId="7" fontId="1" numFmtId="0" xfId="0" applyAlignment="1" applyFill="1" applyFont="1">
      <alignment shrinkToFit="0" wrapText="1"/>
    </xf>
    <xf borderId="1" fillId="5" fontId="1" numFmtId="0" xfId="0" applyAlignment="1" applyBorder="1" applyFont="1">
      <alignment shrinkToFit="0" vertical="top" wrapText="1"/>
    </xf>
    <xf borderId="7" fillId="0" fontId="3" numFmtId="0" xfId="0" applyBorder="1" applyFont="1"/>
    <xf borderId="1" fillId="4" fontId="1" numFmtId="0" xfId="0" applyAlignment="1" applyBorder="1" applyFont="1">
      <alignment horizontal="center" shrinkToFit="0" wrapText="1"/>
    </xf>
    <xf borderId="2" fillId="4" fontId="1" numFmtId="0" xfId="0" applyAlignment="1" applyBorder="1" applyFont="1">
      <alignment horizontal="center" shrinkToFit="0" wrapText="1"/>
    </xf>
    <xf borderId="6" fillId="4" fontId="1" numFmtId="164" xfId="0" applyAlignment="1" applyBorder="1" applyFont="1" applyNumberFormat="1">
      <alignment horizontal="center" shrinkToFit="0" wrapText="1"/>
    </xf>
    <xf borderId="8" fillId="0" fontId="1" numFmtId="0" xfId="0" applyAlignment="1" applyBorder="1" applyFont="1">
      <alignment shrinkToFit="0" wrapText="1"/>
    </xf>
    <xf borderId="9" fillId="0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2" fillId="0" fontId="1" numFmtId="2" xfId="0" applyAlignment="1" applyBorder="1" applyFont="1" applyNumberFormat="1">
      <alignment shrinkToFit="0" wrapText="1"/>
    </xf>
    <xf borderId="6" fillId="0" fontId="1" numFmtId="0" xfId="0" applyAlignment="1" applyBorder="1" applyFont="1">
      <alignment shrinkToFit="0" wrapText="1"/>
    </xf>
    <xf borderId="6" fillId="0" fontId="1" numFmtId="2" xfId="0" applyAlignment="1" applyBorder="1" applyFont="1" applyNumberFormat="1">
      <alignment shrinkToFit="0" wrapText="1"/>
    </xf>
    <xf borderId="12" fillId="0" fontId="3" numFmtId="0" xfId="0" applyBorder="1" applyFont="1"/>
    <xf borderId="0" fillId="0" fontId="1" numFmtId="164" xfId="0" applyAlignment="1" applyFont="1" applyNumberFormat="1">
      <alignment shrinkToFit="0" wrapText="1"/>
    </xf>
    <xf borderId="0" fillId="0" fontId="1" numFmtId="0" xfId="0" applyAlignment="1" applyFont="1">
      <alignment shrinkToFit="0" vertical="top" wrapText="1"/>
    </xf>
    <xf borderId="13" fillId="0" fontId="1" numFmtId="0" xfId="0" applyAlignment="1" applyBorder="1" applyFont="1">
      <alignment shrinkToFit="0" wrapText="1"/>
    </xf>
    <xf borderId="14" fillId="0" fontId="1" numFmtId="2" xfId="0" applyAlignment="1" applyBorder="1" applyFont="1" applyNumberFormat="1">
      <alignment shrinkToFit="0" wrapText="1"/>
    </xf>
    <xf borderId="15" fillId="0" fontId="1" numFmtId="0" xfId="0" applyAlignment="1" applyBorder="1" applyFont="1">
      <alignment shrinkToFit="0" wrapText="1"/>
    </xf>
    <xf borderId="13" fillId="0" fontId="1" numFmtId="2" xfId="0" applyAlignment="1" applyBorder="1" applyFont="1" applyNumberFormat="1">
      <alignment shrinkToFit="0" wrapText="1"/>
    </xf>
    <xf borderId="14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14.43"/>
    <col customWidth="1" min="3" max="3" width="9.29"/>
    <col customWidth="1" min="4" max="4" width="7.86"/>
    <col customWidth="1" min="5" max="5" width="5.71"/>
    <col customWidth="1" min="6" max="6" width="4.86"/>
    <col customWidth="1" min="7" max="7" width="6.86"/>
    <col customWidth="1" min="8" max="8" width="19.14"/>
    <col customWidth="1" min="9" max="9" width="6.29"/>
    <col customWidth="1" min="10" max="10" width="5.71"/>
    <col customWidth="1" min="11" max="11" width="10.0"/>
    <col customWidth="1" min="12" max="12" width="12.0"/>
    <col customWidth="1" min="13" max="13" width="7.43"/>
    <col customWidth="1" min="14" max="14" width="7.0"/>
    <col customWidth="1" min="15" max="15" width="6.57"/>
    <col customWidth="1" min="16" max="16" width="6.0"/>
    <col customWidth="1" min="17" max="17" width="5.14"/>
    <col customWidth="1" min="18" max="18" width="6.14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 t="s">
        <v>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 t="s">
        <v>2</v>
      </c>
      <c r="D3" s="1"/>
      <c r="E3" s="1"/>
      <c r="F3" s="1"/>
      <c r="G3" s="1"/>
      <c r="H3" s="1"/>
      <c r="I3" s="1"/>
      <c r="J3" s="1"/>
      <c r="K3" s="1"/>
      <c r="L3" s="1" t="s">
        <v>3</v>
      </c>
      <c r="T3" s="1"/>
      <c r="U3" s="1"/>
      <c r="V3" s="1"/>
      <c r="W3" s="1"/>
      <c r="X3" s="1"/>
      <c r="Y3" s="1"/>
      <c r="Z3" s="1"/>
    </row>
    <row r="4" ht="24.0" customHeight="1">
      <c r="A4" s="1"/>
      <c r="B4" s="3" t="s">
        <v>4</v>
      </c>
      <c r="C4" s="3">
        <f>(SUM(J13:J15))^2</f>
        <v>2134.44</v>
      </c>
      <c r="D4" s="1"/>
      <c r="E4" s="3" t="s">
        <v>5</v>
      </c>
      <c r="H4" s="1"/>
      <c r="I4" s="1"/>
      <c r="J4" s="1"/>
      <c r="K4" s="1"/>
      <c r="L4" s="4" t="s">
        <v>6</v>
      </c>
      <c r="M4" s="5" t="s">
        <v>7</v>
      </c>
      <c r="N4" s="6"/>
      <c r="O4" s="6"/>
      <c r="P4" s="6"/>
      <c r="Q4" s="6"/>
      <c r="R4" s="6"/>
      <c r="S4" s="7"/>
      <c r="T4" s="1"/>
      <c r="U4" s="1"/>
      <c r="V4" s="1"/>
      <c r="W4" s="1"/>
      <c r="X4" s="1"/>
      <c r="Y4" s="1"/>
      <c r="Z4" s="1"/>
    </row>
    <row r="5" ht="26.25" customHeight="1">
      <c r="A5" s="1"/>
      <c r="B5" s="3" t="s">
        <v>8</v>
      </c>
      <c r="C5" s="8">
        <f>SUM(L13:R15)</f>
        <v>181.54</v>
      </c>
      <c r="D5" s="1"/>
      <c r="E5" s="3" t="s">
        <v>9</v>
      </c>
      <c r="F5" s="9">
        <f>C5-C4/21</f>
        <v>79.9</v>
      </c>
      <c r="G5" s="3"/>
      <c r="H5" s="1"/>
      <c r="I5" s="3" t="s">
        <v>10</v>
      </c>
      <c r="L5" s="10"/>
      <c r="M5" s="11" t="s">
        <v>11</v>
      </c>
      <c r="N5" s="11">
        <v>2.0</v>
      </c>
      <c r="O5" s="11">
        <v>3.0</v>
      </c>
      <c r="P5" s="11">
        <v>4.0</v>
      </c>
      <c r="Q5" s="11">
        <v>5.0</v>
      </c>
      <c r="R5" s="11">
        <v>6.0</v>
      </c>
      <c r="S5" s="11">
        <v>7.0</v>
      </c>
      <c r="T5" s="1"/>
      <c r="U5" s="1"/>
      <c r="V5" s="1"/>
      <c r="W5" s="1"/>
      <c r="X5" s="1"/>
      <c r="Y5" s="1"/>
      <c r="Z5" s="1"/>
    </row>
    <row r="6" ht="15.75" customHeight="1">
      <c r="A6" s="1"/>
      <c r="B6" s="3" t="s">
        <v>12</v>
      </c>
      <c r="C6" s="3">
        <f>SUM(K13:K15)</f>
        <v>730.94</v>
      </c>
      <c r="D6" s="1"/>
      <c r="E6" s="3" t="s">
        <v>13</v>
      </c>
      <c r="H6" s="1"/>
      <c r="I6" s="9">
        <f>F5-F7</f>
        <v>77.12</v>
      </c>
      <c r="J6" s="3"/>
      <c r="K6" s="3"/>
      <c r="L6" s="12">
        <v>1.0</v>
      </c>
      <c r="M6" s="13">
        <v>2.0</v>
      </c>
      <c r="N6" s="13">
        <v>1.5</v>
      </c>
      <c r="O6" s="13">
        <v>3.0</v>
      </c>
      <c r="P6" s="14">
        <v>6.0</v>
      </c>
      <c r="Q6" s="13">
        <v>0.2</v>
      </c>
      <c r="R6" s="13">
        <v>0.0</v>
      </c>
      <c r="S6" s="13">
        <v>1.0</v>
      </c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3" t="s">
        <v>14</v>
      </c>
      <c r="F7" s="3">
        <f>3/21*C6-C4/21</f>
        <v>2.78</v>
      </c>
      <c r="G7" s="3"/>
      <c r="H7" s="1"/>
      <c r="I7" s="1"/>
      <c r="J7" s="1"/>
      <c r="K7" s="1"/>
      <c r="L7" s="12">
        <v>2.0</v>
      </c>
      <c r="M7" s="13">
        <v>1.5</v>
      </c>
      <c r="N7" s="13">
        <v>4.0</v>
      </c>
      <c r="O7" s="13">
        <v>4.0</v>
      </c>
      <c r="P7" s="14">
        <v>0.0</v>
      </c>
      <c r="Q7" s="13">
        <v>0.0</v>
      </c>
      <c r="R7" s="13">
        <v>2.5</v>
      </c>
      <c r="S7" s="13">
        <v>1.5</v>
      </c>
      <c r="T7" s="1"/>
      <c r="U7" s="1"/>
      <c r="V7" s="1"/>
      <c r="W7" s="1"/>
      <c r="X7" s="1"/>
      <c r="Y7" s="1"/>
      <c r="Z7" s="1"/>
    </row>
    <row r="8" ht="15.75" customHeight="1">
      <c r="D8" s="1"/>
      <c r="E8" s="3" t="s">
        <v>15</v>
      </c>
      <c r="H8" s="1"/>
      <c r="I8" s="1"/>
      <c r="J8" s="1"/>
      <c r="K8" s="1"/>
      <c r="L8" s="12">
        <v>3.0</v>
      </c>
      <c r="M8" s="13">
        <v>1.5</v>
      </c>
      <c r="N8" s="13">
        <v>1.5</v>
      </c>
      <c r="O8" s="13">
        <v>6.0</v>
      </c>
      <c r="P8" s="14">
        <v>6.0</v>
      </c>
      <c r="Q8" s="13">
        <v>0.0</v>
      </c>
      <c r="R8" s="13">
        <v>3.0</v>
      </c>
      <c r="S8" s="13">
        <v>1.0</v>
      </c>
      <c r="T8" s="1"/>
      <c r="U8" s="1"/>
      <c r="V8" s="1"/>
      <c r="W8" s="1"/>
      <c r="X8" s="1"/>
      <c r="Y8" s="1"/>
      <c r="Z8" s="1"/>
    </row>
    <row r="9" ht="15.75" customHeight="1">
      <c r="D9" s="1"/>
      <c r="E9" s="3" t="s">
        <v>16</v>
      </c>
      <c r="F9" s="8">
        <f>C5-1/7*C6</f>
        <v>77.12</v>
      </c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 t="s">
        <v>17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5" t="s">
        <v>18</v>
      </c>
      <c r="C11" s="16" t="s">
        <v>19</v>
      </c>
      <c r="D11" s="6"/>
      <c r="E11" s="6"/>
      <c r="F11" s="6"/>
      <c r="G11" s="6"/>
      <c r="H11" s="6"/>
      <c r="I11" s="7"/>
      <c r="J11" s="17" t="s">
        <v>20</v>
      </c>
      <c r="K11" s="17" t="s">
        <v>21</v>
      </c>
      <c r="L11" s="16" t="s">
        <v>19</v>
      </c>
      <c r="M11" s="6"/>
      <c r="N11" s="6"/>
      <c r="O11" s="6"/>
      <c r="P11" s="6"/>
      <c r="Q11" s="6"/>
      <c r="R11" s="7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0"/>
      <c r="C12" s="11">
        <v>1.0</v>
      </c>
      <c r="D12" s="11">
        <v>2.0</v>
      </c>
      <c r="E12" s="11">
        <v>3.0</v>
      </c>
      <c r="F12" s="11">
        <v>4.0</v>
      </c>
      <c r="G12" s="11">
        <v>5.0</v>
      </c>
      <c r="H12" s="11">
        <v>6.0</v>
      </c>
      <c r="I12" s="11">
        <v>7.0</v>
      </c>
      <c r="J12" s="11"/>
      <c r="K12" s="11"/>
      <c r="L12" s="11">
        <v>1.0</v>
      </c>
      <c r="M12" s="11">
        <v>2.0</v>
      </c>
      <c r="N12" s="11">
        <v>3.0</v>
      </c>
      <c r="O12" s="11">
        <v>4.0</v>
      </c>
      <c r="P12" s="11">
        <v>5.0</v>
      </c>
      <c r="Q12" s="11">
        <v>6.0</v>
      </c>
      <c r="R12" s="11">
        <v>7.0</v>
      </c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8">
        <v>1.0</v>
      </c>
      <c r="C13" s="13">
        <v>2.0</v>
      </c>
      <c r="D13" s="13">
        <v>1.5</v>
      </c>
      <c r="E13" s="13">
        <v>3.0</v>
      </c>
      <c r="F13" s="14">
        <v>6.0</v>
      </c>
      <c r="G13" s="13">
        <v>0.2</v>
      </c>
      <c r="H13" s="13">
        <v>0.0</v>
      </c>
      <c r="I13" s="13">
        <v>1.0</v>
      </c>
      <c r="J13" s="13">
        <f t="shared" ref="J13:J15" si="2">SUM(C13:I13)</f>
        <v>13.7</v>
      </c>
      <c r="K13" s="11">
        <f t="shared" ref="K13:K15" si="3">J13*J13</f>
        <v>187.69</v>
      </c>
      <c r="L13" s="13">
        <f t="shared" ref="L13:R13" si="1">C13*C13</f>
        <v>4</v>
      </c>
      <c r="M13" s="19">
        <f t="shared" si="1"/>
        <v>2.25</v>
      </c>
      <c r="N13" s="13">
        <f t="shared" si="1"/>
        <v>9</v>
      </c>
      <c r="O13" s="14">
        <f t="shared" si="1"/>
        <v>36</v>
      </c>
      <c r="P13" s="20">
        <f t="shared" si="1"/>
        <v>0.04</v>
      </c>
      <c r="Q13" s="13">
        <f t="shared" si="1"/>
        <v>0</v>
      </c>
      <c r="R13" s="13">
        <f t="shared" si="1"/>
        <v>1</v>
      </c>
      <c r="S13" s="1"/>
      <c r="T13" s="1"/>
      <c r="U13" s="1"/>
      <c r="V13" s="1"/>
      <c r="W13" s="1"/>
      <c r="X13" s="1"/>
      <c r="Y13" s="1"/>
      <c r="Z13" s="1" t="s">
        <v>0</v>
      </c>
    </row>
    <row r="14" ht="15.75" customHeight="1">
      <c r="A14" s="1"/>
      <c r="B14" s="18">
        <v>2.0</v>
      </c>
      <c r="C14" s="13">
        <v>1.5</v>
      </c>
      <c r="D14" s="13">
        <v>4.0</v>
      </c>
      <c r="E14" s="13">
        <v>4.0</v>
      </c>
      <c r="F14" s="14">
        <v>0.0</v>
      </c>
      <c r="G14" s="13">
        <v>0.0</v>
      </c>
      <c r="H14" s="13">
        <v>2.5</v>
      </c>
      <c r="I14" s="13">
        <v>1.5</v>
      </c>
      <c r="J14" s="13">
        <f t="shared" si="2"/>
        <v>13.5</v>
      </c>
      <c r="K14" s="11">
        <f t="shared" si="3"/>
        <v>182.25</v>
      </c>
      <c r="L14" s="20">
        <f t="shared" ref="L14:R14" si="4">C14*C14</f>
        <v>2.25</v>
      </c>
      <c r="M14" s="19">
        <f t="shared" si="4"/>
        <v>16</v>
      </c>
      <c r="N14" s="13">
        <f t="shared" si="4"/>
        <v>16</v>
      </c>
      <c r="O14" s="14">
        <f t="shared" si="4"/>
        <v>0</v>
      </c>
      <c r="P14" s="13">
        <f t="shared" si="4"/>
        <v>0</v>
      </c>
      <c r="Q14" s="20">
        <f t="shared" si="4"/>
        <v>6.25</v>
      </c>
      <c r="R14" s="20">
        <f t="shared" si="4"/>
        <v>2.25</v>
      </c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8">
        <v>3.0</v>
      </c>
      <c r="C15" s="13">
        <v>1.5</v>
      </c>
      <c r="D15" s="13">
        <v>1.5</v>
      </c>
      <c r="E15" s="13">
        <v>6.0</v>
      </c>
      <c r="F15" s="14">
        <v>6.0</v>
      </c>
      <c r="G15" s="13">
        <v>0.0</v>
      </c>
      <c r="H15" s="13">
        <v>3.0</v>
      </c>
      <c r="I15" s="13">
        <v>1.0</v>
      </c>
      <c r="J15" s="13">
        <f t="shared" si="2"/>
        <v>19</v>
      </c>
      <c r="K15" s="11">
        <f t="shared" si="3"/>
        <v>361</v>
      </c>
      <c r="L15" s="20">
        <f t="shared" ref="L15:R15" si="5">C15*C15</f>
        <v>2.25</v>
      </c>
      <c r="M15" s="19">
        <f t="shared" si="5"/>
        <v>2.25</v>
      </c>
      <c r="N15" s="13">
        <f t="shared" si="5"/>
        <v>36</v>
      </c>
      <c r="O15" s="14">
        <f t="shared" si="5"/>
        <v>36</v>
      </c>
      <c r="P15" s="13">
        <f t="shared" si="5"/>
        <v>0</v>
      </c>
      <c r="Q15" s="13">
        <f t="shared" si="5"/>
        <v>9</v>
      </c>
      <c r="R15" s="13">
        <f t="shared" si="5"/>
        <v>1</v>
      </c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21" t="s">
        <v>22</v>
      </c>
      <c r="C17" s="2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22" t="s">
        <v>23</v>
      </c>
      <c r="C18" s="22">
        <f>F7/C19</f>
        <v>1.39</v>
      </c>
      <c r="D18" s="1"/>
      <c r="E18" s="22" t="s">
        <v>24</v>
      </c>
      <c r="F18" s="23">
        <f>F9/F19</f>
        <v>4.284444444</v>
      </c>
      <c r="G18" s="1"/>
      <c r="H18" s="22" t="s">
        <v>25</v>
      </c>
      <c r="I18" s="23">
        <f>C18/F18</f>
        <v>0.3244294606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22" t="s">
        <v>26</v>
      </c>
      <c r="C19" s="22">
        <f>C20-1</f>
        <v>2</v>
      </c>
      <c r="D19" s="1"/>
      <c r="E19" s="22" t="s">
        <v>27</v>
      </c>
      <c r="F19" s="22">
        <f>F20-3</f>
        <v>18</v>
      </c>
      <c r="G19" s="1"/>
      <c r="H19" s="22" t="s">
        <v>28</v>
      </c>
      <c r="I19" s="22">
        <v>3.55</v>
      </c>
      <c r="J19" s="1"/>
      <c r="K19" s="1" t="s">
        <v>29</v>
      </c>
      <c r="L19" s="1" t="s">
        <v>30</v>
      </c>
      <c r="M19" s="1">
        <v>0.05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22" t="s">
        <v>31</v>
      </c>
      <c r="C20" s="22">
        <v>3.0</v>
      </c>
      <c r="D20" s="1"/>
      <c r="E20" s="22" t="s">
        <v>32</v>
      </c>
      <c r="F20" s="22">
        <v>21.0</v>
      </c>
      <c r="G20" s="1"/>
      <c r="H20" s="1"/>
      <c r="I20" s="1"/>
      <c r="J20" s="1"/>
      <c r="K20" s="1"/>
      <c r="L20" s="1" t="s">
        <v>33</v>
      </c>
      <c r="M20" s="1">
        <v>2.0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 t="s">
        <v>34</v>
      </c>
      <c r="M21" s="1">
        <v>18.0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E8:G8"/>
    <mergeCell ref="B10:I10"/>
    <mergeCell ref="B11:B12"/>
    <mergeCell ref="C11:I11"/>
    <mergeCell ref="L11:R11"/>
    <mergeCell ref="A3:C3"/>
    <mergeCell ref="L3:S3"/>
    <mergeCell ref="E4:G4"/>
    <mergeCell ref="L4:L5"/>
    <mergeCell ref="M4:S4"/>
    <mergeCell ref="I5:K5"/>
    <mergeCell ref="E6:G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1.43"/>
    <col customWidth="1" min="3" max="3" width="13.71"/>
    <col customWidth="1" min="4" max="4" width="8.29"/>
    <col customWidth="1" min="5" max="6" width="14.4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24" t="s">
        <v>35</v>
      </c>
      <c r="F2" s="1"/>
      <c r="G2" s="22" t="s">
        <v>36</v>
      </c>
      <c r="H2" s="22" t="s">
        <v>37</v>
      </c>
      <c r="I2" s="22" t="s">
        <v>38</v>
      </c>
      <c r="J2" s="22" t="s">
        <v>39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F3" s="1"/>
      <c r="G3" s="25" t="s">
        <v>40</v>
      </c>
      <c r="H3" s="22">
        <v>304.0</v>
      </c>
      <c r="I3" s="22">
        <v>272.0</v>
      </c>
      <c r="J3" s="22">
        <v>223.0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F4" s="1"/>
      <c r="G4" s="26"/>
      <c r="H4" s="22">
        <v>268.0</v>
      </c>
      <c r="I4" s="22">
        <v>264.0</v>
      </c>
      <c r="J4" s="22">
        <v>184.0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F5" s="1"/>
      <c r="G5" s="26"/>
      <c r="H5" s="22">
        <v>272.0</v>
      </c>
      <c r="I5" s="22">
        <v>256.0</v>
      </c>
      <c r="J5" s="22">
        <v>209.0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F6" s="1"/>
      <c r="G6" s="26"/>
      <c r="H6" s="22">
        <v>262.0</v>
      </c>
      <c r="I6" s="22">
        <v>269.0</v>
      </c>
      <c r="J6" s="22">
        <v>183.0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F7" s="1"/>
      <c r="G7" s="26"/>
      <c r="H7" s="22">
        <v>283.0</v>
      </c>
      <c r="I7" s="22">
        <v>285.0</v>
      </c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F8" s="1"/>
      <c r="G8" s="10"/>
      <c r="H8" s="22"/>
      <c r="I8" s="22">
        <v>247.0</v>
      </c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27" t="s">
        <v>41</v>
      </c>
      <c r="C10" s="28" t="s">
        <v>19</v>
      </c>
      <c r="D10" s="6"/>
      <c r="E10" s="6"/>
      <c r="F10" s="6"/>
      <c r="G10" s="6"/>
      <c r="H10" s="6"/>
      <c r="I10" s="12" t="s">
        <v>20</v>
      </c>
      <c r="J10" s="12" t="s">
        <v>21</v>
      </c>
      <c r="K10" s="28" t="s">
        <v>19</v>
      </c>
      <c r="L10" s="6"/>
      <c r="M10" s="6"/>
      <c r="N10" s="6"/>
      <c r="O10" s="6"/>
      <c r="P10" s="7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3.75" customHeight="1">
      <c r="A11" s="1"/>
      <c r="B11" s="10"/>
      <c r="C11" s="12">
        <v>1.0</v>
      </c>
      <c r="D11" s="12">
        <v>2.0</v>
      </c>
      <c r="E11" s="12">
        <v>3.0</v>
      </c>
      <c r="F11" s="12">
        <v>4.0</v>
      </c>
      <c r="G11" s="12">
        <v>5.0</v>
      </c>
      <c r="H11" s="12">
        <v>6.0</v>
      </c>
      <c r="I11" s="12"/>
      <c r="J11" s="12"/>
      <c r="K11" s="12">
        <v>1.0</v>
      </c>
      <c r="L11" s="12">
        <v>2.0</v>
      </c>
      <c r="M11" s="12">
        <v>3.0</v>
      </c>
      <c r="N11" s="12">
        <v>4.0</v>
      </c>
      <c r="O11" s="12">
        <v>5.0</v>
      </c>
      <c r="P11" s="12">
        <v>6.0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2">
        <v>1.0</v>
      </c>
      <c r="C12" s="12">
        <v>304.0</v>
      </c>
      <c r="D12" s="12">
        <v>268.0</v>
      </c>
      <c r="E12" s="12">
        <v>272.0</v>
      </c>
      <c r="F12" s="12">
        <v>262.0</v>
      </c>
      <c r="G12" s="12">
        <v>283.0</v>
      </c>
      <c r="H12" s="12"/>
      <c r="I12" s="12">
        <f t="shared" ref="I12:I14" si="2">SUM(C12:H12)</f>
        <v>1389</v>
      </c>
      <c r="J12" s="12">
        <f t="shared" ref="J12:J14" si="3">I12*I12</f>
        <v>1929321</v>
      </c>
      <c r="K12" s="29">
        <f t="shared" ref="K12:P12" si="1">C12*C12</f>
        <v>92416</v>
      </c>
      <c r="L12" s="29">
        <f t="shared" si="1"/>
        <v>71824</v>
      </c>
      <c r="M12" s="29">
        <f t="shared" si="1"/>
        <v>73984</v>
      </c>
      <c r="N12" s="29">
        <f t="shared" si="1"/>
        <v>68644</v>
      </c>
      <c r="O12" s="29">
        <f t="shared" si="1"/>
        <v>80089</v>
      </c>
      <c r="P12" s="29">
        <f t="shared" si="1"/>
        <v>0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2">
        <v>2.0</v>
      </c>
      <c r="C13" s="12">
        <v>272.0</v>
      </c>
      <c r="D13" s="12">
        <v>264.0</v>
      </c>
      <c r="E13" s="12">
        <v>256.0</v>
      </c>
      <c r="F13" s="12">
        <v>269.0</v>
      </c>
      <c r="G13" s="12">
        <v>285.0</v>
      </c>
      <c r="H13" s="12">
        <v>247.0</v>
      </c>
      <c r="I13" s="12">
        <f t="shared" si="2"/>
        <v>1593</v>
      </c>
      <c r="J13" s="12">
        <f t="shared" si="3"/>
        <v>2537649</v>
      </c>
      <c r="K13" s="29">
        <f t="shared" ref="K13:P13" si="4">C13*C13</f>
        <v>73984</v>
      </c>
      <c r="L13" s="29">
        <f t="shared" si="4"/>
        <v>69696</v>
      </c>
      <c r="M13" s="29">
        <f t="shared" si="4"/>
        <v>65536</v>
      </c>
      <c r="N13" s="29">
        <f t="shared" si="4"/>
        <v>72361</v>
      </c>
      <c r="O13" s="29">
        <f t="shared" si="4"/>
        <v>81225</v>
      </c>
      <c r="P13" s="29">
        <f t="shared" si="4"/>
        <v>61009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2">
        <v>3.0</v>
      </c>
      <c r="C14" s="12">
        <v>223.0</v>
      </c>
      <c r="D14" s="12">
        <v>184.0</v>
      </c>
      <c r="E14" s="12">
        <v>209.0</v>
      </c>
      <c r="F14" s="12">
        <v>183.0</v>
      </c>
      <c r="G14" s="12"/>
      <c r="H14" s="12"/>
      <c r="I14" s="12">
        <f t="shared" si="2"/>
        <v>799</v>
      </c>
      <c r="J14" s="12">
        <f t="shared" si="3"/>
        <v>638401</v>
      </c>
      <c r="K14" s="29">
        <f t="shared" ref="K14:P14" si="5">C14*C14</f>
        <v>49729</v>
      </c>
      <c r="L14" s="29">
        <f t="shared" si="5"/>
        <v>33856</v>
      </c>
      <c r="M14" s="29">
        <f t="shared" si="5"/>
        <v>43681</v>
      </c>
      <c r="N14" s="29">
        <f t="shared" si="5"/>
        <v>33489</v>
      </c>
      <c r="O14" s="29">
        <f t="shared" si="5"/>
        <v>0</v>
      </c>
      <c r="P14" s="29">
        <f t="shared" si="5"/>
        <v>0</v>
      </c>
    </row>
    <row r="15" ht="15.75" customHeight="1">
      <c r="A15" s="1"/>
    </row>
    <row r="16" ht="15.75" customHeight="1">
      <c r="A16" s="1"/>
      <c r="B16" s="30" t="s">
        <v>2</v>
      </c>
      <c r="C16" s="31"/>
      <c r="D16" s="32"/>
      <c r="E16" s="1"/>
      <c r="F16" s="1"/>
      <c r="G16" s="1"/>
      <c r="H16" s="1"/>
      <c r="I16" s="1"/>
    </row>
    <row r="17" ht="15.75" customHeight="1">
      <c r="A17" s="1"/>
      <c r="B17" s="33"/>
      <c r="C17" s="1" t="s">
        <v>4</v>
      </c>
      <c r="D17" s="34">
        <f>(SUM(I12:I14))^2</f>
        <v>14295961</v>
      </c>
      <c r="E17" s="1"/>
      <c r="F17" s="1"/>
      <c r="G17" s="1"/>
      <c r="H17" s="1"/>
      <c r="I17" s="1"/>
      <c r="J17" s="1" t="s">
        <v>22</v>
      </c>
      <c r="K17" s="1"/>
      <c r="L17" s="1"/>
      <c r="M17" s="1"/>
      <c r="N17" s="1"/>
      <c r="O17" s="1"/>
      <c r="P17" s="1"/>
      <c r="Q17" s="1"/>
    </row>
    <row r="18" ht="15.75" customHeight="1">
      <c r="A18" s="1"/>
      <c r="B18" s="33"/>
      <c r="C18" s="1" t="s">
        <v>8</v>
      </c>
      <c r="D18" s="35">
        <f>SUM(K12:P14)</f>
        <v>971523</v>
      </c>
      <c r="E18" s="1"/>
      <c r="F18" s="1"/>
      <c r="G18" s="1"/>
      <c r="H18" s="1"/>
      <c r="I18" s="1"/>
      <c r="J18" s="36" t="s">
        <v>23</v>
      </c>
      <c r="K18" s="36">
        <f>C24/K19</f>
        <v>24289.33333</v>
      </c>
      <c r="L18" s="1"/>
      <c r="M18" s="36" t="s">
        <v>24</v>
      </c>
      <c r="N18" s="37">
        <f>C26/N19</f>
        <v>20182.02381</v>
      </c>
      <c r="O18" s="1"/>
      <c r="P18" s="36" t="s">
        <v>25</v>
      </c>
      <c r="Q18" s="37">
        <f>K18/N18</f>
        <v>1.203513263</v>
      </c>
    </row>
    <row r="19" ht="15.75" customHeight="1">
      <c r="A19" s="1"/>
      <c r="B19" s="33"/>
      <c r="C19" s="1" t="s">
        <v>12</v>
      </c>
      <c r="D19" s="34">
        <f>SUM(J12:J14)</f>
        <v>5105371</v>
      </c>
      <c r="E19" s="1"/>
      <c r="F19" s="1"/>
      <c r="G19" s="1"/>
      <c r="H19" s="1"/>
      <c r="I19" s="1"/>
      <c r="J19" s="36" t="s">
        <v>26</v>
      </c>
      <c r="K19" s="36">
        <f>K20-1</f>
        <v>2</v>
      </c>
      <c r="L19" s="1"/>
      <c r="M19" s="36" t="s">
        <v>27</v>
      </c>
      <c r="N19" s="36">
        <f>N20-3</f>
        <v>12</v>
      </c>
      <c r="O19" s="1"/>
      <c r="P19" s="36" t="s">
        <v>28</v>
      </c>
      <c r="Q19" s="36">
        <v>3.88</v>
      </c>
    </row>
    <row r="20" ht="15.75" customHeight="1">
      <c r="A20" s="1"/>
      <c r="B20" s="33"/>
      <c r="C20" s="1"/>
      <c r="D20" s="34"/>
      <c r="E20" s="1"/>
      <c r="F20" s="1"/>
      <c r="G20" s="1"/>
      <c r="H20" s="1"/>
      <c r="I20" s="1"/>
      <c r="J20" s="36" t="s">
        <v>31</v>
      </c>
      <c r="K20" s="36">
        <v>3.0</v>
      </c>
      <c r="L20" s="1"/>
      <c r="M20" s="36" t="s">
        <v>32</v>
      </c>
      <c r="N20" s="36">
        <v>15.0</v>
      </c>
      <c r="O20" s="1"/>
      <c r="P20" s="1"/>
      <c r="Q20" s="1"/>
    </row>
    <row r="21" ht="15.75" customHeight="1">
      <c r="A21" s="1"/>
      <c r="B21" s="33" t="s">
        <v>5</v>
      </c>
      <c r="D21" s="38"/>
      <c r="E21" s="1"/>
      <c r="F21" s="1"/>
      <c r="G21" s="1"/>
      <c r="H21" s="1"/>
      <c r="I21" s="1"/>
    </row>
    <row r="22" ht="15.75" customHeight="1">
      <c r="A22" s="1"/>
      <c r="B22" s="33" t="s">
        <v>9</v>
      </c>
      <c r="C22" s="39">
        <f>D18-D17/21</f>
        <v>290762.9524</v>
      </c>
      <c r="D22" s="34"/>
      <c r="E22" s="1"/>
      <c r="F22" s="1"/>
      <c r="G22" s="1"/>
      <c r="H22" s="1"/>
      <c r="I22" s="1"/>
      <c r="J22" s="40" t="s">
        <v>42</v>
      </c>
    </row>
    <row r="23" ht="15.75" customHeight="1">
      <c r="A23" s="1"/>
      <c r="B23" s="33" t="s">
        <v>13</v>
      </c>
      <c r="D23" s="38"/>
      <c r="E23" s="1"/>
      <c r="F23" s="1"/>
      <c r="G23" s="1"/>
      <c r="H23" s="1"/>
      <c r="I23" s="1"/>
    </row>
    <row r="24" ht="15.75" customHeight="1">
      <c r="A24" s="1"/>
      <c r="B24" s="33" t="s">
        <v>14</v>
      </c>
      <c r="C24" s="1">
        <f>3/21*D19-D17/21</f>
        <v>48578.66667</v>
      </c>
      <c r="D24" s="34"/>
      <c r="E24" s="1"/>
      <c r="F24" s="1"/>
      <c r="G24" s="1"/>
      <c r="H24" s="1"/>
      <c r="I24" s="1"/>
    </row>
    <row r="25" ht="15.75" customHeight="1">
      <c r="A25" s="1"/>
      <c r="B25" s="33" t="s">
        <v>15</v>
      </c>
      <c r="D25" s="38"/>
      <c r="E25" s="1"/>
      <c r="F25" s="30" t="s">
        <v>10</v>
      </c>
      <c r="G25" s="31"/>
      <c r="H25" s="32"/>
      <c r="J25" s="1"/>
      <c r="K25" s="1"/>
      <c r="L25" s="1"/>
      <c r="M25" s="1"/>
      <c r="N25" s="1"/>
      <c r="O25" s="1"/>
      <c r="P25" s="1"/>
    </row>
    <row r="26" ht="15.75" customHeight="1">
      <c r="A26" s="1"/>
      <c r="B26" s="41" t="s">
        <v>16</v>
      </c>
      <c r="C26" s="42">
        <f>D18-1/7*D19</f>
        <v>242184.2857</v>
      </c>
      <c r="D26" s="43"/>
      <c r="E26" s="1"/>
      <c r="F26" s="44">
        <f>C22-C24</f>
        <v>242184.2857</v>
      </c>
      <c r="G26" s="45"/>
      <c r="H26" s="43"/>
      <c r="J26" s="1"/>
      <c r="K26" s="1"/>
      <c r="L26" s="1"/>
      <c r="M26" s="1"/>
      <c r="N26" s="1"/>
      <c r="O26" s="1"/>
      <c r="P26" s="1"/>
    </row>
    <row r="27" ht="15.75" customHeight="1">
      <c r="A27" s="1"/>
      <c r="J27" s="1"/>
      <c r="K27" s="1"/>
      <c r="L27" s="1"/>
      <c r="M27" s="1"/>
      <c r="N27" s="1"/>
      <c r="O27" s="1"/>
      <c r="P27" s="1"/>
    </row>
    <row r="28" ht="15.75" customHeight="1">
      <c r="A28" s="1"/>
      <c r="J28" s="1"/>
      <c r="K28" s="1"/>
      <c r="L28" s="1"/>
      <c r="M28" s="1"/>
      <c r="N28" s="1"/>
      <c r="O28" s="1"/>
      <c r="P28" s="1"/>
    </row>
    <row r="29" ht="15.75" customHeight="1">
      <c r="A29" s="1"/>
      <c r="J29" s="1"/>
      <c r="K29" s="1"/>
      <c r="L29" s="1"/>
      <c r="M29" s="1"/>
      <c r="N29" s="1"/>
      <c r="O29" s="1"/>
      <c r="P29" s="1"/>
    </row>
    <row r="30" ht="15.75" customHeight="1">
      <c r="A30" s="1"/>
      <c r="J30" s="1"/>
      <c r="K30" s="1"/>
      <c r="L30" s="1"/>
      <c r="M30" s="1"/>
      <c r="N30" s="1"/>
      <c r="O30" s="1"/>
      <c r="P30" s="1"/>
    </row>
    <row r="31" ht="15.75" customHeight="1">
      <c r="A31" s="1"/>
      <c r="J31" s="1"/>
      <c r="K31" s="1"/>
      <c r="L31" s="1"/>
      <c r="M31" s="1"/>
      <c r="N31" s="1"/>
      <c r="O31" s="1"/>
      <c r="P31" s="1"/>
    </row>
    <row r="32" ht="15.75" customHeight="1">
      <c r="A32" s="1"/>
      <c r="J32" s="1"/>
      <c r="K32" s="1"/>
      <c r="L32" s="1"/>
      <c r="M32" s="1"/>
      <c r="N32" s="1"/>
      <c r="O32" s="1"/>
      <c r="P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5.75" customHeight="1">
      <c r="A34" s="1"/>
      <c r="J34" s="1"/>
      <c r="K34" s="1"/>
      <c r="L34" s="1"/>
      <c r="M34" s="1"/>
      <c r="N34" s="1"/>
      <c r="O34" s="1"/>
      <c r="P34" s="1"/>
    </row>
    <row r="35" ht="15.75" customHeight="1">
      <c r="A35" s="1"/>
      <c r="J35" s="1"/>
      <c r="K35" s="1"/>
      <c r="L35" s="1"/>
      <c r="M35" s="1"/>
      <c r="N35" s="1"/>
      <c r="O35" s="1"/>
      <c r="P35" s="1"/>
    </row>
    <row r="36" ht="15.75" customHeight="1">
      <c r="A36" s="1"/>
      <c r="J36" s="1"/>
      <c r="K36" s="1"/>
      <c r="L36" s="1"/>
      <c r="M36" s="1"/>
      <c r="N36" s="1"/>
      <c r="O36" s="1"/>
      <c r="P36" s="1"/>
    </row>
    <row r="37" ht="15.75" customHeight="1">
      <c r="A37" s="1"/>
      <c r="J37" s="1"/>
      <c r="K37" s="1"/>
      <c r="L37" s="1"/>
      <c r="M37" s="1"/>
      <c r="N37" s="1"/>
      <c r="O37" s="1"/>
      <c r="P37" s="1"/>
    </row>
    <row r="38" ht="15.75" customHeight="1">
      <c r="A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21:D21"/>
    <mergeCell ref="B23:D23"/>
    <mergeCell ref="B25:D25"/>
    <mergeCell ref="B2:E3"/>
    <mergeCell ref="G3:G8"/>
    <mergeCell ref="B10:B11"/>
    <mergeCell ref="C10:H10"/>
    <mergeCell ref="K10:P10"/>
    <mergeCell ref="B16:D16"/>
    <mergeCell ref="J22:N24"/>
    <mergeCell ref="F25:H25"/>
  </mergeCells>
  <drawing r:id="rId1"/>
</worksheet>
</file>