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mc:AlternateContent xmlns:mc="http://schemas.openxmlformats.org/markup-compatibility/2006">
    <mc:Choice Requires="x15">
      <x15ac:absPath xmlns:x15ac="http://schemas.microsoft.com/office/spreadsheetml/2010/11/ac" url="C:\Users\lasto\Desktop\born_to_kill\VS\RWTH_diplomka\git_repo\eff_fpga_cnn_impl_master_thesis\doc\"/>
    </mc:Choice>
  </mc:AlternateContent>
  <xr:revisionPtr revIDLastSave="0" documentId="13_ncr:1_{87D8B3CD-EF3F-41F0-AF74-F9F97507868F}"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9" l="1"/>
  <c r="I21" i="9" s="1"/>
  <c r="F20" i="9"/>
  <c r="I20" i="9" s="1"/>
  <c r="F22" i="9"/>
  <c r="I22" i="9" s="1"/>
  <c r="F19" i="9"/>
  <c r="I19" i="9" s="1"/>
  <c r="F15" i="9"/>
  <c r="F35" i="9"/>
  <c r="I35" i="9" s="1"/>
  <c r="F34" i="9"/>
  <c r="I34" i="9" s="1"/>
  <c r="F33" i="9"/>
  <c r="I33" i="9" s="1"/>
  <c r="F32" i="9"/>
  <c r="I32" i="9" s="1"/>
  <c r="F31" i="9"/>
  <c r="I31" i="9" s="1"/>
  <c r="A36" i="9"/>
  <c r="F8" i="9" l="1"/>
  <c r="I8" i="9" s="1"/>
  <c r="F27" i="9"/>
  <c r="I27" i="9" s="1"/>
  <c r="F23" i="9"/>
  <c r="I23" i="9" s="1"/>
  <c r="F12" i="9"/>
  <c r="I12" i="9" s="1"/>
  <c r="F9" i="9" l="1"/>
  <c r="K6" i="9"/>
  <c r="F10" i="9" l="1"/>
  <c r="I10" i="9" s="1"/>
  <c r="I9" i="9"/>
  <c r="K7" i="9"/>
  <c r="K4" i="9"/>
  <c r="A8" i="9"/>
  <c r="L6" i="9" l="1"/>
  <c r="F14" i="9" l="1"/>
  <c r="I14" i="9" s="1"/>
  <c r="F13" i="9"/>
  <c r="I13" i="9" s="1"/>
  <c r="F25" i="9"/>
  <c r="I25" i="9" s="1"/>
  <c r="F24" i="9"/>
  <c r="I24" i="9" s="1"/>
  <c r="F29" i="9"/>
  <c r="I29" i="9" s="1"/>
  <c r="F28" i="9"/>
  <c r="I28" i="9" s="1"/>
  <c r="M6" i="9"/>
  <c r="F26" i="9"/>
  <c r="I26" i="9" s="1"/>
  <c r="F30" i="9" l="1"/>
  <c r="I30" i="9" s="1"/>
  <c r="N6" i="9"/>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l="1"/>
  <c r="A17" i="9" s="1"/>
  <c r="A18" i="9" s="1"/>
  <c r="A19" i="9" l="1"/>
  <c r="A20" i="9" s="1"/>
  <c r="A21" i="9" s="1"/>
  <c r="F16" i="9"/>
  <c r="I16" i="9" l="1"/>
  <c r="F17" i="9"/>
  <c r="A22" i="9" l="1"/>
  <c r="A23" i="9" s="1"/>
  <c r="A24" i="9" s="1"/>
  <c r="A25" i="9" s="1"/>
  <c r="A26" i="9" s="1"/>
  <c r="A27" i="9" s="1"/>
  <c r="A28" i="9" s="1"/>
  <c r="A29" i="9" s="1"/>
  <c r="A30" i="9" s="1"/>
  <c r="A31" i="9" s="1"/>
  <c r="A32" i="9" s="1"/>
  <c r="A33" i="9" s="1"/>
  <c r="A34" i="9" s="1"/>
  <c r="A35" i="9" s="1"/>
  <c r="I17" i="9"/>
  <c r="F18" i="9"/>
  <c r="I1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<sst xmlns="http://schemas.openxmlformats.org/spreadsheetml/2006/main" count="170" uniqueCount="161">
  <si>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</si>
  <si>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</si>
  <si>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</si>
  <si>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</si>
  <si>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</si>
  <si>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</si>
  <si>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</si>
  <si>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</si>
  <si>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</si>
  <si>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</si>
  <si>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</si>
  <si>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</si>
  <si>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</si>
  <si>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</si>
  <si>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</si>
  <si>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</si>
  <si>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</si>
  <si>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</si>
  <si>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</si>
  <si>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</si>
  <si>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</si>
  <si>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</si>
  <si>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</si>
  <si>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</si>
  <si>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</si>
  <si>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</si>
  <si>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</si>
  <si>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</si>
  <si>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</si>
  <si>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</si>
  <si>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</si>
  <si>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</si>
  <si>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</si>
  <si>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</si>
  <si>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</si>
  <si>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</si>
  <si>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</si>
  <si>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</si>
  <si>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</si>
  <si>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</si>
  <si>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</si>
  <si>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</si>
  <si>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</si>
  <si>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</si>
  <si>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</si>
  <si>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</si>
  <si>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</si>
  <si>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</si>
  <si>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</si>
  <si>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</si>
  <si>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</si>
  <si>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</si>
  <si>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</si>
  <si>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</si>
  <si>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</si>
  <si>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</si>
  <si>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</si>
  <si>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</si>
  <si>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</si>
  <si>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</si>
  <si>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</si>
  <si>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</si>
  <si>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</si>
  <si>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</si>
  <si>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</si>
  <si>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</si>
  <si>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</si>
  <si>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</si>
  <si>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</si>
  <si>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</si>
  <si>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</si>
  <si>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</si>
  <si>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</si>
  <si>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</si>
  <si>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</si>
  <si>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</si>
  <si>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</si>
  <si>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</si>
  <si>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</si>
  <si>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</si>
  <si>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</si>
  <si>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</si>
  <si>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</si>
  <si>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</si>
  <si>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</si>
  <si>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</si>
  <si>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</si>
  <si>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</si>
  <si>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</si>
  <si>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</si>
  <si>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</si>
  <si>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</si>
  <si>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</si>
  <si>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</si>
  <si>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</si>
  <si>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</si>
  <si>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</si>
  <si>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</si>
  <si>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</si>
  <si>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</si>
  <si>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</si>
  <si>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</si>
  <si>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</si>
  <si>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</si>
  <si>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</si>
  <si>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</si>
  <si>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</si>
  <si>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</si>
  <si>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</si>
  <si>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</si>
  <si>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</si>
  <si>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</si>
  <si>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</si>
  <si>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</si>
  <si>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</si>
  <si>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</si>
  <si>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</si>
  <si>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</si>
  <si>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</si>
  <si>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</si>
  <si>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</si>
  <si>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</si>
  <si>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</si>
  <si>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</si>
  <si>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</si>
  <si>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</si>
  <si>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</si>
  <si>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</si>
  <si>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</si>
  <si>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</si>
  <si>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RWTH Aachen - Distributed Signal Processing Institute</t>
  </si>
  <si>
    <t>Martin Lastovka</t>
  </si>
  <si>
    <t>CNN FPGA implementation - Master Thesis</t>
  </si>
  <si>
    <t>FPGA design</t>
  </si>
  <si>
    <t>FPGA integration &amp; testing</t>
  </si>
  <si>
    <t>Writing thesis</t>
  </si>
  <si>
    <t>architecture draft</t>
  </si>
  <si>
    <t>Modelling, architecture</t>
  </si>
  <si>
    <t>tensor indexing python model</t>
  </si>
  <si>
    <t>systolic array &amp; accumulator</t>
  </si>
  <si>
    <t>address generation unit</t>
  </si>
  <si>
    <t>batch normalization unit</t>
  </si>
  <si>
    <t>non-linearity unit</t>
  </si>
  <si>
    <t>memory unit</t>
  </si>
  <si>
    <t>register map &amp; control unit</t>
  </si>
  <si>
    <t>data interfaces</t>
  </si>
  <si>
    <t>setting up the testbench (drivers, monitors)</t>
  </si>
  <si>
    <t>Python code for test vector generation and postprocessing</t>
  </si>
  <si>
    <t>functional verification</t>
  </si>
  <si>
    <t>FPGA functional verification</t>
  </si>
  <si>
    <t>writing driver for PS</t>
  </si>
  <si>
    <t>block integration, synthesis, bring-up</t>
  </si>
  <si>
    <t>testing with driver</t>
  </si>
  <si>
    <t>Writing thesis, documentation</t>
  </si>
  <si>
    <t>Benchmarking</t>
  </si>
  <si>
    <t>Documentation</t>
  </si>
  <si>
    <t>Build scripts</t>
  </si>
  <si>
    <t>initial fixed point python model</t>
  </si>
  <si>
    <t>max pooling block</t>
  </si>
  <si>
    <t>conv indexing</t>
  </si>
  <si>
    <t>input/output stream padding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</si>
</sst>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16">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2" fillId="0" borderId="0" xfId="34" applyNumberFormat="1" applyFill="1" applyBorder="1" applyAlignment="1" applyProtection="1"/>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8"/>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149225</xdr:rowOff>
    </xdr:from>
    <xdr:to>
      <xdr:col>29</xdr:col>
      <xdr:colOff>57150</xdr:colOff>
      <xdr:row>10</xdr:row>
      <xdr:rowOff>16933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6"/>
  <sheetViews>
    <sheetView showGridLines="0" tabSelected="1" zoomScaleNormal="100" workbookViewId="0">
      <pane ySplit="7" topLeftCell="A22" activePane="bottomLeft" state="frozen"/>
      <selection pane="bottomLeft" activeCell="AC28" sqref="AC28"/>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5" t="s">
        <v>132</v>
      </c>
      <c r="B1" s="30"/>
      <c r="C1" s="30"/>
      <c r="D1" s="30"/>
      <c r="E1" s="30"/>
      <c r="F1" s="30"/>
      <c r="I1" s="79"/>
      <c r="K1" s="106" t="s">
        <v>71</v>
      </c>
      <c r="L1" s="106"/>
      <c r="M1" s="106"/>
      <c r="N1" s="106"/>
      <c r="O1" s="106"/>
      <c r="P1" s="106"/>
      <c r="Q1" s="106"/>
      <c r="R1" s="106"/>
      <c r="S1" s="106"/>
      <c r="T1" s="106"/>
      <c r="U1" s="106"/>
      <c r="V1" s="106"/>
      <c r="W1" s="106"/>
      <c r="X1" s="106"/>
      <c r="Y1" s="106"/>
      <c r="Z1" s="106"/>
      <c r="AA1" s="106"/>
      <c r="AB1" s="106"/>
      <c r="AC1" s="106"/>
      <c r="AD1" s="106"/>
      <c r="AE1" s="106"/>
    </row>
    <row r="2" spans="1:66" ht="18" customHeight="1" x14ac:dyDescent="0.2">
      <c r="A2" s="32" t="s">
        <v>130</v>
      </c>
      <c r="B2" s="12"/>
      <c r="C2" s="12"/>
      <c r="D2" s="20"/>
      <c r="E2" s="103"/>
      <c r="F2" s="103"/>
      <c r="H2" s="1"/>
    </row>
    <row r="3" spans="1:66" ht="14.25" x14ac:dyDescent="0.2">
      <c r="A3" s="32"/>
      <c r="B3" s="2"/>
      <c r="H3" s="1"/>
      <c r="K3" s="18"/>
      <c r="L3" s="18"/>
      <c r="M3" s="18"/>
      <c r="N3" s="18"/>
      <c r="O3" s="18"/>
      <c r="P3" s="18"/>
      <c r="Q3" s="18"/>
      <c r="R3" s="18"/>
      <c r="S3" s="18"/>
      <c r="T3" s="18"/>
      <c r="U3" s="18"/>
      <c r="V3" s="18"/>
      <c r="W3" s="18"/>
      <c r="X3" s="18"/>
      <c r="Y3" s="18"/>
      <c r="Z3" s="18"/>
      <c r="AA3" s="18"/>
    </row>
    <row r="4" spans="1:66" ht="17.25" customHeight="1" x14ac:dyDescent="0.2">
      <c r="A4" s="65"/>
      <c r="B4" s="66" t="s">
        <v>69</v>
      </c>
      <c r="C4" s="111">
        <v>45398</v>
      </c>
      <c r="D4" s="111"/>
      <c r="E4" s="111"/>
      <c r="F4" s="65"/>
      <c r="G4" s="66" t="s">
        <v>68</v>
      </c>
      <c r="H4" s="78">
        <v>8</v>
      </c>
      <c r="I4" s="2"/>
      <c r="J4" s="31"/>
      <c r="K4" s="108" t="str">
        <f>"Week "&amp;(K6-($C$4-WEEKDAY($C$4,1)+2))/7+1</f>
        <v>Week 8</v>
      </c>
      <c r="L4" s="109"/>
      <c r="M4" s="109"/>
      <c r="N4" s="109"/>
      <c r="O4" s="109"/>
      <c r="P4" s="109"/>
      <c r="Q4" s="110"/>
      <c r="R4" s="108" t="str">
        <f>"Week "&amp;(R6-($C$4-WEEKDAY($C$4,1)+2))/7+1</f>
        <v>Week 9</v>
      </c>
      <c r="S4" s="109"/>
      <c r="T4" s="109"/>
      <c r="U4" s="109"/>
      <c r="V4" s="109"/>
      <c r="W4" s="109"/>
      <c r="X4" s="110"/>
      <c r="Y4" s="108" t="str">
        <f>"Week "&amp;(Y6-($C$4-WEEKDAY($C$4,1)+2))/7+1</f>
        <v>Week 10</v>
      </c>
      <c r="Z4" s="109"/>
      <c r="AA4" s="109"/>
      <c r="AB4" s="109"/>
      <c r="AC4" s="109"/>
      <c r="AD4" s="109"/>
      <c r="AE4" s="110"/>
      <c r="AF4" s="108" t="str">
        <f>"Week "&amp;(AF6-($C$4-WEEKDAY($C$4,1)+2))/7+1</f>
        <v>Week 11</v>
      </c>
      <c r="AG4" s="109"/>
      <c r="AH4" s="109"/>
      <c r="AI4" s="109"/>
      <c r="AJ4" s="109"/>
      <c r="AK4" s="109"/>
      <c r="AL4" s="110"/>
      <c r="AM4" s="108" t="str">
        <f>"Week "&amp;(AM6-($C$4-WEEKDAY($C$4,1)+2))/7+1</f>
        <v>Week 12</v>
      </c>
      <c r="AN4" s="109"/>
      <c r="AO4" s="109"/>
      <c r="AP4" s="109"/>
      <c r="AQ4" s="109"/>
      <c r="AR4" s="109"/>
      <c r="AS4" s="110"/>
      <c r="AT4" s="108" t="str">
        <f>"Week "&amp;(AT6-($C$4-WEEKDAY($C$4,1)+2))/7+1</f>
        <v>Week 13</v>
      </c>
      <c r="AU4" s="109"/>
      <c r="AV4" s="109"/>
      <c r="AW4" s="109"/>
      <c r="AX4" s="109"/>
      <c r="AY4" s="109"/>
      <c r="AZ4" s="110"/>
      <c r="BA4" s="108" t="str">
        <f>"Week "&amp;(BA6-($C$4-WEEKDAY($C$4,1)+2))/7+1</f>
        <v>Week 14</v>
      </c>
      <c r="BB4" s="109"/>
      <c r="BC4" s="109"/>
      <c r="BD4" s="109"/>
      <c r="BE4" s="109"/>
      <c r="BF4" s="109"/>
      <c r="BG4" s="110"/>
      <c r="BH4" s="108" t="str">
        <f>"Week "&amp;(BH6-($C$4-WEEKDAY($C$4,1)+2))/7+1</f>
        <v>Week 15</v>
      </c>
      <c r="BI4" s="109"/>
      <c r="BJ4" s="109"/>
      <c r="BK4" s="109"/>
      <c r="BL4" s="109"/>
      <c r="BM4" s="109"/>
      <c r="BN4" s="110"/>
    </row>
    <row r="5" spans="1:66" ht="17.25" customHeight="1" x14ac:dyDescent="0.2">
      <c r="A5" s="65"/>
      <c r="B5" s="66" t="s">
        <v>70</v>
      </c>
      <c r="C5" s="107" t="s">
        <v>131</v>
      </c>
      <c r="D5" s="107"/>
      <c r="E5" s="107"/>
      <c r="F5" s="65"/>
      <c r="G5" s="65"/>
      <c r="H5" s="65"/>
      <c r="I5" s="65"/>
      <c r="J5" s="31"/>
      <c r="K5" s="112">
        <f>K6</f>
        <v>45446</v>
      </c>
      <c r="L5" s="113"/>
      <c r="M5" s="113"/>
      <c r="N5" s="113"/>
      <c r="O5" s="113"/>
      <c r="P5" s="113"/>
      <c r="Q5" s="114"/>
      <c r="R5" s="112">
        <f>R6</f>
        <v>45453</v>
      </c>
      <c r="S5" s="113"/>
      <c r="T5" s="113"/>
      <c r="U5" s="113"/>
      <c r="V5" s="113"/>
      <c r="W5" s="113"/>
      <c r="X5" s="114"/>
      <c r="Y5" s="112">
        <f>Y6</f>
        <v>45460</v>
      </c>
      <c r="Z5" s="113"/>
      <c r="AA5" s="113"/>
      <c r="AB5" s="113"/>
      <c r="AC5" s="113"/>
      <c r="AD5" s="113"/>
      <c r="AE5" s="114"/>
      <c r="AF5" s="112">
        <f>AF6</f>
        <v>45467</v>
      </c>
      <c r="AG5" s="113"/>
      <c r="AH5" s="113"/>
      <c r="AI5" s="113"/>
      <c r="AJ5" s="113"/>
      <c r="AK5" s="113"/>
      <c r="AL5" s="114"/>
      <c r="AM5" s="112">
        <f>AM6</f>
        <v>45474</v>
      </c>
      <c r="AN5" s="113"/>
      <c r="AO5" s="113"/>
      <c r="AP5" s="113"/>
      <c r="AQ5" s="113"/>
      <c r="AR5" s="113"/>
      <c r="AS5" s="114"/>
      <c r="AT5" s="112">
        <f>AT6</f>
        <v>45481</v>
      </c>
      <c r="AU5" s="113"/>
      <c r="AV5" s="113"/>
      <c r="AW5" s="113"/>
      <c r="AX5" s="113"/>
      <c r="AY5" s="113"/>
      <c r="AZ5" s="114"/>
      <c r="BA5" s="112">
        <f>BA6</f>
        <v>45488</v>
      </c>
      <c r="BB5" s="113"/>
      <c r="BC5" s="113"/>
      <c r="BD5" s="113"/>
      <c r="BE5" s="113"/>
      <c r="BF5" s="113"/>
      <c r="BG5" s="114"/>
      <c r="BH5" s="112">
        <f>BH6</f>
        <v>45495</v>
      </c>
      <c r="BI5" s="113"/>
      <c r="BJ5" s="113"/>
      <c r="BK5" s="113"/>
      <c r="BL5" s="113"/>
      <c r="BM5" s="113"/>
      <c r="BN5" s="114"/>
    </row>
    <row r="6" spans="1:66" x14ac:dyDescent="0.2">
      <c r="A6" s="31"/>
      <c r="B6" s="31"/>
      <c r="C6" s="31"/>
      <c r="D6" s="31"/>
      <c r="E6" s="31"/>
      <c r="F6" s="31"/>
      <c r="G6" s="31"/>
      <c r="H6" s="31"/>
      <c r="I6" s="31"/>
      <c r="J6" s="31"/>
      <c r="K6" s="54">
        <f>C4-WEEKDAY(C4,1)+2+7*(H4-1)</f>
        <v>45446</v>
      </c>
      <c r="L6" s="45">
        <f t="shared" ref="L6:AQ6" si="0">K6+1</f>
        <v>45447</v>
      </c>
      <c r="M6" s="45">
        <f t="shared" si="0"/>
        <v>45448</v>
      </c>
      <c r="N6" s="45">
        <f t="shared" si="0"/>
        <v>45449</v>
      </c>
      <c r="O6" s="45">
        <f t="shared" si="0"/>
        <v>45450</v>
      </c>
      <c r="P6" s="45">
        <f t="shared" si="0"/>
        <v>45451</v>
      </c>
      <c r="Q6" s="55">
        <f t="shared" si="0"/>
        <v>45452</v>
      </c>
      <c r="R6" s="54">
        <f t="shared" si="0"/>
        <v>45453</v>
      </c>
      <c r="S6" s="45">
        <f t="shared" si="0"/>
        <v>45454</v>
      </c>
      <c r="T6" s="45">
        <f t="shared" si="0"/>
        <v>45455</v>
      </c>
      <c r="U6" s="45">
        <f t="shared" si="0"/>
        <v>45456</v>
      </c>
      <c r="V6" s="45">
        <f t="shared" si="0"/>
        <v>45457</v>
      </c>
      <c r="W6" s="45">
        <f t="shared" si="0"/>
        <v>45458</v>
      </c>
      <c r="X6" s="55">
        <f t="shared" si="0"/>
        <v>45459</v>
      </c>
      <c r="Y6" s="54">
        <f t="shared" si="0"/>
        <v>45460</v>
      </c>
      <c r="Z6" s="45">
        <f t="shared" si="0"/>
        <v>45461</v>
      </c>
      <c r="AA6" s="45">
        <f t="shared" si="0"/>
        <v>45462</v>
      </c>
      <c r="AB6" s="45">
        <f t="shared" si="0"/>
        <v>45463</v>
      </c>
      <c r="AC6" s="45">
        <f t="shared" si="0"/>
        <v>45464</v>
      </c>
      <c r="AD6" s="45">
        <f t="shared" si="0"/>
        <v>45465</v>
      </c>
      <c r="AE6" s="55">
        <f t="shared" si="0"/>
        <v>45466</v>
      </c>
      <c r="AF6" s="54">
        <f t="shared" si="0"/>
        <v>45467</v>
      </c>
      <c r="AG6" s="45">
        <f t="shared" si="0"/>
        <v>45468</v>
      </c>
      <c r="AH6" s="45">
        <f t="shared" si="0"/>
        <v>45469</v>
      </c>
      <c r="AI6" s="45">
        <f t="shared" si="0"/>
        <v>45470</v>
      </c>
      <c r="AJ6" s="45">
        <f t="shared" si="0"/>
        <v>45471</v>
      </c>
      <c r="AK6" s="45">
        <f t="shared" si="0"/>
        <v>45472</v>
      </c>
      <c r="AL6" s="55">
        <f t="shared" si="0"/>
        <v>45473</v>
      </c>
      <c r="AM6" s="54">
        <f t="shared" si="0"/>
        <v>45474</v>
      </c>
      <c r="AN6" s="45">
        <f t="shared" si="0"/>
        <v>45475</v>
      </c>
      <c r="AO6" s="45">
        <f t="shared" si="0"/>
        <v>45476</v>
      </c>
      <c r="AP6" s="45">
        <f t="shared" si="0"/>
        <v>45477</v>
      </c>
      <c r="AQ6" s="45">
        <f t="shared" si="0"/>
        <v>45478</v>
      </c>
      <c r="AR6" s="45">
        <f t="shared" ref="AR6:BN6" si="1">AQ6+1</f>
        <v>45479</v>
      </c>
      <c r="AS6" s="55">
        <f t="shared" si="1"/>
        <v>45480</v>
      </c>
      <c r="AT6" s="54">
        <f t="shared" si="1"/>
        <v>45481</v>
      </c>
      <c r="AU6" s="45">
        <f t="shared" si="1"/>
        <v>45482</v>
      </c>
      <c r="AV6" s="45">
        <f t="shared" si="1"/>
        <v>45483</v>
      </c>
      <c r="AW6" s="45">
        <f t="shared" si="1"/>
        <v>45484</v>
      </c>
      <c r="AX6" s="45">
        <f t="shared" si="1"/>
        <v>45485</v>
      </c>
      <c r="AY6" s="45">
        <f t="shared" si="1"/>
        <v>45486</v>
      </c>
      <c r="AZ6" s="55">
        <f t="shared" si="1"/>
        <v>45487</v>
      </c>
      <c r="BA6" s="54">
        <f t="shared" si="1"/>
        <v>45488</v>
      </c>
      <c r="BB6" s="45">
        <f t="shared" si="1"/>
        <v>45489</v>
      </c>
      <c r="BC6" s="45">
        <f t="shared" si="1"/>
        <v>45490</v>
      </c>
      <c r="BD6" s="45">
        <f t="shared" si="1"/>
        <v>45491</v>
      </c>
      <c r="BE6" s="45">
        <f t="shared" si="1"/>
        <v>45492</v>
      </c>
      <c r="BF6" s="45">
        <f t="shared" si="1"/>
        <v>45493</v>
      </c>
      <c r="BG6" s="55">
        <f t="shared" si="1"/>
        <v>45494</v>
      </c>
      <c r="BH6" s="54">
        <f t="shared" si="1"/>
        <v>45495</v>
      </c>
      <c r="BI6" s="45">
        <f t="shared" si="1"/>
        <v>45496</v>
      </c>
      <c r="BJ6" s="45">
        <f t="shared" si="1"/>
        <v>45497</v>
      </c>
      <c r="BK6" s="45">
        <f t="shared" si="1"/>
        <v>45498</v>
      </c>
      <c r="BL6" s="45">
        <f t="shared" si="1"/>
        <v>45499</v>
      </c>
      <c r="BM6" s="45">
        <f t="shared" si="1"/>
        <v>45500</v>
      </c>
      <c r="BN6" s="55">
        <f t="shared" si="1"/>
        <v>45501</v>
      </c>
    </row>
    <row r="7" spans="1:66" s="2" customFormat="1" ht="24.75" thickBot="1" x14ac:dyDescent="0.25">
      <c r="A7" s="68" t="s">
        <v>0</v>
      </c>
      <c r="B7" s="68" t="s">
        <v>60</v>
      </c>
      <c r="C7" s="69" t="s">
        <v>61</v>
      </c>
      <c r="D7" s="70" t="s">
        <v>67</v>
      </c>
      <c r="E7" s="71" t="s">
        <v>62</v>
      </c>
      <c r="F7" s="71" t="s">
        <v>63</v>
      </c>
      <c r="G7" s="69" t="s">
        <v>64</v>
      </c>
      <c r="H7" s="69" t="s">
        <v>65</v>
      </c>
      <c r="I7" s="69" t="s">
        <v>66</v>
      </c>
      <c r="J7" s="69"/>
      <c r="K7" s="72" t="str">
        <f t="shared" ref="K7:AP7" si="2">CHOOSE(WEEKDAY(K6,1),"S","M","T","W","T","F","S")</f>
        <v>M</v>
      </c>
      <c r="L7" s="73" t="str">
        <f t="shared" si="2"/>
        <v>T</v>
      </c>
      <c r="M7" s="73" t="str">
        <f t="shared" si="2"/>
        <v>W</v>
      </c>
      <c r="N7" s="73" t="str">
        <f t="shared" si="2"/>
        <v>T</v>
      </c>
      <c r="O7" s="73" t="str">
        <f t="shared" si="2"/>
        <v>F</v>
      </c>
      <c r="P7" s="73" t="str">
        <f t="shared" si="2"/>
        <v>S</v>
      </c>
      <c r="Q7" s="74" t="str">
        <f t="shared" si="2"/>
        <v>S</v>
      </c>
      <c r="R7" s="72" t="str">
        <f t="shared" si="2"/>
        <v>M</v>
      </c>
      <c r="S7" s="73" t="str">
        <f t="shared" si="2"/>
        <v>T</v>
      </c>
      <c r="T7" s="73" t="str">
        <f t="shared" si="2"/>
        <v>W</v>
      </c>
      <c r="U7" s="73" t="str">
        <f t="shared" si="2"/>
        <v>T</v>
      </c>
      <c r="V7" s="73" t="str">
        <f t="shared" si="2"/>
        <v>F</v>
      </c>
      <c r="W7" s="73" t="str">
        <f t="shared" si="2"/>
        <v>S</v>
      </c>
      <c r="X7" s="74" t="str">
        <f t="shared" si="2"/>
        <v>S</v>
      </c>
      <c r="Y7" s="72" t="str">
        <f t="shared" si="2"/>
        <v>M</v>
      </c>
      <c r="Z7" s="73" t="str">
        <f t="shared" si="2"/>
        <v>T</v>
      </c>
      <c r="AA7" s="73" t="str">
        <f t="shared" si="2"/>
        <v>W</v>
      </c>
      <c r="AB7" s="73" t="str">
        <f t="shared" si="2"/>
        <v>T</v>
      </c>
      <c r="AC7" s="73" t="str">
        <f t="shared" si="2"/>
        <v>F</v>
      </c>
      <c r="AD7" s="73" t="str">
        <f t="shared" si="2"/>
        <v>S</v>
      </c>
      <c r="AE7" s="74" t="str">
        <f t="shared" si="2"/>
        <v>S</v>
      </c>
      <c r="AF7" s="72" t="str">
        <f t="shared" si="2"/>
        <v>M</v>
      </c>
      <c r="AG7" s="73" t="str">
        <f t="shared" si="2"/>
        <v>T</v>
      </c>
      <c r="AH7" s="73" t="str">
        <f t="shared" si="2"/>
        <v>W</v>
      </c>
      <c r="AI7" s="73" t="str">
        <f t="shared" si="2"/>
        <v>T</v>
      </c>
      <c r="AJ7" s="73" t="str">
        <f t="shared" si="2"/>
        <v>F</v>
      </c>
      <c r="AK7" s="73" t="str">
        <f t="shared" si="2"/>
        <v>S</v>
      </c>
      <c r="AL7" s="74" t="str">
        <f t="shared" si="2"/>
        <v>S</v>
      </c>
      <c r="AM7" s="72" t="str">
        <f t="shared" si="2"/>
        <v>M</v>
      </c>
      <c r="AN7" s="73" t="str">
        <f t="shared" si="2"/>
        <v>T</v>
      </c>
      <c r="AO7" s="73" t="str">
        <f t="shared" si="2"/>
        <v>W</v>
      </c>
      <c r="AP7" s="73" t="str">
        <f t="shared" si="2"/>
        <v>T</v>
      </c>
      <c r="AQ7" s="73" t="str">
        <f t="shared" ref="AQ7:BN7" si="3">CHOOSE(WEEKDAY(AQ6,1),"S","M","T","W","T","F","S")</f>
        <v>F</v>
      </c>
      <c r="AR7" s="73" t="str">
        <f t="shared" si="3"/>
        <v>S</v>
      </c>
      <c r="AS7" s="74" t="str">
        <f t="shared" si="3"/>
        <v>S</v>
      </c>
      <c r="AT7" s="72" t="str">
        <f t="shared" si="3"/>
        <v>M</v>
      </c>
      <c r="AU7" s="73" t="str">
        <f t="shared" si="3"/>
        <v>T</v>
      </c>
      <c r="AV7" s="73" t="str">
        <f t="shared" si="3"/>
        <v>W</v>
      </c>
      <c r="AW7" s="73" t="str">
        <f t="shared" si="3"/>
        <v>T</v>
      </c>
      <c r="AX7" s="73" t="str">
        <f t="shared" si="3"/>
        <v>F</v>
      </c>
      <c r="AY7" s="73" t="str">
        <f t="shared" si="3"/>
        <v>S</v>
      </c>
      <c r="AZ7" s="74" t="str">
        <f t="shared" si="3"/>
        <v>S</v>
      </c>
      <c r="BA7" s="72" t="str">
        <f t="shared" si="3"/>
        <v>M</v>
      </c>
      <c r="BB7" s="73" t="str">
        <f t="shared" si="3"/>
        <v>T</v>
      </c>
      <c r="BC7" s="73" t="str">
        <f t="shared" si="3"/>
        <v>W</v>
      </c>
      <c r="BD7" s="73" t="str">
        <f t="shared" si="3"/>
        <v>T</v>
      </c>
      <c r="BE7" s="73" t="str">
        <f t="shared" si="3"/>
        <v>F</v>
      </c>
      <c r="BF7" s="73" t="str">
        <f t="shared" si="3"/>
        <v>S</v>
      </c>
      <c r="BG7" s="74" t="str">
        <f t="shared" si="3"/>
        <v>S</v>
      </c>
      <c r="BH7" s="72" t="str">
        <f t="shared" si="3"/>
        <v>M</v>
      </c>
      <c r="BI7" s="73" t="str">
        <f t="shared" si="3"/>
        <v>T</v>
      </c>
      <c r="BJ7" s="73" t="str">
        <f t="shared" si="3"/>
        <v>W</v>
      </c>
      <c r="BK7" s="73" t="str">
        <f t="shared" si="3"/>
        <v>T</v>
      </c>
      <c r="BL7" s="73" t="str">
        <f t="shared" si="3"/>
        <v>F</v>
      </c>
      <c r="BM7" s="73" t="str">
        <f t="shared" si="3"/>
        <v>S</v>
      </c>
      <c r="BN7" s="74" t="str">
        <f t="shared" si="3"/>
        <v>S</v>
      </c>
    </row>
    <row r="8" spans="1:66" s="35" customFormat="1" ht="18" x14ac:dyDescent="0.2">
      <c r="A8" s="46" t="str">
        <f>IF(ISERROR(VALUE(SUBSTITUTE(prevWBS,".",""))),"1",IF(ISERROR(FIND("`",SUBSTITUTE(prevWBS,".","`",1))),TEXT(VALUE(prevWBS)+1,"#"),TEXT(VALUE(LEFT(prevWBS,FIND("`",SUBSTITUTE(prevWBS,".","`",1))-1))+1,"#")))</f>
        <v>1</v>
      </c>
      <c r="B8" s="47" t="s">
        <v>137</v>
      </c>
      <c r="C8" s="48"/>
      <c r="D8" s="49"/>
      <c r="E8" s="50"/>
      <c r="F8" s="67" t="str">
        <f>IF(ISBLANK(E8)," - ",IF(G8=0,E8,E8+G8-1))</f>
        <v xml:space="preserve"> - </v>
      </c>
      <c r="G8" s="51"/>
      <c r="H8" s="52"/>
      <c r="I8" s="53" t="str">
        <f t="shared" ref="I8:I30" si="4">IF(OR(F8=0,E8=0)," - ",NETWORKDAYS(E8,F8))</f>
        <v xml:space="preserve"> - </v>
      </c>
      <c r="J8" s="56"/>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row>
    <row r="9" spans="1:66" s="41" customFormat="1" ht="18" x14ac:dyDescent="0.2">
      <c r="A9" s="40"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6" t="s">
        <v>136</v>
      </c>
      <c r="D9" s="77"/>
      <c r="E9" s="59">
        <v>45399</v>
      </c>
      <c r="F9" s="60">
        <f>IF(ISBLANK(E9)," - ",IF(G9=0,E9,E9+G9-1))</f>
        <v>45412</v>
      </c>
      <c r="G9" s="42">
        <v>14</v>
      </c>
      <c r="H9" s="43">
        <v>1</v>
      </c>
      <c r="I9" s="44">
        <f t="shared" si="4"/>
        <v>10</v>
      </c>
      <c r="J9" s="57"/>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24" x14ac:dyDescent="0.2">
      <c r="A10" s="40" t="str">
        <f t="shared" si="5"/>
        <v>1.2</v>
      </c>
      <c r="B10" s="76" t="s">
        <v>138</v>
      </c>
      <c r="D10" s="77"/>
      <c r="E10" s="59">
        <v>45403</v>
      </c>
      <c r="F10" s="60">
        <f t="shared" ref="F10:F30" si="6">IF(ISBLANK(E10)," - ",IF(G10=0,E10,E10+G10-1))</f>
        <v>45407</v>
      </c>
      <c r="G10" s="42">
        <v>5</v>
      </c>
      <c r="H10" s="43">
        <v>1</v>
      </c>
      <c r="I10" s="44">
        <f t="shared" si="4"/>
        <v>4</v>
      </c>
      <c r="J10" s="57"/>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25.5" customHeight="1" x14ac:dyDescent="0.2">
      <c r="A11" s="40" t="str">
        <f t="shared" si="5"/>
        <v>1.3</v>
      </c>
      <c r="B11" s="76" t="s">
        <v>157</v>
      </c>
      <c r="D11" s="77"/>
      <c r="E11" s="59">
        <v>45408</v>
      </c>
      <c r="F11" s="60">
        <f t="shared" si="6"/>
        <v>45409</v>
      </c>
      <c r="G11" s="42">
        <v>2</v>
      </c>
      <c r="H11" s="43">
        <v>1</v>
      </c>
      <c r="I11" s="44">
        <f t="shared" si="4"/>
        <v>1</v>
      </c>
      <c r="J11" s="57"/>
      <c r="K11" s="40"/>
      <c r="L11" s="40"/>
      <c r="M11" s="63"/>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35" customFormat="1" ht="18" x14ac:dyDescent="0.2">
      <c r="A12" s="33" t="str">
        <f>IF(ISERROR(VALUE(SUBSTITUTE(prevWBS,".",""))),"1",IF(ISERROR(FIND("`",SUBSTITUTE(prevWBS,".","`",1))),TEXT(VALUE(prevWBS)+1,"#"),TEXT(VALUE(LEFT(prevWBS,FIND("`",SUBSTITUTE(prevWBS,".","`",1))-1))+1,"#")))</f>
        <v>2</v>
      </c>
      <c r="B12" s="34" t="s">
        <v>133</v>
      </c>
      <c r="D12" s="36"/>
      <c r="E12" s="61"/>
      <c r="F12" s="61" t="str">
        <f t="shared" si="6"/>
        <v xml:space="preserve"> - </v>
      </c>
      <c r="G12" s="37"/>
      <c r="H12" s="38"/>
      <c r="I12" s="39" t="str">
        <f t="shared" si="4"/>
        <v xml:space="preserve"> - </v>
      </c>
      <c r="J12" s="58"/>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row>
    <row r="13" spans="1:66" s="41" customFormat="1" ht="24" x14ac:dyDescent="0.2">
      <c r="A13" s="40" t="str">
        <f t="shared" ref="A13:A22"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6" t="s">
        <v>139</v>
      </c>
      <c r="D13" s="77"/>
      <c r="E13" s="59">
        <v>45408</v>
      </c>
      <c r="F13" s="60">
        <f t="shared" si="6"/>
        <v>45414</v>
      </c>
      <c r="G13" s="42">
        <v>7</v>
      </c>
      <c r="H13" s="43">
        <v>1</v>
      </c>
      <c r="I13" s="44">
        <f t="shared" si="4"/>
        <v>5</v>
      </c>
      <c r="J13" s="57"/>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41" customFormat="1" ht="24" x14ac:dyDescent="0.2">
      <c r="A14" s="40" t="str">
        <f t="shared" si="7"/>
        <v>2.2</v>
      </c>
      <c r="B14" s="76" t="s">
        <v>140</v>
      </c>
      <c r="D14" s="77"/>
      <c r="E14" s="59">
        <v>45418</v>
      </c>
      <c r="F14" s="60">
        <f t="shared" si="6"/>
        <v>45422</v>
      </c>
      <c r="G14" s="42">
        <v>5</v>
      </c>
      <c r="H14" s="43">
        <v>1</v>
      </c>
      <c r="I14" s="44">
        <f t="shared" si="4"/>
        <v>5</v>
      </c>
      <c r="J14" s="57"/>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18" x14ac:dyDescent="0.2">
      <c r="A15" s="40" t="str">
        <f t="shared" si="7"/>
        <v>2.3</v>
      </c>
      <c r="B15" s="76" t="s">
        <v>143</v>
      </c>
      <c r="D15" s="77"/>
      <c r="E15" s="59">
        <v>45422</v>
      </c>
      <c r="F15" s="60">
        <f t="shared" ref="F15" si="8">IF(ISBLANK(E15)," - ",IF(G15=0,E15,E15+G15-1))</f>
        <v>45422</v>
      </c>
      <c r="G15" s="42">
        <v>1</v>
      </c>
      <c r="H15" s="43">
        <v>1</v>
      </c>
      <c r="I15" s="44">
        <v>3</v>
      </c>
      <c r="J15" s="57"/>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24" x14ac:dyDescent="0.2">
      <c r="A16" s="40" t="str">
        <f t="shared" si="7"/>
        <v>2.4</v>
      </c>
      <c r="B16" s="76" t="s">
        <v>141</v>
      </c>
      <c r="D16" s="77"/>
      <c r="E16" s="59">
        <v>45423</v>
      </c>
      <c r="F16" s="60">
        <f t="shared" si="6"/>
        <v>45423</v>
      </c>
      <c r="G16" s="42">
        <v>1</v>
      </c>
      <c r="H16" s="43">
        <v>1</v>
      </c>
      <c r="I16" s="44">
        <f t="shared" si="4"/>
        <v>0</v>
      </c>
      <c r="J16" s="57"/>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41" customFormat="1" ht="18" x14ac:dyDescent="0.2">
      <c r="A17" s="40" t="str">
        <f t="shared" si="7"/>
        <v>2.5</v>
      </c>
      <c r="B17" s="76" t="s">
        <v>142</v>
      </c>
      <c r="D17" s="77"/>
      <c r="E17" s="59">
        <v>45425</v>
      </c>
      <c r="F17" s="60">
        <f t="shared" si="6"/>
        <v>45426</v>
      </c>
      <c r="G17" s="42">
        <v>2</v>
      </c>
      <c r="H17" s="43">
        <v>1</v>
      </c>
      <c r="I17" s="44">
        <f t="shared" si="4"/>
        <v>2</v>
      </c>
      <c r="J17" s="57"/>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s="41" customFormat="1" ht="24" x14ac:dyDescent="0.2">
      <c r="A18" s="40" t="str">
        <f t="shared" si="7"/>
        <v>2.6</v>
      </c>
      <c r="B18" s="76" t="s">
        <v>144</v>
      </c>
      <c r="D18" s="77"/>
      <c r="E18" s="59">
        <v>45427</v>
      </c>
      <c r="F18" s="60">
        <f t="shared" si="6"/>
        <v>45433</v>
      </c>
      <c r="G18" s="42">
        <v>7</v>
      </c>
      <c r="H18" s="43">
        <v>1</v>
      </c>
      <c r="I18" s="44">
        <f t="shared" si="4"/>
        <v>5</v>
      </c>
      <c r="J18" s="57"/>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row>
    <row r="19" spans="1:66" s="41" customFormat="1" ht="18" x14ac:dyDescent="0.2">
      <c r="A19" s="40" t="str">
        <f t="shared" si="7"/>
        <v>2.7</v>
      </c>
      <c r="B19" s="76" t="s">
        <v>145</v>
      </c>
      <c r="D19" s="77"/>
      <c r="E19" s="59">
        <v>45430</v>
      </c>
      <c r="F19" s="60">
        <f t="shared" ref="F19" si="9">IF(ISBLANK(E19)," - ",IF(G19=0,E19,E19+G19-1))</f>
        <v>45434</v>
      </c>
      <c r="G19" s="42">
        <v>5</v>
      </c>
      <c r="H19" s="43">
        <v>1</v>
      </c>
      <c r="I19" s="44">
        <f t="shared" ref="I19" si="10">IF(OR(F19=0,E19=0)," - ",NETWORKDAYS(E19,F19))</f>
        <v>3</v>
      </c>
      <c r="J19" s="57"/>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18" x14ac:dyDescent="0.2">
      <c r="A20" s="40" t="str">
        <f t="shared" si="7"/>
        <v>2.8</v>
      </c>
      <c r="B20" s="76" t="s">
        <v>158</v>
      </c>
      <c r="D20" s="77"/>
      <c r="E20" s="59">
        <v>45455</v>
      </c>
      <c r="F20" s="60">
        <f t="shared" ref="F20:F21" si="11">IF(ISBLANK(E20)," - ",IF(G20=0,E20,E20+G20-1))</f>
        <v>45455</v>
      </c>
      <c r="G20" s="42">
        <v>1</v>
      </c>
      <c r="H20" s="43">
        <v>1</v>
      </c>
      <c r="I20" s="44">
        <f t="shared" ref="I20:I21" si="12">IF(OR(F20=0,E20=0)," - ",NETWORKDAYS(E20,F20))</f>
        <v>1</v>
      </c>
      <c r="J20" s="57"/>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18" x14ac:dyDescent="0.2">
      <c r="A21" s="40" t="str">
        <f t="shared" si="7"/>
        <v>2.9</v>
      </c>
      <c r="B21" s="76" t="s">
        <v>159</v>
      </c>
      <c r="D21" s="77"/>
      <c r="E21" s="59">
        <v>45442</v>
      </c>
      <c r="F21" s="60">
        <f t="shared" si="11"/>
        <v>45445</v>
      </c>
      <c r="G21" s="42">
        <v>4</v>
      </c>
      <c r="H21" s="43">
        <v>1</v>
      </c>
      <c r="I21" s="44">
        <f t="shared" si="12"/>
        <v>2</v>
      </c>
      <c r="J21" s="57"/>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41" customFormat="1" ht="24" x14ac:dyDescent="0.2">
      <c r="A22" s="40" t="str">
        <f t="shared" si="7"/>
        <v>2.10</v>
      </c>
      <c r="B22" s="76" t="s">
        <v>160</v>
      </c>
      <c r="D22" s="77"/>
      <c r="E22" s="59">
        <v>45468</v>
      </c>
      <c r="F22" s="60">
        <f t="shared" ref="F22" si="13">IF(ISBLANK(E22)," - ",IF(G22=0,E22,E22+G22-1))</f>
        <v>45470</v>
      </c>
      <c r="G22" s="42">
        <v>3</v>
      </c>
      <c r="H22" s="43">
        <v>1</v>
      </c>
      <c r="I22" s="44">
        <f t="shared" ref="I22" si="14">IF(OR(F22=0,E22=0)," - ",NETWORKDAYS(E22,F22))</f>
        <v>3</v>
      </c>
      <c r="J22" s="57"/>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row>
    <row r="23" spans="1:66" s="35" customFormat="1" ht="18" x14ac:dyDescent="0.2">
      <c r="A23" s="33" t="str">
        <f>IF(ISERROR(VALUE(SUBSTITUTE(prevWBS,".",""))),"1",IF(ISERROR(FIND("`",SUBSTITUTE(prevWBS,".","`",1))),TEXT(VALUE(prevWBS)+1,"#"),TEXT(VALUE(LEFT(prevWBS,FIND("`",SUBSTITUTE(prevWBS,".","`",1))-1))+1,"#")))</f>
        <v>3</v>
      </c>
      <c r="B23" s="34" t="s">
        <v>149</v>
      </c>
      <c r="D23" s="36"/>
      <c r="E23" s="61"/>
      <c r="F23" s="61" t="str">
        <f t="shared" si="6"/>
        <v xml:space="preserve"> - </v>
      </c>
      <c r="G23" s="37"/>
      <c r="H23" s="38"/>
      <c r="I23" s="39" t="str">
        <f t="shared" si="4"/>
        <v xml:space="preserve"> - </v>
      </c>
      <c r="J23" s="58"/>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row>
    <row r="24" spans="1:66" s="41" customFormat="1" ht="36" x14ac:dyDescent="0.2">
      <c r="A2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6" t="s">
        <v>146</v>
      </c>
      <c r="D24" s="77"/>
      <c r="E24" s="59">
        <v>45432</v>
      </c>
      <c r="F24" s="60">
        <f t="shared" si="6"/>
        <v>45435</v>
      </c>
      <c r="G24" s="42">
        <v>4</v>
      </c>
      <c r="H24" s="43">
        <v>1</v>
      </c>
      <c r="I24" s="44">
        <f t="shared" si="4"/>
        <v>4</v>
      </c>
      <c r="J24" s="57"/>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row>
    <row r="25" spans="1:66" s="41" customFormat="1" ht="36" x14ac:dyDescent="0.2">
      <c r="A2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76" t="s">
        <v>147</v>
      </c>
      <c r="D25" s="77"/>
      <c r="E25" s="59">
        <v>45437</v>
      </c>
      <c r="F25" s="60">
        <f t="shared" si="6"/>
        <v>45440</v>
      </c>
      <c r="G25" s="42">
        <v>4</v>
      </c>
      <c r="H25" s="43">
        <v>1</v>
      </c>
      <c r="I25" s="44">
        <f t="shared" si="4"/>
        <v>2</v>
      </c>
      <c r="J25" s="57"/>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row>
    <row r="26" spans="1:66" s="41" customFormat="1" ht="18" x14ac:dyDescent="0.2">
      <c r="A2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6" s="76" t="s">
        <v>148</v>
      </c>
      <c r="D26" s="77"/>
      <c r="E26" s="59">
        <v>45438</v>
      </c>
      <c r="F26" s="60">
        <f t="shared" si="6"/>
        <v>45451</v>
      </c>
      <c r="G26" s="42">
        <v>14</v>
      </c>
      <c r="H26" s="43">
        <v>1</v>
      </c>
      <c r="I26" s="44">
        <f t="shared" si="4"/>
        <v>10</v>
      </c>
      <c r="J26" s="57"/>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35" customFormat="1" ht="18" x14ac:dyDescent="0.2">
      <c r="A27" s="33" t="str">
        <f>IF(ISERROR(VALUE(SUBSTITUTE(prevWBS,".",""))),"1",IF(ISERROR(FIND("`",SUBSTITUTE(prevWBS,".","`",1))),TEXT(VALUE(prevWBS)+1,"#"),TEXT(VALUE(LEFT(prevWBS,FIND("`",SUBSTITUTE(prevWBS,".","`",1))-1))+1,"#")))</f>
        <v>4</v>
      </c>
      <c r="B27" s="34" t="s">
        <v>134</v>
      </c>
      <c r="D27" s="36"/>
      <c r="E27" s="61"/>
      <c r="F27" s="61" t="str">
        <f t="shared" si="6"/>
        <v xml:space="preserve"> - </v>
      </c>
      <c r="G27" s="37"/>
      <c r="H27" s="38"/>
      <c r="I27" s="39" t="str">
        <f t="shared" si="4"/>
        <v xml:space="preserve"> - </v>
      </c>
      <c r="J27" s="58"/>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row>
    <row r="28" spans="1:66" s="41" customFormat="1" ht="18" x14ac:dyDescent="0.2">
      <c r="A2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76" t="s">
        <v>150</v>
      </c>
      <c r="D28" s="77"/>
      <c r="E28" s="59">
        <v>45468</v>
      </c>
      <c r="F28" s="60">
        <f t="shared" si="6"/>
        <v>45475</v>
      </c>
      <c r="G28" s="42">
        <v>8</v>
      </c>
      <c r="H28" s="43">
        <v>0</v>
      </c>
      <c r="I28" s="44">
        <f t="shared" si="4"/>
        <v>6</v>
      </c>
      <c r="J28" s="57"/>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41" customFormat="1" ht="24" x14ac:dyDescent="0.2">
      <c r="A2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9" s="76" t="s">
        <v>151</v>
      </c>
      <c r="D29" s="77"/>
      <c r="E29" s="59">
        <v>45477</v>
      </c>
      <c r="F29" s="60">
        <f t="shared" si="6"/>
        <v>45480</v>
      </c>
      <c r="G29" s="42">
        <v>4</v>
      </c>
      <c r="H29" s="43">
        <v>0</v>
      </c>
      <c r="I29" s="44">
        <f t="shared" si="4"/>
        <v>2</v>
      </c>
      <c r="J29" s="57"/>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row>
    <row r="30" spans="1:66" s="41" customFormat="1" ht="18" x14ac:dyDescent="0.2">
      <c r="A3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0" s="76" t="s">
        <v>152</v>
      </c>
      <c r="D30" s="77"/>
      <c r="E30" s="59">
        <v>45477</v>
      </c>
      <c r="F30" s="60">
        <f t="shared" si="6"/>
        <v>45490</v>
      </c>
      <c r="G30" s="42">
        <v>14</v>
      </c>
      <c r="H30" s="43">
        <v>0</v>
      </c>
      <c r="I30" s="44">
        <f t="shared" si="4"/>
        <v>10</v>
      </c>
      <c r="J30" s="57"/>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row>
    <row r="31" spans="1:66" s="35" customFormat="1" ht="18" x14ac:dyDescent="0.2">
      <c r="A31" s="33" t="str">
        <f>IF(ISERROR(VALUE(SUBSTITUTE(prevWBS,".",""))),"1",IF(ISERROR(FIND("`",SUBSTITUTE(prevWBS,".","`",1))),TEXT(VALUE(prevWBS)+1,"#"),TEXT(VALUE(LEFT(prevWBS,FIND("`",SUBSTITUTE(prevWBS,".","`",1))-1))+1,"#")))</f>
        <v>5</v>
      </c>
      <c r="B31" s="34" t="s">
        <v>153</v>
      </c>
      <c r="D31" s="36"/>
      <c r="E31" s="61"/>
      <c r="F31" s="61" t="str">
        <f t="shared" ref="F31:F35" si="15">IF(ISBLANK(E31)," - ",IF(G31=0,E31,E31+G31-1))</f>
        <v xml:space="preserve"> - </v>
      </c>
      <c r="G31" s="37"/>
      <c r="H31" s="38"/>
      <c r="I31" s="39" t="str">
        <f t="shared" ref="I31:I35" si="16">IF(OR(F31=0,E31=0)," - ",NETWORKDAYS(E31,F31))</f>
        <v xml:space="preserve"> - </v>
      </c>
      <c r="J31" s="58"/>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row>
    <row r="32" spans="1:66" s="41" customFormat="1" ht="18" x14ac:dyDescent="0.2">
      <c r="A3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2" s="76" t="s">
        <v>154</v>
      </c>
      <c r="D32" s="77"/>
      <c r="E32" s="59">
        <v>45467</v>
      </c>
      <c r="F32" s="60">
        <f t="shared" si="15"/>
        <v>45471</v>
      </c>
      <c r="G32" s="42">
        <v>5</v>
      </c>
      <c r="H32" s="43">
        <v>1</v>
      </c>
      <c r="I32" s="44">
        <f t="shared" si="16"/>
        <v>5</v>
      </c>
      <c r="J32" s="57"/>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18" x14ac:dyDescent="0.2">
      <c r="A3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3" s="76" t="s">
        <v>155</v>
      </c>
      <c r="D33" s="77"/>
      <c r="E33" s="59">
        <v>45472</v>
      </c>
      <c r="F33" s="60">
        <f t="shared" si="15"/>
        <v>45477</v>
      </c>
      <c r="G33" s="42">
        <v>6</v>
      </c>
      <c r="H33" s="43">
        <v>0</v>
      </c>
      <c r="I33" s="44">
        <f t="shared" si="16"/>
        <v>4</v>
      </c>
      <c r="J33" s="57"/>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41" customFormat="1" ht="18" x14ac:dyDescent="0.2">
      <c r="A3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4" s="76" t="s">
        <v>156</v>
      </c>
      <c r="D34" s="77"/>
      <c r="E34" s="59">
        <v>45478</v>
      </c>
      <c r="F34" s="60">
        <f t="shared" si="15"/>
        <v>45480</v>
      </c>
      <c r="G34" s="42">
        <v>3</v>
      </c>
      <c r="H34" s="43">
        <v>0</v>
      </c>
      <c r="I34" s="44">
        <f t="shared" si="16"/>
        <v>1</v>
      </c>
      <c r="J34" s="57"/>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41" customFormat="1" ht="18" x14ac:dyDescent="0.2">
      <c r="A3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5" s="76" t="s">
        <v>135</v>
      </c>
      <c r="D35" s="77"/>
      <c r="E35" s="59">
        <v>45463</v>
      </c>
      <c r="F35" s="60">
        <f t="shared" si="15"/>
        <v>45486</v>
      </c>
      <c r="G35" s="42">
        <v>24</v>
      </c>
      <c r="H35" s="43">
        <v>0.1</v>
      </c>
      <c r="I35" s="44">
        <f t="shared" si="16"/>
        <v>17</v>
      </c>
      <c r="J35" s="57"/>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19" customFormat="1" x14ac:dyDescent="0.2">
      <c r="A36" s="105" t="str">
        <f>HYPERLINK("https://vertex42.link/HowToCreateAGanttChart","► Watch How to Create a Gantt Chart in Excel")</f>
        <v>► Watch How to Create a Gantt Chart in Excel</v>
      </c>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3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6:BN35">
    <cfRule type="expression" dxfId="2" priority="8">
      <formula>K$6=TODAY()</formula>
    </cfRule>
  </conditionalFormatting>
  <conditionalFormatting sqref="K8:BN35">
    <cfRule type="expression" dxfId="1" priority="48">
      <formula>AND($E8&lt;=K$6,ROUNDDOWN(($F8-$E8+1)*$H8,0)+$E8-1&gt;=K$6)</formula>
    </cfRule>
    <cfRule type="expression" dxfId="0" priority="49">
      <formula>AND(NOT(ISBLANK($E8)),$E8&lt;=K$6,$F8&gt;=K$6)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12 E23 E27 G12:H12 G23:H23 G27:H27 H30 H28 H29" unlockedFormula="1"/>
    <ignoredError sqref="A27 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1"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5" t="s">
        <v>116</v>
      </c>
      <c r="B1" s="26"/>
    </row>
    <row r="2" spans="1:3" ht="14.25" x14ac:dyDescent="0.2">
      <c r="A2" s="85" t="s">
        <v>46</v>
      </c>
      <c r="B2" s="3"/>
    </row>
    <row r="3" spans="1:3" x14ac:dyDescent="0.2">
      <c r="B3" s="3"/>
    </row>
    <row r="4" spans="1:3" ht="18" x14ac:dyDescent="0.25">
      <c r="A4" s="80" t="s">
        <v>83</v>
      </c>
      <c r="B4" s="16"/>
    </row>
    <row r="5" spans="1:3" ht="57" x14ac:dyDescent="0.2">
      <c r="B5" s="86" t="s">
        <v>72</v>
      </c>
    </row>
    <row r="7" spans="1:3" ht="28.5" x14ac:dyDescent="0.2">
      <c r="B7" s="86" t="s">
        <v>84</v>
      </c>
    </row>
    <row r="9" spans="1:3" ht="14.25" x14ac:dyDescent="0.2">
      <c r="B9" s="85" t="s">
        <v>58</v>
      </c>
    </row>
    <row r="11" spans="1:3" ht="28.5" x14ac:dyDescent="0.2">
      <c r="B11" s="84" t="s">
        <v>59</v>
      </c>
    </row>
    <row r="13" spans="1:3" ht="18" x14ac:dyDescent="0.25">
      <c r="A13" s="115" t="s">
        <v>3</v>
      </c>
      <c r="B13" s="115"/>
    </row>
    <row r="15" spans="1:3" s="81" customFormat="1" ht="18" x14ac:dyDescent="0.2">
      <c r="A15" s="88"/>
      <c r="B15" s="87" t="s">
        <v>75</v>
      </c>
    </row>
    <row r="16" spans="1:3" s="81" customFormat="1" ht="18" x14ac:dyDescent="0.2">
      <c r="A16" s="88"/>
      <c r="B16" s="87" t="s">
        <v>73</v>
      </c>
      <c r="C16" s="83" t="s">
        <v>2</v>
      </c>
    </row>
    <row r="17" spans="1:3" ht="18" x14ac:dyDescent="0.25">
      <c r="A17" s="89"/>
      <c r="B17" s="87" t="s">
        <v>77</v>
      </c>
    </row>
    <row r="18" spans="1:3" ht="18" x14ac:dyDescent="0.25">
      <c r="A18" s="89"/>
      <c r="B18" s="87" t="s">
        <v>85</v>
      </c>
    </row>
    <row r="19" spans="1:3" ht="18" x14ac:dyDescent="0.25">
      <c r="A19" s="89"/>
      <c r="B19" s="87" t="s">
        <v>86</v>
      </c>
    </row>
    <row r="20" spans="1:3" s="81" customFormat="1" ht="18" x14ac:dyDescent="0.2">
      <c r="A20" s="88"/>
      <c r="B20" s="87" t="s">
        <v>74</v>
      </c>
      <c r="C20" s="82" t="s">
        <v>1</v>
      </c>
    </row>
    <row r="21" spans="1:3" ht="18" x14ac:dyDescent="0.25">
      <c r="A21" s="89"/>
      <c r="B21" s="87" t="s">
        <v>76</v>
      </c>
    </row>
    <row r="22" spans="1:3" ht="18" x14ac:dyDescent="0.25">
      <c r="A22" s="89"/>
      <c r="B22" s="90" t="s">
        <v>78</v>
      </c>
    </row>
    <row r="23" spans="1:3" ht="18" x14ac:dyDescent="0.25">
      <c r="A23" s="89"/>
      <c r="B23" s="4"/>
    </row>
    <row r="24" spans="1:3" ht="18" x14ac:dyDescent="0.25">
      <c r="A24" s="115" t="s">
        <v>79</v>
      </c>
      <c r="B24" s="115"/>
    </row>
    <row r="25" spans="1:3" ht="43.5" x14ac:dyDescent="0.25">
      <c r="A25" s="89"/>
      <c r="B25" s="87" t="s">
        <v>87</v>
      </c>
    </row>
    <row r="26" spans="1:3" ht="18" x14ac:dyDescent="0.25">
      <c r="A26" s="89"/>
      <c r="B26" s="87"/>
    </row>
    <row r="27" spans="1:3" ht="18" x14ac:dyDescent="0.25">
      <c r="A27" s="89"/>
      <c r="B27" s="104" t="s">
        <v>91</v>
      </c>
    </row>
    <row r="28" spans="1:3" ht="18" x14ac:dyDescent="0.25">
      <c r="A28" s="89"/>
      <c r="B28" s="87" t="s">
        <v>80</v>
      </c>
    </row>
    <row r="29" spans="1:3" ht="28.5" x14ac:dyDescent="0.25">
      <c r="A29" s="89"/>
      <c r="B29" s="87" t="s">
        <v>82</v>
      </c>
    </row>
    <row r="30" spans="1:3" ht="18" x14ac:dyDescent="0.25">
      <c r="A30" s="89"/>
      <c r="B30" s="87"/>
    </row>
    <row r="31" spans="1:3" ht="18" x14ac:dyDescent="0.25">
      <c r="A31" s="89"/>
      <c r="B31" s="104" t="s">
        <v>88</v>
      </c>
    </row>
    <row r="32" spans="1:3" ht="18" x14ac:dyDescent="0.25">
      <c r="A32" s="89"/>
      <c r="B32" s="87" t="s">
        <v>81</v>
      </c>
    </row>
    <row r="33" spans="1:2" ht="18" x14ac:dyDescent="0.25">
      <c r="A33" s="89"/>
      <c r="B33" s="87" t="s">
        <v>89</v>
      </c>
    </row>
    <row r="34" spans="1:2" ht="18" x14ac:dyDescent="0.25">
      <c r="A34" s="89"/>
      <c r="B34" s="4"/>
    </row>
    <row r="35" spans="1:2" ht="28.5" x14ac:dyDescent="0.25">
      <c r="A35" s="89"/>
      <c r="B35" s="87" t="s">
        <v>126</v>
      </c>
    </row>
    <row r="36" spans="1:2" ht="18" x14ac:dyDescent="0.25">
      <c r="A36" s="89"/>
      <c r="B36" s="91" t="s">
        <v>90</v>
      </c>
    </row>
    <row r="37" spans="1:2" ht="18" x14ac:dyDescent="0.25">
      <c r="A37" s="89"/>
      <c r="B37" s="4"/>
    </row>
    <row r="38" spans="1:2" ht="18" x14ac:dyDescent="0.25">
      <c r="A38" s="115" t="s">
        <v>8</v>
      </c>
      <c r="B38" s="115"/>
    </row>
    <row r="39" spans="1:2" ht="28.5" x14ac:dyDescent="0.2">
      <c r="B39" s="87" t="s">
        <v>93</v>
      </c>
    </row>
    <row r="41" spans="1:2" ht="14.25" x14ac:dyDescent="0.2">
      <c r="B41" s="87" t="s">
        <v>94</v>
      </c>
    </row>
    <row r="43" spans="1:2" ht="28.5" x14ac:dyDescent="0.2">
      <c r="B43" s="87" t="s">
        <v>92</v>
      </c>
    </row>
    <row r="45" spans="1:2" ht="28.5" x14ac:dyDescent="0.2">
      <c r="B45" s="87" t="s">
        <v>95</v>
      </c>
    </row>
    <row r="46" spans="1:2" x14ac:dyDescent="0.2">
      <c r="B46" s="11"/>
    </row>
    <row r="47" spans="1:2" ht="28.5" x14ac:dyDescent="0.2">
      <c r="B47" s="87" t="s">
        <v>96</v>
      </c>
    </row>
    <row r="49" spans="1:2" ht="18" x14ac:dyDescent="0.25">
      <c r="A49" s="115" t="s">
        <v>6</v>
      </c>
      <c r="B49" s="115"/>
    </row>
    <row r="50" spans="1:2" ht="28.5" x14ac:dyDescent="0.2">
      <c r="B50" s="87" t="s">
        <v>127</v>
      </c>
    </row>
    <row r="52" spans="1:2" ht="14.25" x14ac:dyDescent="0.2">
      <c r="A52" s="92" t="s">
        <v>9</v>
      </c>
      <c r="B52" s="87" t="s">
        <v>10</v>
      </c>
    </row>
    <row r="53" spans="1:2" ht="14.25" x14ac:dyDescent="0.2">
      <c r="A53" s="92" t="s">
        <v>11</v>
      </c>
      <c r="B53" s="87" t="s">
        <v>12</v>
      </c>
    </row>
    <row r="54" spans="1:2" ht="14.25" x14ac:dyDescent="0.2">
      <c r="A54" s="92" t="s">
        <v>13</v>
      </c>
      <c r="B54" s="87" t="s">
        <v>14</v>
      </c>
    </row>
    <row r="55" spans="1:2" ht="28.5" x14ac:dyDescent="0.2">
      <c r="A55" s="84"/>
      <c r="B55" s="87" t="s">
        <v>97</v>
      </c>
    </row>
    <row r="56" spans="1:2" ht="28.5" x14ac:dyDescent="0.2">
      <c r="A56" s="84"/>
      <c r="B56" s="87" t="s">
        <v>98</v>
      </c>
    </row>
    <row r="57" spans="1:2" ht="14.25" x14ac:dyDescent="0.2">
      <c r="A57" s="92" t="s">
        <v>15</v>
      </c>
      <c r="B57" s="87" t="s">
        <v>16</v>
      </c>
    </row>
    <row r="58" spans="1:2" ht="14.25" x14ac:dyDescent="0.2">
      <c r="A58" s="84"/>
      <c r="B58" s="87" t="s">
        <v>99</v>
      </c>
    </row>
    <row r="59" spans="1:2" ht="14.25" x14ac:dyDescent="0.2">
      <c r="A59" s="84"/>
      <c r="B59" s="87" t="s">
        <v>100</v>
      </c>
    </row>
    <row r="60" spans="1:2" ht="14.25" x14ac:dyDescent="0.2">
      <c r="A60" s="92" t="s">
        <v>17</v>
      </c>
      <c r="B60" s="87" t="s">
        <v>18</v>
      </c>
    </row>
    <row r="61" spans="1:2" ht="28.5" x14ac:dyDescent="0.2">
      <c r="A61" s="84"/>
      <c r="B61" s="87" t="s">
        <v>101</v>
      </c>
    </row>
    <row r="62" spans="1:2" ht="14.25" x14ac:dyDescent="0.2">
      <c r="A62" s="92" t="s">
        <v>102</v>
      </c>
      <c r="B62" s="87" t="s">
        <v>103</v>
      </c>
    </row>
    <row r="63" spans="1:2" ht="14.25" x14ac:dyDescent="0.2">
      <c r="A63" s="93"/>
      <c r="B63" s="87" t="s">
        <v>104</v>
      </c>
    </row>
    <row r="64" spans="1:2" x14ac:dyDescent="0.2">
      <c r="B64" s="5"/>
    </row>
    <row r="65" spans="1:2" ht="18" x14ac:dyDescent="0.25">
      <c r="A65" s="115" t="s">
        <v>7</v>
      </c>
      <c r="B65" s="115"/>
    </row>
    <row r="66" spans="1:2" ht="42.75" x14ac:dyDescent="0.2">
      <c r="B66" s="87" t="s">
        <v>105</v>
      </c>
    </row>
    <row r="68" spans="1:2" ht="18" x14ac:dyDescent="0.25">
      <c r="A68" s="115" t="s">
        <v>4</v>
      </c>
      <c r="B68" s="115"/>
    </row>
    <row r="69" spans="1:2" ht="15" x14ac:dyDescent="0.25">
      <c r="A69" s="99" t="s">
        <v>5</v>
      </c>
      <c r="B69" s="100" t="s">
        <v>106</v>
      </c>
    </row>
    <row r="70" spans="1:2" ht="28.5" x14ac:dyDescent="0.2">
      <c r="A70" s="93"/>
      <c r="B70" s="98" t="s">
        <v>108</v>
      </c>
    </row>
    <row r="71" spans="1:2" ht="14.25" x14ac:dyDescent="0.2">
      <c r="A71" s="93"/>
      <c r="B71" s="94"/>
    </row>
    <row r="72" spans="1:2" ht="15" x14ac:dyDescent="0.25">
      <c r="A72" s="99" t="s">
        <v>5</v>
      </c>
      <c r="B72" s="100" t="s">
        <v>125</v>
      </c>
    </row>
    <row r="73" spans="1:2" ht="28.5" x14ac:dyDescent="0.2">
      <c r="A73" s="93"/>
      <c r="B73" s="98" t="s">
        <v>129</v>
      </c>
    </row>
    <row r="74" spans="1:2" ht="14.25" x14ac:dyDescent="0.2">
      <c r="A74" s="93"/>
      <c r="B74" s="94"/>
    </row>
    <row r="75" spans="1:2" ht="15" x14ac:dyDescent="0.25">
      <c r="A75" s="99" t="s">
        <v>5</v>
      </c>
      <c r="B75" s="102" t="s">
        <v>111</v>
      </c>
    </row>
    <row r="76" spans="1:2" ht="42.75" x14ac:dyDescent="0.2">
      <c r="A76" s="93"/>
      <c r="B76" s="86" t="s">
        <v>128</v>
      </c>
    </row>
    <row r="77" spans="1:2" ht="14.25" x14ac:dyDescent="0.2">
      <c r="A77" s="93"/>
      <c r="B77" s="93"/>
    </row>
    <row r="78" spans="1:2" ht="15" x14ac:dyDescent="0.25">
      <c r="A78" s="99" t="s">
        <v>5</v>
      </c>
      <c r="B78" s="102" t="s">
        <v>117</v>
      </c>
    </row>
    <row r="79" spans="1:2" ht="28.5" x14ac:dyDescent="0.2">
      <c r="A79" s="93"/>
      <c r="B79" s="86" t="s">
        <v>112</v>
      </c>
    </row>
    <row r="80" spans="1:2" ht="14.25" x14ac:dyDescent="0.2">
      <c r="A80" s="93"/>
      <c r="B80" s="93"/>
    </row>
    <row r="81" spans="1:2" ht="15" x14ac:dyDescent="0.25">
      <c r="A81" s="99" t="s">
        <v>5</v>
      </c>
      <c r="B81" s="102" t="s">
        <v>118</v>
      </c>
    </row>
    <row r="82" spans="1:2" ht="14.25" x14ac:dyDescent="0.2">
      <c r="A82" s="93"/>
      <c r="B82" s="97" t="s">
        <v>113</v>
      </c>
    </row>
    <row r="83" spans="1:2" ht="14.25" x14ac:dyDescent="0.2">
      <c r="A83" s="93"/>
      <c r="B83" s="97" t="s">
        <v>114</v>
      </c>
    </row>
    <row r="84" spans="1:2" ht="14.25" x14ac:dyDescent="0.2">
      <c r="A84" s="93"/>
      <c r="B84" s="97" t="s">
        <v>115</v>
      </c>
    </row>
    <row r="85" spans="1:2" ht="15" x14ac:dyDescent="0.25">
      <c r="A85" s="93"/>
      <c r="B85" s="96"/>
    </row>
    <row r="86" spans="1:2" ht="15" x14ac:dyDescent="0.25">
      <c r="A86" s="99" t="s">
        <v>5</v>
      </c>
      <c r="B86" s="102" t="s">
        <v>119</v>
      </c>
    </row>
    <row r="87" spans="1:2" ht="42.75" x14ac:dyDescent="0.2">
      <c r="A87" s="93"/>
      <c r="B87" s="86" t="s">
        <v>107</v>
      </c>
    </row>
    <row r="88" spans="1:2" ht="14.25" x14ac:dyDescent="0.2">
      <c r="A88" s="93"/>
      <c r="B88" s="95" t="s">
        <v>109</v>
      </c>
    </row>
    <row r="89" spans="1:2" ht="57" x14ac:dyDescent="0.2">
      <c r="A89" s="93"/>
      <c r="B89" s="101" t="s">
        <v>110</v>
      </c>
    </row>
    <row r="90" spans="1:2" ht="14.25" x14ac:dyDescent="0.2">
      <c r="A90" s="93"/>
      <c r="B90" s="93"/>
    </row>
    <row r="91" spans="1:2" ht="15" x14ac:dyDescent="0.25">
      <c r="A91" s="99" t="s">
        <v>5</v>
      </c>
      <c r="B91" s="102" t="s">
        <v>120</v>
      </c>
    </row>
    <row r="92" spans="1:2" ht="28.5" x14ac:dyDescent="0.2">
      <c r="A92" s="84"/>
      <c r="B92" s="97"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5" t="s">
        <v>49</v>
      </c>
      <c r="B1" s="25"/>
    </row>
    <row r="2" spans="1:3" ht="15" x14ac:dyDescent="0.2">
      <c r="B2" s="29"/>
    </row>
    <row r="3" spans="1:3" ht="15" x14ac:dyDescent="0.2">
      <c r="A3" s="27"/>
      <c r="B3" s="22" t="s">
        <v>50</v>
      </c>
      <c r="C3" s="28"/>
    </row>
    <row r="4" spans="1:3" ht="14.25" x14ac:dyDescent="0.2">
      <c r="A4" s="6"/>
      <c r="B4" s="24"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3"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Martin Lastovka</cp:lastModifiedBy>
  <cp:lastPrinted>2018-02-12T20:25:38Z</cp:lastPrinted>
  <dcterms:created xsi:type="dcterms:W3CDTF">2010-06-09T16:05:03Z</dcterms:created>
  <dcterms:modified xsi:type="dcterms:W3CDTF">2024-07-08T17:16:52Z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