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lcão\Desktop\Developing\ApiMultasV5\"/>
    </mc:Choice>
  </mc:AlternateContent>
  <bookViews>
    <workbookView xWindow="0" yWindow="0" windowWidth="15345" windowHeight="4575"/>
  </bookViews>
  <sheets>
    <sheet name="DBMultas" sheetId="1" r:id="rId1"/>
    <sheet name="Destinatario" sheetId="2" r:id="rId2"/>
    <sheet name="LogEnvio" sheetId="3" r:id="rId3"/>
    <sheet name="CTB" sheetId="4" r:id="rId4"/>
    <sheet name="Envio Manual" sheetId="5" r:id="rId5"/>
    <sheet name="Contagem" sheetId="6" r:id="rId6"/>
  </sheets>
  <definedNames>
    <definedName name="_xlnm._FilterDatabase" localSheetId="0" hidden="1">DBMultas!$A$1:$AP$217</definedName>
    <definedName name="_xlnm._FilterDatabase" localSheetId="1" hidden="1">Destinatario!$A$1:$C$745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A314" i="1" l="1"/>
  <c r="C314" i="1" s="1"/>
  <c r="B314" i="1"/>
  <c r="D314" i="1"/>
  <c r="F314" i="1"/>
  <c r="G314" i="1"/>
  <c r="A315" i="1"/>
  <c r="C315" i="1" s="1"/>
  <c r="B315" i="1"/>
  <c r="D315" i="1"/>
  <c r="F315" i="1"/>
  <c r="G315" i="1"/>
  <c r="A316" i="1"/>
  <c r="C316" i="1" s="1"/>
  <c r="B316" i="1"/>
  <c r="D316" i="1"/>
  <c r="F316" i="1"/>
  <c r="G316" i="1"/>
  <c r="A317" i="1"/>
  <c r="C317" i="1" s="1"/>
  <c r="B317" i="1"/>
  <c r="D317" i="1"/>
  <c r="F317" i="1"/>
  <c r="AP317" i="1" s="1"/>
  <c r="E317" i="1" s="1"/>
  <c r="I317" i="1" s="1"/>
  <c r="G317" i="1"/>
  <c r="A318" i="1"/>
  <c r="C318" i="1" s="1"/>
  <c r="B318" i="1"/>
  <c r="D318" i="1"/>
  <c r="F318" i="1"/>
  <c r="G318" i="1"/>
  <c r="A319" i="1"/>
  <c r="C319" i="1" s="1"/>
  <c r="B319" i="1"/>
  <c r="D319" i="1"/>
  <c r="F319" i="1"/>
  <c r="AP319" i="1" s="1"/>
  <c r="E319" i="1" s="1"/>
  <c r="I319" i="1" s="1"/>
  <c r="G319" i="1"/>
  <c r="A320" i="1"/>
  <c r="C320" i="1" s="1"/>
  <c r="B320" i="1"/>
  <c r="D320" i="1"/>
  <c r="F320" i="1"/>
  <c r="G320" i="1"/>
  <c r="A321" i="1"/>
  <c r="C321" i="1" s="1"/>
  <c r="B321" i="1"/>
  <c r="D321" i="1"/>
  <c r="F321" i="1"/>
  <c r="AP321" i="1" s="1"/>
  <c r="E321" i="1" s="1"/>
  <c r="I321" i="1" s="1"/>
  <c r="G321" i="1"/>
  <c r="A322" i="1"/>
  <c r="C322" i="1" s="1"/>
  <c r="B322" i="1"/>
  <c r="D322" i="1"/>
  <c r="F322" i="1"/>
  <c r="G322" i="1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G313" i="1"/>
  <c r="F313" i="1"/>
  <c r="D313" i="1"/>
  <c r="B313" i="1"/>
  <c r="A313" i="1"/>
  <c r="C313" i="1" s="1"/>
  <c r="G312" i="1"/>
  <c r="F312" i="1"/>
  <c r="D312" i="1"/>
  <c r="B312" i="1"/>
  <c r="A312" i="1"/>
  <c r="C312" i="1" s="1"/>
  <c r="G311" i="1"/>
  <c r="F311" i="1"/>
  <c r="D311" i="1"/>
  <c r="B311" i="1"/>
  <c r="A311" i="1"/>
  <c r="C311" i="1" s="1"/>
  <c r="G310" i="1"/>
  <c r="F310" i="1"/>
  <c r="D310" i="1"/>
  <c r="B310" i="1"/>
  <c r="A310" i="1"/>
  <c r="C310" i="1" s="1"/>
  <c r="G309" i="1"/>
  <c r="F309" i="1"/>
  <c r="D309" i="1"/>
  <c r="B309" i="1"/>
  <c r="A309" i="1"/>
  <c r="C309" i="1" s="1"/>
  <c r="G308" i="1"/>
  <c r="F308" i="1"/>
  <c r="D308" i="1"/>
  <c r="B308" i="1"/>
  <c r="A308" i="1"/>
  <c r="C308" i="1" s="1"/>
  <c r="G307" i="1"/>
  <c r="F307" i="1"/>
  <c r="D307" i="1"/>
  <c r="C307" i="1"/>
  <c r="B307" i="1"/>
  <c r="A307" i="1"/>
  <c r="G306" i="1"/>
  <c r="F306" i="1"/>
  <c r="D306" i="1"/>
  <c r="B306" i="1"/>
  <c r="A306" i="1"/>
  <c r="C306" i="1" s="1"/>
  <c r="G305" i="1"/>
  <c r="F305" i="1"/>
  <c r="D305" i="1"/>
  <c r="B305" i="1"/>
  <c r="A305" i="1"/>
  <c r="C305" i="1" s="1"/>
  <c r="G304" i="1"/>
  <c r="F304" i="1"/>
  <c r="D304" i="1"/>
  <c r="C304" i="1"/>
  <c r="B304" i="1"/>
  <c r="A304" i="1"/>
  <c r="G303" i="1"/>
  <c r="F303" i="1"/>
  <c r="D303" i="1"/>
  <c r="B303" i="1"/>
  <c r="A303" i="1"/>
  <c r="C303" i="1" s="1"/>
  <c r="G302" i="1"/>
  <c r="F302" i="1"/>
  <c r="D302" i="1"/>
  <c r="B302" i="1"/>
  <c r="A302" i="1"/>
  <c r="C302" i="1" s="1"/>
  <c r="G301" i="1"/>
  <c r="F301" i="1"/>
  <c r="D301" i="1"/>
  <c r="B301" i="1"/>
  <c r="A301" i="1"/>
  <c r="C301" i="1" s="1"/>
  <c r="G300" i="1"/>
  <c r="F300" i="1"/>
  <c r="D300" i="1"/>
  <c r="B300" i="1"/>
  <c r="A300" i="1"/>
  <c r="C300" i="1" s="1"/>
  <c r="G299" i="1"/>
  <c r="F299" i="1"/>
  <c r="D299" i="1"/>
  <c r="B299" i="1"/>
  <c r="A299" i="1"/>
  <c r="C299" i="1" s="1"/>
  <c r="G298" i="1"/>
  <c r="F298" i="1"/>
  <c r="D298" i="1"/>
  <c r="B298" i="1"/>
  <c r="A298" i="1"/>
  <c r="C298" i="1" s="1"/>
  <c r="G297" i="1"/>
  <c r="F297" i="1"/>
  <c r="D297" i="1"/>
  <c r="B297" i="1"/>
  <c r="A297" i="1"/>
  <c r="C297" i="1" s="1"/>
  <c r="G296" i="1"/>
  <c r="F296" i="1"/>
  <c r="D296" i="1"/>
  <c r="B296" i="1"/>
  <c r="A296" i="1"/>
  <c r="C296" i="1" s="1"/>
  <c r="G295" i="1"/>
  <c r="F295" i="1"/>
  <c r="D295" i="1"/>
  <c r="C295" i="1"/>
  <c r="B295" i="1"/>
  <c r="A295" i="1"/>
  <c r="G294" i="1"/>
  <c r="F294" i="1"/>
  <c r="D294" i="1"/>
  <c r="B294" i="1"/>
  <c r="A294" i="1"/>
  <c r="C294" i="1" s="1"/>
  <c r="G293" i="1"/>
  <c r="F293" i="1"/>
  <c r="D293" i="1"/>
  <c r="B293" i="1"/>
  <c r="A293" i="1"/>
  <c r="C293" i="1" s="1"/>
  <c r="G292" i="1"/>
  <c r="F292" i="1"/>
  <c r="D292" i="1"/>
  <c r="C292" i="1"/>
  <c r="B292" i="1"/>
  <c r="A292" i="1"/>
  <c r="G291" i="1"/>
  <c r="F291" i="1"/>
  <c r="D291" i="1"/>
  <c r="C291" i="1"/>
  <c r="B291" i="1"/>
  <c r="A291" i="1"/>
  <c r="G290" i="1"/>
  <c r="F290" i="1"/>
  <c r="D290" i="1"/>
  <c r="B290" i="1"/>
  <c r="A290" i="1"/>
  <c r="C290" i="1" s="1"/>
  <c r="G289" i="1"/>
  <c r="F289" i="1"/>
  <c r="D289" i="1"/>
  <c r="B289" i="1"/>
  <c r="A289" i="1"/>
  <c r="C289" i="1" s="1"/>
  <c r="G288" i="1"/>
  <c r="F288" i="1"/>
  <c r="D288" i="1"/>
  <c r="C288" i="1"/>
  <c r="B288" i="1"/>
  <c r="A288" i="1"/>
  <c r="G287" i="1"/>
  <c r="F287" i="1"/>
  <c r="D287" i="1"/>
  <c r="B287" i="1"/>
  <c r="A287" i="1"/>
  <c r="C287" i="1" s="1"/>
  <c r="G286" i="1"/>
  <c r="F286" i="1"/>
  <c r="D286" i="1"/>
  <c r="B286" i="1"/>
  <c r="A286" i="1"/>
  <c r="C286" i="1" s="1"/>
  <c r="G285" i="1"/>
  <c r="F285" i="1"/>
  <c r="D285" i="1"/>
  <c r="B285" i="1"/>
  <c r="A285" i="1"/>
  <c r="C285" i="1" s="1"/>
  <c r="G284" i="1"/>
  <c r="F284" i="1"/>
  <c r="D284" i="1"/>
  <c r="B284" i="1"/>
  <c r="A284" i="1"/>
  <c r="C284" i="1" s="1"/>
  <c r="G283" i="1"/>
  <c r="F283" i="1"/>
  <c r="D283" i="1"/>
  <c r="B283" i="1"/>
  <c r="A283" i="1"/>
  <c r="C283" i="1" s="1"/>
  <c r="G282" i="1"/>
  <c r="F282" i="1"/>
  <c r="D282" i="1"/>
  <c r="B282" i="1"/>
  <c r="A282" i="1"/>
  <c r="C282" i="1" s="1"/>
  <c r="G281" i="1"/>
  <c r="F281" i="1"/>
  <c r="D281" i="1"/>
  <c r="B281" i="1"/>
  <c r="A281" i="1"/>
  <c r="C281" i="1" s="1"/>
  <c r="G280" i="1"/>
  <c r="F280" i="1"/>
  <c r="D280" i="1"/>
  <c r="B280" i="1"/>
  <c r="A280" i="1"/>
  <c r="C280" i="1" s="1"/>
  <c r="G279" i="1"/>
  <c r="F279" i="1"/>
  <c r="D279" i="1"/>
  <c r="C279" i="1"/>
  <c r="B279" i="1"/>
  <c r="A279" i="1"/>
  <c r="G278" i="1"/>
  <c r="F278" i="1"/>
  <c r="D278" i="1"/>
  <c r="B278" i="1"/>
  <c r="A278" i="1"/>
  <c r="C278" i="1" s="1"/>
  <c r="G277" i="1"/>
  <c r="F277" i="1"/>
  <c r="D277" i="1"/>
  <c r="B277" i="1"/>
  <c r="A277" i="1"/>
  <c r="C277" i="1" s="1"/>
  <c r="G276" i="1"/>
  <c r="F276" i="1"/>
  <c r="D276" i="1"/>
  <c r="C276" i="1"/>
  <c r="B276" i="1"/>
  <c r="A276" i="1"/>
  <c r="G275" i="1"/>
  <c r="F275" i="1"/>
  <c r="D275" i="1"/>
  <c r="C275" i="1"/>
  <c r="B275" i="1"/>
  <c r="A275" i="1"/>
  <c r="G274" i="1"/>
  <c r="F274" i="1"/>
  <c r="D274" i="1"/>
  <c r="B274" i="1"/>
  <c r="A274" i="1"/>
  <c r="C274" i="1" s="1"/>
  <c r="G273" i="1"/>
  <c r="F273" i="1"/>
  <c r="D273" i="1"/>
  <c r="B273" i="1"/>
  <c r="A273" i="1"/>
  <c r="C273" i="1" s="1"/>
  <c r="G272" i="1"/>
  <c r="F272" i="1"/>
  <c r="D272" i="1"/>
  <c r="C272" i="1"/>
  <c r="B272" i="1"/>
  <c r="A272" i="1"/>
  <c r="G271" i="1"/>
  <c r="F271" i="1"/>
  <c r="D271" i="1"/>
  <c r="B271" i="1"/>
  <c r="A271" i="1"/>
  <c r="C271" i="1" s="1"/>
  <c r="G270" i="1"/>
  <c r="F270" i="1"/>
  <c r="D270" i="1"/>
  <c r="B270" i="1"/>
  <c r="A270" i="1"/>
  <c r="C270" i="1" s="1"/>
  <c r="G269" i="1"/>
  <c r="F269" i="1"/>
  <c r="D269" i="1"/>
  <c r="B269" i="1"/>
  <c r="A269" i="1"/>
  <c r="C269" i="1" s="1"/>
  <c r="G268" i="1"/>
  <c r="F268" i="1"/>
  <c r="D268" i="1"/>
  <c r="B268" i="1"/>
  <c r="A268" i="1"/>
  <c r="C268" i="1" s="1"/>
  <c r="G267" i="1"/>
  <c r="F267" i="1"/>
  <c r="D267" i="1"/>
  <c r="B267" i="1"/>
  <c r="A267" i="1"/>
  <c r="C267" i="1" s="1"/>
  <c r="G266" i="1"/>
  <c r="F266" i="1"/>
  <c r="D266" i="1"/>
  <c r="B266" i="1"/>
  <c r="A266" i="1"/>
  <c r="C266" i="1" s="1"/>
  <c r="G265" i="1"/>
  <c r="F265" i="1"/>
  <c r="D265" i="1"/>
  <c r="B265" i="1"/>
  <c r="A265" i="1"/>
  <c r="C265" i="1" s="1"/>
  <c r="G264" i="1"/>
  <c r="F264" i="1"/>
  <c r="D264" i="1"/>
  <c r="B264" i="1"/>
  <c r="A264" i="1"/>
  <c r="C264" i="1" s="1"/>
  <c r="G263" i="1"/>
  <c r="F263" i="1"/>
  <c r="D263" i="1"/>
  <c r="C263" i="1"/>
  <c r="B263" i="1"/>
  <c r="A263" i="1"/>
  <c r="G262" i="1"/>
  <c r="F262" i="1"/>
  <c r="D262" i="1"/>
  <c r="B262" i="1"/>
  <c r="A262" i="1"/>
  <c r="C262" i="1" s="1"/>
  <c r="G261" i="1"/>
  <c r="F261" i="1"/>
  <c r="D261" i="1"/>
  <c r="B261" i="1"/>
  <c r="A261" i="1"/>
  <c r="C261" i="1" s="1"/>
  <c r="G260" i="1"/>
  <c r="F260" i="1"/>
  <c r="D260" i="1"/>
  <c r="C260" i="1"/>
  <c r="B260" i="1"/>
  <c r="A260" i="1"/>
  <c r="G259" i="1"/>
  <c r="F259" i="1"/>
  <c r="D259" i="1"/>
  <c r="C259" i="1"/>
  <c r="B259" i="1"/>
  <c r="A259" i="1"/>
  <c r="G258" i="1"/>
  <c r="F258" i="1"/>
  <c r="D258" i="1"/>
  <c r="B258" i="1"/>
  <c r="A258" i="1"/>
  <c r="C258" i="1" s="1"/>
  <c r="G257" i="1"/>
  <c r="F257" i="1"/>
  <c r="D257" i="1"/>
  <c r="B257" i="1"/>
  <c r="A257" i="1"/>
  <c r="C257" i="1" s="1"/>
  <c r="G256" i="1"/>
  <c r="F256" i="1"/>
  <c r="D256" i="1"/>
  <c r="C256" i="1"/>
  <c r="B256" i="1"/>
  <c r="A256" i="1"/>
  <c r="G255" i="1"/>
  <c r="F255" i="1"/>
  <c r="D255" i="1"/>
  <c r="B255" i="1"/>
  <c r="A255" i="1"/>
  <c r="C255" i="1" s="1"/>
  <c r="G254" i="1"/>
  <c r="F254" i="1"/>
  <c r="D254" i="1"/>
  <c r="B254" i="1"/>
  <c r="A254" i="1"/>
  <c r="C254" i="1" s="1"/>
  <c r="G253" i="1"/>
  <c r="F253" i="1"/>
  <c r="D253" i="1"/>
  <c r="B253" i="1"/>
  <c r="A253" i="1"/>
  <c r="C253" i="1" s="1"/>
  <c r="G252" i="1"/>
  <c r="F252" i="1"/>
  <c r="D252" i="1"/>
  <c r="B252" i="1"/>
  <c r="A252" i="1"/>
  <c r="C252" i="1" s="1"/>
  <c r="G251" i="1"/>
  <c r="F251" i="1"/>
  <c r="D251" i="1"/>
  <c r="B251" i="1"/>
  <c r="A251" i="1"/>
  <c r="C251" i="1" s="1"/>
  <c r="G250" i="1"/>
  <c r="F250" i="1"/>
  <c r="D250" i="1"/>
  <c r="B250" i="1"/>
  <c r="A250" i="1"/>
  <c r="C250" i="1" s="1"/>
  <c r="G249" i="1"/>
  <c r="F249" i="1"/>
  <c r="D249" i="1"/>
  <c r="B249" i="1"/>
  <c r="A249" i="1"/>
  <c r="C249" i="1" s="1"/>
  <c r="G248" i="1"/>
  <c r="F248" i="1"/>
  <c r="D248" i="1"/>
  <c r="B248" i="1"/>
  <c r="A248" i="1"/>
  <c r="C248" i="1" s="1"/>
  <c r="G247" i="1"/>
  <c r="F247" i="1"/>
  <c r="D247" i="1"/>
  <c r="C247" i="1"/>
  <c r="B247" i="1"/>
  <c r="A247" i="1"/>
  <c r="G246" i="1"/>
  <c r="F246" i="1"/>
  <c r="D246" i="1"/>
  <c r="B246" i="1"/>
  <c r="A246" i="1"/>
  <c r="C246" i="1" s="1"/>
  <c r="G245" i="1"/>
  <c r="F245" i="1"/>
  <c r="D245" i="1"/>
  <c r="B245" i="1"/>
  <c r="A245" i="1"/>
  <c r="C245" i="1" s="1"/>
  <c r="AP244" i="1"/>
  <c r="E244" i="1" s="1"/>
  <c r="I244" i="1" s="1"/>
  <c r="G244" i="1"/>
  <c r="F244" i="1"/>
  <c r="D244" i="1"/>
  <c r="B244" i="1"/>
  <c r="A244" i="1"/>
  <c r="C244" i="1" s="1"/>
  <c r="G243" i="1"/>
  <c r="F243" i="1"/>
  <c r="D243" i="1"/>
  <c r="B243" i="1"/>
  <c r="A243" i="1"/>
  <c r="C243" i="1" s="1"/>
  <c r="G242" i="1"/>
  <c r="F242" i="1"/>
  <c r="D242" i="1"/>
  <c r="B242" i="1"/>
  <c r="A242" i="1"/>
  <c r="C242" i="1" s="1"/>
  <c r="G241" i="1"/>
  <c r="F241" i="1"/>
  <c r="D241" i="1"/>
  <c r="B241" i="1"/>
  <c r="A241" i="1"/>
  <c r="C241" i="1" s="1"/>
  <c r="G240" i="1"/>
  <c r="F240" i="1"/>
  <c r="D240" i="1"/>
  <c r="B240" i="1"/>
  <c r="A240" i="1"/>
  <c r="C240" i="1" s="1"/>
  <c r="G239" i="1"/>
  <c r="F239" i="1"/>
  <c r="D239" i="1"/>
  <c r="C239" i="1"/>
  <c r="B239" i="1"/>
  <c r="A239" i="1"/>
  <c r="AP238" i="1"/>
  <c r="E238" i="1" s="1"/>
  <c r="I238" i="1" s="1"/>
  <c r="G238" i="1"/>
  <c r="F238" i="1"/>
  <c r="D238" i="1"/>
  <c r="B238" i="1"/>
  <c r="A238" i="1"/>
  <c r="C238" i="1" s="1"/>
  <c r="AP237" i="1"/>
  <c r="E237" i="1" s="1"/>
  <c r="I237" i="1" s="1"/>
  <c r="G237" i="1"/>
  <c r="F237" i="1"/>
  <c r="D237" i="1"/>
  <c r="B237" i="1"/>
  <c r="A237" i="1"/>
  <c r="C237" i="1" s="1"/>
  <c r="AP236" i="1"/>
  <c r="E236" i="1" s="1"/>
  <c r="I236" i="1" s="1"/>
  <c r="G236" i="1"/>
  <c r="F236" i="1"/>
  <c r="D236" i="1"/>
  <c r="C236" i="1"/>
  <c r="B236" i="1"/>
  <c r="A236" i="1"/>
  <c r="G235" i="1"/>
  <c r="F235" i="1"/>
  <c r="D235" i="1"/>
  <c r="C235" i="1"/>
  <c r="B235" i="1"/>
  <c r="A235" i="1"/>
  <c r="AP234" i="1"/>
  <c r="G234" i="1"/>
  <c r="F234" i="1"/>
  <c r="E234" i="1"/>
  <c r="I234" i="1" s="1"/>
  <c r="D234" i="1"/>
  <c r="B234" i="1"/>
  <c r="A234" i="1"/>
  <c r="C234" i="1" s="1"/>
  <c r="AP233" i="1"/>
  <c r="E233" i="1" s="1"/>
  <c r="I233" i="1" s="1"/>
  <c r="G233" i="1"/>
  <c r="F233" i="1"/>
  <c r="D233" i="1"/>
  <c r="B233" i="1"/>
  <c r="A233" i="1"/>
  <c r="C233" i="1" s="1"/>
  <c r="AP232" i="1"/>
  <c r="E232" i="1" s="1"/>
  <c r="I232" i="1" s="1"/>
  <c r="G232" i="1"/>
  <c r="F232" i="1"/>
  <c r="D232" i="1"/>
  <c r="B232" i="1"/>
  <c r="A232" i="1"/>
  <c r="C232" i="1" s="1"/>
  <c r="G231" i="1"/>
  <c r="F231" i="1"/>
  <c r="D231" i="1"/>
  <c r="B231" i="1"/>
  <c r="A231" i="1"/>
  <c r="C231" i="1" s="1"/>
  <c r="AP230" i="1"/>
  <c r="E230" i="1" s="1"/>
  <c r="I230" i="1" s="1"/>
  <c r="G230" i="1"/>
  <c r="F230" i="1"/>
  <c r="D230" i="1"/>
  <c r="B230" i="1"/>
  <c r="A230" i="1"/>
  <c r="C230" i="1" s="1"/>
  <c r="G229" i="1"/>
  <c r="F229" i="1"/>
  <c r="D229" i="1"/>
  <c r="B229" i="1"/>
  <c r="A229" i="1"/>
  <c r="C229" i="1" s="1"/>
  <c r="AP228" i="1"/>
  <c r="E228" i="1" s="1"/>
  <c r="I228" i="1" s="1"/>
  <c r="G228" i="1"/>
  <c r="F228" i="1"/>
  <c r="D228" i="1"/>
  <c r="B228" i="1"/>
  <c r="A228" i="1"/>
  <c r="C228" i="1" s="1"/>
  <c r="AP227" i="1"/>
  <c r="G227" i="1"/>
  <c r="F227" i="1"/>
  <c r="E227" i="1"/>
  <c r="I227" i="1" s="1"/>
  <c r="D227" i="1"/>
  <c r="C227" i="1"/>
  <c r="B227" i="1"/>
  <c r="A227" i="1"/>
  <c r="AP226" i="1"/>
  <c r="E226" i="1" s="1"/>
  <c r="I226" i="1" s="1"/>
  <c r="G226" i="1"/>
  <c r="F226" i="1"/>
  <c r="D226" i="1"/>
  <c r="B226" i="1"/>
  <c r="A226" i="1"/>
  <c r="C226" i="1" s="1"/>
  <c r="G225" i="1"/>
  <c r="F225" i="1"/>
  <c r="D225" i="1"/>
  <c r="B225" i="1"/>
  <c r="A225" i="1"/>
  <c r="C225" i="1" s="1"/>
  <c r="AP224" i="1"/>
  <c r="E224" i="1" s="1"/>
  <c r="I224" i="1" s="1"/>
  <c r="G224" i="1"/>
  <c r="F224" i="1"/>
  <c r="D224" i="1"/>
  <c r="B224" i="1"/>
  <c r="A224" i="1"/>
  <c r="C224" i="1" s="1"/>
  <c r="AP223" i="1"/>
  <c r="E223" i="1" s="1"/>
  <c r="I223" i="1" s="1"/>
  <c r="G223" i="1"/>
  <c r="F223" i="1"/>
  <c r="D223" i="1"/>
  <c r="B223" i="1"/>
  <c r="A223" i="1"/>
  <c r="C223" i="1" s="1"/>
  <c r="G222" i="1"/>
  <c r="F222" i="1"/>
  <c r="D222" i="1"/>
  <c r="B222" i="1"/>
  <c r="A222" i="1"/>
  <c r="C222" i="1" s="1"/>
  <c r="AP221" i="1"/>
  <c r="G221" i="1"/>
  <c r="F221" i="1"/>
  <c r="E221" i="1"/>
  <c r="I221" i="1" s="1"/>
  <c r="D221" i="1"/>
  <c r="B221" i="1"/>
  <c r="A221" i="1"/>
  <c r="C221" i="1" s="1"/>
  <c r="AP220" i="1"/>
  <c r="E220" i="1" s="1"/>
  <c r="I220" i="1" s="1"/>
  <c r="G220" i="1"/>
  <c r="F220" i="1"/>
  <c r="D220" i="1"/>
  <c r="C220" i="1"/>
  <c r="B220" i="1"/>
  <c r="A220" i="1"/>
  <c r="AP219" i="1"/>
  <c r="E219" i="1" s="1"/>
  <c r="I219" i="1" s="1"/>
  <c r="G219" i="1"/>
  <c r="F219" i="1"/>
  <c r="D219" i="1"/>
  <c r="C219" i="1"/>
  <c r="B219" i="1"/>
  <c r="A219" i="1"/>
  <c r="AP218" i="1"/>
  <c r="E218" i="1" s="1"/>
  <c r="I218" i="1" s="1"/>
  <c r="G218" i="1"/>
  <c r="F218" i="1"/>
  <c r="D218" i="1"/>
  <c r="B218" i="1"/>
  <c r="A218" i="1"/>
  <c r="C218" i="1" s="1"/>
  <c r="AP217" i="1"/>
  <c r="G217" i="1"/>
  <c r="F217" i="1"/>
  <c r="E217" i="1"/>
  <c r="I217" i="1" s="1"/>
  <c r="D217" i="1"/>
  <c r="B217" i="1"/>
  <c r="A217" i="1"/>
  <c r="C217" i="1" s="1"/>
  <c r="G216" i="1"/>
  <c r="F216" i="1"/>
  <c r="D216" i="1"/>
  <c r="B216" i="1"/>
  <c r="A216" i="1"/>
  <c r="C216" i="1" s="1"/>
  <c r="G215" i="1"/>
  <c r="F215" i="1"/>
  <c r="D215" i="1"/>
  <c r="C215" i="1"/>
  <c r="B215" i="1"/>
  <c r="A215" i="1"/>
  <c r="G214" i="1"/>
  <c r="F214" i="1"/>
  <c r="D214" i="1"/>
  <c r="B214" i="1"/>
  <c r="A214" i="1"/>
  <c r="C214" i="1" s="1"/>
  <c r="AP213" i="1"/>
  <c r="G213" i="1"/>
  <c r="F213" i="1"/>
  <c r="E213" i="1"/>
  <c r="I213" i="1" s="1"/>
  <c r="D213" i="1"/>
  <c r="B213" i="1"/>
  <c r="A213" i="1"/>
  <c r="C213" i="1" s="1"/>
  <c r="G212" i="1"/>
  <c r="F212" i="1"/>
  <c r="D212" i="1"/>
  <c r="B212" i="1"/>
  <c r="A212" i="1"/>
  <c r="C212" i="1" s="1"/>
  <c r="AP211" i="1"/>
  <c r="E211" i="1" s="1"/>
  <c r="I211" i="1" s="1"/>
  <c r="G211" i="1"/>
  <c r="F211" i="1"/>
  <c r="D211" i="1"/>
  <c r="B211" i="1"/>
  <c r="A211" i="1"/>
  <c r="C211" i="1" s="1"/>
  <c r="AP210" i="1"/>
  <c r="E210" i="1" s="1"/>
  <c r="I210" i="1" s="1"/>
  <c r="G210" i="1"/>
  <c r="F210" i="1"/>
  <c r="D210" i="1"/>
  <c r="B210" i="1"/>
  <c r="A210" i="1"/>
  <c r="C210" i="1" s="1"/>
  <c r="AP209" i="1"/>
  <c r="E209" i="1" s="1"/>
  <c r="I209" i="1" s="1"/>
  <c r="G209" i="1"/>
  <c r="F209" i="1"/>
  <c r="D209" i="1"/>
  <c r="B209" i="1"/>
  <c r="A209" i="1"/>
  <c r="C209" i="1" s="1"/>
  <c r="G208" i="1"/>
  <c r="F208" i="1"/>
  <c r="D208" i="1"/>
  <c r="B208" i="1"/>
  <c r="A208" i="1"/>
  <c r="C208" i="1" s="1"/>
  <c r="G207" i="1"/>
  <c r="F207" i="1"/>
  <c r="D207" i="1"/>
  <c r="C207" i="1"/>
  <c r="B207" i="1"/>
  <c r="A207" i="1"/>
  <c r="AP206" i="1"/>
  <c r="E206" i="1" s="1"/>
  <c r="I206" i="1"/>
  <c r="G206" i="1"/>
  <c r="F206" i="1"/>
  <c r="D206" i="1"/>
  <c r="B206" i="1"/>
  <c r="A206" i="1"/>
  <c r="C206" i="1" s="1"/>
  <c r="G205" i="1"/>
  <c r="F205" i="1"/>
  <c r="D205" i="1"/>
  <c r="B205" i="1"/>
  <c r="A205" i="1"/>
  <c r="C205" i="1" s="1"/>
  <c r="G204" i="1"/>
  <c r="F204" i="1"/>
  <c r="D204" i="1"/>
  <c r="B204" i="1"/>
  <c r="A204" i="1"/>
  <c r="C204" i="1" s="1"/>
  <c r="AP203" i="1"/>
  <c r="G203" i="1"/>
  <c r="F203" i="1"/>
  <c r="E203" i="1"/>
  <c r="I203" i="1" s="1"/>
  <c r="D203" i="1"/>
  <c r="C203" i="1"/>
  <c r="B203" i="1"/>
  <c r="A203" i="1"/>
  <c r="G202" i="1"/>
  <c r="F202" i="1"/>
  <c r="D202" i="1"/>
  <c r="B202" i="1"/>
  <c r="A202" i="1"/>
  <c r="C202" i="1" s="1"/>
  <c r="G201" i="1"/>
  <c r="F201" i="1"/>
  <c r="D201" i="1"/>
  <c r="B201" i="1"/>
  <c r="A201" i="1"/>
  <c r="C201" i="1" s="1"/>
  <c r="G200" i="1"/>
  <c r="F200" i="1"/>
  <c r="D200" i="1"/>
  <c r="C200" i="1"/>
  <c r="B200" i="1"/>
  <c r="A200" i="1"/>
  <c r="G199" i="1"/>
  <c r="F199" i="1"/>
  <c r="D199" i="1"/>
  <c r="C199" i="1"/>
  <c r="B199" i="1"/>
  <c r="A199" i="1"/>
  <c r="G198" i="1"/>
  <c r="F198" i="1"/>
  <c r="D198" i="1"/>
  <c r="B198" i="1"/>
  <c r="A198" i="1"/>
  <c r="C198" i="1" s="1"/>
  <c r="G197" i="1"/>
  <c r="F197" i="1"/>
  <c r="D197" i="1"/>
  <c r="B197" i="1"/>
  <c r="A197" i="1"/>
  <c r="C197" i="1" s="1"/>
  <c r="G196" i="1"/>
  <c r="F196" i="1"/>
  <c r="D196" i="1"/>
  <c r="C196" i="1"/>
  <c r="B196" i="1"/>
  <c r="A196" i="1"/>
  <c r="G195" i="1"/>
  <c r="F195" i="1"/>
  <c r="D195" i="1"/>
  <c r="B195" i="1"/>
  <c r="A195" i="1"/>
  <c r="C195" i="1" s="1"/>
  <c r="G194" i="1"/>
  <c r="F194" i="1"/>
  <c r="D194" i="1"/>
  <c r="B194" i="1"/>
  <c r="A194" i="1"/>
  <c r="C194" i="1" s="1"/>
  <c r="G193" i="1"/>
  <c r="F193" i="1"/>
  <c r="D193" i="1"/>
  <c r="B193" i="1"/>
  <c r="A193" i="1"/>
  <c r="C193" i="1" s="1"/>
  <c r="G192" i="1"/>
  <c r="F192" i="1"/>
  <c r="D192" i="1"/>
  <c r="B192" i="1"/>
  <c r="A192" i="1"/>
  <c r="C192" i="1" s="1"/>
  <c r="G191" i="1"/>
  <c r="F191" i="1"/>
  <c r="D191" i="1"/>
  <c r="B191" i="1"/>
  <c r="A191" i="1"/>
  <c r="C191" i="1" s="1"/>
  <c r="G190" i="1"/>
  <c r="F190" i="1"/>
  <c r="D190" i="1"/>
  <c r="B190" i="1"/>
  <c r="A190" i="1"/>
  <c r="C190" i="1" s="1"/>
  <c r="G189" i="1"/>
  <c r="F189" i="1"/>
  <c r="D189" i="1"/>
  <c r="B189" i="1"/>
  <c r="A189" i="1"/>
  <c r="C189" i="1" s="1"/>
  <c r="G188" i="1"/>
  <c r="F188" i="1"/>
  <c r="D188" i="1"/>
  <c r="B188" i="1"/>
  <c r="A188" i="1"/>
  <c r="C188" i="1" s="1"/>
  <c r="AP187" i="1"/>
  <c r="E187" i="1" s="1"/>
  <c r="I187" i="1" s="1"/>
  <c r="G187" i="1"/>
  <c r="F187" i="1"/>
  <c r="D187" i="1"/>
  <c r="B187" i="1"/>
  <c r="A187" i="1"/>
  <c r="C187" i="1" s="1"/>
  <c r="G186" i="1"/>
  <c r="F186" i="1"/>
  <c r="D186" i="1"/>
  <c r="B186" i="1"/>
  <c r="A186" i="1"/>
  <c r="C186" i="1" s="1"/>
  <c r="AP185" i="1"/>
  <c r="E185" i="1" s="1"/>
  <c r="I185" i="1" s="1"/>
  <c r="G185" i="1"/>
  <c r="F185" i="1"/>
  <c r="D185" i="1"/>
  <c r="B185" i="1"/>
  <c r="A185" i="1"/>
  <c r="C185" i="1" s="1"/>
  <c r="AP184" i="1"/>
  <c r="E184" i="1" s="1"/>
  <c r="I184" i="1" s="1"/>
  <c r="G184" i="1"/>
  <c r="F184" i="1"/>
  <c r="D184" i="1"/>
  <c r="C184" i="1"/>
  <c r="B184" i="1"/>
  <c r="A184" i="1"/>
  <c r="AP183" i="1"/>
  <c r="G183" i="1"/>
  <c r="F183" i="1"/>
  <c r="E183" i="1"/>
  <c r="I183" i="1" s="1"/>
  <c r="D183" i="1"/>
  <c r="B183" i="1"/>
  <c r="A183" i="1"/>
  <c r="C183" i="1" s="1"/>
  <c r="AP182" i="1"/>
  <c r="G182" i="1"/>
  <c r="F182" i="1"/>
  <c r="E182" i="1"/>
  <c r="I182" i="1" s="1"/>
  <c r="D182" i="1"/>
  <c r="B182" i="1"/>
  <c r="A182" i="1"/>
  <c r="C182" i="1" s="1"/>
  <c r="G181" i="1"/>
  <c r="F181" i="1"/>
  <c r="D181" i="1"/>
  <c r="B181" i="1"/>
  <c r="A181" i="1"/>
  <c r="C181" i="1" s="1"/>
  <c r="AP180" i="1"/>
  <c r="G180" i="1"/>
  <c r="F180" i="1"/>
  <c r="E180" i="1"/>
  <c r="I180" i="1" s="1"/>
  <c r="D180" i="1"/>
  <c r="C180" i="1"/>
  <c r="B180" i="1"/>
  <c r="A180" i="1"/>
  <c r="AP179" i="1"/>
  <c r="E179" i="1" s="1"/>
  <c r="I179" i="1" s="1"/>
  <c r="G179" i="1"/>
  <c r="F179" i="1"/>
  <c r="D179" i="1"/>
  <c r="C179" i="1"/>
  <c r="B179" i="1"/>
  <c r="A179" i="1"/>
  <c r="AP178" i="1"/>
  <c r="E178" i="1" s="1"/>
  <c r="I178" i="1" s="1"/>
  <c r="G178" i="1"/>
  <c r="F178" i="1"/>
  <c r="D178" i="1"/>
  <c r="B178" i="1"/>
  <c r="A178" i="1"/>
  <c r="C178" i="1" s="1"/>
  <c r="AP177" i="1"/>
  <c r="G177" i="1"/>
  <c r="F177" i="1"/>
  <c r="E177" i="1"/>
  <c r="I177" i="1" s="1"/>
  <c r="D177" i="1"/>
  <c r="B177" i="1"/>
  <c r="A177" i="1"/>
  <c r="C177" i="1" s="1"/>
  <c r="AP176" i="1"/>
  <c r="G176" i="1"/>
  <c r="F176" i="1"/>
  <c r="E176" i="1"/>
  <c r="I176" i="1" s="1"/>
  <c r="D176" i="1"/>
  <c r="C176" i="1"/>
  <c r="B176" i="1"/>
  <c r="A176" i="1"/>
  <c r="AP175" i="1"/>
  <c r="E175" i="1" s="1"/>
  <c r="I175" i="1" s="1"/>
  <c r="G175" i="1"/>
  <c r="F175" i="1"/>
  <c r="D175" i="1"/>
  <c r="C175" i="1"/>
  <c r="B175" i="1"/>
  <c r="A175" i="1"/>
  <c r="G174" i="1"/>
  <c r="F174" i="1"/>
  <c r="D174" i="1"/>
  <c r="B174" i="1"/>
  <c r="A174" i="1"/>
  <c r="C174" i="1" s="1"/>
  <c r="AP173" i="1"/>
  <c r="E173" i="1" s="1"/>
  <c r="I173" i="1" s="1"/>
  <c r="G173" i="1"/>
  <c r="F173" i="1"/>
  <c r="D173" i="1"/>
  <c r="B173" i="1"/>
  <c r="A173" i="1"/>
  <c r="C173" i="1" s="1"/>
  <c r="G172" i="1"/>
  <c r="F172" i="1"/>
  <c r="D172" i="1"/>
  <c r="B172" i="1"/>
  <c r="A172" i="1"/>
  <c r="C172" i="1" s="1"/>
  <c r="AP171" i="1"/>
  <c r="G171" i="1"/>
  <c r="F171" i="1"/>
  <c r="E171" i="1"/>
  <c r="I171" i="1" s="1"/>
  <c r="D171" i="1"/>
  <c r="C171" i="1"/>
  <c r="B171" i="1"/>
  <c r="A171" i="1"/>
  <c r="AP170" i="1"/>
  <c r="E170" i="1" s="1"/>
  <c r="I170" i="1" s="1"/>
  <c r="G170" i="1"/>
  <c r="F170" i="1"/>
  <c r="D170" i="1"/>
  <c r="B170" i="1"/>
  <c r="A170" i="1"/>
  <c r="C170" i="1" s="1"/>
  <c r="AP169" i="1"/>
  <c r="E169" i="1" s="1"/>
  <c r="I169" i="1" s="1"/>
  <c r="G169" i="1"/>
  <c r="F169" i="1"/>
  <c r="D169" i="1"/>
  <c r="B169" i="1"/>
  <c r="A169" i="1"/>
  <c r="C169" i="1" s="1"/>
  <c r="AP168" i="1"/>
  <c r="E168" i="1" s="1"/>
  <c r="I168" i="1" s="1"/>
  <c r="G168" i="1"/>
  <c r="F168" i="1"/>
  <c r="D168" i="1"/>
  <c r="B168" i="1"/>
  <c r="A168" i="1"/>
  <c r="C168" i="1" s="1"/>
  <c r="AP167" i="1"/>
  <c r="G167" i="1"/>
  <c r="F167" i="1"/>
  <c r="E167" i="1"/>
  <c r="I167" i="1" s="1"/>
  <c r="D167" i="1"/>
  <c r="C167" i="1"/>
  <c r="B167" i="1"/>
  <c r="A167" i="1"/>
  <c r="AP166" i="1"/>
  <c r="G166" i="1"/>
  <c r="F166" i="1"/>
  <c r="E166" i="1"/>
  <c r="I166" i="1" s="1"/>
  <c r="D166" i="1"/>
  <c r="B166" i="1"/>
  <c r="A166" i="1"/>
  <c r="C166" i="1" s="1"/>
  <c r="AP165" i="1"/>
  <c r="E165" i="1" s="1"/>
  <c r="I165" i="1" s="1"/>
  <c r="G165" i="1"/>
  <c r="F165" i="1"/>
  <c r="D165" i="1"/>
  <c r="B165" i="1"/>
  <c r="A165" i="1"/>
  <c r="C165" i="1" s="1"/>
  <c r="AP164" i="1"/>
  <c r="E164" i="1" s="1"/>
  <c r="I164" i="1" s="1"/>
  <c r="G164" i="1"/>
  <c r="F164" i="1"/>
  <c r="D164" i="1"/>
  <c r="B164" i="1"/>
  <c r="A164" i="1"/>
  <c r="C164" i="1" s="1"/>
  <c r="AP163" i="1"/>
  <c r="G163" i="1"/>
  <c r="F163" i="1"/>
  <c r="E163" i="1"/>
  <c r="I163" i="1" s="1"/>
  <c r="D163" i="1"/>
  <c r="C163" i="1"/>
  <c r="B163" i="1"/>
  <c r="A163" i="1"/>
  <c r="AP162" i="1"/>
  <c r="G162" i="1"/>
  <c r="F162" i="1"/>
  <c r="E162" i="1"/>
  <c r="I162" i="1" s="1"/>
  <c r="D162" i="1"/>
  <c r="B162" i="1"/>
  <c r="A162" i="1"/>
  <c r="C162" i="1" s="1"/>
  <c r="AP161" i="1"/>
  <c r="E161" i="1" s="1"/>
  <c r="I161" i="1" s="1"/>
  <c r="G161" i="1"/>
  <c r="F161" i="1"/>
  <c r="D161" i="1"/>
  <c r="B161" i="1"/>
  <c r="A161" i="1"/>
  <c r="C161" i="1" s="1"/>
  <c r="AP160" i="1"/>
  <c r="E160" i="1" s="1"/>
  <c r="I160" i="1" s="1"/>
  <c r="G160" i="1"/>
  <c r="F160" i="1"/>
  <c r="D160" i="1"/>
  <c r="B160" i="1"/>
  <c r="A160" i="1"/>
  <c r="C160" i="1" s="1"/>
  <c r="AP159" i="1"/>
  <c r="E159" i="1" s="1"/>
  <c r="I159" i="1" s="1"/>
  <c r="G159" i="1"/>
  <c r="F159" i="1"/>
  <c r="D159" i="1"/>
  <c r="B159" i="1"/>
  <c r="A159" i="1"/>
  <c r="C159" i="1" s="1"/>
  <c r="G158" i="1"/>
  <c r="F158" i="1"/>
  <c r="D158" i="1"/>
  <c r="B158" i="1"/>
  <c r="A158" i="1"/>
  <c r="C158" i="1" s="1"/>
  <c r="G157" i="1"/>
  <c r="F157" i="1"/>
  <c r="D157" i="1"/>
  <c r="B157" i="1"/>
  <c r="A157" i="1"/>
  <c r="C157" i="1" s="1"/>
  <c r="AP156" i="1"/>
  <c r="E156" i="1" s="1"/>
  <c r="I156" i="1" s="1"/>
  <c r="G156" i="1"/>
  <c r="F156" i="1"/>
  <c r="D156" i="1"/>
  <c r="C156" i="1"/>
  <c r="B156" i="1"/>
  <c r="A156" i="1"/>
  <c r="G155" i="1"/>
  <c r="F155" i="1"/>
  <c r="D155" i="1"/>
  <c r="B155" i="1"/>
  <c r="A155" i="1"/>
  <c r="C155" i="1" s="1"/>
  <c r="AP154" i="1"/>
  <c r="E154" i="1" s="1"/>
  <c r="I154" i="1" s="1"/>
  <c r="G154" i="1"/>
  <c r="F154" i="1"/>
  <c r="D154" i="1"/>
  <c r="B154" i="1"/>
  <c r="A154" i="1"/>
  <c r="C154" i="1" s="1"/>
  <c r="AP153" i="1"/>
  <c r="E153" i="1" s="1"/>
  <c r="I153" i="1" s="1"/>
  <c r="G153" i="1"/>
  <c r="F153" i="1"/>
  <c r="D153" i="1"/>
  <c r="B153" i="1"/>
  <c r="A153" i="1"/>
  <c r="C153" i="1" s="1"/>
  <c r="AP152" i="1"/>
  <c r="E152" i="1" s="1"/>
  <c r="I152" i="1" s="1"/>
  <c r="G152" i="1"/>
  <c r="F152" i="1"/>
  <c r="D152" i="1"/>
  <c r="B152" i="1"/>
  <c r="A152" i="1"/>
  <c r="C152" i="1" s="1"/>
  <c r="AP151" i="1"/>
  <c r="E151" i="1" s="1"/>
  <c r="I151" i="1" s="1"/>
  <c r="G151" i="1"/>
  <c r="F151" i="1"/>
  <c r="D151" i="1"/>
  <c r="B151" i="1"/>
  <c r="A151" i="1"/>
  <c r="C151" i="1" s="1"/>
  <c r="AP150" i="1"/>
  <c r="E150" i="1" s="1"/>
  <c r="I150" i="1" s="1"/>
  <c r="G150" i="1"/>
  <c r="F150" i="1"/>
  <c r="D150" i="1"/>
  <c r="B150" i="1"/>
  <c r="A150" i="1"/>
  <c r="C150" i="1" s="1"/>
  <c r="AP149" i="1"/>
  <c r="E149" i="1" s="1"/>
  <c r="I149" i="1" s="1"/>
  <c r="G149" i="1"/>
  <c r="F149" i="1"/>
  <c r="D149" i="1"/>
  <c r="B149" i="1"/>
  <c r="A149" i="1"/>
  <c r="C149" i="1" s="1"/>
  <c r="G148" i="1"/>
  <c r="F148" i="1"/>
  <c r="D148" i="1"/>
  <c r="C148" i="1"/>
  <c r="B148" i="1"/>
  <c r="A148" i="1"/>
  <c r="AP147" i="1"/>
  <c r="E147" i="1" s="1"/>
  <c r="I147" i="1" s="1"/>
  <c r="G147" i="1"/>
  <c r="F147" i="1"/>
  <c r="D147" i="1"/>
  <c r="B147" i="1"/>
  <c r="A147" i="1"/>
  <c r="C147" i="1" s="1"/>
  <c r="G146" i="1"/>
  <c r="F146" i="1"/>
  <c r="D146" i="1"/>
  <c r="B146" i="1"/>
  <c r="A146" i="1"/>
  <c r="C146" i="1" s="1"/>
  <c r="AP145" i="1"/>
  <c r="E145" i="1" s="1"/>
  <c r="I145" i="1" s="1"/>
  <c r="G145" i="1"/>
  <c r="F145" i="1"/>
  <c r="D145" i="1"/>
  <c r="B145" i="1"/>
  <c r="A145" i="1"/>
  <c r="C145" i="1" s="1"/>
  <c r="G144" i="1"/>
  <c r="F144" i="1"/>
  <c r="D144" i="1"/>
  <c r="B144" i="1"/>
  <c r="A144" i="1"/>
  <c r="C144" i="1" s="1"/>
  <c r="G143" i="1"/>
  <c r="F143" i="1"/>
  <c r="D143" i="1"/>
  <c r="C143" i="1"/>
  <c r="B143" i="1"/>
  <c r="A143" i="1"/>
  <c r="AP142" i="1"/>
  <c r="E142" i="1" s="1"/>
  <c r="I142" i="1" s="1"/>
  <c r="G142" i="1"/>
  <c r="F142" i="1"/>
  <c r="D142" i="1"/>
  <c r="B142" i="1"/>
  <c r="A142" i="1"/>
  <c r="C142" i="1" s="1"/>
  <c r="AP141" i="1"/>
  <c r="E141" i="1" s="1"/>
  <c r="I141" i="1" s="1"/>
  <c r="G141" i="1"/>
  <c r="F141" i="1"/>
  <c r="D141" i="1"/>
  <c r="B141" i="1"/>
  <c r="A141" i="1"/>
  <c r="C141" i="1" s="1"/>
  <c r="AP140" i="1"/>
  <c r="G140" i="1"/>
  <c r="F140" i="1"/>
  <c r="E140" i="1"/>
  <c r="I140" i="1" s="1"/>
  <c r="D140" i="1"/>
  <c r="C140" i="1"/>
  <c r="B140" i="1"/>
  <c r="A140" i="1"/>
  <c r="AP139" i="1"/>
  <c r="E139" i="1" s="1"/>
  <c r="I139" i="1" s="1"/>
  <c r="G139" i="1"/>
  <c r="F139" i="1"/>
  <c r="D139" i="1"/>
  <c r="C139" i="1"/>
  <c r="B139" i="1"/>
  <c r="A139" i="1"/>
  <c r="AP138" i="1"/>
  <c r="E138" i="1" s="1"/>
  <c r="I138" i="1" s="1"/>
  <c r="G138" i="1"/>
  <c r="F138" i="1"/>
  <c r="D138" i="1"/>
  <c r="B138" i="1"/>
  <c r="A138" i="1"/>
  <c r="C138" i="1" s="1"/>
  <c r="AP137" i="1"/>
  <c r="E137" i="1" s="1"/>
  <c r="I137" i="1" s="1"/>
  <c r="G137" i="1"/>
  <c r="F137" i="1"/>
  <c r="D137" i="1"/>
  <c r="B137" i="1"/>
  <c r="A137" i="1"/>
  <c r="C137" i="1" s="1"/>
  <c r="AP136" i="1"/>
  <c r="E136" i="1" s="1"/>
  <c r="I136" i="1" s="1"/>
  <c r="G136" i="1"/>
  <c r="F136" i="1"/>
  <c r="D136" i="1"/>
  <c r="B136" i="1"/>
  <c r="A136" i="1"/>
  <c r="C136" i="1" s="1"/>
  <c r="AP135" i="1"/>
  <c r="E135" i="1" s="1"/>
  <c r="I135" i="1" s="1"/>
  <c r="G135" i="1"/>
  <c r="F135" i="1"/>
  <c r="D135" i="1"/>
  <c r="B135" i="1"/>
  <c r="A135" i="1"/>
  <c r="C135" i="1" s="1"/>
  <c r="G134" i="1"/>
  <c r="F134" i="1"/>
  <c r="D134" i="1"/>
  <c r="B134" i="1"/>
  <c r="A134" i="1"/>
  <c r="C134" i="1" s="1"/>
  <c r="AP133" i="1"/>
  <c r="E133" i="1" s="1"/>
  <c r="I133" i="1" s="1"/>
  <c r="G133" i="1"/>
  <c r="F133" i="1"/>
  <c r="D133" i="1"/>
  <c r="B133" i="1"/>
  <c r="A133" i="1"/>
  <c r="C133" i="1" s="1"/>
  <c r="G132" i="1"/>
  <c r="F132" i="1"/>
  <c r="D132" i="1"/>
  <c r="B132" i="1"/>
  <c r="A132" i="1"/>
  <c r="C132" i="1" s="1"/>
  <c r="G131" i="1"/>
  <c r="F131" i="1"/>
  <c r="D131" i="1"/>
  <c r="B131" i="1"/>
  <c r="A131" i="1"/>
  <c r="C131" i="1" s="1"/>
  <c r="G130" i="1"/>
  <c r="F130" i="1"/>
  <c r="D130" i="1"/>
  <c r="B130" i="1"/>
  <c r="A130" i="1"/>
  <c r="C130" i="1" s="1"/>
  <c r="G129" i="1"/>
  <c r="F129" i="1"/>
  <c r="D129" i="1"/>
  <c r="B129" i="1"/>
  <c r="A129" i="1"/>
  <c r="C129" i="1" s="1"/>
  <c r="G128" i="1"/>
  <c r="F128" i="1"/>
  <c r="D128" i="1"/>
  <c r="B128" i="1"/>
  <c r="A128" i="1"/>
  <c r="C128" i="1" s="1"/>
  <c r="G127" i="1"/>
  <c r="F127" i="1"/>
  <c r="D127" i="1"/>
  <c r="B127" i="1"/>
  <c r="A127" i="1"/>
  <c r="C127" i="1" s="1"/>
  <c r="G126" i="1"/>
  <c r="F126" i="1"/>
  <c r="D126" i="1"/>
  <c r="B126" i="1"/>
  <c r="A126" i="1"/>
  <c r="C126" i="1" s="1"/>
  <c r="AP125" i="1"/>
  <c r="E125" i="1" s="1"/>
  <c r="I125" i="1" s="1"/>
  <c r="G125" i="1"/>
  <c r="F125" i="1"/>
  <c r="D125" i="1"/>
  <c r="B125" i="1"/>
  <c r="A125" i="1"/>
  <c r="C125" i="1" s="1"/>
  <c r="AP124" i="1"/>
  <c r="E124" i="1" s="1"/>
  <c r="I124" i="1" s="1"/>
  <c r="G124" i="1"/>
  <c r="F124" i="1"/>
  <c r="D124" i="1"/>
  <c r="B124" i="1"/>
  <c r="A124" i="1"/>
  <c r="C124" i="1" s="1"/>
  <c r="AP123" i="1"/>
  <c r="E123" i="1" s="1"/>
  <c r="I123" i="1" s="1"/>
  <c r="G123" i="1"/>
  <c r="F123" i="1"/>
  <c r="D123" i="1"/>
  <c r="B123" i="1"/>
  <c r="A123" i="1"/>
  <c r="C123" i="1" s="1"/>
  <c r="AP122" i="1"/>
  <c r="E122" i="1" s="1"/>
  <c r="I122" i="1" s="1"/>
  <c r="G122" i="1"/>
  <c r="F122" i="1"/>
  <c r="D122" i="1"/>
  <c r="B122" i="1"/>
  <c r="A122" i="1"/>
  <c r="C122" i="1" s="1"/>
  <c r="G121" i="1"/>
  <c r="F121" i="1"/>
  <c r="D121" i="1"/>
  <c r="B121" i="1"/>
  <c r="A121" i="1"/>
  <c r="C121" i="1" s="1"/>
  <c r="AP120" i="1"/>
  <c r="G120" i="1"/>
  <c r="F120" i="1"/>
  <c r="E120" i="1"/>
  <c r="I120" i="1" s="1"/>
  <c r="D120" i="1"/>
  <c r="B120" i="1"/>
  <c r="A120" i="1"/>
  <c r="C120" i="1" s="1"/>
  <c r="AP119" i="1"/>
  <c r="G119" i="1"/>
  <c r="F119" i="1"/>
  <c r="E119" i="1"/>
  <c r="I119" i="1" s="1"/>
  <c r="D119" i="1"/>
  <c r="C119" i="1"/>
  <c r="B119" i="1"/>
  <c r="A119" i="1"/>
  <c r="AP118" i="1"/>
  <c r="G118" i="1"/>
  <c r="F118" i="1"/>
  <c r="E118" i="1"/>
  <c r="I118" i="1" s="1"/>
  <c r="D118" i="1"/>
  <c r="B118" i="1"/>
  <c r="A118" i="1"/>
  <c r="C118" i="1" s="1"/>
  <c r="AP117" i="1"/>
  <c r="E117" i="1" s="1"/>
  <c r="I117" i="1" s="1"/>
  <c r="G117" i="1"/>
  <c r="F117" i="1"/>
  <c r="D117" i="1"/>
  <c r="B117" i="1"/>
  <c r="A117" i="1"/>
  <c r="C117" i="1" s="1"/>
  <c r="AP116" i="1"/>
  <c r="E116" i="1" s="1"/>
  <c r="I116" i="1" s="1"/>
  <c r="G116" i="1"/>
  <c r="F116" i="1"/>
  <c r="D116" i="1"/>
  <c r="B116" i="1"/>
  <c r="A116" i="1"/>
  <c r="C116" i="1" s="1"/>
  <c r="AP115" i="1"/>
  <c r="E115" i="1" s="1"/>
  <c r="I115" i="1" s="1"/>
  <c r="G115" i="1"/>
  <c r="F115" i="1"/>
  <c r="D115" i="1"/>
  <c r="B115" i="1"/>
  <c r="A115" i="1"/>
  <c r="C115" i="1" s="1"/>
  <c r="AP114" i="1"/>
  <c r="E114" i="1" s="1"/>
  <c r="I114" i="1" s="1"/>
  <c r="G114" i="1"/>
  <c r="F114" i="1"/>
  <c r="D114" i="1"/>
  <c r="C114" i="1"/>
  <c r="B114" i="1"/>
  <c r="A114" i="1"/>
  <c r="AP113" i="1"/>
  <c r="E113" i="1" s="1"/>
  <c r="I113" i="1" s="1"/>
  <c r="G113" i="1"/>
  <c r="F113" i="1"/>
  <c r="D113" i="1"/>
  <c r="B113" i="1"/>
  <c r="A113" i="1"/>
  <c r="C113" i="1" s="1"/>
  <c r="AP112" i="1"/>
  <c r="G112" i="1"/>
  <c r="F112" i="1"/>
  <c r="E112" i="1"/>
  <c r="I112" i="1" s="1"/>
  <c r="D112" i="1"/>
  <c r="B112" i="1"/>
  <c r="A112" i="1"/>
  <c r="C112" i="1" s="1"/>
  <c r="AP111" i="1"/>
  <c r="G111" i="1"/>
  <c r="F111" i="1"/>
  <c r="E111" i="1"/>
  <c r="I111" i="1" s="1"/>
  <c r="D111" i="1"/>
  <c r="B111" i="1"/>
  <c r="A111" i="1"/>
  <c r="C111" i="1" s="1"/>
  <c r="AP110" i="1"/>
  <c r="G110" i="1"/>
  <c r="F110" i="1"/>
  <c r="E110" i="1"/>
  <c r="I110" i="1" s="1"/>
  <c r="D110" i="1"/>
  <c r="C110" i="1"/>
  <c r="B110" i="1"/>
  <c r="A110" i="1"/>
  <c r="AP109" i="1"/>
  <c r="E109" i="1" s="1"/>
  <c r="I109" i="1" s="1"/>
  <c r="G109" i="1"/>
  <c r="F109" i="1"/>
  <c r="D109" i="1"/>
  <c r="C109" i="1"/>
  <c r="B109" i="1"/>
  <c r="A109" i="1"/>
  <c r="AP108" i="1"/>
  <c r="E108" i="1" s="1"/>
  <c r="I108" i="1" s="1"/>
  <c r="G108" i="1"/>
  <c r="F108" i="1"/>
  <c r="D108" i="1"/>
  <c r="B108" i="1"/>
  <c r="A108" i="1"/>
  <c r="C108" i="1" s="1"/>
  <c r="AP107" i="1"/>
  <c r="E107" i="1" s="1"/>
  <c r="I107" i="1" s="1"/>
  <c r="G107" i="1"/>
  <c r="F107" i="1"/>
  <c r="D107" i="1"/>
  <c r="B107" i="1"/>
  <c r="A107" i="1"/>
  <c r="C107" i="1" s="1"/>
  <c r="AP106" i="1"/>
  <c r="E106" i="1" s="1"/>
  <c r="I106" i="1" s="1"/>
  <c r="G106" i="1"/>
  <c r="F106" i="1"/>
  <c r="D106" i="1"/>
  <c r="B106" i="1"/>
  <c r="A106" i="1"/>
  <c r="C106" i="1" s="1"/>
  <c r="AP105" i="1"/>
  <c r="E105" i="1" s="1"/>
  <c r="I105" i="1" s="1"/>
  <c r="G105" i="1"/>
  <c r="F105" i="1"/>
  <c r="D105" i="1"/>
  <c r="C105" i="1"/>
  <c r="B105" i="1"/>
  <c r="A105" i="1"/>
  <c r="AP104" i="1"/>
  <c r="G104" i="1"/>
  <c r="F104" i="1"/>
  <c r="E104" i="1"/>
  <c r="I104" i="1" s="1"/>
  <c r="D104" i="1"/>
  <c r="B104" i="1"/>
  <c r="A104" i="1"/>
  <c r="C104" i="1" s="1"/>
  <c r="AP103" i="1"/>
  <c r="G103" i="1"/>
  <c r="F103" i="1"/>
  <c r="E103" i="1"/>
  <c r="I103" i="1" s="1"/>
  <c r="D103" i="1"/>
  <c r="B103" i="1"/>
  <c r="A103" i="1"/>
  <c r="C103" i="1" s="1"/>
  <c r="AP102" i="1"/>
  <c r="G102" i="1"/>
  <c r="F102" i="1"/>
  <c r="E102" i="1"/>
  <c r="I102" i="1" s="1"/>
  <c r="D102" i="1"/>
  <c r="C102" i="1"/>
  <c r="B102" i="1"/>
  <c r="A102" i="1"/>
  <c r="AP101" i="1"/>
  <c r="G101" i="1"/>
  <c r="F101" i="1"/>
  <c r="E101" i="1"/>
  <c r="I101" i="1" s="1"/>
  <c r="D101" i="1"/>
  <c r="C101" i="1"/>
  <c r="B101" i="1"/>
  <c r="A101" i="1"/>
  <c r="AP100" i="1"/>
  <c r="E100" i="1" s="1"/>
  <c r="I100" i="1" s="1"/>
  <c r="G100" i="1"/>
  <c r="F100" i="1"/>
  <c r="D100" i="1"/>
  <c r="B100" i="1"/>
  <c r="A100" i="1"/>
  <c r="C100" i="1" s="1"/>
  <c r="AP99" i="1"/>
  <c r="E99" i="1" s="1"/>
  <c r="I99" i="1" s="1"/>
  <c r="G99" i="1"/>
  <c r="F99" i="1"/>
  <c r="D99" i="1"/>
  <c r="B99" i="1"/>
  <c r="A99" i="1"/>
  <c r="C99" i="1" s="1"/>
  <c r="G98" i="1"/>
  <c r="F98" i="1"/>
  <c r="D98" i="1"/>
  <c r="B98" i="1"/>
  <c r="A98" i="1"/>
  <c r="C98" i="1" s="1"/>
  <c r="G97" i="1"/>
  <c r="F97" i="1"/>
  <c r="D97" i="1"/>
  <c r="C97" i="1"/>
  <c r="B97" i="1"/>
  <c r="A97" i="1"/>
  <c r="AP96" i="1"/>
  <c r="G96" i="1"/>
  <c r="F96" i="1"/>
  <c r="E96" i="1"/>
  <c r="I96" i="1" s="1"/>
  <c r="D96" i="1"/>
  <c r="B96" i="1"/>
  <c r="A96" i="1"/>
  <c r="C96" i="1" s="1"/>
  <c r="AP95" i="1"/>
  <c r="G95" i="1"/>
  <c r="F95" i="1"/>
  <c r="E95" i="1"/>
  <c r="I95" i="1" s="1"/>
  <c r="D95" i="1"/>
  <c r="B95" i="1"/>
  <c r="A95" i="1"/>
  <c r="C95" i="1" s="1"/>
  <c r="AP94" i="1"/>
  <c r="E94" i="1" s="1"/>
  <c r="I94" i="1" s="1"/>
  <c r="G94" i="1"/>
  <c r="F94" i="1"/>
  <c r="D94" i="1"/>
  <c r="C94" i="1"/>
  <c r="B94" i="1"/>
  <c r="A94" i="1"/>
  <c r="AP93" i="1"/>
  <c r="E93" i="1" s="1"/>
  <c r="I93" i="1" s="1"/>
  <c r="G93" i="1"/>
  <c r="F93" i="1"/>
  <c r="D93" i="1"/>
  <c r="C93" i="1"/>
  <c r="B93" i="1"/>
  <c r="A93" i="1"/>
  <c r="AP92" i="1"/>
  <c r="E92" i="1" s="1"/>
  <c r="I92" i="1" s="1"/>
  <c r="G92" i="1"/>
  <c r="F92" i="1"/>
  <c r="D92" i="1"/>
  <c r="B92" i="1"/>
  <c r="A92" i="1"/>
  <c r="C92" i="1" s="1"/>
  <c r="AP91" i="1"/>
  <c r="E91" i="1" s="1"/>
  <c r="I91" i="1" s="1"/>
  <c r="G91" i="1"/>
  <c r="F91" i="1"/>
  <c r="D91" i="1"/>
  <c r="B91" i="1"/>
  <c r="A91" i="1"/>
  <c r="C91" i="1" s="1"/>
  <c r="AP90" i="1"/>
  <c r="E90" i="1" s="1"/>
  <c r="I90" i="1" s="1"/>
  <c r="G90" i="1"/>
  <c r="F90" i="1"/>
  <c r="D90" i="1"/>
  <c r="B90" i="1"/>
  <c r="A90" i="1"/>
  <c r="C90" i="1" s="1"/>
  <c r="AP89" i="1"/>
  <c r="E89" i="1" s="1"/>
  <c r="I89" i="1" s="1"/>
  <c r="G89" i="1"/>
  <c r="F89" i="1"/>
  <c r="D89" i="1"/>
  <c r="C89" i="1"/>
  <c r="B89" i="1"/>
  <c r="A89" i="1"/>
  <c r="AP88" i="1"/>
  <c r="G88" i="1"/>
  <c r="F88" i="1"/>
  <c r="E88" i="1"/>
  <c r="I88" i="1" s="1"/>
  <c r="D88" i="1"/>
  <c r="B88" i="1"/>
  <c r="A88" i="1"/>
  <c r="C88" i="1" s="1"/>
  <c r="AP87" i="1"/>
  <c r="G87" i="1"/>
  <c r="F87" i="1"/>
  <c r="E87" i="1"/>
  <c r="I87" i="1" s="1"/>
  <c r="D87" i="1"/>
  <c r="B87" i="1"/>
  <c r="A87" i="1"/>
  <c r="C87" i="1" s="1"/>
  <c r="AP86" i="1"/>
  <c r="G86" i="1"/>
  <c r="F86" i="1"/>
  <c r="E86" i="1"/>
  <c r="I86" i="1" s="1"/>
  <c r="D86" i="1"/>
  <c r="C86" i="1"/>
  <c r="B86" i="1"/>
  <c r="A86" i="1"/>
  <c r="AP85" i="1"/>
  <c r="G85" i="1"/>
  <c r="F85" i="1"/>
  <c r="E85" i="1"/>
  <c r="I85" i="1" s="1"/>
  <c r="D85" i="1"/>
  <c r="C85" i="1"/>
  <c r="B85" i="1"/>
  <c r="A85" i="1"/>
  <c r="AP84" i="1"/>
  <c r="E84" i="1" s="1"/>
  <c r="I84" i="1" s="1"/>
  <c r="G84" i="1"/>
  <c r="F84" i="1"/>
  <c r="D84" i="1"/>
  <c r="B84" i="1"/>
  <c r="A84" i="1"/>
  <c r="C84" i="1" s="1"/>
  <c r="AP83" i="1"/>
  <c r="E83" i="1" s="1"/>
  <c r="I83" i="1" s="1"/>
  <c r="G83" i="1"/>
  <c r="F83" i="1"/>
  <c r="D83" i="1"/>
  <c r="B83" i="1"/>
  <c r="A83" i="1"/>
  <c r="C83" i="1" s="1"/>
  <c r="AP82" i="1"/>
  <c r="E82" i="1" s="1"/>
  <c r="I82" i="1" s="1"/>
  <c r="G82" i="1"/>
  <c r="F82" i="1"/>
  <c r="D82" i="1"/>
  <c r="B82" i="1"/>
  <c r="A82" i="1"/>
  <c r="C82" i="1" s="1"/>
  <c r="G81" i="1"/>
  <c r="F81" i="1"/>
  <c r="D81" i="1"/>
  <c r="C81" i="1"/>
  <c r="B81" i="1"/>
  <c r="A81" i="1"/>
  <c r="AP80" i="1"/>
  <c r="G80" i="1"/>
  <c r="F80" i="1"/>
  <c r="E80" i="1"/>
  <c r="I80" i="1" s="1"/>
  <c r="D80" i="1"/>
  <c r="B80" i="1"/>
  <c r="A80" i="1"/>
  <c r="C80" i="1" s="1"/>
  <c r="AP79" i="1"/>
  <c r="G79" i="1"/>
  <c r="F79" i="1"/>
  <c r="E79" i="1"/>
  <c r="I79" i="1" s="1"/>
  <c r="D79" i="1"/>
  <c r="B79" i="1"/>
  <c r="A79" i="1"/>
  <c r="C79" i="1" s="1"/>
  <c r="AP78" i="1"/>
  <c r="G78" i="1"/>
  <c r="F78" i="1"/>
  <c r="E78" i="1"/>
  <c r="I78" i="1" s="1"/>
  <c r="D78" i="1"/>
  <c r="C78" i="1"/>
  <c r="B78" i="1"/>
  <c r="A78" i="1"/>
  <c r="AP77" i="1"/>
  <c r="G77" i="1"/>
  <c r="F77" i="1"/>
  <c r="E77" i="1"/>
  <c r="I77" i="1" s="1"/>
  <c r="D77" i="1"/>
  <c r="C77" i="1"/>
  <c r="B77" i="1"/>
  <c r="A77" i="1"/>
  <c r="AP76" i="1"/>
  <c r="E76" i="1" s="1"/>
  <c r="I76" i="1" s="1"/>
  <c r="G76" i="1"/>
  <c r="F76" i="1"/>
  <c r="D76" i="1"/>
  <c r="B76" i="1"/>
  <c r="A76" i="1"/>
  <c r="C76" i="1" s="1"/>
  <c r="AP75" i="1"/>
  <c r="E75" i="1" s="1"/>
  <c r="I75" i="1" s="1"/>
  <c r="G75" i="1"/>
  <c r="F75" i="1"/>
  <c r="D75" i="1"/>
  <c r="B75" i="1"/>
  <c r="A75" i="1"/>
  <c r="C75" i="1" s="1"/>
  <c r="AP74" i="1"/>
  <c r="E74" i="1" s="1"/>
  <c r="I74" i="1" s="1"/>
  <c r="G74" i="1"/>
  <c r="F74" i="1"/>
  <c r="D74" i="1"/>
  <c r="B74" i="1"/>
  <c r="A74" i="1"/>
  <c r="C74" i="1" s="1"/>
  <c r="AP73" i="1"/>
  <c r="E73" i="1" s="1"/>
  <c r="I73" i="1" s="1"/>
  <c r="G73" i="1"/>
  <c r="F73" i="1"/>
  <c r="D73" i="1"/>
  <c r="B73" i="1"/>
  <c r="A73" i="1"/>
  <c r="C73" i="1" s="1"/>
  <c r="AP72" i="1"/>
  <c r="G72" i="1"/>
  <c r="F72" i="1"/>
  <c r="E72" i="1"/>
  <c r="I72" i="1" s="1"/>
  <c r="D72" i="1"/>
  <c r="B72" i="1"/>
  <c r="A72" i="1"/>
  <c r="C72" i="1" s="1"/>
  <c r="AP71" i="1"/>
  <c r="G71" i="1"/>
  <c r="F71" i="1"/>
  <c r="E71" i="1"/>
  <c r="I71" i="1" s="1"/>
  <c r="D71" i="1"/>
  <c r="B71" i="1"/>
  <c r="A71" i="1"/>
  <c r="C71" i="1" s="1"/>
  <c r="AP70" i="1"/>
  <c r="G70" i="1"/>
  <c r="F70" i="1"/>
  <c r="E70" i="1"/>
  <c r="I70" i="1" s="1"/>
  <c r="D70" i="1"/>
  <c r="C70" i="1"/>
  <c r="B70" i="1"/>
  <c r="A70" i="1"/>
  <c r="AP69" i="1"/>
  <c r="G69" i="1"/>
  <c r="F69" i="1"/>
  <c r="E69" i="1"/>
  <c r="I69" i="1" s="1"/>
  <c r="D69" i="1"/>
  <c r="C69" i="1"/>
  <c r="B69" i="1"/>
  <c r="A69" i="1"/>
  <c r="AP68" i="1"/>
  <c r="E68" i="1" s="1"/>
  <c r="I68" i="1" s="1"/>
  <c r="G68" i="1"/>
  <c r="F68" i="1"/>
  <c r="D68" i="1"/>
  <c r="B68" i="1"/>
  <c r="A68" i="1"/>
  <c r="C68" i="1" s="1"/>
  <c r="AP67" i="1"/>
  <c r="E67" i="1" s="1"/>
  <c r="I67" i="1" s="1"/>
  <c r="G67" i="1"/>
  <c r="F67" i="1"/>
  <c r="D67" i="1"/>
  <c r="B67" i="1"/>
  <c r="A67" i="1"/>
  <c r="C67" i="1" s="1"/>
  <c r="AP66" i="1"/>
  <c r="E66" i="1" s="1"/>
  <c r="I66" i="1" s="1"/>
  <c r="G66" i="1"/>
  <c r="F66" i="1"/>
  <c r="D66" i="1"/>
  <c r="B66" i="1"/>
  <c r="A66" i="1"/>
  <c r="C66" i="1" s="1"/>
  <c r="AP65" i="1"/>
  <c r="E65" i="1" s="1"/>
  <c r="I65" i="1" s="1"/>
  <c r="G65" i="1"/>
  <c r="F65" i="1"/>
  <c r="D65" i="1"/>
  <c r="B65" i="1"/>
  <c r="A65" i="1"/>
  <c r="C65" i="1" s="1"/>
  <c r="AP64" i="1"/>
  <c r="E64" i="1" s="1"/>
  <c r="I64" i="1" s="1"/>
  <c r="G64" i="1"/>
  <c r="F64" i="1"/>
  <c r="D64" i="1"/>
  <c r="B64" i="1"/>
  <c r="A64" i="1"/>
  <c r="C64" i="1" s="1"/>
  <c r="AP63" i="1"/>
  <c r="G63" i="1"/>
  <c r="F63" i="1"/>
  <c r="E63" i="1"/>
  <c r="I63" i="1" s="1"/>
  <c r="D63" i="1"/>
  <c r="B63" i="1"/>
  <c r="A63" i="1"/>
  <c r="C63" i="1" s="1"/>
  <c r="AP62" i="1"/>
  <c r="G62" i="1"/>
  <c r="F62" i="1"/>
  <c r="E62" i="1"/>
  <c r="I62" i="1" s="1"/>
  <c r="D62" i="1"/>
  <c r="C62" i="1"/>
  <c r="B62" i="1"/>
  <c r="A62" i="1"/>
  <c r="AP61" i="1"/>
  <c r="G61" i="1"/>
  <c r="F61" i="1"/>
  <c r="E61" i="1"/>
  <c r="I61" i="1" s="1"/>
  <c r="D61" i="1"/>
  <c r="B61" i="1"/>
  <c r="A61" i="1"/>
  <c r="C61" i="1" s="1"/>
  <c r="AP60" i="1"/>
  <c r="E60" i="1" s="1"/>
  <c r="I60" i="1" s="1"/>
  <c r="G60" i="1"/>
  <c r="F60" i="1"/>
  <c r="D60" i="1"/>
  <c r="B60" i="1"/>
  <c r="A60" i="1"/>
  <c r="C60" i="1" s="1"/>
  <c r="G59" i="1"/>
  <c r="F59" i="1"/>
  <c r="AP59" i="1" s="1"/>
  <c r="E59" i="1" s="1"/>
  <c r="I59" i="1" s="1"/>
  <c r="D59" i="1"/>
  <c r="B59" i="1"/>
  <c r="A59" i="1"/>
  <c r="C59" i="1" s="1"/>
  <c r="AP58" i="1"/>
  <c r="E58" i="1" s="1"/>
  <c r="I58" i="1" s="1"/>
  <c r="G58" i="1"/>
  <c r="F58" i="1"/>
  <c r="D58" i="1"/>
  <c r="B58" i="1"/>
  <c r="A58" i="1"/>
  <c r="C58" i="1" s="1"/>
  <c r="AP57" i="1"/>
  <c r="E57" i="1" s="1"/>
  <c r="I57" i="1" s="1"/>
  <c r="G57" i="1"/>
  <c r="F57" i="1"/>
  <c r="D57" i="1"/>
  <c r="B57" i="1"/>
  <c r="A57" i="1"/>
  <c r="C57" i="1" s="1"/>
  <c r="AP56" i="1"/>
  <c r="E56" i="1" s="1"/>
  <c r="I56" i="1" s="1"/>
  <c r="G56" i="1"/>
  <c r="F56" i="1"/>
  <c r="D56" i="1"/>
  <c r="B56" i="1"/>
  <c r="A56" i="1"/>
  <c r="C56" i="1" s="1"/>
  <c r="G55" i="1"/>
  <c r="F55" i="1"/>
  <c r="D55" i="1"/>
  <c r="B55" i="1"/>
  <c r="A55" i="1"/>
  <c r="C55" i="1" s="1"/>
  <c r="AP54" i="1"/>
  <c r="G54" i="1"/>
  <c r="F54" i="1"/>
  <c r="E54" i="1"/>
  <c r="I54" i="1" s="1"/>
  <c r="D54" i="1"/>
  <c r="C54" i="1"/>
  <c r="B54" i="1"/>
  <c r="A54" i="1"/>
  <c r="AP53" i="1"/>
  <c r="G53" i="1"/>
  <c r="F53" i="1"/>
  <c r="E53" i="1"/>
  <c r="I53" i="1" s="1"/>
  <c r="D53" i="1"/>
  <c r="C53" i="1"/>
  <c r="B53" i="1"/>
  <c r="A53" i="1"/>
  <c r="AP52" i="1"/>
  <c r="E52" i="1" s="1"/>
  <c r="I52" i="1" s="1"/>
  <c r="G52" i="1"/>
  <c r="F52" i="1"/>
  <c r="D52" i="1"/>
  <c r="B52" i="1"/>
  <c r="A52" i="1"/>
  <c r="C52" i="1" s="1"/>
  <c r="AP51" i="1"/>
  <c r="E51" i="1" s="1"/>
  <c r="I51" i="1" s="1"/>
  <c r="G51" i="1"/>
  <c r="F51" i="1"/>
  <c r="D51" i="1"/>
  <c r="B51" i="1"/>
  <c r="A51" i="1"/>
  <c r="C51" i="1" s="1"/>
  <c r="AP50" i="1"/>
  <c r="E50" i="1" s="1"/>
  <c r="I50" i="1" s="1"/>
  <c r="G50" i="1"/>
  <c r="F50" i="1"/>
  <c r="D50" i="1"/>
  <c r="B50" i="1"/>
  <c r="A50" i="1"/>
  <c r="C50" i="1" s="1"/>
  <c r="AP49" i="1"/>
  <c r="E49" i="1" s="1"/>
  <c r="I49" i="1" s="1"/>
  <c r="G49" i="1"/>
  <c r="F49" i="1"/>
  <c r="D49" i="1"/>
  <c r="B49" i="1"/>
  <c r="A49" i="1"/>
  <c r="C49" i="1" s="1"/>
  <c r="AP48" i="1"/>
  <c r="E48" i="1" s="1"/>
  <c r="I48" i="1" s="1"/>
  <c r="G48" i="1"/>
  <c r="F48" i="1"/>
  <c r="D48" i="1"/>
  <c r="B48" i="1"/>
  <c r="A48" i="1"/>
  <c r="C48" i="1" s="1"/>
  <c r="AP47" i="1"/>
  <c r="G47" i="1"/>
  <c r="F47" i="1"/>
  <c r="E47" i="1"/>
  <c r="I47" i="1" s="1"/>
  <c r="D47" i="1"/>
  <c r="B47" i="1"/>
  <c r="A47" i="1"/>
  <c r="C47" i="1" s="1"/>
  <c r="AP46" i="1"/>
  <c r="G46" i="1"/>
  <c r="F46" i="1"/>
  <c r="E46" i="1"/>
  <c r="I46" i="1" s="1"/>
  <c r="D46" i="1"/>
  <c r="C46" i="1"/>
  <c r="B46" i="1"/>
  <c r="A46" i="1"/>
  <c r="AP45" i="1"/>
  <c r="G45" i="1"/>
  <c r="F45" i="1"/>
  <c r="E45" i="1"/>
  <c r="I45" i="1" s="1"/>
  <c r="D45" i="1"/>
  <c r="B45" i="1"/>
  <c r="A45" i="1"/>
  <c r="C45" i="1" s="1"/>
  <c r="AP44" i="1"/>
  <c r="E44" i="1" s="1"/>
  <c r="I44" i="1" s="1"/>
  <c r="G44" i="1"/>
  <c r="F44" i="1"/>
  <c r="D44" i="1"/>
  <c r="B44" i="1"/>
  <c r="A44" i="1"/>
  <c r="C44" i="1" s="1"/>
  <c r="G43" i="1"/>
  <c r="F43" i="1"/>
  <c r="D43" i="1"/>
  <c r="B43" i="1"/>
  <c r="A43" i="1"/>
  <c r="C43" i="1" s="1"/>
  <c r="AP42" i="1"/>
  <c r="E42" i="1" s="1"/>
  <c r="I42" i="1" s="1"/>
  <c r="G42" i="1"/>
  <c r="F42" i="1"/>
  <c r="D42" i="1"/>
  <c r="B42" i="1"/>
  <c r="A42" i="1"/>
  <c r="C42" i="1" s="1"/>
  <c r="AP41" i="1"/>
  <c r="E41" i="1" s="1"/>
  <c r="I41" i="1" s="1"/>
  <c r="G41" i="1"/>
  <c r="F41" i="1"/>
  <c r="D41" i="1"/>
  <c r="B41" i="1"/>
  <c r="A41" i="1"/>
  <c r="C41" i="1" s="1"/>
  <c r="AP40" i="1"/>
  <c r="E40" i="1" s="1"/>
  <c r="I40" i="1" s="1"/>
  <c r="G40" i="1"/>
  <c r="F40" i="1"/>
  <c r="D40" i="1"/>
  <c r="B40" i="1"/>
  <c r="A40" i="1"/>
  <c r="C40" i="1" s="1"/>
  <c r="AP39" i="1"/>
  <c r="E39" i="1" s="1"/>
  <c r="I39" i="1" s="1"/>
  <c r="G39" i="1"/>
  <c r="F39" i="1"/>
  <c r="D39" i="1"/>
  <c r="B39" i="1"/>
  <c r="A39" i="1"/>
  <c r="C39" i="1" s="1"/>
  <c r="AP38" i="1"/>
  <c r="G38" i="1"/>
  <c r="F38" i="1"/>
  <c r="E38" i="1"/>
  <c r="I38" i="1" s="1"/>
  <c r="D38" i="1"/>
  <c r="B38" i="1"/>
  <c r="A38" i="1"/>
  <c r="C38" i="1" s="1"/>
  <c r="AP37" i="1"/>
  <c r="I37" i="1"/>
  <c r="G37" i="1"/>
  <c r="F37" i="1"/>
  <c r="E37" i="1"/>
  <c r="D37" i="1"/>
  <c r="B37" i="1"/>
  <c r="A37" i="1"/>
  <c r="C37" i="1" s="1"/>
  <c r="AP36" i="1"/>
  <c r="E36" i="1" s="1"/>
  <c r="I36" i="1" s="1"/>
  <c r="G36" i="1"/>
  <c r="F36" i="1"/>
  <c r="D36" i="1"/>
  <c r="B36" i="1"/>
  <c r="A36" i="1"/>
  <c r="C36" i="1" s="1"/>
  <c r="AP35" i="1"/>
  <c r="E35" i="1" s="1"/>
  <c r="I35" i="1" s="1"/>
  <c r="G35" i="1"/>
  <c r="F35" i="1"/>
  <c r="D35" i="1"/>
  <c r="B35" i="1"/>
  <c r="A35" i="1"/>
  <c r="C35" i="1" s="1"/>
  <c r="AP34" i="1"/>
  <c r="E34" i="1" s="1"/>
  <c r="I34" i="1" s="1"/>
  <c r="G34" i="1"/>
  <c r="F34" i="1"/>
  <c r="D34" i="1"/>
  <c r="C34" i="1"/>
  <c r="B34" i="1"/>
  <c r="A34" i="1"/>
  <c r="AP33" i="1"/>
  <c r="E33" i="1" s="1"/>
  <c r="I33" i="1" s="1"/>
  <c r="G33" i="1"/>
  <c r="F33" i="1"/>
  <c r="D33" i="1"/>
  <c r="B33" i="1"/>
  <c r="A33" i="1"/>
  <c r="C33" i="1" s="1"/>
  <c r="G32" i="1"/>
  <c r="F32" i="1"/>
  <c r="D32" i="1"/>
  <c r="B32" i="1"/>
  <c r="A32" i="1"/>
  <c r="C32" i="1" s="1"/>
  <c r="G31" i="1"/>
  <c r="F31" i="1"/>
  <c r="D31" i="1"/>
  <c r="B31" i="1"/>
  <c r="A31" i="1"/>
  <c r="C31" i="1" s="1"/>
  <c r="G30" i="1"/>
  <c r="F30" i="1"/>
  <c r="D30" i="1"/>
  <c r="B30" i="1"/>
  <c r="A30" i="1"/>
  <c r="C30" i="1" s="1"/>
  <c r="AP29" i="1"/>
  <c r="E29" i="1" s="1"/>
  <c r="I29" i="1" s="1"/>
  <c r="G29" i="1"/>
  <c r="F29" i="1"/>
  <c r="D29" i="1"/>
  <c r="C29" i="1"/>
  <c r="B29" i="1"/>
  <c r="A29" i="1"/>
  <c r="AP28" i="1"/>
  <c r="E28" i="1" s="1"/>
  <c r="I28" i="1" s="1"/>
  <c r="G28" i="1"/>
  <c r="F28" i="1"/>
  <c r="D28" i="1"/>
  <c r="B28" i="1"/>
  <c r="A28" i="1"/>
  <c r="C28" i="1" s="1"/>
  <c r="AP27" i="1"/>
  <c r="E27" i="1" s="1"/>
  <c r="I27" i="1" s="1"/>
  <c r="G27" i="1"/>
  <c r="F27" i="1"/>
  <c r="D27" i="1"/>
  <c r="B27" i="1"/>
  <c r="A27" i="1"/>
  <c r="C27" i="1" s="1"/>
  <c r="G26" i="1"/>
  <c r="F26" i="1"/>
  <c r="D26" i="1"/>
  <c r="C26" i="1"/>
  <c r="B26" i="1"/>
  <c r="A26" i="1"/>
  <c r="AP25" i="1"/>
  <c r="E25" i="1" s="1"/>
  <c r="I25" i="1" s="1"/>
  <c r="G25" i="1"/>
  <c r="F25" i="1"/>
  <c r="D25" i="1"/>
  <c r="C25" i="1"/>
  <c r="B25" i="1"/>
  <c r="A25" i="1"/>
  <c r="AP24" i="1"/>
  <c r="G24" i="1"/>
  <c r="F24" i="1"/>
  <c r="E24" i="1"/>
  <c r="I24" i="1" s="1"/>
  <c r="D24" i="1"/>
  <c r="B24" i="1"/>
  <c r="A24" i="1"/>
  <c r="C24" i="1" s="1"/>
  <c r="AP23" i="1"/>
  <c r="E23" i="1" s="1"/>
  <c r="I23" i="1" s="1"/>
  <c r="G23" i="1"/>
  <c r="F23" i="1"/>
  <c r="D23" i="1"/>
  <c r="B23" i="1"/>
  <c r="A23" i="1"/>
  <c r="C23" i="1" s="1"/>
  <c r="AP22" i="1"/>
  <c r="E22" i="1" s="1"/>
  <c r="I22" i="1" s="1"/>
  <c r="G22" i="1"/>
  <c r="F22" i="1"/>
  <c r="D22" i="1"/>
  <c r="B22" i="1"/>
  <c r="A22" i="1"/>
  <c r="C22" i="1" s="1"/>
  <c r="AP21" i="1"/>
  <c r="E21" i="1" s="1"/>
  <c r="I21" i="1" s="1"/>
  <c r="G21" i="1"/>
  <c r="F21" i="1"/>
  <c r="D21" i="1"/>
  <c r="C21" i="1"/>
  <c r="B21" i="1"/>
  <c r="A21" i="1"/>
  <c r="G20" i="1"/>
  <c r="F20" i="1"/>
  <c r="D20" i="1"/>
  <c r="B20" i="1"/>
  <c r="A20" i="1"/>
  <c r="C20" i="1" s="1"/>
  <c r="AP19" i="1"/>
  <c r="E19" i="1" s="1"/>
  <c r="I19" i="1" s="1"/>
  <c r="G19" i="1"/>
  <c r="F19" i="1"/>
  <c r="D19" i="1"/>
  <c r="B19" i="1"/>
  <c r="A19" i="1"/>
  <c r="C19" i="1" s="1"/>
  <c r="G18" i="1"/>
  <c r="F18" i="1"/>
  <c r="D18" i="1"/>
  <c r="C18" i="1"/>
  <c r="B18" i="1"/>
  <c r="A18" i="1"/>
  <c r="AP17" i="1"/>
  <c r="E17" i="1" s="1"/>
  <c r="I17" i="1" s="1"/>
  <c r="G17" i="1"/>
  <c r="F17" i="1"/>
  <c r="D17" i="1"/>
  <c r="C17" i="1"/>
  <c r="B17" i="1"/>
  <c r="A17" i="1"/>
  <c r="G16" i="1"/>
  <c r="F16" i="1"/>
  <c r="D16" i="1"/>
  <c r="B16" i="1"/>
  <c r="A16" i="1"/>
  <c r="C16" i="1" s="1"/>
  <c r="G15" i="1"/>
  <c r="F15" i="1"/>
  <c r="D15" i="1"/>
  <c r="B15" i="1"/>
  <c r="A15" i="1"/>
  <c r="C15" i="1" s="1"/>
  <c r="AP14" i="1"/>
  <c r="G14" i="1"/>
  <c r="F14" i="1"/>
  <c r="E14" i="1"/>
  <c r="I14" i="1" s="1"/>
  <c r="D14" i="1"/>
  <c r="B14" i="1"/>
  <c r="A14" i="1"/>
  <c r="C14" i="1" s="1"/>
  <c r="AP13" i="1"/>
  <c r="I13" i="1"/>
  <c r="G13" i="1"/>
  <c r="F13" i="1"/>
  <c r="E13" i="1"/>
  <c r="D13" i="1"/>
  <c r="B13" i="1"/>
  <c r="A13" i="1"/>
  <c r="C13" i="1" s="1"/>
  <c r="AP12" i="1"/>
  <c r="E12" i="1" s="1"/>
  <c r="I12" i="1" s="1"/>
  <c r="G12" i="1"/>
  <c r="F12" i="1"/>
  <c r="D12" i="1"/>
  <c r="B12" i="1"/>
  <c r="A12" i="1"/>
  <c r="C12" i="1" s="1"/>
  <c r="AP11" i="1"/>
  <c r="E11" i="1" s="1"/>
  <c r="I11" i="1" s="1"/>
  <c r="G11" i="1"/>
  <c r="F11" i="1"/>
  <c r="D11" i="1"/>
  <c r="B11" i="1"/>
  <c r="A11" i="1"/>
  <c r="C11" i="1" s="1"/>
  <c r="G10" i="1"/>
  <c r="F10" i="1"/>
  <c r="D10" i="1"/>
  <c r="B10" i="1"/>
  <c r="A10" i="1"/>
  <c r="C10" i="1" s="1"/>
  <c r="AP9" i="1"/>
  <c r="E9" i="1" s="1"/>
  <c r="I9" i="1" s="1"/>
  <c r="G9" i="1"/>
  <c r="F9" i="1"/>
  <c r="D9" i="1"/>
  <c r="B9" i="1"/>
  <c r="A9" i="1"/>
  <c r="C9" i="1" s="1"/>
  <c r="AP8" i="1"/>
  <c r="E8" i="1" s="1"/>
  <c r="I8" i="1" s="1"/>
  <c r="G8" i="1"/>
  <c r="F8" i="1"/>
  <c r="D8" i="1"/>
  <c r="B8" i="1"/>
  <c r="A8" i="1"/>
  <c r="C8" i="1" s="1"/>
  <c r="AP7" i="1"/>
  <c r="E7" i="1" s="1"/>
  <c r="I7" i="1" s="1"/>
  <c r="G7" i="1"/>
  <c r="F7" i="1"/>
  <c r="D7" i="1"/>
  <c r="B7" i="1"/>
  <c r="A7" i="1"/>
  <c r="C7" i="1" s="1"/>
  <c r="AP6" i="1"/>
  <c r="E6" i="1" s="1"/>
  <c r="I6" i="1" s="1"/>
  <c r="G6" i="1"/>
  <c r="F6" i="1"/>
  <c r="D6" i="1"/>
  <c r="B6" i="1"/>
  <c r="A6" i="1"/>
  <c r="C6" i="1" s="1"/>
  <c r="AP5" i="1"/>
  <c r="E5" i="1" s="1"/>
  <c r="I5" i="1" s="1"/>
  <c r="G5" i="1"/>
  <c r="F5" i="1"/>
  <c r="D5" i="1"/>
  <c r="B5" i="1"/>
  <c r="A5" i="1"/>
  <c r="C5" i="1" s="1"/>
  <c r="AP4" i="1"/>
  <c r="E4" i="1" s="1"/>
  <c r="I4" i="1" s="1"/>
  <c r="G4" i="1"/>
  <c r="F4" i="1"/>
  <c r="D4" i="1"/>
  <c r="B4" i="1"/>
  <c r="A4" i="1"/>
  <c r="C4" i="1" s="1"/>
  <c r="AP3" i="1"/>
  <c r="E3" i="1" s="1"/>
  <c r="I3" i="1" s="1"/>
  <c r="G3" i="1"/>
  <c r="F3" i="1"/>
  <c r="D3" i="1"/>
  <c r="B3" i="1"/>
  <c r="A3" i="1"/>
  <c r="C3" i="1" s="1"/>
  <c r="AP2" i="1"/>
  <c r="E2" i="1" s="1"/>
  <c r="I2" i="1" s="1"/>
  <c r="G2" i="1"/>
  <c r="F2" i="1"/>
  <c r="D2" i="1"/>
  <c r="C2" i="1"/>
  <c r="B2" i="1"/>
  <c r="A2" i="1"/>
  <c r="AP1" i="1"/>
  <c r="AP293" i="1" s="1"/>
  <c r="E293" i="1" s="1"/>
  <c r="I293" i="1" s="1"/>
  <c r="AP43" i="1" l="1"/>
  <c r="E43" i="1" s="1"/>
  <c r="I43" i="1" s="1"/>
  <c r="AP320" i="1"/>
  <c r="E320" i="1" s="1"/>
  <c r="I320" i="1" s="1"/>
  <c r="AP318" i="1"/>
  <c r="E318" i="1" s="1"/>
  <c r="I318" i="1" s="1"/>
  <c r="AP316" i="1"/>
  <c r="E316" i="1" s="1"/>
  <c r="I316" i="1" s="1"/>
  <c r="AP315" i="1"/>
  <c r="E315" i="1" s="1"/>
  <c r="I315" i="1" s="1"/>
  <c r="AP20" i="1"/>
  <c r="E20" i="1" s="1"/>
  <c r="I20" i="1" s="1"/>
  <c r="AP322" i="1"/>
  <c r="E322" i="1" s="1"/>
  <c r="I322" i="1" s="1"/>
  <c r="AP314" i="1"/>
  <c r="E314" i="1" s="1"/>
  <c r="I314" i="1" s="1"/>
  <c r="AP157" i="1"/>
  <c r="E157" i="1" s="1"/>
  <c r="I157" i="1" s="1"/>
  <c r="AP126" i="1"/>
  <c r="E126" i="1" s="1"/>
  <c r="I126" i="1" s="1"/>
  <c r="AP132" i="1"/>
  <c r="E132" i="1" s="1"/>
  <c r="I132" i="1" s="1"/>
  <c r="AP181" i="1"/>
  <c r="E181" i="1" s="1"/>
  <c r="I181" i="1" s="1"/>
  <c r="AP18" i="1"/>
  <c r="E18" i="1" s="1"/>
  <c r="I18" i="1" s="1"/>
  <c r="AP26" i="1"/>
  <c r="E26" i="1" s="1"/>
  <c r="I26" i="1" s="1"/>
  <c r="AP31" i="1"/>
  <c r="E31" i="1" s="1"/>
  <c r="I31" i="1" s="1"/>
  <c r="AP32" i="1"/>
  <c r="E32" i="1" s="1"/>
  <c r="I32" i="1" s="1"/>
  <c r="AP98" i="1"/>
  <c r="E98" i="1" s="1"/>
  <c r="I98" i="1" s="1"/>
  <c r="AP55" i="1"/>
  <c r="E55" i="1" s="1"/>
  <c r="I55" i="1" s="1"/>
  <c r="AP174" i="1"/>
  <c r="E174" i="1" s="1"/>
  <c r="I174" i="1" s="1"/>
  <c r="AP121" i="1"/>
  <c r="E121" i="1" s="1"/>
  <c r="I121" i="1" s="1"/>
  <c r="AP10" i="1"/>
  <c r="E10" i="1" s="1"/>
  <c r="I10" i="1" s="1"/>
  <c r="AP15" i="1"/>
  <c r="E15" i="1" s="1"/>
  <c r="I15" i="1" s="1"/>
  <c r="AP30" i="1"/>
  <c r="E30" i="1" s="1"/>
  <c r="I30" i="1" s="1"/>
  <c r="AP16" i="1"/>
  <c r="E16" i="1" s="1"/>
  <c r="I16" i="1" s="1"/>
  <c r="AP134" i="1"/>
  <c r="E134" i="1" s="1"/>
  <c r="I134" i="1" s="1"/>
  <c r="AP172" i="1"/>
  <c r="E172" i="1" s="1"/>
  <c r="I172" i="1" s="1"/>
  <c r="AP188" i="1"/>
  <c r="E188" i="1" s="1"/>
  <c r="I188" i="1" s="1"/>
  <c r="AP189" i="1"/>
  <c r="E189" i="1" s="1"/>
  <c r="I189" i="1" s="1"/>
  <c r="AP190" i="1"/>
  <c r="E190" i="1" s="1"/>
  <c r="I190" i="1" s="1"/>
  <c r="AP208" i="1"/>
  <c r="E208" i="1" s="1"/>
  <c r="I208" i="1" s="1"/>
  <c r="AP247" i="1"/>
  <c r="E247" i="1" s="1"/>
  <c r="I247" i="1" s="1"/>
  <c r="AP256" i="1"/>
  <c r="E256" i="1" s="1"/>
  <c r="I256" i="1" s="1"/>
  <c r="AP257" i="1"/>
  <c r="E257" i="1" s="1"/>
  <c r="I257" i="1" s="1"/>
  <c r="AP269" i="1"/>
  <c r="E269" i="1" s="1"/>
  <c r="I269" i="1" s="1"/>
  <c r="AP276" i="1"/>
  <c r="E276" i="1" s="1"/>
  <c r="I276" i="1" s="1"/>
  <c r="AP280" i="1"/>
  <c r="E280" i="1" s="1"/>
  <c r="I280" i="1" s="1"/>
  <c r="AP295" i="1"/>
  <c r="E295" i="1" s="1"/>
  <c r="I295" i="1" s="1"/>
  <c r="AP200" i="1"/>
  <c r="E200" i="1" s="1"/>
  <c r="I200" i="1" s="1"/>
  <c r="AP201" i="1"/>
  <c r="E201" i="1" s="1"/>
  <c r="I201" i="1" s="1"/>
  <c r="AP215" i="1"/>
  <c r="E215" i="1" s="1"/>
  <c r="I215" i="1" s="1"/>
  <c r="AP251" i="1"/>
  <c r="E251" i="1" s="1"/>
  <c r="I251" i="1" s="1"/>
  <c r="AP229" i="1"/>
  <c r="E229" i="1" s="1"/>
  <c r="I229" i="1" s="1"/>
  <c r="AP260" i="1"/>
  <c r="E260" i="1" s="1"/>
  <c r="I260" i="1" s="1"/>
  <c r="AP261" i="1"/>
  <c r="E261" i="1" s="1"/>
  <c r="I261" i="1" s="1"/>
  <c r="AP268" i="1"/>
  <c r="E268" i="1" s="1"/>
  <c r="I268" i="1" s="1"/>
  <c r="AP272" i="1"/>
  <c r="E272" i="1" s="1"/>
  <c r="I272" i="1" s="1"/>
  <c r="AP283" i="1"/>
  <c r="E283" i="1" s="1"/>
  <c r="I283" i="1" s="1"/>
  <c r="AP287" i="1"/>
  <c r="E287" i="1" s="1"/>
  <c r="I287" i="1" s="1"/>
  <c r="AP207" i="1"/>
  <c r="E207" i="1" s="1"/>
  <c r="I207" i="1" s="1"/>
  <c r="AP225" i="1"/>
  <c r="E225" i="1" s="1"/>
  <c r="I225" i="1" s="1"/>
  <c r="AP235" i="1"/>
  <c r="E235" i="1" s="1"/>
  <c r="I235" i="1" s="1"/>
  <c r="AP255" i="1"/>
  <c r="E255" i="1" s="1"/>
  <c r="I255" i="1" s="1"/>
  <c r="AP264" i="1"/>
  <c r="E264" i="1" s="1"/>
  <c r="I264" i="1" s="1"/>
  <c r="AP279" i="1"/>
  <c r="E279" i="1" s="1"/>
  <c r="I279" i="1" s="1"/>
  <c r="AP313" i="1"/>
  <c r="E313" i="1" s="1"/>
  <c r="I313" i="1" s="1"/>
  <c r="AP148" i="1"/>
  <c r="E148" i="1" s="1"/>
  <c r="I148" i="1" s="1"/>
  <c r="AP158" i="1"/>
  <c r="E158" i="1" s="1"/>
  <c r="I158" i="1" s="1"/>
  <c r="AP186" i="1"/>
  <c r="E186" i="1" s="1"/>
  <c r="I186" i="1" s="1"/>
  <c r="AP240" i="1"/>
  <c r="E240" i="1" s="1"/>
  <c r="I240" i="1" s="1"/>
  <c r="AP241" i="1"/>
  <c r="E241" i="1" s="1"/>
  <c r="I241" i="1" s="1"/>
  <c r="AP259" i="1"/>
  <c r="E259" i="1" s="1"/>
  <c r="I259" i="1" s="1"/>
  <c r="F13" i="5"/>
  <c r="G13" i="5" s="1"/>
  <c r="C5" i="5" s="1"/>
  <c r="D11" i="5"/>
  <c r="C11" i="5"/>
  <c r="C3" i="5"/>
  <c r="AP192" i="1"/>
  <c r="E192" i="1" s="1"/>
  <c r="I192" i="1" s="1"/>
  <c r="AP193" i="1"/>
  <c r="E193" i="1" s="1"/>
  <c r="I193" i="1" s="1"/>
  <c r="AP263" i="1"/>
  <c r="E263" i="1" s="1"/>
  <c r="I263" i="1" s="1"/>
  <c r="AP301" i="1"/>
  <c r="E301" i="1" s="1"/>
  <c r="I301" i="1" s="1"/>
  <c r="AP309" i="1"/>
  <c r="E309" i="1" s="1"/>
  <c r="I309" i="1" s="1"/>
  <c r="AP312" i="1"/>
  <c r="E312" i="1" s="1"/>
  <c r="I312" i="1" s="1"/>
  <c r="AP128" i="1"/>
  <c r="E128" i="1" s="1"/>
  <c r="I128" i="1" s="1"/>
  <c r="AP129" i="1"/>
  <c r="E129" i="1" s="1"/>
  <c r="I129" i="1" s="1"/>
  <c r="AP130" i="1"/>
  <c r="E130" i="1" s="1"/>
  <c r="I130" i="1" s="1"/>
  <c r="AP144" i="1"/>
  <c r="E144" i="1" s="1"/>
  <c r="I144" i="1" s="1"/>
  <c r="AP146" i="1"/>
  <c r="E146" i="1" s="1"/>
  <c r="I146" i="1" s="1"/>
  <c r="AP198" i="1"/>
  <c r="E198" i="1" s="1"/>
  <c r="I198" i="1" s="1"/>
  <c r="AP231" i="1"/>
  <c r="E231" i="1" s="1"/>
  <c r="I231" i="1" s="1"/>
  <c r="AP239" i="1"/>
  <c r="E239" i="1" s="1"/>
  <c r="I239" i="1" s="1"/>
  <c r="AP245" i="1"/>
  <c r="E245" i="1" s="1"/>
  <c r="I245" i="1" s="1"/>
  <c r="AP300" i="1"/>
  <c r="E300" i="1" s="1"/>
  <c r="I300" i="1" s="1"/>
  <c r="AP304" i="1"/>
  <c r="E304" i="1" s="1"/>
  <c r="I304" i="1" s="1"/>
  <c r="AP308" i="1"/>
  <c r="E308" i="1" s="1"/>
  <c r="I308" i="1" s="1"/>
  <c r="AP307" i="1"/>
  <c r="E307" i="1" s="1"/>
  <c r="I307" i="1" s="1"/>
  <c r="AP299" i="1"/>
  <c r="E299" i="1" s="1"/>
  <c r="I299" i="1" s="1"/>
  <c r="AP291" i="1"/>
  <c r="E291" i="1" s="1"/>
  <c r="I291" i="1" s="1"/>
  <c r="AP275" i="1"/>
  <c r="E275" i="1" s="1"/>
  <c r="I275" i="1" s="1"/>
  <c r="AP267" i="1"/>
  <c r="E267" i="1" s="1"/>
  <c r="I267" i="1" s="1"/>
  <c r="AP195" i="1"/>
  <c r="E195" i="1" s="1"/>
  <c r="I195" i="1" s="1"/>
  <c r="AP155" i="1"/>
  <c r="E155" i="1" s="1"/>
  <c r="I155" i="1" s="1"/>
  <c r="AP131" i="1"/>
  <c r="E131" i="1" s="1"/>
  <c r="I131" i="1" s="1"/>
  <c r="AP306" i="1"/>
  <c r="E306" i="1" s="1"/>
  <c r="I306" i="1" s="1"/>
  <c r="AP298" i="1"/>
  <c r="E298" i="1" s="1"/>
  <c r="I298" i="1" s="1"/>
  <c r="AP290" i="1"/>
  <c r="E290" i="1" s="1"/>
  <c r="I290" i="1" s="1"/>
  <c r="AP282" i="1"/>
  <c r="E282" i="1" s="1"/>
  <c r="I282" i="1" s="1"/>
  <c r="AP274" i="1"/>
  <c r="E274" i="1" s="1"/>
  <c r="I274" i="1" s="1"/>
  <c r="AP266" i="1"/>
  <c r="E266" i="1" s="1"/>
  <c r="I266" i="1" s="1"/>
  <c r="AP258" i="1"/>
  <c r="E258" i="1" s="1"/>
  <c r="I258" i="1" s="1"/>
  <c r="AP250" i="1"/>
  <c r="E250" i="1" s="1"/>
  <c r="I250" i="1" s="1"/>
  <c r="AP242" i="1"/>
  <c r="E242" i="1" s="1"/>
  <c r="I242" i="1" s="1"/>
  <c r="AP202" i="1"/>
  <c r="E202" i="1" s="1"/>
  <c r="I202" i="1" s="1"/>
  <c r="AP194" i="1"/>
  <c r="E194" i="1" s="1"/>
  <c r="I194" i="1" s="1"/>
  <c r="AP305" i="1"/>
  <c r="E305" i="1" s="1"/>
  <c r="I305" i="1" s="1"/>
  <c r="AP297" i="1"/>
  <c r="E297" i="1" s="1"/>
  <c r="I297" i="1" s="1"/>
  <c r="AP289" i="1"/>
  <c r="E289" i="1" s="1"/>
  <c r="I289" i="1" s="1"/>
  <c r="AP281" i="1"/>
  <c r="E281" i="1" s="1"/>
  <c r="I281" i="1" s="1"/>
  <c r="AP273" i="1"/>
  <c r="E273" i="1" s="1"/>
  <c r="I273" i="1" s="1"/>
  <c r="AP265" i="1"/>
  <c r="E265" i="1" s="1"/>
  <c r="I265" i="1" s="1"/>
  <c r="AP271" i="1"/>
  <c r="E271" i="1" s="1"/>
  <c r="I271" i="1" s="1"/>
  <c r="AP199" i="1"/>
  <c r="E199" i="1" s="1"/>
  <c r="I199" i="1" s="1"/>
  <c r="AP191" i="1"/>
  <c r="E191" i="1" s="1"/>
  <c r="I191" i="1" s="1"/>
  <c r="AP143" i="1"/>
  <c r="E143" i="1" s="1"/>
  <c r="I143" i="1" s="1"/>
  <c r="AP310" i="1"/>
  <c r="E310" i="1" s="1"/>
  <c r="I310" i="1" s="1"/>
  <c r="AP302" i="1"/>
  <c r="E302" i="1" s="1"/>
  <c r="I302" i="1" s="1"/>
  <c r="AP294" i="1"/>
  <c r="E294" i="1" s="1"/>
  <c r="I294" i="1" s="1"/>
  <c r="AP286" i="1"/>
  <c r="E286" i="1" s="1"/>
  <c r="I286" i="1" s="1"/>
  <c r="AP278" i="1"/>
  <c r="E278" i="1" s="1"/>
  <c r="I278" i="1" s="1"/>
  <c r="AP270" i="1"/>
  <c r="E270" i="1" s="1"/>
  <c r="I270" i="1" s="1"/>
  <c r="AP262" i="1"/>
  <c r="E262" i="1" s="1"/>
  <c r="I262" i="1" s="1"/>
  <c r="AP254" i="1"/>
  <c r="E254" i="1" s="1"/>
  <c r="I254" i="1" s="1"/>
  <c r="AP246" i="1"/>
  <c r="E246" i="1" s="1"/>
  <c r="I246" i="1" s="1"/>
  <c r="AP222" i="1"/>
  <c r="E222" i="1" s="1"/>
  <c r="I222" i="1" s="1"/>
  <c r="AP214" i="1"/>
  <c r="E214" i="1" s="1"/>
  <c r="I214" i="1" s="1"/>
  <c r="AP81" i="1"/>
  <c r="E81" i="1" s="1"/>
  <c r="I81" i="1" s="1"/>
  <c r="AP97" i="1"/>
  <c r="E97" i="1" s="1"/>
  <c r="I97" i="1" s="1"/>
  <c r="AP127" i="1"/>
  <c r="E127" i="1" s="1"/>
  <c r="I127" i="1" s="1"/>
  <c r="AP196" i="1"/>
  <c r="E196" i="1" s="1"/>
  <c r="I196" i="1" s="1"/>
  <c r="AP197" i="1"/>
  <c r="E197" i="1" s="1"/>
  <c r="I197" i="1" s="1"/>
  <c r="AP204" i="1"/>
  <c r="E204" i="1" s="1"/>
  <c r="I204" i="1" s="1"/>
  <c r="AP205" i="1"/>
  <c r="E205" i="1" s="1"/>
  <c r="I205" i="1" s="1"/>
  <c r="AP212" i="1"/>
  <c r="E212" i="1" s="1"/>
  <c r="I212" i="1" s="1"/>
  <c r="AP243" i="1"/>
  <c r="E243" i="1" s="1"/>
  <c r="I243" i="1" s="1"/>
  <c r="AP248" i="1"/>
  <c r="E248" i="1" s="1"/>
  <c r="I248" i="1" s="1"/>
  <c r="AP249" i="1"/>
  <c r="E249" i="1" s="1"/>
  <c r="I249" i="1" s="1"/>
  <c r="AP285" i="1"/>
  <c r="E285" i="1" s="1"/>
  <c r="I285" i="1" s="1"/>
  <c r="AP292" i="1"/>
  <c r="E292" i="1" s="1"/>
  <c r="I292" i="1" s="1"/>
  <c r="AP296" i="1"/>
  <c r="E296" i="1" s="1"/>
  <c r="I296" i="1" s="1"/>
  <c r="AP216" i="1"/>
  <c r="E216" i="1" s="1"/>
  <c r="I216" i="1" s="1"/>
  <c r="AP252" i="1"/>
  <c r="E252" i="1" s="1"/>
  <c r="I252" i="1" s="1"/>
  <c r="AP253" i="1"/>
  <c r="E253" i="1" s="1"/>
  <c r="I253" i="1" s="1"/>
  <c r="AP277" i="1"/>
  <c r="E277" i="1" s="1"/>
  <c r="I277" i="1" s="1"/>
  <c r="AP284" i="1"/>
  <c r="E284" i="1" s="1"/>
  <c r="I284" i="1" s="1"/>
  <c r="AP288" i="1"/>
  <c r="E288" i="1" s="1"/>
  <c r="I288" i="1" s="1"/>
  <c r="AP303" i="1"/>
  <c r="E303" i="1" s="1"/>
  <c r="I303" i="1" s="1"/>
  <c r="AP311" i="1"/>
  <c r="E311" i="1" s="1"/>
  <c r="I311" i="1" s="1"/>
  <c r="C12" i="5" l="1"/>
</calcChain>
</file>

<file path=xl/sharedStrings.xml><?xml version="1.0" encoding="utf-8"?>
<sst xmlns="http://schemas.openxmlformats.org/spreadsheetml/2006/main" count="10270" uniqueCount="3654">
  <si>
    <t>Placa Cons.</t>
  </si>
  <si>
    <t>Auto Consulta</t>
  </si>
  <si>
    <t>RESPONSÁVEL</t>
  </si>
  <si>
    <t>Valor</t>
  </si>
  <si>
    <t>Status Prazo</t>
  </si>
  <si>
    <t>Data P/ Indicação</t>
  </si>
  <si>
    <t>Status Indicação</t>
  </si>
  <si>
    <t>Envio de Termo</t>
  </si>
  <si>
    <t>Solicitado CNH</t>
  </si>
  <si>
    <t>ID MULTA</t>
  </si>
  <si>
    <t>PLACA</t>
  </si>
  <si>
    <t>RENAVAM</t>
  </si>
  <si>
    <t>GRUPO</t>
  </si>
  <si>
    <t>DATA HORA CADASTRO</t>
  </si>
  <si>
    <t>DATA HORA INFRAÇÃO</t>
  </si>
  <si>
    <t>AUTO INFRAÇÃO</t>
  </si>
  <si>
    <t>AIT FISICO</t>
  </si>
  <si>
    <t>AIT ORIGINÁRIA</t>
  </si>
  <si>
    <t>ORGÃO DE TRÂNSITO</t>
  </si>
  <si>
    <t>SITUAÇÃO</t>
  </si>
  <si>
    <t>DATA VENCIMENTO</t>
  </si>
  <si>
    <t>ENDEREÇO</t>
  </si>
  <si>
    <t>CIDADE</t>
  </si>
  <si>
    <t>CÓDIGO INFRAÇÃO</t>
  </si>
  <si>
    <t>DESCRIÇÃO INFRAÇÃO</t>
  </si>
  <si>
    <t>VALOR</t>
  </si>
  <si>
    <t>AP CONDUTOR DATA VENCIMENTO</t>
  </si>
  <si>
    <t>STATUS MULTA</t>
  </si>
  <si>
    <t>FINALIZOU NOTIFICAÇÃO</t>
  </si>
  <si>
    <t>PONTOS</t>
  </si>
  <si>
    <t>GRAVIDADE</t>
  </si>
  <si>
    <t>FATURAMENTO</t>
  </si>
  <si>
    <t>VEL. MEDIDA</t>
  </si>
  <si>
    <t>VEL. REGULAMENTADA</t>
  </si>
  <si>
    <t>DATA ENVIO E-MAIL</t>
  </si>
  <si>
    <t>NOME CONDUTOR</t>
  </si>
  <si>
    <t>STATUS INDICAÇÃO</t>
  </si>
  <si>
    <t>RECURSO</t>
  </si>
  <si>
    <t>STATUS PAGAMENTO</t>
  </si>
  <si>
    <t>DATA PARA PAGAMENTO MULTA</t>
  </si>
  <si>
    <t>SYG0C81</t>
  </si>
  <si>
    <t>01373995707</t>
  </si>
  <si>
    <t>EQS ENGENHARIA S.A.</t>
  </si>
  <si>
    <t>01/03/2024 01:52:03</t>
  </si>
  <si>
    <t>23/02/2024 07:54</t>
  </si>
  <si>
    <t>TE00098430</t>
  </si>
  <si>
    <t>PREFEITURA MUNICIPAL DE SAO LEOPOLDO - RS</t>
  </si>
  <si>
    <t>NOTIFICADO</t>
  </si>
  <si>
    <t>-</t>
  </si>
  <si>
    <t>RUA MARCO POLO, 56</t>
  </si>
  <si>
    <t>SAO LEOPOLDO</t>
  </si>
  <si>
    <t>573-80</t>
  </si>
  <si>
    <t>TRANSITAR PELA CONTRAMAO DE DIRECAO EM VIA C SINALIZACAO DE REGUL SENTIDOUNICO</t>
  </si>
  <si>
    <t>29/04/2024</t>
  </si>
  <si>
    <t>EM ABERTO</t>
  </si>
  <si>
    <t>SIM</t>
  </si>
  <si>
    <t>Gravissima</t>
  </si>
  <si>
    <t>MEDIÇÃO A FATURAR</t>
  </si>
  <si>
    <t>03/03/2024</t>
  </si>
  <si>
    <t>LEONARDO DICK</t>
  </si>
  <si>
    <t xml:space="preserve"> Processo de indicação validado pela Movida</t>
  </si>
  <si>
    <t>Em análise</t>
  </si>
  <si>
    <t>SYG0D13</t>
  </si>
  <si>
    <t>01374001411</t>
  </si>
  <si>
    <t>01/03/2024 01:52:21</t>
  </si>
  <si>
    <t>23/02/2024 18:04</t>
  </si>
  <si>
    <t>L26070699</t>
  </si>
  <si>
    <t>PREFEITURA MUNICIPAL DE RIBEIRAO PRETO - SP</t>
  </si>
  <si>
    <t>IMPOSTO</t>
  </si>
  <si>
    <t>22/05/2024</t>
  </si>
  <si>
    <t>AV FABIO BARRETO, DEFRONTE AO N. 41</t>
  </si>
  <si>
    <t>Ribeirão Preto</t>
  </si>
  <si>
    <t>763-31</t>
  </si>
  <si>
    <t>DIRIGIR VEICULO SEGURANDO TELEFONE CELULAR</t>
  </si>
  <si>
    <t>03/04/2024</t>
  </si>
  <si>
    <t>NADA CONSTA NO ÓRGÃO</t>
  </si>
  <si>
    <t>EURIPEDES DE PAULA ROCHA</t>
  </si>
  <si>
    <t>SYG0C76</t>
  </si>
  <si>
    <t>01373989421</t>
  </si>
  <si>
    <t>01/03/2024 01:54:40</t>
  </si>
  <si>
    <t>23/02/2024 19:02</t>
  </si>
  <si>
    <t>AH11545595</t>
  </si>
  <si>
    <t>PREFEITURA MUNICIPAL DE BELO HORIZONTE - MG</t>
  </si>
  <si>
    <t>AVENIDA VEREADOR CICERO ILDEFONSO, 953 SENTIDO BAIRRO/CENTRO FAIXA 1 - ESQUERDA</t>
  </si>
  <si>
    <t>BELO HORIZONTE</t>
  </si>
  <si>
    <t>745-50</t>
  </si>
  <si>
    <t>TRANSITAR EM VELOCIDADE SUPERIOR A MAXIMA PERMITIDA EM ATE 20</t>
  </si>
  <si>
    <t>04/04/2024</t>
  </si>
  <si>
    <t xml:space="preserve">Media </t>
  </si>
  <si>
    <t>VINICIUS LUIZ PEREIRA E MARQUES</t>
  </si>
  <si>
    <t>SYG0C34</t>
  </si>
  <si>
    <t>00001001518</t>
  </si>
  <si>
    <t>01/03/2024 02:42:31</t>
  </si>
  <si>
    <t>21/02/2024 22:56</t>
  </si>
  <si>
    <t>TE00122163</t>
  </si>
  <si>
    <t>DETRAN - RS</t>
  </si>
  <si>
    <t>AV PORTO ALEGRE, 367</t>
  </si>
  <si>
    <t>IMBE</t>
  </si>
  <si>
    <t>518-52</t>
  </si>
  <si>
    <t>DEIXAR O PASSAGEIRO DE USAR O CINTO SEGURANCA</t>
  </si>
  <si>
    <t xml:space="preserve">Grave </t>
  </si>
  <si>
    <t>RODRIGO GOUVEA NUNES</t>
  </si>
  <si>
    <t>SYG0F01</t>
  </si>
  <si>
    <t>01373995120</t>
  </si>
  <si>
    <t>04/03/2024 18:58:20</t>
  </si>
  <si>
    <t>23/02/2024 16:00</t>
  </si>
  <si>
    <t>S039984210</t>
  </si>
  <si>
    <t>DNIT - DEPARTAMENTO NACIONAL DE INFRA-ESTRUTURA DE TRANSPORTES</t>
  </si>
  <si>
    <t>15/04/2024</t>
  </si>
  <si>
    <t>BR282 KM 80,185</t>
  </si>
  <si>
    <t>RANCHO QUEIMADO</t>
  </si>
  <si>
    <t>746-30</t>
  </si>
  <si>
    <t>TRANSITAR EM VELOCIDADE SUPERIOR A MAXIMA PERMITIDA EM MAIS DE 20 ATE 50</t>
  </si>
  <si>
    <t>16/04/2024</t>
  </si>
  <si>
    <t>BAIXADO</t>
  </si>
  <si>
    <t>05/03/2024</t>
  </si>
  <si>
    <t>JOSIEL LOURENCO DA ROSA</t>
  </si>
  <si>
    <t>04/03/2024 18:58:31</t>
  </si>
  <si>
    <t>23/02/2024 19:16</t>
  </si>
  <si>
    <t>S039984312</t>
  </si>
  <si>
    <t>BR282 KM 305,8</t>
  </si>
  <si>
    <t>VARGEM</t>
  </si>
  <si>
    <t>FGW1J61</t>
  </si>
  <si>
    <t>01375282643</t>
  </si>
  <si>
    <t>05/03/2024 02:14:50</t>
  </si>
  <si>
    <t>29/02/2024 12:00</t>
  </si>
  <si>
    <t>T658094262</t>
  </si>
  <si>
    <t>DEPARTAMENTO DE POLICIA RODOVIARIA FEDERAL</t>
  </si>
  <si>
    <t>BR - 365 KM - 413 UF - MG</t>
  </si>
  <si>
    <t>596-70</t>
  </si>
  <si>
    <t>ULTRAPASSAR PELA CONTRAMAO LINHA DE DIVISAO DE FLUXOS OPOSTOS CONTINUA AMARELA</t>
  </si>
  <si>
    <t>04/05/2024</t>
  </si>
  <si>
    <t>13/03/2024</t>
  </si>
  <si>
    <t>JOAO PEDRO RODRIGUES DE PAULO</t>
  </si>
  <si>
    <t>SYG0C98</t>
  </si>
  <si>
    <t>01373990764</t>
  </si>
  <si>
    <t>07/03/2024 09:41:08</t>
  </si>
  <si>
    <t>28/02/2024 17:45</t>
  </si>
  <si>
    <t>TE01711269</t>
  </si>
  <si>
    <t>PREFEITURA MUNICIPAL DE PORTO ALEGRE - RS</t>
  </si>
  <si>
    <t>RUA PROFESSOR CRISTIANO FISCHER, 2062</t>
  </si>
  <si>
    <t>PORTO ALEGRE</t>
  </si>
  <si>
    <t>555-00</t>
  </si>
  <si>
    <t>ESTACIONAR EM LOCALHORARIO PROIBIDO ESPECIFICAMENTE PELA SINALIZACAO</t>
  </si>
  <si>
    <t>06/05/2024</t>
  </si>
  <si>
    <t>CRISTIANO FOGACA NUNES OSBAND</t>
  </si>
  <si>
    <t>SYG0D43</t>
  </si>
  <si>
    <t>01373993984</t>
  </si>
  <si>
    <t>07/03/2024 09:41:24</t>
  </si>
  <si>
    <t>27/02/2024 13:40</t>
  </si>
  <si>
    <t>T29404499</t>
  </si>
  <si>
    <t>PREFEITURA MUNICIPAL DE TERESOPOLIS - RJ</t>
  </si>
  <si>
    <t>16/07/2024</t>
  </si>
  <si>
    <t>AV FELICIANO SODRE PROX AO N 76</t>
  </si>
  <si>
    <t>TERESOPOLIS</t>
  </si>
  <si>
    <t>545-21</t>
  </si>
  <si>
    <t>ESTACIONAR NO PASSEIO</t>
  </si>
  <si>
    <t>NÃO</t>
  </si>
  <si>
    <t xml:space="preserve"> Link enviado</t>
  </si>
  <si>
    <t>SYG0F02</t>
  </si>
  <si>
    <t>01373995146</t>
  </si>
  <si>
    <t>07/03/2024 09:41:27</t>
  </si>
  <si>
    <t>01/03/2024 11:43</t>
  </si>
  <si>
    <t>P0B5F00107</t>
  </si>
  <si>
    <t>RUA ALVARO MEDEIROS DE SANTIAGO, AREIAS - SAO JOSE - SANTA CATARINA, 88113-015,</t>
  </si>
  <si>
    <t>SAO JOSE</t>
  </si>
  <si>
    <t>735-80</t>
  </si>
  <si>
    <t>DIRIGIR VEIC COM APENAS UMA DAS MAOSEXCETO QUANDO PERMITIDO PCTB</t>
  </si>
  <si>
    <t>22/04/2024</t>
  </si>
  <si>
    <t>ROGER LAURENTINO VIANA</t>
  </si>
  <si>
    <t>SYG0E82</t>
  </si>
  <si>
    <t>01373990039</t>
  </si>
  <si>
    <t>08/03/2024 22:03:06</t>
  </si>
  <si>
    <t>21/02/2024 13:33</t>
  </si>
  <si>
    <t>DMT0055415</t>
  </si>
  <si>
    <t>PREFEITURA MUNICIPAL DE SANTO ANGELO - RS</t>
  </si>
  <si>
    <t>BRASIL, 1000</t>
  </si>
  <si>
    <t>SANTO ANGELO</t>
  </si>
  <si>
    <t>554-12</t>
  </si>
  <si>
    <t>ESTACIONAR EM DESACORDO COM A REGULAMENTACAO ESTACIONAMENTO ROTATIVO</t>
  </si>
  <si>
    <t>LUCIANO SILVEIRA DA SILVA</t>
  </si>
  <si>
    <t>SYG0E45</t>
  </si>
  <si>
    <t>01373993488</t>
  </si>
  <si>
    <t>08/03/2024 22:06:11</t>
  </si>
  <si>
    <t>23/02/2024 14:01</t>
  </si>
  <si>
    <t>T000017066</t>
  </si>
  <si>
    <t>PREFEITURA MUNICIPAL DE CAMPO MOURAO - PR</t>
  </si>
  <si>
    <t>01/07/2024</t>
  </si>
  <si>
    <t>AVENIDA CAPITAO INDIO BANDEIRA, 1854.</t>
  </si>
  <si>
    <t>CAMPO MOURAO</t>
  </si>
  <si>
    <t>PAGO</t>
  </si>
  <si>
    <t>MATHEUS FELIPE RODRIGUES DE OLIVEIRA</t>
  </si>
  <si>
    <t>12/03/2024 16:46:37</t>
  </si>
  <si>
    <t>06/03/2024 16:52</t>
  </si>
  <si>
    <t>1DF0864891</t>
  </si>
  <si>
    <t>DER - SP</t>
  </si>
  <si>
    <t>17/06/2024</t>
  </si>
  <si>
    <t>SP 322 KM 310 METROS 900</t>
  </si>
  <si>
    <t>RIBEIRAO PRETO</t>
  </si>
  <si>
    <t>570-30</t>
  </si>
  <si>
    <t>DEIXAR DE CONSERVAR O VEICULO NA FAIXA A ELE DESTINADA PELA SINALIZACAO DEREGULAMENTACAO</t>
  </si>
  <si>
    <t>17/04/2024</t>
  </si>
  <si>
    <t>VINICIUS ARGOLO DA SILVA SANTOS</t>
  </si>
  <si>
    <t>STY0I71</t>
  </si>
  <si>
    <t>01376593960</t>
  </si>
  <si>
    <t>12/03/2024 20:22:29</t>
  </si>
  <si>
    <t>01/03/2024 13:14</t>
  </si>
  <si>
    <t>1J4000938</t>
  </si>
  <si>
    <t>11/06/2024</t>
  </si>
  <si>
    <t>SP-021 KM 000 a 800 metros sentido sul</t>
  </si>
  <si>
    <t>EMBU DAS ARTES</t>
  </si>
  <si>
    <t>05/04/2024</t>
  </si>
  <si>
    <t>SUX7I21</t>
  </si>
  <si>
    <t>00001000552</t>
  </si>
  <si>
    <t>12/03/2024 23:54:48</t>
  </si>
  <si>
    <t>01/03/2024 21:26</t>
  </si>
  <si>
    <t>RC00070884</t>
  </si>
  <si>
    <t>PREFEITURA MUNICIPAL DE CARIACICA - ES</t>
  </si>
  <si>
    <t>AV MARIO GURGEL KM 2,77 SENTIDO:PRINCIPAL DECRESCENTE</t>
  </si>
  <si>
    <t>CARIACICA</t>
  </si>
  <si>
    <t>SYG0C44</t>
  </si>
  <si>
    <t>01373997912</t>
  </si>
  <si>
    <t>13/03/2024 09:01:37</t>
  </si>
  <si>
    <t>28/02/2024 12:37</t>
  </si>
  <si>
    <t>D000037951</t>
  </si>
  <si>
    <t>PREFEITURA MUNICIPAL DE DOIS VIZINHOS - PR</t>
  </si>
  <si>
    <t>27/06/2024</t>
  </si>
  <si>
    <t>AV PRES KENNEDY 1710</t>
  </si>
  <si>
    <t xml:space="preserve"> DOIS VIZINHOS</t>
  </si>
  <si>
    <t>14/03/2024</t>
  </si>
  <si>
    <t>SANDER DEIVID DA SILVA SILVEIRA</t>
  </si>
  <si>
    <t>GDZ8I71</t>
  </si>
  <si>
    <t>01375602567</t>
  </si>
  <si>
    <t>13/03/2024 12:26:20</t>
  </si>
  <si>
    <t>07/03/2024 13:46</t>
  </si>
  <si>
    <t>TR00336357</t>
  </si>
  <si>
    <t>PREFEITURA MUNICIPAL DE TERESINA - PI</t>
  </si>
  <si>
    <t>Rua 24 de Janeiro 278,</t>
  </si>
  <si>
    <t>TERESINA</t>
  </si>
  <si>
    <t>FRP6J91</t>
  </si>
  <si>
    <t>01374372649</t>
  </si>
  <si>
    <t>14/03/2024 22:43:57</t>
  </si>
  <si>
    <t>27/02/2024 15:21</t>
  </si>
  <si>
    <t>S040033935</t>
  </si>
  <si>
    <t>BR381 KM 454,93</t>
  </si>
  <si>
    <t>15/03/2024</t>
  </si>
  <si>
    <t>ROSEMIR ELOI LEAL</t>
  </si>
  <si>
    <t>SWI5E90</t>
  </si>
  <si>
    <t>01375603075</t>
  </si>
  <si>
    <t>15/03/2024 00:13:55</t>
  </si>
  <si>
    <t>19/02/2024 13:37</t>
  </si>
  <si>
    <t>M000162449</t>
  </si>
  <si>
    <t>PREFEITURA MUNICIPAL DE LONDRINA - PR</t>
  </si>
  <si>
    <t>AV. WINSTON CHURCHILL, CONFLUENCIA COM AV. RIO BRANCO SENT  SN</t>
  </si>
  <si>
    <t>LONDRINA</t>
  </si>
  <si>
    <t>605-03</t>
  </si>
  <si>
    <t>AVANCAR O SINAL VERMELHO DO SEMAFORO FISCALIZACAO ELETRONICA</t>
  </si>
  <si>
    <t>17/03/2024 03:55:57</t>
  </si>
  <si>
    <t>06/03/2024 18:57</t>
  </si>
  <si>
    <t>TE01722533</t>
  </si>
  <si>
    <t>AVENIDA PIRAPO, 219</t>
  </si>
  <si>
    <t>13/05/2024</t>
  </si>
  <si>
    <t>20/03/2024</t>
  </si>
  <si>
    <t>SYG0C35</t>
  </si>
  <si>
    <t>01373990160</t>
  </si>
  <si>
    <t>17/03/2024 03:57:02</t>
  </si>
  <si>
    <t>07/03/2024 18:13</t>
  </si>
  <si>
    <t>TE01718405</t>
  </si>
  <si>
    <t>BALTAZAR DE OLIVEIRA GARCIA, 3221</t>
  </si>
  <si>
    <t>ALISON ROBERTO DE QUADRA DOS SANTOS</t>
  </si>
  <si>
    <t>SYG0E55</t>
  </si>
  <si>
    <t>01373994808</t>
  </si>
  <si>
    <t>17/03/2024 03:57:48</t>
  </si>
  <si>
    <t>06/03/2024 12:03</t>
  </si>
  <si>
    <t>TE01717352</t>
  </si>
  <si>
    <t>IPIRANGA CB X PORTUGUESA CRUZAMENTO</t>
  </si>
  <si>
    <t>763-32</t>
  </si>
  <si>
    <t>DIRIGIR VEICULO MANUSEANDO TELEFONE CELULAR</t>
  </si>
  <si>
    <t>09/05/2024</t>
  </si>
  <si>
    <t>ALIRIO THOMAZ VALENTIM</t>
  </si>
  <si>
    <t>SYG9I01</t>
  </si>
  <si>
    <t>01373987879</t>
  </si>
  <si>
    <t>17/03/2024 04:05:41</t>
  </si>
  <si>
    <t>07/03/2024 23:38</t>
  </si>
  <si>
    <t>R002967748</t>
  </si>
  <si>
    <t>SECRETARIA DE INFRAESTRUTURA DO ESTADO DA BAHIA</t>
  </si>
  <si>
    <t>Rod. BA528, Km 7,7 - SENTIDO DECRESCENTE</t>
  </si>
  <si>
    <t>SALVADOR</t>
  </si>
  <si>
    <t>CLAUDIO DE BRITO SOUSA</t>
  </si>
  <si>
    <t>SYG0E98</t>
  </si>
  <si>
    <t>01373994930</t>
  </si>
  <si>
    <t>17/03/2024 04:50:15</t>
  </si>
  <si>
    <t>07/03/2024 06:50</t>
  </si>
  <si>
    <t>T723874573</t>
  </si>
  <si>
    <t>28/04/2024</t>
  </si>
  <si>
    <t>BR - 101 KM - 198 UF - SC</t>
  </si>
  <si>
    <t>FLORIANOPOLIS</t>
  </si>
  <si>
    <t>581-97</t>
  </si>
  <si>
    <t>TRANSITAR COM O VEICULO EM ACOSTAMENTOS</t>
  </si>
  <si>
    <t>11/05/2024</t>
  </si>
  <si>
    <t>PAULO RICARDO DE OLIVEIRA RAHEL</t>
  </si>
  <si>
    <t>STK5J11</t>
  </si>
  <si>
    <t>01374372738</t>
  </si>
  <si>
    <t>17/03/2024 17:18:53</t>
  </si>
  <si>
    <t>23/02/2024 17:09</t>
  </si>
  <si>
    <t>AM02868873</t>
  </si>
  <si>
    <t>DETRAN - MG</t>
  </si>
  <si>
    <t>18/03/2024</t>
  </si>
  <si>
    <t>BABITA CAMARGOS,686</t>
  </si>
  <si>
    <t>CONTAGEM</t>
  </si>
  <si>
    <t xml:space="preserve"> Upload Cnh pendente</t>
  </si>
  <si>
    <t>GJV6G51</t>
  </si>
  <si>
    <t>01374372622</t>
  </si>
  <si>
    <t>17/03/2024 20:55:39</t>
  </si>
  <si>
    <t>26/02/2024 15:42</t>
  </si>
  <si>
    <t>B156753944</t>
  </si>
  <si>
    <t>14/04/2024</t>
  </si>
  <si>
    <t>BR - 040 KM - 714 UF - MG</t>
  </si>
  <si>
    <t>773-01</t>
  </si>
  <si>
    <t>EVADIR-SE DA COBRANCA PELO USO DE RODOVIAS E VIAS URBANAS PARA NAO EFETUAR SEU PAGAMENTO</t>
  </si>
  <si>
    <t>01/05/2024</t>
  </si>
  <si>
    <t>MARCOS VINICIUS CORREA CONCEICAO</t>
  </si>
  <si>
    <t>SYG0C27</t>
  </si>
  <si>
    <t>01373995103</t>
  </si>
  <si>
    <t>17/03/2024 23:00:17</t>
  </si>
  <si>
    <t>03/03/2024 00:00</t>
  </si>
  <si>
    <t>E026854453</t>
  </si>
  <si>
    <t>DER - RS</t>
  </si>
  <si>
    <t>ERS-122 KM 108,000</t>
  </si>
  <si>
    <t>ANTONIO PRADO</t>
  </si>
  <si>
    <t>773-02</t>
  </si>
  <si>
    <t>DEIXAR DE EFETUAR PAGAMENTO PELO USO DE RODOVIAS E VIAS URBANAS NA FORMA ESTABELECIDA</t>
  </si>
  <si>
    <t>JOÃO VICTOR MARTINS DA SILVA</t>
  </si>
  <si>
    <t>SYG0D35</t>
  </si>
  <si>
    <t>01373990420</t>
  </si>
  <si>
    <t>18/03/2024 17:22:48</t>
  </si>
  <si>
    <t>06/03/2024 12:34</t>
  </si>
  <si>
    <t>R000138698</t>
  </si>
  <si>
    <t>PREFEITURA MUNICIPAL DE SAO JOSE DOS PINHAIS - PR</t>
  </si>
  <si>
    <t>05/07/2024</t>
  </si>
  <si>
    <t>AV DAS AMERICAS PROX AO N 1651</t>
  </si>
  <si>
    <t xml:space="preserve"> SAO JOSE DOS PINHAIS </t>
  </si>
  <si>
    <t>LINCOLN FELIPHE DE SOUSA</t>
  </si>
  <si>
    <t>SST3J01</t>
  </si>
  <si>
    <t>01374372452</t>
  </si>
  <si>
    <t>20/03/2024 20:27:13</t>
  </si>
  <si>
    <t>28/02/2024 06:10</t>
  </si>
  <si>
    <t>R026045759</t>
  </si>
  <si>
    <t>PREFEITURA MUNICIPAL DE GOIANIA - GO</t>
  </si>
  <si>
    <t>AV. ANHANGUERA X AV. REP. LIBANO  -ST. OESTE B. - SENT. OESTE/LESTE</t>
  </si>
  <si>
    <t>GOIANIA</t>
  </si>
  <si>
    <t>22/03/2024</t>
  </si>
  <si>
    <t>22/03/2024 02:37:35</t>
  </si>
  <si>
    <t>12/03/2024 19:37</t>
  </si>
  <si>
    <t>R026120580</t>
  </si>
  <si>
    <t>AV. CASTELO BRANCO X AV IPIRANGA-BAIRRO IPIRANGA B. - SENT. NORTE/SUL</t>
  </si>
  <si>
    <t>25/03/2024</t>
  </si>
  <si>
    <t>22/03/2024 02:38:23</t>
  </si>
  <si>
    <t>11/03/2024 23:31</t>
  </si>
  <si>
    <t>R026125953</t>
  </si>
  <si>
    <t>DER - GO</t>
  </si>
  <si>
    <t>GO 060 KM 016+200M S: GOIANIA/TRINDADE</t>
  </si>
  <si>
    <t>TRINDADE</t>
  </si>
  <si>
    <t>SUB6A50</t>
  </si>
  <si>
    <t>01376592301</t>
  </si>
  <si>
    <t>22/03/2024 12:12:51</t>
  </si>
  <si>
    <t>06/03/2024 12:51</t>
  </si>
  <si>
    <t>S040139803</t>
  </si>
  <si>
    <t>24/04/2024</t>
  </si>
  <si>
    <t>BR101 KM 100,3</t>
  </si>
  <si>
    <t>PARNAMIRIM</t>
  </si>
  <si>
    <t>30/04/2024</t>
  </si>
  <si>
    <t>JONAS CAVALCANTI DE OLIVEIRA</t>
  </si>
  <si>
    <t>SYG0C83</t>
  </si>
  <si>
    <t>01373995855</t>
  </si>
  <si>
    <t>24/03/2024 02:27:44</t>
  </si>
  <si>
    <t>14/03/2024 13:21</t>
  </si>
  <si>
    <t>TE01730707</t>
  </si>
  <si>
    <t>MUCIO TEIXEIRA, 188</t>
  </si>
  <si>
    <t>538-00</t>
  </si>
  <si>
    <t>ESTACIONAR NAS ESQUINAS E A MENOS DE 5M DO ALINHAMENTO DA VIA TRANSVERSAL</t>
  </si>
  <si>
    <t>17/05/2024</t>
  </si>
  <si>
    <t>27/03/2024</t>
  </si>
  <si>
    <t>GUILHERME BRUM</t>
  </si>
  <si>
    <t>SYG0C51</t>
  </si>
  <si>
    <t>01373998617</t>
  </si>
  <si>
    <t>24/03/2024 02:28:29</t>
  </si>
  <si>
    <t>19/03/2024 08:27</t>
  </si>
  <si>
    <t>Z000231794</t>
  </si>
  <si>
    <t>DER - PR</t>
  </si>
  <si>
    <t>12/07/2024</t>
  </si>
  <si>
    <t>PR 323 KM 278</t>
  </si>
  <si>
    <t>CRUZEIRO DO OESTE</t>
  </si>
  <si>
    <t>772-20</t>
  </si>
  <si>
    <t>EM MOV DEIX DE MAN ACES LUZ BAIXA DE DIA, EM ROD PIS SIMP SIT FORA PER URB, VEIC DESP LUZ ROD DIUR</t>
  </si>
  <si>
    <t>HERBEN ALEXANDRE DE AZEVEDO</t>
  </si>
  <si>
    <t>SYG0D05</t>
  </si>
  <si>
    <t>01373991817</t>
  </si>
  <si>
    <t>24/03/2024 02:28:35</t>
  </si>
  <si>
    <t>14/03/2024 16:50</t>
  </si>
  <si>
    <t>TE01819361</t>
  </si>
  <si>
    <t>RSC 287 KM 185</t>
  </si>
  <si>
    <t>AGUDO</t>
  </si>
  <si>
    <t>597-50</t>
  </si>
  <si>
    <t>DEIXAR DE PARAR NO ACOSTAMENTO A DIREITA P CRUZAR PISTA OU ENTRAR A ES QUERDA</t>
  </si>
  <si>
    <t>23/05/2024</t>
  </si>
  <si>
    <t>HERTON MACHADO BUSNELLO</t>
  </si>
  <si>
    <t>SYG0D36</t>
  </si>
  <si>
    <t>01373990489</t>
  </si>
  <si>
    <t>06/03/2024 12:27</t>
  </si>
  <si>
    <t>G001593012</t>
  </si>
  <si>
    <t>PREFEITURA MUNICIPAL DE CURITIBA - PR</t>
  </si>
  <si>
    <t>15/07/2024</t>
  </si>
  <si>
    <t>RUA PADRE ANCHIETA SENTIDO CENTRO 1231 OP</t>
  </si>
  <si>
    <t>CURITIBA</t>
  </si>
  <si>
    <t>PATRICK RAMOS COSTA</t>
  </si>
  <si>
    <t>SYG0C24</t>
  </si>
  <si>
    <t>01373988760</t>
  </si>
  <si>
    <t>24/03/2024 02:29:54</t>
  </si>
  <si>
    <t>06/03/2024 13:02</t>
  </si>
  <si>
    <t>E002519783</t>
  </si>
  <si>
    <t>R. GUILHERME IHLENFELDT N 245.</t>
  </si>
  <si>
    <t>JOSE DAVID RUIZ VIVAS</t>
  </si>
  <si>
    <t>SYG0E78</t>
  </si>
  <si>
    <t>01373989740</t>
  </si>
  <si>
    <t>24/03/2024 02:30:42</t>
  </si>
  <si>
    <t>14/03/2024 10:10</t>
  </si>
  <si>
    <t>TE01631840</t>
  </si>
  <si>
    <t>PREFEITURA MUNICIPAL DE LAJEADO - RS</t>
  </si>
  <si>
    <t>AVENIDA SENADOR ALBERTO PASQUALINI, 1651</t>
  </si>
  <si>
    <t>LAJEADO</t>
  </si>
  <si>
    <t>20/05/2024</t>
  </si>
  <si>
    <t>CRISTIAN LIMA COSTA</t>
  </si>
  <si>
    <t>SYG9I05</t>
  </si>
  <si>
    <t>01373988514</t>
  </si>
  <si>
    <t>24/03/2024 02:31:37</t>
  </si>
  <si>
    <t>05/03/2024 17:21</t>
  </si>
  <si>
    <t>SE00105935</t>
  </si>
  <si>
    <t>PREFEITURA MUNICIPAL DE SERRA - ES</t>
  </si>
  <si>
    <t>RUA CASSIMIRO DE ABREU</t>
  </si>
  <si>
    <t>SERRA</t>
  </si>
  <si>
    <t>604-12</t>
  </si>
  <si>
    <t>EXECUTAR OPERACAO DE CONVERSAO A ESQUERDA EM LOCAL PROIBIDO PELA SINALIZACAO</t>
  </si>
  <si>
    <t>RUBIANO ANTONIO MARTINS DA SILVA</t>
  </si>
  <si>
    <t>SYG0E35</t>
  </si>
  <si>
    <t>01373992686</t>
  </si>
  <si>
    <t>24/03/2024 02:32:33</t>
  </si>
  <si>
    <t>05/03/2024 17:07</t>
  </si>
  <si>
    <t>G001598793</t>
  </si>
  <si>
    <t>AVENIDA SETE DE SETEMBRO 4699 OP</t>
  </si>
  <si>
    <t>MOISES MENDES DOS SANTOS</t>
  </si>
  <si>
    <t>SYG0D37</t>
  </si>
  <si>
    <t>01373990535</t>
  </si>
  <si>
    <t>24/03/2024 02:35:29</t>
  </si>
  <si>
    <t>11/03/2024 14:58</t>
  </si>
  <si>
    <t>G001607273</t>
  </si>
  <si>
    <t>RUA GENERAL CARNEIRO 1001</t>
  </si>
  <si>
    <t>JOAO GABRIEL NASCIMENTO COLACO</t>
  </si>
  <si>
    <t>GCL2D81</t>
  </si>
  <si>
    <t>00001001139</t>
  </si>
  <si>
    <t>24/03/2024 03:44:36</t>
  </si>
  <si>
    <t>13/03/2024 17:13</t>
  </si>
  <si>
    <t>AI06150478</t>
  </si>
  <si>
    <t>DER - MG</t>
  </si>
  <si>
    <t>08/07/2024</t>
  </si>
  <si>
    <t>MGC491 KM 261,00 TRES CORACOES FX1 SD, KM0</t>
  </si>
  <si>
    <t>TRES CORACOES</t>
  </si>
  <si>
    <t>SYG0C82</t>
  </si>
  <si>
    <t>00001001159</t>
  </si>
  <si>
    <t>24/03/2024 03:49:28</t>
  </si>
  <si>
    <t>15/03/2024 12:01</t>
  </si>
  <si>
    <t>TE01688566</t>
  </si>
  <si>
    <t>AV ASSIS BRASIL, 4165</t>
  </si>
  <si>
    <t>736-62</t>
  </si>
  <si>
    <t>DIRIGIR VEICULO UTILIZANDOSE DE TELEFONE CELULAR</t>
  </si>
  <si>
    <t>FAGNER ALVES SOARES</t>
  </si>
  <si>
    <t>SUO1G01</t>
  </si>
  <si>
    <t>01374372479</t>
  </si>
  <si>
    <t>26/03/2024 16:54:45</t>
  </si>
  <si>
    <t>22/02/2024 11:24</t>
  </si>
  <si>
    <t>NW00047048</t>
  </si>
  <si>
    <t>PREFEITURA MUNICIPAL DE APARECIDA DE GOIANIA - GO</t>
  </si>
  <si>
    <t>ALAMEDA ANTONIO ALVEZ NETO QD 48 LT 04 JD MARIA INES SENTIDO CENTRO</t>
  </si>
  <si>
    <t>APARECIDA DE GOIANIA</t>
  </si>
  <si>
    <t>RAFAEL JOSE CAMBOIM BELLAN</t>
  </si>
  <si>
    <t>SSZ7H11</t>
  </si>
  <si>
    <t>01377196710</t>
  </si>
  <si>
    <t>29/03/2024 19:34:25</t>
  </si>
  <si>
    <t>20/03/2024 22:31</t>
  </si>
  <si>
    <t>1J6105048</t>
  </si>
  <si>
    <t>02/07/2024</t>
  </si>
  <si>
    <t>SP-334 KM 330 a 350 metros sentido sul</t>
  </si>
  <si>
    <t>JARDINOPOLIS</t>
  </si>
  <si>
    <t>01/04/2024</t>
  </si>
  <si>
    <t>REGINALDO DONIZETE APARECIDO HILARIO</t>
  </si>
  <si>
    <t>SYG0C73</t>
  </si>
  <si>
    <t>01373989111</t>
  </si>
  <si>
    <t>31/03/2024 03:44:21</t>
  </si>
  <si>
    <t>20/03/2024 15:24</t>
  </si>
  <si>
    <t>AG08530797</t>
  </si>
  <si>
    <t>PREFEITURA MUNICIPAL DE TEOFILO OTONI - MG</t>
  </si>
  <si>
    <t>AV. GETULIO VARGAS, N1860</t>
  </si>
  <si>
    <t>TEOFILO OTONI</t>
  </si>
  <si>
    <t>EDENIR ROCHA SOARES</t>
  </si>
  <si>
    <t>SYG0D78</t>
  </si>
  <si>
    <t>01373998064</t>
  </si>
  <si>
    <t>31/03/2024 03:45:07</t>
  </si>
  <si>
    <t>12/03/2024 14:35</t>
  </si>
  <si>
    <t>TE00061849</t>
  </si>
  <si>
    <t>PREFEITURA MUNICIPAL DE VIAMAO - RS</t>
  </si>
  <si>
    <t>RUA NOVA, 290</t>
  </si>
  <si>
    <t>VIAMAO</t>
  </si>
  <si>
    <t>24/05/2024</t>
  </si>
  <si>
    <t>THALES EFREM MACHADO MOURA</t>
  </si>
  <si>
    <t>31/03/2024 03:50:45</t>
  </si>
  <si>
    <t>19/03/2024 08:44</t>
  </si>
  <si>
    <t>X36635096</t>
  </si>
  <si>
    <t>DER - RJ</t>
  </si>
  <si>
    <t>RJ 106 KM 144,2 - FX1 - SENTIDO MACAE</t>
  </si>
  <si>
    <t>CASIMIRO DE ABREU</t>
  </si>
  <si>
    <t>03/05/2024</t>
  </si>
  <si>
    <t>RODRIGO CAMARA SOUZA</t>
  </si>
  <si>
    <t>SYG0E75</t>
  </si>
  <si>
    <t>01373989570</t>
  </si>
  <si>
    <t>31/03/2024 03:51:06</t>
  </si>
  <si>
    <t>18/03/2024 00:00</t>
  </si>
  <si>
    <t>E026957637</t>
  </si>
  <si>
    <t>RODRIGO  MACHADO MOTTA</t>
  </si>
  <si>
    <t>STM8E81</t>
  </si>
  <si>
    <t>00001001133</t>
  </si>
  <si>
    <t>31/03/2024 04:55:06</t>
  </si>
  <si>
    <t>18/03/2024 09:59</t>
  </si>
  <si>
    <t>AI06161297</t>
  </si>
  <si>
    <t>MG188 KM 108,00 UNAI FX1 SC, KM0</t>
  </si>
  <si>
    <t>UNAI</t>
  </si>
  <si>
    <t>26/04/2024</t>
  </si>
  <si>
    <t>ISMAEL SILVA</t>
  </si>
  <si>
    <t>31/03/2024 10:21:05</t>
  </si>
  <si>
    <t>16/03/2024 00:00</t>
  </si>
  <si>
    <t>E026954848</t>
  </si>
  <si>
    <t>MARCIO RUDINEI DOS PASSOS</t>
  </si>
  <si>
    <t>SVO3G01</t>
  </si>
  <si>
    <t>01376592735</t>
  </si>
  <si>
    <t>02/04/2024 12:52:39</t>
  </si>
  <si>
    <t>20/03/2024 17:50</t>
  </si>
  <si>
    <t>S040328789</t>
  </si>
  <si>
    <t>08/05/2024</t>
  </si>
  <si>
    <t>BR290 KM 151,85</t>
  </si>
  <si>
    <t>ARROIO DOS RATOS</t>
  </si>
  <si>
    <t>07/05/2024</t>
  </si>
  <si>
    <t>GREGORY GARCIA ALVES</t>
  </si>
  <si>
    <t>SYG0D21</t>
  </si>
  <si>
    <t>01373989561</t>
  </si>
  <si>
    <t>02/04/2024 13:22:07</t>
  </si>
  <si>
    <t>18/03/2024 12:58</t>
  </si>
  <si>
    <t>S040303474</t>
  </si>
  <si>
    <t>BR116 KM 376,367</t>
  </si>
  <si>
    <t>MATHIAS LOBATO</t>
  </si>
  <si>
    <t>JAIRO BATISTA BARBOSA</t>
  </si>
  <si>
    <t>SYG0D25</t>
  </si>
  <si>
    <t>01373989855</t>
  </si>
  <si>
    <t>02/04/2024 23:06:49</t>
  </si>
  <si>
    <t>08/03/2024 17:25</t>
  </si>
  <si>
    <t>R735859736</t>
  </si>
  <si>
    <t>27/04/2024</t>
  </si>
  <si>
    <t>BR - 010 KM - 224 UF - PA</t>
  </si>
  <si>
    <t>BELEM</t>
  </si>
  <si>
    <t>12/05/2024</t>
  </si>
  <si>
    <t>SVR3C41</t>
  </si>
  <si>
    <t>01375602257</t>
  </si>
  <si>
    <t>03/04/2024 03:54:38</t>
  </si>
  <si>
    <t>23/03/2024 08:57</t>
  </si>
  <si>
    <t>V010075313</t>
  </si>
  <si>
    <t>PREFEITURA MUNICIPAL DE PATOS - PB</t>
  </si>
  <si>
    <t>14/06/2024</t>
  </si>
  <si>
    <t>AVENIDA SOLON DE LUCENA, 103</t>
  </si>
  <si>
    <t>PATOS</t>
  </si>
  <si>
    <t>554-13</t>
  </si>
  <si>
    <t>ESTACIONAR EM DESACORDO COM A REGULAMENTACAO PONTO OU VAGA DE TAXI</t>
  </si>
  <si>
    <t>02/05/2024</t>
  </si>
  <si>
    <t>WAGNER MONTEIRO DOS SANTOS</t>
  </si>
  <si>
    <t>SUR1G70</t>
  </si>
  <si>
    <t>01376593391</t>
  </si>
  <si>
    <t>03/04/2024 09:14:50</t>
  </si>
  <si>
    <t>12/03/2024 11:34</t>
  </si>
  <si>
    <t>JL01099182</t>
  </si>
  <si>
    <t>PREFEITURA MUNICIPAL DE JOINVILLE - SC</t>
  </si>
  <si>
    <t>AV. MARCOS WEHMUTH, PROX. AO N  147 - NORTE / SUL</t>
  </si>
  <si>
    <t>JOINVILLE</t>
  </si>
  <si>
    <t>AFONSO FIORELLO CARVALHO</t>
  </si>
  <si>
    <t>SYG0E81</t>
  </si>
  <si>
    <t>01373989979</t>
  </si>
  <si>
    <t>06/04/2024 20:41:35</t>
  </si>
  <si>
    <t>20/03/2024 11:37</t>
  </si>
  <si>
    <t>E027018674</t>
  </si>
  <si>
    <t>RSC-287 KM 96,700 VENANCIO AIRES - VERA CRUZ</t>
  </si>
  <si>
    <t>SANTA CRUZ DO SUL</t>
  </si>
  <si>
    <t>03/06/2024</t>
  </si>
  <si>
    <t>10/04/2024</t>
  </si>
  <si>
    <t>SANDRO MOURA MARQUES</t>
  </si>
  <si>
    <t>SYG0E31</t>
  </si>
  <si>
    <t>01373992180</t>
  </si>
  <si>
    <t>06/04/2024 20:41:48</t>
  </si>
  <si>
    <t>08/03/2024 11:44</t>
  </si>
  <si>
    <t>Q000357364</t>
  </si>
  <si>
    <t>22/07/2024</t>
  </si>
  <si>
    <t>R. MARECHAL DEODORO X R. JOAO NEGRAO SENTIDO PCA ZACARIAS</t>
  </si>
  <si>
    <t>SYG0E44</t>
  </si>
  <si>
    <t>01373993429</t>
  </si>
  <si>
    <t>06/04/2024 20:41:56</t>
  </si>
  <si>
    <t>25/03/2024 15:35</t>
  </si>
  <si>
    <t>X002849288</t>
  </si>
  <si>
    <t>RODOVIA PR317 KM 104 500M SENTIDO DECRE</t>
  </si>
  <si>
    <t>MARINGA</t>
  </si>
  <si>
    <t>MICHEL JOSE DA SILVA</t>
  </si>
  <si>
    <t>06/04/2024 20:42:01</t>
  </si>
  <si>
    <t>27/03/2024 16:10</t>
  </si>
  <si>
    <t>X002852579</t>
  </si>
  <si>
    <t>RODOVIA PR218 KM 279 0M SENTIDO CRESC</t>
  </si>
  <si>
    <t>IGUARACU</t>
  </si>
  <si>
    <t>SYG0E54</t>
  </si>
  <si>
    <t>01373994760</t>
  </si>
  <si>
    <t>06/04/2024 20:42:53</t>
  </si>
  <si>
    <t>22/03/2024 16:39</t>
  </si>
  <si>
    <t>E027015959</t>
  </si>
  <si>
    <t>AV. IPIRANGA NRO 8185 - C B - FAIXA 4 DIREITA</t>
  </si>
  <si>
    <t>758-70</t>
  </si>
  <si>
    <t>TRANSITAR NA FAIXA OU VIA EXCLUSIVA REGULAM P TRANSPORTE PUBLICO COLETIVO DE PASSAGEIROS</t>
  </si>
  <si>
    <t>MARCIO SANTOS DE LIMA PEIXOTO</t>
  </si>
  <si>
    <t>SYG0C79</t>
  </si>
  <si>
    <t>01373995588</t>
  </si>
  <si>
    <t>06/04/2024 20:43:36</t>
  </si>
  <si>
    <t>10/03/2024 09:12</t>
  </si>
  <si>
    <t>E027061134</t>
  </si>
  <si>
    <t>ROD. ERS389 KM 11 SENTIDO OSORIO-XANGRI-LA</t>
  </si>
  <si>
    <t>OSORIO</t>
  </si>
  <si>
    <t>06/06/2024</t>
  </si>
  <si>
    <t>THOMAS BRUSCH DE AGUIAR</t>
  </si>
  <si>
    <t>SYG0F05</t>
  </si>
  <si>
    <t>01373995456</t>
  </si>
  <si>
    <t>06/04/2024 20:48:49</t>
  </si>
  <si>
    <t>28/03/2024 14:56</t>
  </si>
  <si>
    <t>AH20069131</t>
  </si>
  <si>
    <t>PREFEITURA MUNICIPAL DE GOVERNADOR VALADARES - MG</t>
  </si>
  <si>
    <t>AV BRASIL X R BENJAMIN CONSTANT - CENTRO FAIXA 1 C B</t>
  </si>
  <si>
    <t>GOVERNADOR VALADARES</t>
  </si>
  <si>
    <t>WENDER MATEUS DE OLIVEIRA SILVA</t>
  </si>
  <si>
    <t>SYG0C85</t>
  </si>
  <si>
    <t>00001001175</t>
  </si>
  <si>
    <t>06/04/2024 21:31:45</t>
  </si>
  <si>
    <t>28/03/2024 09:27</t>
  </si>
  <si>
    <t>E027029028</t>
  </si>
  <si>
    <t>AV PLACIDO MOTTIM, 2461 OPOSTO - STA CECILIA</t>
  </si>
  <si>
    <t>JUAN RAFAEL MACHADO RIVERO</t>
  </si>
  <si>
    <t>07/04/2024 00:05:13</t>
  </si>
  <si>
    <t>23/03/2024 16:11</t>
  </si>
  <si>
    <t>X002845606</t>
  </si>
  <si>
    <t>RODOVIA PR158 KM 539 0M SENTIDO CRESC</t>
  </si>
  <si>
    <t>VITORINO</t>
  </si>
  <si>
    <t>OSCAR DOMINGO PALARO</t>
  </si>
  <si>
    <t>SYG0C97</t>
  </si>
  <si>
    <t>01373990691</t>
  </si>
  <si>
    <t>07/04/2024 00:08:57</t>
  </si>
  <si>
    <t>25/03/2024 07:41</t>
  </si>
  <si>
    <t>E027051177</t>
  </si>
  <si>
    <t>AV. DA CAVALHADA 3696 - B C - FAIXA 3 DIREITA</t>
  </si>
  <si>
    <t>ELIAS ADRYEL COUTO GRACIANO</t>
  </si>
  <si>
    <t>SYG0D75</t>
  </si>
  <si>
    <t>01373994140</t>
  </si>
  <si>
    <t>07/04/2024 01:19:06</t>
  </si>
  <si>
    <t>11/03/2024 11:49</t>
  </si>
  <si>
    <t>Z56451901</t>
  </si>
  <si>
    <t>RJ 104 PROX.KM 7,5 SENT.SAO GONCALO</t>
  </si>
  <si>
    <t>SAO GONCALO</t>
  </si>
  <si>
    <t>CLAUDIO LUIS SILVA</t>
  </si>
  <si>
    <t>08/04/2024 20:08:30</t>
  </si>
  <si>
    <t>21/03/2024 07:59</t>
  </si>
  <si>
    <t>R735207712</t>
  </si>
  <si>
    <t>BR - 386 KM - 415 UF - RS</t>
  </si>
  <si>
    <t>25/05/2024</t>
  </si>
  <si>
    <t>SUD3B80</t>
  </si>
  <si>
    <t>01377196841</t>
  </si>
  <si>
    <t>08/04/2024 23:06:03</t>
  </si>
  <si>
    <t>27/03/2024 14:13</t>
  </si>
  <si>
    <t>1J6557408</t>
  </si>
  <si>
    <t>SP-021 KM 095 a 700 metros sentido sul</t>
  </si>
  <si>
    <t>RIBEIRAO PIRES</t>
  </si>
  <si>
    <t>MAURO PEREIRA DA SILVA</t>
  </si>
  <si>
    <t>09/04/2024 15:48:34</t>
  </si>
  <si>
    <t>18/03/2024 21:43</t>
  </si>
  <si>
    <t>E027067340</t>
  </si>
  <si>
    <t>AV MAUA X AV IMPERATRIZ LEOPOLDINA SENTIDO B C</t>
  </si>
  <si>
    <t>07/06/2024</t>
  </si>
  <si>
    <t>SYG0E39</t>
  </si>
  <si>
    <t>01373992910</t>
  </si>
  <si>
    <t>10/04/2024 14:18:12</t>
  </si>
  <si>
    <t>20/03/2024 06:56</t>
  </si>
  <si>
    <t>F000993880</t>
  </si>
  <si>
    <t>R. DESEMBARGADOR MOTTA X AV. IGUACU SENTIDO C B</t>
  </si>
  <si>
    <t>12/04/2024</t>
  </si>
  <si>
    <t>ADRIANO FERREIRA HUBNER</t>
  </si>
  <si>
    <t>SYG0D84</t>
  </si>
  <si>
    <t>01373993518</t>
  </si>
  <si>
    <t>10/04/2024 14:18:13</t>
  </si>
  <si>
    <t>03/04/2024 10:59</t>
  </si>
  <si>
    <t>P0AE0001GN</t>
  </si>
  <si>
    <t>PREFEITURA MUNICIPAL DE JOACABA - SC</t>
  </si>
  <si>
    <t>RUA FRANCISCO LINDNER, CENTRO - JOACABA - SANTA CATARINA, 89600-000, BRASIL</t>
  </si>
  <si>
    <t>JOACABA</t>
  </si>
  <si>
    <t>27/05/2024</t>
  </si>
  <si>
    <t>SANDRO MARTINS</t>
  </si>
  <si>
    <t>10/04/2024 14:18:19</t>
  </si>
  <si>
    <t>26/03/2024 17:32</t>
  </si>
  <si>
    <t>E027067116</t>
  </si>
  <si>
    <t>SYG0C99</t>
  </si>
  <si>
    <t>01373990861</t>
  </si>
  <si>
    <t>10/04/2024 14:18:20</t>
  </si>
  <si>
    <t>31/03/2024 12:39</t>
  </si>
  <si>
    <t>E027072409</t>
  </si>
  <si>
    <t>AV LIBERDADE, 1770 - SANTA ISABEL - BAIRRO CENTRO</t>
  </si>
  <si>
    <t>10/06/2024</t>
  </si>
  <si>
    <t>GABRIEL MOTTA DA SILVA</t>
  </si>
  <si>
    <t>10/04/2024 14:18:22</t>
  </si>
  <si>
    <t>09/04/2024 07:29</t>
  </si>
  <si>
    <t>Z000350732</t>
  </si>
  <si>
    <t>SUJ0J20</t>
  </si>
  <si>
    <t>01375602362</t>
  </si>
  <si>
    <t>11/04/2024 10:24:52</t>
  </si>
  <si>
    <t>24/03/2024 04:38</t>
  </si>
  <si>
    <t>S040373027</t>
  </si>
  <si>
    <t>BR101 KM 72,6</t>
  </si>
  <si>
    <t>RECIFE</t>
  </si>
  <si>
    <t>14/05/2024</t>
  </si>
  <si>
    <t>EDILSON JOSE DA SILVA</t>
  </si>
  <si>
    <t>11/04/2024 13:40:16</t>
  </si>
  <si>
    <t>14/03/2024 15:57</t>
  </si>
  <si>
    <t>8779G79339</t>
  </si>
  <si>
    <t>DER - SC</t>
  </si>
  <si>
    <t>ROD. SC135 KM 92.900 CRESCENTE</t>
  </si>
  <si>
    <t>CACADOR</t>
  </si>
  <si>
    <t>11/04/2024 23:36:13</t>
  </si>
  <si>
    <t>04/04/2024 17:59</t>
  </si>
  <si>
    <t>E027089338</t>
  </si>
  <si>
    <t>AV PLACIDO MOTTIN, 2425 - SANTA CECILIA</t>
  </si>
  <si>
    <t>11/04/2024 23:36:19</t>
  </si>
  <si>
    <t>28/03/2024 18:25</t>
  </si>
  <si>
    <t>E027085394</t>
  </si>
  <si>
    <t>AV. NONOAI 849 - N S - FAIXA 3 DIREITA</t>
  </si>
  <si>
    <t>SWB0D81</t>
  </si>
  <si>
    <t>00001000575</t>
  </si>
  <si>
    <t>13/04/2024 06:55:55</t>
  </si>
  <si>
    <t>17/03/2024 06:36</t>
  </si>
  <si>
    <t>AL02042724</t>
  </si>
  <si>
    <t>PREFEITURA MUNICIPAL DE CONTAGEM - MG</t>
  </si>
  <si>
    <t>AV. CARDEAL EUGENIO PACELLI, 2220 - SENTIDO BH-CONTAGEM</t>
  </si>
  <si>
    <t xml:space="preserve"> Upload Termo pendente</t>
  </si>
  <si>
    <t>STD0E81</t>
  </si>
  <si>
    <t>00001000906</t>
  </si>
  <si>
    <t>13/04/2024 07:03:15</t>
  </si>
  <si>
    <t>29/03/2024 08:20</t>
  </si>
  <si>
    <t>AL02053753</t>
  </si>
  <si>
    <t>VIA EXPRESSA FRANCISCO CLEUTON LOPES, 1095 SENTIDO BETIM/CONTAGEM</t>
  </si>
  <si>
    <t>ARTHUR SANTOS DE OLIVEIRA</t>
  </si>
  <si>
    <t>SVF3A60</t>
  </si>
  <si>
    <t>01376623282</t>
  </si>
  <si>
    <t>13/04/2024 08:35:56</t>
  </si>
  <si>
    <t>21/03/2024 08:30</t>
  </si>
  <si>
    <t>SIC1035868</t>
  </si>
  <si>
    <t>SIC10358680</t>
  </si>
  <si>
    <t>PREFEITURA MUNICIPAL DE SAO PAULO - SP (COMPANHIA de ENGENHARIA DE TRAFEGO - CET)</t>
  </si>
  <si>
    <t>AV CONS CARRAO                         X R COMEN GIL PINHEIRO</t>
  </si>
  <si>
    <t>SAO PAULO</t>
  </si>
  <si>
    <t>15/05/2024</t>
  </si>
  <si>
    <t>KENNEDY POTY DE ARAUJO BATISTA</t>
  </si>
  <si>
    <t>SYG0E29</t>
  </si>
  <si>
    <t>01373991930</t>
  </si>
  <si>
    <t>19/04/2024 16:34:53</t>
  </si>
  <si>
    <t>10/04/2024 15:05</t>
  </si>
  <si>
    <t>R000151654</t>
  </si>
  <si>
    <t>AV DAS AMERICAS PROX AO N 1590</t>
  </si>
  <si>
    <t>SAO JOSE DOS PINHAIS</t>
  </si>
  <si>
    <t>20/04/2024</t>
  </si>
  <si>
    <t>RAFAEL FREITAS STANKIEVICZ</t>
  </si>
  <si>
    <t>22/04/2024 08:36:37</t>
  </si>
  <si>
    <t>14/04/2024 18:00</t>
  </si>
  <si>
    <t>E027164330</t>
  </si>
  <si>
    <t>23/04/2024</t>
  </si>
  <si>
    <t>MARCELO MACHADO</t>
  </si>
  <si>
    <t>22/04/2024 08:36:49</t>
  </si>
  <si>
    <t>05/04/2024 16:09</t>
  </si>
  <si>
    <t>E027133611</t>
  </si>
  <si>
    <t>SYG0E99</t>
  </si>
  <si>
    <t>01373995006</t>
  </si>
  <si>
    <t>22/04/2024 09:43:05</t>
  </si>
  <si>
    <t>10/04/2024 16:56</t>
  </si>
  <si>
    <t>SJ004R414D</t>
  </si>
  <si>
    <t>R. JOAO GRUMICHE, 496 - PRAIA COMPRIDA, SAO JOSE - SANTA CATARINA EM FRENTE A O</t>
  </si>
  <si>
    <t>PATRICK ANGEL MONTEIRO DA SILVA</t>
  </si>
  <si>
    <t>SYG0E50</t>
  </si>
  <si>
    <t>01373994522</t>
  </si>
  <si>
    <t>12/04/2024 10:10</t>
  </si>
  <si>
    <t>E027172200</t>
  </si>
  <si>
    <t>AV. ASSIS BRASIL, 20 MTRS ANTES DO N. 7240</t>
  </si>
  <si>
    <t>20/06/2024</t>
  </si>
  <si>
    <t>MACCARTNEY MARTINS AGOSTINHO</t>
  </si>
  <si>
    <t>22/04/2024 09:43:09</t>
  </si>
  <si>
    <t>24/03/2024 16:22</t>
  </si>
  <si>
    <t>E027161089</t>
  </si>
  <si>
    <t>ROD. ERS118 KM 5 SENTIDO GRAVATAI-SAPUCAIA DO SUL</t>
  </si>
  <si>
    <t>SAPUCAIA DO SUL</t>
  </si>
  <si>
    <t>THIARLES MOLLER CAETANO</t>
  </si>
  <si>
    <t>SYG0D60</t>
  </si>
  <si>
    <t>01373992309</t>
  </si>
  <si>
    <t>22/04/2024 09:43:12</t>
  </si>
  <si>
    <t>27/03/2024 16:23</t>
  </si>
  <si>
    <t>E027097987</t>
  </si>
  <si>
    <t>ERS-342 KM 137,910 CRUZ ALTA - TRES DE MAIO</t>
  </si>
  <si>
    <t>BOA VISTA DO CADEADO</t>
  </si>
  <si>
    <t>JEAN SORTICA DOS SANTOS</t>
  </si>
  <si>
    <t>SYG0E37</t>
  </si>
  <si>
    <t>01373992775</t>
  </si>
  <si>
    <t>10/04/2024 14:56</t>
  </si>
  <si>
    <t>X002885598</t>
  </si>
  <si>
    <t>RODOVIA PR407 KM 3 200M SENTIDO DECRE</t>
  </si>
  <si>
    <t>PARANAGUA</t>
  </si>
  <si>
    <t>ORIELSON CORREA</t>
  </si>
  <si>
    <t>SYG0D24</t>
  </si>
  <si>
    <t>01373989766</t>
  </si>
  <si>
    <t>22/04/2024 09:43:15</t>
  </si>
  <si>
    <t>05/04/2024 15:31</t>
  </si>
  <si>
    <t>RV00104861</t>
  </si>
  <si>
    <t>PREFEITURA MUNICIPAL DE BARCARENA - PA</t>
  </si>
  <si>
    <t>AV. PADRE CASEMIRO PEREIRA DE SOUZA A 200M DO CORPO DE BOMBEIROS, SN</t>
  </si>
  <si>
    <t>BARCARENA</t>
  </si>
  <si>
    <t>04/06/2024</t>
  </si>
  <si>
    <t>MARCOS VINICIUS CALADO ABREU</t>
  </si>
  <si>
    <t>SYG0E48</t>
  </si>
  <si>
    <t>01373994336</t>
  </si>
  <si>
    <t>07/04/2024 08:04</t>
  </si>
  <si>
    <t>RA10557180</t>
  </si>
  <si>
    <t>PREFEITURA MUNICIPAL DE RIO DE JANEIRO - RJ</t>
  </si>
  <si>
    <t>Est Marechal Alencastro Px36-Mal Hermes</t>
  </si>
  <si>
    <t>RIO DE JANEIRO</t>
  </si>
  <si>
    <t>THIAGO RIBEIRO FELIX</t>
  </si>
  <si>
    <t>SYG0C39</t>
  </si>
  <si>
    <t>01373990438</t>
  </si>
  <si>
    <t>10/04/2024 09:47</t>
  </si>
  <si>
    <t>E027107423</t>
  </si>
  <si>
    <t>PREFEITURA MUNICIPAL DE VENANCIO AIRES - RS</t>
  </si>
  <si>
    <t>RUA SETE DE SETEMBRO, 2376 - VENANCIO AIRES - RS - SENTIDO BAIRRO CENTRO</t>
  </si>
  <si>
    <t>VENANCIO AIRES</t>
  </si>
  <si>
    <t>13/06/2024</t>
  </si>
  <si>
    <t>MATHEUS FONSECA RODRIGUES</t>
  </si>
  <si>
    <t>SYG0C86</t>
  </si>
  <si>
    <t>01373996070</t>
  </si>
  <si>
    <t>08/04/2024 12:38</t>
  </si>
  <si>
    <t>S040572547</t>
  </si>
  <si>
    <t>BR116 KM 306,36</t>
  </si>
  <si>
    <t>GUAIBA</t>
  </si>
  <si>
    <t>28/05/2024</t>
  </si>
  <si>
    <t>LUCAS SANTOS DA SILVA</t>
  </si>
  <si>
    <t>SYG0C84</t>
  </si>
  <si>
    <t>01373995952</t>
  </si>
  <si>
    <t>22/04/2024 09:43:18</t>
  </si>
  <si>
    <t>01/04/2024 15:30</t>
  </si>
  <si>
    <t>E027121756</t>
  </si>
  <si>
    <t>TRINCHEIRA DE ACESSO A AV. CEARA I C, DF AC. EDUARDO CHAVES - FAIXA 1 ESQUERDA</t>
  </si>
  <si>
    <t>ALIPIO ARTUR MACHADO</t>
  </si>
  <si>
    <t>SYG0C96</t>
  </si>
  <si>
    <t>01373990624</t>
  </si>
  <si>
    <t>30/03/2024 13:29</t>
  </si>
  <si>
    <t>E027104177</t>
  </si>
  <si>
    <t>AV. IPIRANGA DEFRONTE NRO 8185 - B C - FAIXA 2 CENTRAL</t>
  </si>
  <si>
    <t>SYG0D10</t>
  </si>
  <si>
    <t>01374001195</t>
  </si>
  <si>
    <t>22/04/2024 09:43:19</t>
  </si>
  <si>
    <t>25/03/2024 10:05</t>
  </si>
  <si>
    <t>PMC2167619</t>
  </si>
  <si>
    <t>PMC21676199</t>
  </si>
  <si>
    <t>RUA DOM PEDRO II X AVENIDA RANGEL PESTANA</t>
  </si>
  <si>
    <t>SYG0D02</t>
  </si>
  <si>
    <t>01373991388</t>
  </si>
  <si>
    <t>22/04/2024 09:43:20</t>
  </si>
  <si>
    <t>08/04/2024 12:58</t>
  </si>
  <si>
    <t>E027165879</t>
  </si>
  <si>
    <t>AV. PRES. CASTELLO BRANCO KM 1 - C I - FAIXA 2 CENTRAL</t>
  </si>
  <si>
    <t>YAGO RIAN CORNELIUS VIEGA</t>
  </si>
  <si>
    <t>17/04/2024 14:10</t>
  </si>
  <si>
    <t>TL01194167</t>
  </si>
  <si>
    <t>DETRAN - PA</t>
  </si>
  <si>
    <t>RODOVIA PA 151 KM 30</t>
  </si>
  <si>
    <t>ROBERTO BATISTA DE SOUZA MOIA</t>
  </si>
  <si>
    <t>24/03/2024 14:20</t>
  </si>
  <si>
    <t>F000999153</t>
  </si>
  <si>
    <t>AV. DA INTEGRACAO, OP N 1100 SENTIDO CENTRO</t>
  </si>
  <si>
    <t>31/05/2024</t>
  </si>
  <si>
    <t>22/04/2024 09:43:25</t>
  </si>
  <si>
    <t>09/04/2024 19:15</t>
  </si>
  <si>
    <t>E027133990</t>
  </si>
  <si>
    <t>AV PLACIDO MOTTIM, 500 DE FRONTE - CECILIA - CENTRO BAIRRO</t>
  </si>
  <si>
    <t>22/04/2024 09:43:31</t>
  </si>
  <si>
    <t>09/04/2024 06:15</t>
  </si>
  <si>
    <t>E027134018</t>
  </si>
  <si>
    <t>AV PLACIDO MOTTIM, 510 - CECILIA - BAIRRO CENTRO</t>
  </si>
  <si>
    <t>SYG0C71</t>
  </si>
  <si>
    <t>01373988964</t>
  </si>
  <si>
    <t>08/04/2024 11:42</t>
  </si>
  <si>
    <t>AG05529323</t>
  </si>
  <si>
    <t>PREFEITURA MUNICIPAL DE TIMOTEO - MG</t>
  </si>
  <si>
    <t>RUA OITO DE NOVEMBRO, S N - CENTRO</t>
  </si>
  <si>
    <t>TIMOTEO</t>
  </si>
  <si>
    <t>550-90</t>
  </si>
  <si>
    <t>ESTACIONAR NO PONTO DE EMBARQUEDESEMBARQUE DE PASSAGEIROS TRANSPORTE COLETIVO</t>
  </si>
  <si>
    <t>WINDER DE SOUZA PIRES</t>
  </si>
  <si>
    <t>SYG0D32</t>
  </si>
  <si>
    <t>01373990217</t>
  </si>
  <si>
    <t>22/04/2024 09:43:34</t>
  </si>
  <si>
    <t>26/03/2024 14:10</t>
  </si>
  <si>
    <t>R000012461</t>
  </si>
  <si>
    <t>PREFEITURA MUNICIPAL DE FRANCISCO BELTRAO - PR</t>
  </si>
  <si>
    <t>AV. JULIO ASSIS CAVALHEIRO PROX. AO 655 CENTRO</t>
  </si>
  <si>
    <t>FRANCISCO BELTRAO</t>
  </si>
  <si>
    <t>RICARDO ALVES MARCELINO</t>
  </si>
  <si>
    <t>SUO0B81</t>
  </si>
  <si>
    <t>01376593634</t>
  </si>
  <si>
    <t>22/04/2024 11:44:15</t>
  </si>
  <si>
    <t>17/04/2024 09:35</t>
  </si>
  <si>
    <t>T005463510</t>
  </si>
  <si>
    <t>AVENIDA B, N. 50, SETOR OESTE</t>
  </si>
  <si>
    <t>CELSO CLEBER RODOLFO FERNANDES ENGENIO ANDRE</t>
  </si>
  <si>
    <t>SYG0E79</t>
  </si>
  <si>
    <t>01373989812</t>
  </si>
  <si>
    <t>22/04/2024 11:56:23</t>
  </si>
  <si>
    <t>15/04/2024 13:26</t>
  </si>
  <si>
    <t>R744517637</t>
  </si>
  <si>
    <t>30/05/2024</t>
  </si>
  <si>
    <t>19/06/2024</t>
  </si>
  <si>
    <t>22/04/2024 11:56:32</t>
  </si>
  <si>
    <t>10/04/2024 09:21</t>
  </si>
  <si>
    <t>R743490908</t>
  </si>
  <si>
    <t>BR - 386 KM - 367 UF - RS</t>
  </si>
  <si>
    <t>21/06/2024</t>
  </si>
  <si>
    <t>SSW3B71</t>
  </si>
  <si>
    <t>01374372002</t>
  </si>
  <si>
    <t>22/04/2024 12:34:24</t>
  </si>
  <si>
    <t>08/04/2024 14:08</t>
  </si>
  <si>
    <t>S040588380</t>
  </si>
  <si>
    <t>BR110 KM 367,82</t>
  </si>
  <si>
    <t>CATU</t>
  </si>
  <si>
    <t>RODOLFO ALEXANDRE FONSECA GALVAO</t>
  </si>
  <si>
    <t>22/04/2024 12:51:26</t>
  </si>
  <si>
    <t>11/04/2024 01:11</t>
  </si>
  <si>
    <t>S040628139</t>
  </si>
  <si>
    <t>29/05/2024</t>
  </si>
  <si>
    <t>BR101 KM 73,4</t>
  </si>
  <si>
    <t>22/04/2024 12:51:34</t>
  </si>
  <si>
    <t>11/04/2024 02:28</t>
  </si>
  <si>
    <t>S040628001</t>
  </si>
  <si>
    <t>747-10</t>
  </si>
  <si>
    <t>TRANSITAR EM VELOCIDADE SUPERIOR A MAXIMA PERMITIDA EM MAIS DE 50</t>
  </si>
  <si>
    <t>22/04/2024 12:51:41</t>
  </si>
  <si>
    <t>S040628051</t>
  </si>
  <si>
    <t>SUS1I80</t>
  </si>
  <si>
    <t>01379137010</t>
  </si>
  <si>
    <t>22/04/2024 18:58:37</t>
  </si>
  <si>
    <t>11/04/2024 18:11</t>
  </si>
  <si>
    <t>JL01115736</t>
  </si>
  <si>
    <t>AV. HERMANN A. LEPPER X RUA OTTO E. LEPPER -  SENTIDO: SUL/NORTE</t>
  </si>
  <si>
    <t>VALDEMIR PEDRO FOSS</t>
  </si>
  <si>
    <t>STW3A40</t>
  </si>
  <si>
    <t>01375657248</t>
  </si>
  <si>
    <t>23/04/2024 12:44:31</t>
  </si>
  <si>
    <t>11/04/2024 18:50</t>
  </si>
  <si>
    <t>E027186727</t>
  </si>
  <si>
    <t>RSC-153 KM 137,300/PASSO FUNDO - TIO HUGO</t>
  </si>
  <si>
    <t>PASSO FUNDO</t>
  </si>
  <si>
    <t>25/04/2024</t>
  </si>
  <si>
    <t>ISMAEL WEBER</t>
  </si>
  <si>
    <t>SVO0G01</t>
  </si>
  <si>
    <t>01376593715</t>
  </si>
  <si>
    <t>23/04/2024 13:37:32</t>
  </si>
  <si>
    <t>12/04/2024 08:53</t>
  </si>
  <si>
    <t>T114507367</t>
  </si>
  <si>
    <t>PREFEITURA MUNICIPAL DE SALVADOR - BA</t>
  </si>
  <si>
    <t>AVENIDA ANTONIO CARLOS MAGALHAES,PROXIMO AO EDIFICIO DA POLICIA FEDERAL - ITAIGARA</t>
  </si>
  <si>
    <t>JAZEMIR DE SANTANA MARQUES</t>
  </si>
  <si>
    <t>23/04/2024 17:02:21</t>
  </si>
  <si>
    <t>30/03/2024 22:33</t>
  </si>
  <si>
    <t>F005724751</t>
  </si>
  <si>
    <t>RUA DESEMBARGADOR WESTPHALEN PX 3477 SENT HAUER</t>
  </si>
  <si>
    <t>23/04/2024 17:02:59</t>
  </si>
  <si>
    <t>30/03/2024 22:31</t>
  </si>
  <si>
    <t>F005724750</t>
  </si>
  <si>
    <t>R DES WESTPHALEN X AV PRES KENNEDY SENT CENTRO/BAIRRO</t>
  </si>
  <si>
    <t>SSS4D95</t>
  </si>
  <si>
    <t>00001000515</t>
  </si>
  <si>
    <t>24/04/2024 15:00:26</t>
  </si>
  <si>
    <t>26/03/2024 11:22</t>
  </si>
  <si>
    <t>V606600291</t>
  </si>
  <si>
    <t>DETRAN - CE</t>
  </si>
  <si>
    <t>CE-040, KM 130,3 - FORTIM - CE</t>
  </si>
  <si>
    <t>FORTIM</t>
  </si>
  <si>
    <t>MATHEUS SILVA DE LIMA</t>
  </si>
  <si>
    <t>SYG0F19</t>
  </si>
  <si>
    <t>00001001481</t>
  </si>
  <si>
    <t>25/04/2024 08:07:14</t>
  </si>
  <si>
    <t>19/04/2024 16:33</t>
  </si>
  <si>
    <t>CRC0387257</t>
  </si>
  <si>
    <t>PREFEITURA MUNICIPAL DE CRICIUMA - SC</t>
  </si>
  <si>
    <t>AVENIDA GABRIEL ZANETTE, PROX GALDINO TRENTO</t>
  </si>
  <si>
    <t>CRICIUMA</t>
  </si>
  <si>
    <t>EDERSON GUIZOLFI PEREIRA</t>
  </si>
  <si>
    <t>STT7J80</t>
  </si>
  <si>
    <t>01376623800</t>
  </si>
  <si>
    <t>25/04/2024 10:21:26</t>
  </si>
  <si>
    <t>24/04/2024 08:16</t>
  </si>
  <si>
    <t>AA05215576</t>
  </si>
  <si>
    <t>DETRAN - SP</t>
  </si>
  <si>
    <t>AV ARICANDUVA 6374</t>
  </si>
  <si>
    <t>WILLIS DOUGLAS SANTOS DE JESUS</t>
  </si>
  <si>
    <t>25/04/2024 11:54:33</t>
  </si>
  <si>
    <t>13/04/2024 15:57</t>
  </si>
  <si>
    <t>E027206210</t>
  </si>
  <si>
    <t>24/06/2024</t>
  </si>
  <si>
    <t>RSC-287 KM 96,700/VENANCIO AIRES - VERA CRUZ</t>
  </si>
  <si>
    <t>SYG0C53</t>
  </si>
  <si>
    <t>01373998765</t>
  </si>
  <si>
    <t>25/04/2024 14:52:54</t>
  </si>
  <si>
    <t>16/04/2024 11:15</t>
  </si>
  <si>
    <t>X002895960</t>
  </si>
  <si>
    <t>RODOVIA  PR445 KM  80   900M SENTIDO CRESC</t>
  </si>
  <si>
    <t>CAMBE</t>
  </si>
  <si>
    <t>FABIO HENRIQUE PECORARI CRUZ</t>
  </si>
  <si>
    <t>SYG0C28</t>
  </si>
  <si>
    <t>01373995138</t>
  </si>
  <si>
    <t>25/04/2024 15:45:09</t>
  </si>
  <si>
    <t>17/04/2024 08:28</t>
  </si>
  <si>
    <t>TE00377987</t>
  </si>
  <si>
    <t>PREFEITURA MUNICIPAL DE CAXIAS DO SUL - RS</t>
  </si>
  <si>
    <t>AV JULIO DE CASTILHOS, 2163/HOSP POMP</t>
  </si>
  <si>
    <t>CAXIAS DO SUL</t>
  </si>
  <si>
    <t>TALYSON CASTRO DE VARGAS</t>
  </si>
  <si>
    <t>SUX4G81</t>
  </si>
  <si>
    <t>00001000551</t>
  </si>
  <si>
    <t>25/04/2024 16:26:32</t>
  </si>
  <si>
    <t>23/04/2024 02:40</t>
  </si>
  <si>
    <t>KK01220144</t>
  </si>
  <si>
    <t>DETRAN - DF</t>
  </si>
  <si>
    <t>05/06/2024</t>
  </si>
  <si>
    <t>VIA RIBEIRAO LIG TAG-SAMAM PROX. CORREGO  TAGUATINGA SENT. SUL/NORTE</t>
  </si>
  <si>
    <t>VELOCIDADE SUPERIOR ATÉ 20% DA PERMITIDA</t>
  </si>
  <si>
    <t>TOSHI IUATA NETO</t>
  </si>
  <si>
    <t>25/04/2024 17:37:30</t>
  </si>
  <si>
    <t>19/04/2024 11:25</t>
  </si>
  <si>
    <t>S040726139</t>
  </si>
  <si>
    <t>BR101 KM 581,68</t>
  </si>
  <si>
    <t>CAMACAN</t>
  </si>
  <si>
    <t>FKL5I91</t>
  </si>
  <si>
    <t>01376592867</t>
  </si>
  <si>
    <t>25/04/2024 18:42:20</t>
  </si>
  <si>
    <t>21/04/2024 17:34</t>
  </si>
  <si>
    <t>E027196374</t>
  </si>
  <si>
    <t>PREFEITURA MUNICIPAL DE GRAVATAI - RS</t>
  </si>
  <si>
    <t>AV. JOSE BONALUME, N 2115 - SENTIDO B/C - FAIXA 1</t>
  </si>
  <si>
    <t>GRAVATAI</t>
  </si>
  <si>
    <t>25/04/2024 20:43:10</t>
  </si>
  <si>
    <t>05/03/2024 08:18</t>
  </si>
  <si>
    <t>YE02306638</t>
  </si>
  <si>
    <t>DER - DF</t>
  </si>
  <si>
    <t>DF 085 KM 03</t>
  </si>
  <si>
    <t>BRASILIA</t>
  </si>
  <si>
    <t>EM ABERTO - SEM INFORMAÇÃO</t>
  </si>
  <si>
    <t>25/04/2024 21:35:51</t>
  </si>
  <si>
    <t>20/02/2024 07:06</t>
  </si>
  <si>
    <t>E026767852</t>
  </si>
  <si>
    <t>AV JUCA BATISTA 1648</t>
  </si>
  <si>
    <t>25/04/2024 21:38:36</t>
  </si>
  <si>
    <t>19/02/2024 16:15</t>
  </si>
  <si>
    <t>E026767135</t>
  </si>
  <si>
    <t>AV SENADOR TARSO DUTRA DF 665</t>
  </si>
  <si>
    <t>26/04/2024 01:10:50</t>
  </si>
  <si>
    <t>17/04/2024 11:59</t>
  </si>
  <si>
    <t>E027224237</t>
  </si>
  <si>
    <t>23/06/2024</t>
  </si>
  <si>
    <t>RSC-287 km 96,700/VENANCIO AIRES - VERA CRUZ</t>
  </si>
  <si>
    <t>SSW2E01</t>
  </si>
  <si>
    <t>01375602532</t>
  </si>
  <si>
    <t>26/04/2024 09:57:53</t>
  </si>
  <si>
    <t>14/04/2024 07:19</t>
  </si>
  <si>
    <t>AD30046874</t>
  </si>
  <si>
    <t>DER - PE</t>
  </si>
  <si>
    <t>RODOVIA PE-08 KM 12,110</t>
  </si>
  <si>
    <t>TRAN VELOC SUP MAX PERMITIDA EM MAIS DE 20% ATÉ 50%</t>
  </si>
  <si>
    <t>26/04/2024 19:45:11</t>
  </si>
  <si>
    <t>17/04/2024 08:36</t>
  </si>
  <si>
    <t>E027239729</t>
  </si>
  <si>
    <t>26/06/2024</t>
  </si>
  <si>
    <t>AV. BENTO GONCALVES DEFRONTE 9515 - B/C - FAIXA 3 DIREITA</t>
  </si>
  <si>
    <t>TRANSITAR NA FAIXAVIA EXCLUSIVA REGULAMENTADA DESTINADA A VEICULOS DE TRANSPORTE PUBLICO COLETIVO DE PASSAGEIROS</t>
  </si>
  <si>
    <t>SSU0I51</t>
  </si>
  <si>
    <t>01375602877</t>
  </si>
  <si>
    <t>26/04/2024 20:26:48</t>
  </si>
  <si>
    <t>18/04/2024 14:36</t>
  </si>
  <si>
    <t>X002900147</t>
  </si>
  <si>
    <t>09/06/2024</t>
  </si>
  <si>
    <t>RODOVIA  PR281 KM  479   300M SENTIDO CRESC</t>
  </si>
  <si>
    <t>DAVID HENNING</t>
  </si>
  <si>
    <t>27/04/2024 01:19:30</t>
  </si>
  <si>
    <t>18/04/2024 08:54</t>
  </si>
  <si>
    <t>E027231788</t>
  </si>
  <si>
    <t>ERS-389 km 36,900/SENTIDO ARROIO DO SAL</t>
  </si>
  <si>
    <t>[ERRO] Portal</t>
  </si>
  <si>
    <t>27/04/2024 01:26:13</t>
  </si>
  <si>
    <t>18/04/2024 08:21</t>
  </si>
  <si>
    <t>E027242093</t>
  </si>
  <si>
    <t>AV. BORGES DE MEDEIROS, 3200</t>
  </si>
  <si>
    <t>SYG0D26</t>
  </si>
  <si>
    <t>01373989910</t>
  </si>
  <si>
    <t>27/04/2024 17:34:16</t>
  </si>
  <si>
    <t>19/04/2024 01:49</t>
  </si>
  <si>
    <t>REV1609035</t>
  </si>
  <si>
    <t>PREFEITURA MUNICIPAL DE JOAO PESSOA - PB</t>
  </si>
  <si>
    <t>AV PRES GETULIO VARGAS B C X AV EURIPIDES TAVARES</t>
  </si>
  <si>
    <t>AGNALDO GOMES DE LIMA</t>
  </si>
  <si>
    <t>SUK1D80</t>
  </si>
  <si>
    <t>01379306580</t>
  </si>
  <si>
    <t>29/04/2024 02:23:57</t>
  </si>
  <si>
    <t>23/04/2024 12:24</t>
  </si>
  <si>
    <t>1J9680888</t>
  </si>
  <si>
    <t>SP-255 KM 111 a 900 metros sentido sul</t>
  </si>
  <si>
    <t>BOA ESPERANCA DO SUL</t>
  </si>
  <si>
    <t>VANDERLEI DE SOUZA NORONHA JUNIOR</t>
  </si>
  <si>
    <t>SYG0F28</t>
  </si>
  <si>
    <t>01373995839</t>
  </si>
  <si>
    <t>29/04/2024 03:39:42</t>
  </si>
  <si>
    <t>22/04/2024 12:17</t>
  </si>
  <si>
    <t>1J9551388</t>
  </si>
  <si>
    <t>SP-270 KM 038 a 510 metros sentido leste</t>
  </si>
  <si>
    <t>COTIA</t>
  </si>
  <si>
    <t>ANDERSON BATISTA PIRES</t>
  </si>
  <si>
    <t>SUP5F61</t>
  </si>
  <si>
    <t>01379136102</t>
  </si>
  <si>
    <t>29/04/2024 06:55:58</t>
  </si>
  <si>
    <t>23/04/2024 09:30</t>
  </si>
  <si>
    <t>X41243880</t>
  </si>
  <si>
    <t>29/07/2024</t>
  </si>
  <si>
    <t>RJ-145, KM 64,7 -St VALENCA</t>
  </si>
  <si>
    <t>WANDERSON LUCIANO MOREIRA</t>
  </si>
  <si>
    <t>SWQ0B81</t>
  </si>
  <si>
    <t>00001000549</t>
  </si>
  <si>
    <t>29/04/2024 09:16:29</t>
  </si>
  <si>
    <t>16/04/2024 14:18</t>
  </si>
  <si>
    <t>R026354416</t>
  </si>
  <si>
    <t>PREFEITURA MUNICIPAL DE RIO VERDE - GO</t>
  </si>
  <si>
    <t>AV PRESIDENTE VARGAS , 237 CENTRO  SENT C/B F2</t>
  </si>
  <si>
    <t>RIO VERDE</t>
  </si>
  <si>
    <t>567-32</t>
  </si>
  <si>
    <t>PARAR SOBRE FAIXA DE PEDESTRES NA MUDANCA DE SINAL LUMINOSO FISC ELETRONICA</t>
  </si>
  <si>
    <t>HERIBERG LIMA DOS SANTOS</t>
  </si>
  <si>
    <t>GGP0B71</t>
  </si>
  <si>
    <t>01374372029</t>
  </si>
  <si>
    <t>29/04/2024 10:01:27</t>
  </si>
  <si>
    <t>05/04/2024 16:43</t>
  </si>
  <si>
    <t>R003002674</t>
  </si>
  <si>
    <t>Rod. BA093, Km 19 - SENTIDO DECRESCENTE</t>
  </si>
  <si>
    <t>DIAS DAVILA</t>
  </si>
  <si>
    <t>RODRIGO DA COSTA GOMES</t>
  </si>
  <si>
    <t>06/04/2024 14:40</t>
  </si>
  <si>
    <t>R003013125</t>
  </si>
  <si>
    <t>Rod. BA526, Km 16 - SENTIDO CRESCENTE</t>
  </si>
  <si>
    <t>SUH8J70</t>
  </si>
  <si>
    <t>01375602826</t>
  </si>
  <si>
    <t>29/04/2024 11:38:51</t>
  </si>
  <si>
    <t>11/04/2024 22:02</t>
  </si>
  <si>
    <t>R000152021</t>
  </si>
  <si>
    <t>R ALMIRANTE ALEXANDRINO PROXIMO AO N 1140 SENTIDO CENTRO BAIRRO GUATUPE</t>
  </si>
  <si>
    <t>29/04/2024 18:25:28</t>
  </si>
  <si>
    <t>18/04/2024 10:18</t>
  </si>
  <si>
    <t>E027185913</t>
  </si>
  <si>
    <t>RUA SETE DE SETEMBRO, 2389 - VENANCIO AIRES - RS - SENTIDO CENTRO BAIRRO</t>
  </si>
  <si>
    <t>29/04/2024 18:25:35</t>
  </si>
  <si>
    <t>12/04/2024 14:11</t>
  </si>
  <si>
    <t>E027197413</t>
  </si>
  <si>
    <t>29/04/2024 18:25:40</t>
  </si>
  <si>
    <t>11/04/2024 09:16</t>
  </si>
  <si>
    <t>TE01732933</t>
  </si>
  <si>
    <t>RSC 287 KM, 81</t>
  </si>
  <si>
    <t>SYG0E53</t>
  </si>
  <si>
    <t>01373994727</t>
  </si>
  <si>
    <t>29/04/2024 18:25:57</t>
  </si>
  <si>
    <t>09/04/2024 14:36</t>
  </si>
  <si>
    <t>AH20070794</t>
  </si>
  <si>
    <t>R REGINO OLIVEIRA ROSA, 253,B. FAZENDA BARRA ONCA FAIXA 1 C</t>
  </si>
  <si>
    <t>GUSTAVO DA SILVA PERRUT</t>
  </si>
  <si>
    <t>29/04/2024 18:28:47</t>
  </si>
  <si>
    <t>14/04/2024 07:34</t>
  </si>
  <si>
    <t>E027214961</t>
  </si>
  <si>
    <t>AV. PRES. CASTELLO BRANCO I C A 40M DA AV. SAO PEDRO - FAIXA 1 ESQUERDA</t>
  </si>
  <si>
    <t>29/04/2024 18:28:52</t>
  </si>
  <si>
    <t>14/04/2024 16:35</t>
  </si>
  <si>
    <t>E027216310</t>
  </si>
  <si>
    <t>29/04/2024 18:32:34</t>
  </si>
  <si>
    <t>17/04/2024 10:44</t>
  </si>
  <si>
    <t>T000051647</t>
  </si>
  <si>
    <t>PREFEITURA MUNICIPAL DE PATO BRANCO - PR</t>
  </si>
  <si>
    <t>AV TUPI FRENTE 2469</t>
  </si>
  <si>
    <t>PATO BRANCO</t>
  </si>
  <si>
    <t>554-17</t>
  </si>
  <si>
    <t>ESTACIONAR O VEICULO EM DESACORDO COM A REGULAMENTACAO VAGA DE CURTA DURACAO</t>
  </si>
  <si>
    <t>29/04/2024 18:32:39</t>
  </si>
  <si>
    <t>17/04/2024 17:37</t>
  </si>
  <si>
    <t>X002892549</t>
  </si>
  <si>
    <t>RODOVIA PR280 KM 251 600M SENTIDO CRESC</t>
  </si>
  <si>
    <t>MARMELEIRO</t>
  </si>
  <si>
    <t>SUM9D71</t>
  </si>
  <si>
    <t>01375602605</t>
  </si>
  <si>
    <t>30/04/2024 12:54:35</t>
  </si>
  <si>
    <t>22/04/2024 19:57</t>
  </si>
  <si>
    <t>S040770787</t>
  </si>
  <si>
    <t>BR343 KM 340,6</t>
  </si>
  <si>
    <t>LEANDRO GONCALVES PEREIRA DA SILVA</t>
  </si>
  <si>
    <t>SYG0F15</t>
  </si>
  <si>
    <t>01373996622</t>
  </si>
  <si>
    <t>30/04/2024 19:45:28</t>
  </si>
  <si>
    <t>26/04/2024 16:20</t>
  </si>
  <si>
    <t>TE01735722</t>
  </si>
  <si>
    <t>30/06/2024</t>
  </si>
  <si>
    <t>AV NONOAI, 557</t>
  </si>
  <si>
    <t>JEFERSON PONTES DA SILVA</t>
  </si>
  <si>
    <t>SYG0F25</t>
  </si>
  <si>
    <t>01373995677</t>
  </si>
  <si>
    <t>30/04/2024 19:45:42</t>
  </si>
  <si>
    <t>27/04/2024 09:50</t>
  </si>
  <si>
    <t>TE01733871</t>
  </si>
  <si>
    <t>ESTRADA DOS BASTILLANAS, 195</t>
  </si>
  <si>
    <t>ESTAC. C/PLACA PROIB. ESTAC</t>
  </si>
  <si>
    <t>EBERTON PORTO</t>
  </si>
  <si>
    <t>30/04/2024 19:45:54</t>
  </si>
  <si>
    <t>27/04/2024 09:54</t>
  </si>
  <si>
    <t>TE01733872</t>
  </si>
  <si>
    <t>ESTACIONAR VEICULO NA CONTRAMAO DE DIREÇÃO</t>
  </si>
  <si>
    <t>SYG0C29</t>
  </si>
  <si>
    <t>00001001512</t>
  </si>
  <si>
    <t>01/05/2024 02:34:49</t>
  </si>
  <si>
    <t>19/04/2024 15:32</t>
  </si>
  <si>
    <t>E027255451</t>
  </si>
  <si>
    <t>ERS-324 km 195,800/NOVA PRATA - PASSO FUNDO</t>
  </si>
  <si>
    <t>FELIPE DA SILVA DE OLIVEIRA</t>
  </si>
  <si>
    <t>SYG0D03</t>
  </si>
  <si>
    <t>01373991515</t>
  </si>
  <si>
    <t>01/05/2024 02:42:39</t>
  </si>
  <si>
    <t>16/04/2024 21:16</t>
  </si>
  <si>
    <t>E027258273</t>
  </si>
  <si>
    <t>AV FEITORIA PROXIMO N 1824 (OPOSTO) SENTIDO C/B</t>
  </si>
  <si>
    <t>02/05/2024 08:20:37</t>
  </si>
  <si>
    <t>26/02/2024 15:46</t>
  </si>
  <si>
    <t>D100186521</t>
  </si>
  <si>
    <t>DER - SE</t>
  </si>
  <si>
    <t>SE 368 KM 008700M SENTIDO SUL NORTE FAIXA 1</t>
  </si>
  <si>
    <t>SANTA LUZIA DO ITANHY</t>
  </si>
  <si>
    <t>11/04/2024</t>
  </si>
  <si>
    <t>SYG0E57</t>
  </si>
  <si>
    <t>00001001505</t>
  </si>
  <si>
    <t>02/05/2024 18:43:24</t>
  </si>
  <si>
    <t>29/04/2024 08:53</t>
  </si>
  <si>
    <t>TE01761631</t>
  </si>
  <si>
    <t>AV FARRAPOS BC X AJ RENNER CRUZAMENTO</t>
  </si>
  <si>
    <t>AVANCAR O SINAL VERMELHO DO SEMAFORO(ELETRONICO)</t>
  </si>
  <si>
    <t>LUCIANO DA SILVA</t>
  </si>
  <si>
    <t>02/05/2024 20:30:50</t>
  </si>
  <si>
    <t>10/04/2024 11:59</t>
  </si>
  <si>
    <t>F005732034</t>
  </si>
  <si>
    <t>16/06/2024</t>
  </si>
  <si>
    <t>AV MAL FLORIANO PEIXOTO X R DR BLEY ZORNIG SENT BC</t>
  </si>
  <si>
    <t>STU3E21</t>
  </si>
  <si>
    <t>00001002615</t>
  </si>
  <si>
    <t>02/05/2024 23:19:30</t>
  </si>
  <si>
    <t>06/04/2024 11:41</t>
  </si>
  <si>
    <t>M450806071</t>
  </si>
  <si>
    <t>PREFEITURA MUNICIPAL DE SANTO ANDRE - SP</t>
  </si>
  <si>
    <t>AV  DOS ESTADOS  ALT  DO N  7200  SENTIDO SA MAUA</t>
  </si>
  <si>
    <t>AVANCAR O SINAL DE PARADA OBRIGATORIA</t>
  </si>
  <si>
    <t>DANILO FLORENTINO DA SILVA</t>
  </si>
  <si>
    <t>SYG0C87</t>
  </si>
  <si>
    <t>01373996134</t>
  </si>
  <si>
    <t>03/05/2024 01:09:35</t>
  </si>
  <si>
    <t>11/04/2024 09:28</t>
  </si>
  <si>
    <t>E027276877</t>
  </si>
  <si>
    <t>ROD. RSC453 km 26 SENTIDO LAJEADO-VENANCIO AIRES</t>
  </si>
  <si>
    <t>DOUGLAS LOPES MACEDO</t>
  </si>
  <si>
    <t>03/05/2024 04:49:55</t>
  </si>
  <si>
    <t>22/04/2024 18:02</t>
  </si>
  <si>
    <t>AG08542205</t>
  </si>
  <si>
    <t>02/06/2024</t>
  </si>
  <si>
    <t>RUA LUIZ LUCCIOLA BAIRRO VILA BRETAS 150</t>
  </si>
  <si>
    <t>TRANSITAR PELA CONTRAMAO DE DIREÇAO EM VIAS COM SINALIZAÇÃO DE REGULAMENTAÇAO DE SENTIDO UNICO DE CIRCULAÇÃO</t>
  </si>
  <si>
    <t>STN9F50</t>
  </si>
  <si>
    <t>01375657086</t>
  </si>
  <si>
    <t>03/05/2024 13:36:35</t>
  </si>
  <si>
    <t>26/04/2024 09:37</t>
  </si>
  <si>
    <t>S040808245</t>
  </si>
  <si>
    <t>BR423 KM 93,5</t>
  </si>
  <si>
    <t>GARANHUNS</t>
  </si>
  <si>
    <t>FABIO JOSE DE FRANCA</t>
  </si>
  <si>
    <t>03/05/2024 20:00:34</t>
  </si>
  <si>
    <t>24/04/2024 19:35</t>
  </si>
  <si>
    <t>E027282950</t>
  </si>
  <si>
    <t>03/07/2024</t>
  </si>
  <si>
    <t>AV. NONOAI 849 - N/S - FAIXA 3 DIREITA</t>
  </si>
  <si>
    <t>SYG0C60</t>
  </si>
  <si>
    <t>01373999354</t>
  </si>
  <si>
    <t>04/05/2024 14:24:46</t>
  </si>
  <si>
    <t>17/04/2024 07:28</t>
  </si>
  <si>
    <t>RA10581245</t>
  </si>
  <si>
    <t>Est Mal Miguel SM Moraes Px424-L AMARELA</t>
  </si>
  <si>
    <t>05/05/2024</t>
  </si>
  <si>
    <t>ALCYR PEREIRA VILLAR</t>
  </si>
  <si>
    <t>SUV7J60</t>
  </si>
  <si>
    <t>01375657728</t>
  </si>
  <si>
    <t>04/05/2024 18:25:05</t>
  </si>
  <si>
    <t>23/04/2024 10:13</t>
  </si>
  <si>
    <t>AG08404790</t>
  </si>
  <si>
    <t>PREFEITURA MUNICIPAL DE SANTA RITA DO SAPUCAI - MG</t>
  </si>
  <si>
    <t>RUA BARAO DO RIO BRANCO - 47, CENTRO</t>
  </si>
  <si>
    <t>SANTA RITA DO SAPUCAI</t>
  </si>
  <si>
    <t>DANIEL FERREIRA DE OLIVEIRA</t>
  </si>
  <si>
    <t>SUZ7B41</t>
  </si>
  <si>
    <t>00001000573</t>
  </si>
  <si>
    <t>05/05/2024 05:12:17</t>
  </si>
  <si>
    <t>30/04/2024 10:21</t>
  </si>
  <si>
    <t>T005471367</t>
  </si>
  <si>
    <t>GO 010 KM 12, ZONA RURAL</t>
  </si>
  <si>
    <t>SENADOR CANEDO</t>
  </si>
  <si>
    <t>JOSIMAR FRANCISCO DE OLIVEIRA</t>
  </si>
  <si>
    <t>06/05/2024 07:12:09</t>
  </si>
  <si>
    <t>03/05/2024 15:39</t>
  </si>
  <si>
    <t>T005506729</t>
  </si>
  <si>
    <t>DETRAN - GO</t>
  </si>
  <si>
    <t>RUA 1041, N. 31, SETOR PEDRO LUDOVICO</t>
  </si>
  <si>
    <t>ADRIAN MATHEUS TELES MENDES</t>
  </si>
  <si>
    <t>06/05/2024 08:31:11</t>
  </si>
  <si>
    <t>01/04/2024 14:39</t>
  </si>
  <si>
    <t>R026290066</t>
  </si>
  <si>
    <t>AV. CARIRI X AV PERIMETRAL NORTE-JARDIM DIAMANTINA B. - SENT. L/O</t>
  </si>
  <si>
    <t>06/05/2024 08:31:53</t>
  </si>
  <si>
    <t>03/05/2024 15:40</t>
  </si>
  <si>
    <t>T005506730</t>
  </si>
  <si>
    <t>06/05/2024 09:21:40</t>
  </si>
  <si>
    <t>11/03/2024 17:16</t>
  </si>
  <si>
    <t>RA40266317</t>
  </si>
  <si>
    <t>Av Vicente Carvalho Px R Monsenhor Pizarro - St Galeao</t>
  </si>
  <si>
    <t>SYG0D51</t>
  </si>
  <si>
    <t>01373997360</t>
  </si>
  <si>
    <t>06/05/2024 09:34:32</t>
  </si>
  <si>
    <t>20/04/2024 07:24</t>
  </si>
  <si>
    <t>R747720711</t>
  </si>
  <si>
    <t>BR-290 KM-91 UF-RS</t>
  </si>
  <si>
    <t>FELIPE GUERREIRO BAZOTTI</t>
  </si>
  <si>
    <t>06/05/2024 09:35:42</t>
  </si>
  <si>
    <t>25/04/2024 08:44</t>
  </si>
  <si>
    <t>E027243953</t>
  </si>
  <si>
    <t>PREFEITURA MUNICIPAL DE CANOAS - RS</t>
  </si>
  <si>
    <t>FARROUPILHA, 7247 - LADO OPOSTO - NORTE SUL</t>
  </si>
  <si>
    <t>CANOAS</t>
  </si>
  <si>
    <t>28/06/2024</t>
  </si>
  <si>
    <t>SUM5C30</t>
  </si>
  <si>
    <t>01375602222</t>
  </si>
  <si>
    <t>06/05/2024 19:48:55</t>
  </si>
  <si>
    <t>12/04/2024 16:14</t>
  </si>
  <si>
    <t>M011112255</t>
  </si>
  <si>
    <t>RUA BANCARIO ANTONIO ROSA DA SILVA 45</t>
  </si>
  <si>
    <t>RODRIGUE DINIZ DE OLIVEIRA</t>
  </si>
  <si>
    <t>GCO0E81</t>
  </si>
  <si>
    <t>01375282244</t>
  </si>
  <si>
    <t>06/05/2024 20:22:24</t>
  </si>
  <si>
    <t>21/04/2024 16:58</t>
  </si>
  <si>
    <t>V606649791</t>
  </si>
  <si>
    <t>CE-065, KM 1,5 - FORTALEZA - CE</t>
  </si>
  <si>
    <t>CAMILO CAVALCANTE NUNES</t>
  </si>
  <si>
    <t>06/05/2024 21:32:38</t>
  </si>
  <si>
    <t>16/04/2024 14:01</t>
  </si>
  <si>
    <t>TPA2124271</t>
  </si>
  <si>
    <t>TPA21242715</t>
  </si>
  <si>
    <t>AV REBOUCAS                           , 529</t>
  </si>
  <si>
    <t>07/05/2024 00:08:25</t>
  </si>
  <si>
    <t>16/04/2024 03:18</t>
  </si>
  <si>
    <t>RA40304586</t>
  </si>
  <si>
    <t>Av Braz Pina Px Av Lobo Junior - St Galeao FxBRT</t>
  </si>
  <si>
    <t>MAURICIO LIMA DE JESUS</t>
  </si>
  <si>
    <t>07/05/2024 05:09:07</t>
  </si>
  <si>
    <t>24/04/2024 15:44</t>
  </si>
  <si>
    <t>M31629800</t>
  </si>
  <si>
    <t>PREFEITURA MUNICIPAL DE VOLTA REDONDA - RJ</t>
  </si>
  <si>
    <t>AVENIDA AMARAL PEIXOTO AO LADO 851</t>
  </si>
  <si>
    <t>ESTACIONAR O VEIC EM DESACORDO C AAS CONDIÇOES REGULAMENTADAS</t>
  </si>
  <si>
    <t>SVF3D20</t>
  </si>
  <si>
    <t>01379136129</t>
  </si>
  <si>
    <t>07/05/2024 21:47:25</t>
  </si>
  <si>
    <t>06/05/2024 09:00</t>
  </si>
  <si>
    <t>T750482214</t>
  </si>
  <si>
    <t>BR - 101 KM - 297 UF - RJ</t>
  </si>
  <si>
    <t>581-96</t>
  </si>
  <si>
    <t>TRANSITAR COM O VEICULO EM MARCAS DE CANALIZACAO</t>
  </si>
  <si>
    <t>10/07/2024</t>
  </si>
  <si>
    <t>CASSIANO SILVA DOS SANTOS</t>
  </si>
  <si>
    <t>SUQ8F60</t>
  </si>
  <si>
    <t>01375602710</t>
  </si>
  <si>
    <t>07/05/2024 23:40:12</t>
  </si>
  <si>
    <t>12/04/2024 10:26</t>
  </si>
  <si>
    <t>R750137002</t>
  </si>
  <si>
    <t>BR-116 KM-12 UF-PR</t>
  </si>
  <si>
    <t>08/05/2024 00:56:26</t>
  </si>
  <si>
    <t>04/05/2024 15:20</t>
  </si>
  <si>
    <t>T738404918</t>
  </si>
  <si>
    <t>BR - 116 KM - 198 UF - PR</t>
  </si>
  <si>
    <t>GABRIEL ALVES DUARTE</t>
  </si>
  <si>
    <t>08/05/2024 01:01:53</t>
  </si>
  <si>
    <t>23/04/2024 08:23</t>
  </si>
  <si>
    <t>T741123436</t>
  </si>
  <si>
    <t>BR - 101 KM - 81 UF - PE</t>
  </si>
  <si>
    <t>STW2D41</t>
  </si>
  <si>
    <t>01376591925</t>
  </si>
  <si>
    <t>08/05/2024 15:01:28</t>
  </si>
  <si>
    <t>08/05/2024 14:54</t>
  </si>
  <si>
    <t>RE40025161</t>
  </si>
  <si>
    <t>Avenida Avenida Governador Carlos Lacerda 1, Praca do Pedagio.</t>
  </si>
  <si>
    <t>568-10</t>
  </si>
  <si>
    <t>TRANSITAR NA FAIXAPISTA DA DIREITA REGUL CIRCULACAO EXCLUSIVA DETERM VEICULO</t>
  </si>
  <si>
    <t>18/06/2024</t>
  </si>
  <si>
    <t xml:space="preserve">Leve </t>
  </si>
  <si>
    <t>ANDREY TEIXEIRA DUQUE</t>
  </si>
  <si>
    <t>SYG0E33</t>
  </si>
  <si>
    <t>01373992457</t>
  </si>
  <si>
    <t>08/05/2024 21:10:43</t>
  </si>
  <si>
    <t>16/04/2024 10:51</t>
  </si>
  <si>
    <t>F005735907</t>
  </si>
  <si>
    <t>MARCIA DIVINA ROCHA DA SILVA</t>
  </si>
  <si>
    <t>09/05/2024 04:49:50</t>
  </si>
  <si>
    <t>19/04/2024 02:08</t>
  </si>
  <si>
    <t>NIC0764013</t>
  </si>
  <si>
    <t>CURITIBA-PR</t>
  </si>
  <si>
    <t>500-20</t>
  </si>
  <si>
    <t>MULTA, POR NAO IDENTIFICACAO DO CONDUTOR INFRATOR, IMPOSTA A PESSOA JURIDICA.</t>
  </si>
  <si>
    <t xml:space="preserve"> Aguardando envio do link</t>
  </si>
  <si>
    <t>STS3G60</t>
  </si>
  <si>
    <t>00001000425</t>
  </si>
  <si>
    <t>09/05/2024 11:32:51</t>
  </si>
  <si>
    <t>02/05/2024 09:25</t>
  </si>
  <si>
    <t>M000190602</t>
  </si>
  <si>
    <t>PREFEITURA MUNICIPAL DE MACEIO - AL</t>
  </si>
  <si>
    <t>AV. DEP. JOSE LAGES - PONTA VERDE</t>
  </si>
  <si>
    <t>10/05/2024</t>
  </si>
  <si>
    <t>EDEILSON RODRIGUES DA SILVA</t>
  </si>
  <si>
    <t>STR1H00</t>
  </si>
  <si>
    <t>01376593529</t>
  </si>
  <si>
    <t>09/05/2024 17:38:33</t>
  </si>
  <si>
    <t>03/05/2024 15:26</t>
  </si>
  <si>
    <t>JTP.105711</t>
  </si>
  <si>
    <t>PREFEITURA MUNICIPAL DE JARAGUA DO SUL - SC</t>
  </si>
  <si>
    <t>PRES EPITACIO PESSOA, AO LADO N°61</t>
  </si>
  <si>
    <t>09/05/2024 18:31:19</t>
  </si>
  <si>
    <t>25/02/2024 08:57</t>
  </si>
  <si>
    <t>X002801376</t>
  </si>
  <si>
    <t>RODOVIA  PR317 KM  155   0M SENTIDO DECRE</t>
  </si>
  <si>
    <t>18/04/2024</t>
  </si>
  <si>
    <t>STK3I75</t>
  </si>
  <si>
    <t>01374372070</t>
  </si>
  <si>
    <t>09/05/2024 18:48:09</t>
  </si>
  <si>
    <t>12/03/2024 14:20</t>
  </si>
  <si>
    <t>AS00441415</t>
  </si>
  <si>
    <t>PREFEITURA MUNICIPAL DE FORTALEZA - CE</t>
  </si>
  <si>
    <t>Rua Major Facundo, 897 - oposto ,</t>
  </si>
  <si>
    <t>FORTALEZA</t>
  </si>
  <si>
    <t>09/05/2024 18:53:12</t>
  </si>
  <si>
    <t>21/02/2024 09:20</t>
  </si>
  <si>
    <t>E026873116</t>
  </si>
  <si>
    <t>SUW6H31</t>
  </si>
  <si>
    <t>01375602940</t>
  </si>
  <si>
    <t>09/05/2024 19:11:16</t>
  </si>
  <si>
    <t>20/03/2024 17:26</t>
  </si>
  <si>
    <t>X002841478</t>
  </si>
  <si>
    <t>RODOVIA  PR445 KM  57   0M SENTIDO DECRE</t>
  </si>
  <si>
    <t>SWD3D50</t>
  </si>
  <si>
    <t>01376593006</t>
  </si>
  <si>
    <t>09/05/2024 19:24:02</t>
  </si>
  <si>
    <t>14/03/2024 10:56</t>
  </si>
  <si>
    <t>TE01730918</t>
  </si>
  <si>
    <t>19/05/2024</t>
  </si>
  <si>
    <t>JULIO DE CASTILHOS, 352</t>
  </si>
  <si>
    <t>556-80</t>
  </si>
  <si>
    <t>ESTACIONAR LOCALHORARIO DE ESTACIONAMENTO E PARADA PROIBIDOS PELA SINALIZACAO</t>
  </si>
  <si>
    <t>09/05/2024 19:33:08</t>
  </si>
  <si>
    <t>SUM9D30</t>
  </si>
  <si>
    <t>01375602516</t>
  </si>
  <si>
    <t>09/05/2024 19:38:58</t>
  </si>
  <si>
    <t>15/03/2024 09:35</t>
  </si>
  <si>
    <t>DT03542401</t>
  </si>
  <si>
    <t>DETRAN - PE</t>
  </si>
  <si>
    <t>AV. CAXANG? , LADO OPOSTO AO N?MERO 2925</t>
  </si>
  <si>
    <t>19/04/2024</t>
  </si>
  <si>
    <t>SSU9E60</t>
  </si>
  <si>
    <t>00001001150</t>
  </si>
  <si>
    <t>09/05/2024 19:40:45</t>
  </si>
  <si>
    <t>18/03/2024 18:41</t>
  </si>
  <si>
    <t>S040300910</t>
  </si>
  <si>
    <t>BR262 KM 577,47</t>
  </si>
  <si>
    <t>STN8I70</t>
  </si>
  <si>
    <t>01375603016</t>
  </si>
  <si>
    <t>09/05/2024 19:51:56</t>
  </si>
  <si>
    <t>11/03/2024 11:14</t>
  </si>
  <si>
    <t>X002824925</t>
  </si>
  <si>
    <t>RODOVIA  PR445 KM  85   700M SENTIDO CRESC</t>
  </si>
  <si>
    <t>09/05/2024 19:55:36</t>
  </si>
  <si>
    <t>13/03/2024 12:13</t>
  </si>
  <si>
    <t>E026946949</t>
  </si>
  <si>
    <t>AV. BALTAZAR DE OLIVEIRA GARCIA 1956 - B/C - FAIXA 1 ESQUERDA</t>
  </si>
  <si>
    <t>FQZ0G31</t>
  </si>
  <si>
    <t>01375286193</t>
  </si>
  <si>
    <t>09/05/2024 19:57:25</t>
  </si>
  <si>
    <t>07/03/2024 21:23</t>
  </si>
  <si>
    <t>C300376587</t>
  </si>
  <si>
    <t>PREFEITURA MUNICIPAL DE MOGI DAS CRUZES - SP</t>
  </si>
  <si>
    <t>04/07/2024</t>
  </si>
  <si>
    <t>AV HENRIQUE PERES , 190</t>
  </si>
  <si>
    <t>48 km/h</t>
  </si>
  <si>
    <t>40 km/h</t>
  </si>
  <si>
    <t>SSV9F90</t>
  </si>
  <si>
    <t>01375603059</t>
  </si>
  <si>
    <t>09/05/2024 19:58:03</t>
  </si>
  <si>
    <t>21/03/2024 09:18</t>
  </si>
  <si>
    <t>X002841654</t>
  </si>
  <si>
    <t>RODOVIA  PR445 KM  80   600M SENTIDO CRESC</t>
  </si>
  <si>
    <t>SVC3C50</t>
  </si>
  <si>
    <t>01375602419</t>
  </si>
  <si>
    <t>09/05/2024 21:02:58</t>
  </si>
  <si>
    <t>21/03/2024 15:45</t>
  </si>
  <si>
    <t>FA05629170</t>
  </si>
  <si>
    <t>PREFEITURA MUNICIPAL DE RECIFE - PE</t>
  </si>
  <si>
    <t>AV. CDE. DA BOA VISTA, SEMAFORO 486, Sentido:CENTRO Faixa: 3</t>
  </si>
  <si>
    <t>574-61</t>
  </si>
  <si>
    <t>TRANSITAR EM LOCALHORARIO NAO PERMITIDO PELA REGUL ESTABELECIDA PELA AUTORIDADE</t>
  </si>
  <si>
    <t>SVY0D80</t>
  </si>
  <si>
    <t>00001000416</t>
  </si>
  <si>
    <t>09/05/2024 21:06:10</t>
  </si>
  <si>
    <t>27/03/2024 03:20</t>
  </si>
  <si>
    <t>S040420685</t>
  </si>
  <si>
    <t>BR104 KM 97,941</t>
  </si>
  <si>
    <t>SUD1I51</t>
  </si>
  <si>
    <t>00001000424</t>
  </si>
  <si>
    <t>09/05/2024 21:11:15</t>
  </si>
  <si>
    <t>09/04/2024 11:41</t>
  </si>
  <si>
    <t>M000186062</t>
  </si>
  <si>
    <t>26/05/2024</t>
  </si>
  <si>
    <t>AV. DURVAL DE GOES MONTEIRO - TABULEIRO DO MARTINS</t>
  </si>
  <si>
    <t>563-00</t>
  </si>
  <si>
    <t>PARAR NA AREA DE CRUZAMENTO DE VIAS</t>
  </si>
  <si>
    <t>JOSE VALDEMIR VIEIRA DOS SANTOS</t>
  </si>
  <si>
    <t>SVA6J90</t>
  </si>
  <si>
    <t>01375602729</t>
  </si>
  <si>
    <t>09/05/2024 21:43:15</t>
  </si>
  <si>
    <t>03/04/2024 08:18</t>
  </si>
  <si>
    <t>X002872018</t>
  </si>
  <si>
    <t>RODOVIA  PR407 KM  3   200M SENTIDO DECRE</t>
  </si>
  <si>
    <t>SUI3D01</t>
  </si>
  <si>
    <t>01376592603</t>
  </si>
  <si>
    <t>09/05/2024 22:01:50</t>
  </si>
  <si>
    <t>26/03/2024 07:30</t>
  </si>
  <si>
    <t>RO00062634</t>
  </si>
  <si>
    <t>PREFEITURA MUNICIPAL DE CACOAL - RO</t>
  </si>
  <si>
    <t>AV. RECIFE</t>
  </si>
  <si>
    <t>518-51</t>
  </si>
  <si>
    <t>DEIXAR O CONDUTOR DE USAR O CINTO SEGURANCA</t>
  </si>
  <si>
    <t>STB0E51</t>
  </si>
  <si>
    <t>01375603067</t>
  </si>
  <si>
    <t>09/05/2024 22:25:36</t>
  </si>
  <si>
    <t>02/04/2024 08:36</t>
  </si>
  <si>
    <t>X002869527</t>
  </si>
  <si>
    <t>RODOVIA  PR323 KM  296   0M SENTIDO DECRE</t>
  </si>
  <si>
    <t>EDER MEDICI</t>
  </si>
  <si>
    <t>SVJ0E61</t>
  </si>
  <si>
    <t>01376592654</t>
  </si>
  <si>
    <t>09/05/2024 22:37:40</t>
  </si>
  <si>
    <t>05/04/2024 00:01</t>
  </si>
  <si>
    <t>E027117014</t>
  </si>
  <si>
    <t>12/06/2024</t>
  </si>
  <si>
    <t>ERS-122 km 108,000</t>
  </si>
  <si>
    <t>SVC2J30</t>
  </si>
  <si>
    <t>01376593944</t>
  </si>
  <si>
    <t>10/05/2024 00:21:24</t>
  </si>
  <si>
    <t>01/04/2024 08:52</t>
  </si>
  <si>
    <t>L003578945</t>
  </si>
  <si>
    <t>PREFEITURA MUNICIPAL DE EMBU - SP</t>
  </si>
  <si>
    <t>R Primeiro de Maio 106 Embu das Artes SP SENTIDO CentroBairro FAIXA 1</t>
  </si>
  <si>
    <t>EMBU</t>
  </si>
  <si>
    <t>056</t>
  </si>
  <si>
    <t>040</t>
  </si>
  <si>
    <t>10/05/2024 00:35:45</t>
  </si>
  <si>
    <t>09/05/2024 11:40</t>
  </si>
  <si>
    <t>AA06017870</t>
  </si>
  <si>
    <t>PRACA DO MONUMENTO X AV. NAZARE</t>
  </si>
  <si>
    <t>10/05/2024 00:45:01</t>
  </si>
  <si>
    <t>18/04/2024 09:07</t>
  </si>
  <si>
    <t>V000097411</t>
  </si>
  <si>
    <t>R. PAULO KISSULA PX 820 SENTIDO R. PROF. ANTONIA REGINATO VIANNA</t>
  </si>
  <si>
    <t>SYG0C47</t>
  </si>
  <si>
    <t>01373998218</t>
  </si>
  <si>
    <t>10/05/2024 09:26:41</t>
  </si>
  <si>
    <t>10/05/2024 08:06</t>
  </si>
  <si>
    <t>T000034420</t>
  </si>
  <si>
    <t>PREFEITURA MUNICIPAL DE GUARAPUAVA - PR</t>
  </si>
  <si>
    <t>AV. MANOEL RIBAS, 1945</t>
  </si>
  <si>
    <t>GABRIEL MONTANI FERREIRA</t>
  </si>
  <si>
    <t>10/05/2024 10:44:51</t>
  </si>
  <si>
    <t>08/03/2024 15:24</t>
  </si>
  <si>
    <t>Z56451450</t>
  </si>
  <si>
    <t>11/05/2024 06:04:33</t>
  </si>
  <si>
    <t>06/05/2024 11:45</t>
  </si>
  <si>
    <t>T005500704</t>
  </si>
  <si>
    <t>25/06/2024</t>
  </si>
  <si>
    <t>MARGINAL BOTAFOGO, LESTE UNIVERSITARIO</t>
  </si>
  <si>
    <t>521-52</t>
  </si>
  <si>
    <t>DIRIGIR AMEACANDO OS DEMAIS VEICULOS</t>
  </si>
  <si>
    <t>VITOR MAGALHAES WANDERLEY</t>
  </si>
  <si>
    <t>SYG0C91</t>
  </si>
  <si>
    <t>01373996665</t>
  </si>
  <si>
    <t>12/05/2024 23:04:44</t>
  </si>
  <si>
    <t>30/04/2024 08:01</t>
  </si>
  <si>
    <t>R749697423</t>
  </si>
  <si>
    <t>07/07/2024</t>
  </si>
  <si>
    <t>BR-290 KM-92 UF-RS</t>
  </si>
  <si>
    <t>SUE5J00</t>
  </si>
  <si>
    <t>01374372711</t>
  </si>
  <si>
    <t>13/05/2024 04:52:18</t>
  </si>
  <si>
    <t>01/05/2024 14:50</t>
  </si>
  <si>
    <t>AH11585455</t>
  </si>
  <si>
    <t>RUA DOS OTONI,  OPOSTO AO NUMERO 22</t>
  </si>
  <si>
    <t>SYG0E25</t>
  </si>
  <si>
    <t>01373991400</t>
  </si>
  <si>
    <t>13/05/2024 20:20:06</t>
  </si>
  <si>
    <t>22/04/2024 20:43</t>
  </si>
  <si>
    <t>F001038692</t>
  </si>
  <si>
    <t>AV. DR. DARIO LOPES DOS SANTOS PX R. SANT?ANA SENTIDO JARDIM BOTANICO</t>
  </si>
  <si>
    <t>SYG0D16</t>
  </si>
  <si>
    <t>01374001667</t>
  </si>
  <si>
    <t>14/05/2024 02:33:41</t>
  </si>
  <si>
    <t>24/04/2024 18:32</t>
  </si>
  <si>
    <t>6RA1038533</t>
  </si>
  <si>
    <t>6RA10385338</t>
  </si>
  <si>
    <t>LOCAL
AV DOS BANDEIRANTES (IMIGRANTES/MARGINAL), A MENOS 30M DA AL DOS 
GUAINUMBIS</t>
  </si>
  <si>
    <t>574-62</t>
  </si>
  <si>
    <t>TRANSITAR EM LOCALHORARIO NAO PERMITIDO PELA REGULAMENTACAO RODIZIO</t>
  </si>
  <si>
    <t>22/06/2024</t>
  </si>
  <si>
    <t>VANDERSON DE OLIVEIRA ROCHA</t>
  </si>
  <si>
    <t>SVE3D80</t>
  </si>
  <si>
    <t>01376591933</t>
  </si>
  <si>
    <t>20/05/2024 13:22:38</t>
  </si>
  <si>
    <t>14/05/2024 10:18</t>
  </si>
  <si>
    <t>C40174765</t>
  </si>
  <si>
    <t>DETRAN - RJ</t>
  </si>
  <si>
    <t>RUA CAROLINA MACHADO NR 542</t>
  </si>
  <si>
    <t>JOSIMAURO VIEIRA SALVADOR</t>
  </si>
  <si>
    <t>20/05/2024 23:43:09</t>
  </si>
  <si>
    <t>14/05/2024 10:01</t>
  </si>
  <si>
    <t>C000223167</t>
  </si>
  <si>
    <t>PREFEITURA MUNICIPAL DE ITAPECERICA DA SERRA - SP</t>
  </si>
  <si>
    <t>AVENIDA  XV DE NOVEMBRO, 1383</t>
  </si>
  <si>
    <t>ITAPECERICA DA SERRA</t>
  </si>
  <si>
    <t>762-51</t>
  </si>
  <si>
    <t>ESTACIONAR NAS VAGAS RESERVADAS AS PESSOAS COM DEFICIENCIA SEM CREDENCIAL</t>
  </si>
  <si>
    <t>VINICIUS ALVES DE JESUS DE PAULA</t>
  </si>
  <si>
    <t>21/05/2024 15:38:21</t>
  </si>
  <si>
    <t>02/05/2024 08:06</t>
  </si>
  <si>
    <t>PR00827371</t>
  </si>
  <si>
    <t>PREFEITURA MUNICIPAL DE SAO JOSE DOS CAMPOS - SP</t>
  </si>
  <si>
    <t>Av. Salinas oposto menos 87 metros 2059</t>
  </si>
  <si>
    <t>SÃO JOSÉ DOS CAMPOS</t>
  </si>
  <si>
    <t>ATHIRSON APARECIDO CAMPOS LIMA</t>
  </si>
  <si>
    <t>STE3F90</t>
  </si>
  <si>
    <t>01376592034</t>
  </si>
  <si>
    <t>21/05/2024 18:56:44</t>
  </si>
  <si>
    <t>09/05/2024 16:43</t>
  </si>
  <si>
    <t>S040977022</t>
  </si>
  <si>
    <t>BR110 KM 46,96</t>
  </si>
  <si>
    <t>MOSSORO</t>
  </si>
  <si>
    <t>ANTONIO PAULO KAIKE DA COSTA</t>
  </si>
  <si>
    <t>SYG0C49</t>
  </si>
  <si>
    <t>01373998420</t>
  </si>
  <si>
    <t>21/05/2024 20:25:48</t>
  </si>
  <si>
    <t>13/05/2024 16:17</t>
  </si>
  <si>
    <t>X002967003</t>
  </si>
  <si>
    <t>RODOVIA  PR151 KM  441   500M SENTIDO CRESC</t>
  </si>
  <si>
    <t>SÃO MATEUS DO SUL</t>
  </si>
  <si>
    <t>SYG0C48</t>
  </si>
  <si>
    <t>01373998366</t>
  </si>
  <si>
    <t>21/05/2024 20:29:48</t>
  </si>
  <si>
    <t>14/05/2024 10:28</t>
  </si>
  <si>
    <t>X002968645</t>
  </si>
  <si>
    <t>RODOVIA  PR151 KM  244   800M SENTIDO DECRE</t>
  </si>
  <si>
    <t>PIRAÍ DO SUL</t>
  </si>
  <si>
    <t>JACSSON MAYLON CASTRO CORREA</t>
  </si>
  <si>
    <t>22/05/2024 07:03:26</t>
  </si>
  <si>
    <t>13/05/2024 14:18</t>
  </si>
  <si>
    <t>S041027065</t>
  </si>
  <si>
    <t>BR116 KM 43,4</t>
  </si>
  <si>
    <t>HORIZONTE</t>
  </si>
  <si>
    <t>22/05/2024 09:55:41</t>
  </si>
  <si>
    <t>03/05/2024 02:41</t>
  </si>
  <si>
    <t>NIC0770992</t>
  </si>
  <si>
    <t>SSW1H50</t>
  </si>
  <si>
    <t>01374372894</t>
  </si>
  <si>
    <t>22/05/2024 11:22:57</t>
  </si>
  <si>
    <t>11/05/2024 13:38</t>
  </si>
  <si>
    <t>AL02113114</t>
  </si>
  <si>
    <t>AV. SEVERINO BALLESTEROS RODRIGUES, 5597  SENTIDO CONTAGEM/BH</t>
  </si>
  <si>
    <t>RAUL GONCALVES LEAL</t>
  </si>
  <si>
    <t>22/05/2024 16:24:56</t>
  </si>
  <si>
    <t>01/05/2024 14:27</t>
  </si>
  <si>
    <t>S040875831</t>
  </si>
  <si>
    <t>BR222 KM 48,6</t>
  </si>
  <si>
    <t>SAO GONCALO DO AMARANTE</t>
  </si>
  <si>
    <t>STV3B60</t>
  </si>
  <si>
    <t>01376593502</t>
  </si>
  <si>
    <t>22/05/2024 17:45:40</t>
  </si>
  <si>
    <t>15/05/2024 09:56</t>
  </si>
  <si>
    <t>8779G97562</t>
  </si>
  <si>
    <t>ROD. SC401 KM 12.000 DECRESCENTE</t>
  </si>
  <si>
    <t>FLORIANÓPOLIS</t>
  </si>
  <si>
    <t>PAULO ALEXANDRE DE AMORIM</t>
  </si>
  <si>
    <t>22/05/2024 23:40:11</t>
  </si>
  <si>
    <t>08/05/2024 13:20</t>
  </si>
  <si>
    <t>1K1624268</t>
  </si>
  <si>
    <t>SP  255     KM 111 METROS 900</t>
  </si>
  <si>
    <t>GID0G81</t>
  </si>
  <si>
    <t>00001000441</t>
  </si>
  <si>
    <t>23/05/2024 10:34:38</t>
  </si>
  <si>
    <t>02/05/2024 09:24</t>
  </si>
  <si>
    <t>S040891772</t>
  </si>
  <si>
    <t>BR116 KM 420,42</t>
  </si>
  <si>
    <t>FEIRA DE SANTANA</t>
  </si>
  <si>
    <t>DAMIÃO RIBEIRO RODRIGUES</t>
  </si>
  <si>
    <t>SVI8D50</t>
  </si>
  <si>
    <t>01374372657</t>
  </si>
  <si>
    <t>23/05/2024 13:56:38</t>
  </si>
  <si>
    <t>03/05/2024 11:09</t>
  </si>
  <si>
    <t>AG08124265</t>
  </si>
  <si>
    <t>PREFEITURA MUNICIPAL DE UBERLANDIA - MG</t>
  </si>
  <si>
    <t>AVENIDA AFONSO PENA, 618 ,  NAO INFORMADO</t>
  </si>
  <si>
    <t>UBERLANDIA</t>
  </si>
  <si>
    <t>554-14</t>
  </si>
  <si>
    <t>ESTACIONAR EM DESACORDO COM A REGULAMENTACAO VAGA DE CARGADESCARGA</t>
  </si>
  <si>
    <t>STD4B10</t>
  </si>
  <si>
    <t>01376593928</t>
  </si>
  <si>
    <t>23/05/2024 17:34:56</t>
  </si>
  <si>
    <t>02/05/2024 10:21</t>
  </si>
  <si>
    <t>S430707938</t>
  </si>
  <si>
    <t>PREFEITURA MUNICIPAL DE PIRACICABA - SP</t>
  </si>
  <si>
    <t>Av. Independencia,altura numero 1273 B/C</t>
  </si>
  <si>
    <t>PIRACICABA</t>
  </si>
  <si>
    <t>EDMILSON SOARES DOS SANTOS</t>
  </si>
  <si>
    <t>GCC3E31</t>
  </si>
  <si>
    <t>01375656357</t>
  </si>
  <si>
    <t>23/05/2024 20:07:53</t>
  </si>
  <si>
    <t>25/04/2024 14:52</t>
  </si>
  <si>
    <t>R755658809</t>
  </si>
  <si>
    <t>13/07/2024</t>
  </si>
  <si>
    <t>BR-285 KM-325 UF-RS</t>
  </si>
  <si>
    <t>ALEXANDER DA CUNHA NAIDON</t>
  </si>
  <si>
    <t>SVH7E11</t>
  </si>
  <si>
    <t>00001000436</t>
  </si>
  <si>
    <t>23/05/2024 20:53:58</t>
  </si>
  <si>
    <t>25/04/2024 10:52</t>
  </si>
  <si>
    <t>R756245184</t>
  </si>
  <si>
    <t>14/07/2024</t>
  </si>
  <si>
    <t>BR-174 KM-952 UF-AM</t>
  </si>
  <si>
    <t>RIO PRETO DA EVA</t>
  </si>
  <si>
    <t>SAMIR ROCHA DE ALENCAR</t>
  </si>
  <si>
    <t>STK6F80</t>
  </si>
  <si>
    <t>01376592476</t>
  </si>
  <si>
    <t>24/05/2024 00:24:49</t>
  </si>
  <si>
    <t>15/05/2024 11:49</t>
  </si>
  <si>
    <t>S041051607</t>
  </si>
  <si>
    <t>BR101 KM 125,84</t>
  </si>
  <si>
    <t>SAO JOSE DE MIPIBU</t>
  </si>
  <si>
    <t>STP5A11</t>
  </si>
  <si>
    <t>01379136978</t>
  </si>
  <si>
    <t>24/05/2024 00:40:37</t>
  </si>
  <si>
    <t>15/05/2024 22:22</t>
  </si>
  <si>
    <t>S041044942</t>
  </si>
  <si>
    <t>BR280 KM 33,08</t>
  </si>
  <si>
    <t>ARAQUARI</t>
  </si>
  <si>
    <t>RAFAEL JOSE DOS SANTOS BRANDAO</t>
  </si>
  <si>
    <t>SYG0D30</t>
  </si>
  <si>
    <t>01373990101</t>
  </si>
  <si>
    <t>24/05/2024 02:21:18</t>
  </si>
  <si>
    <t>07/05/2024 10:54</t>
  </si>
  <si>
    <t>X002951679</t>
  </si>
  <si>
    <t>RODOVIA  PR473 KM  52   300M SENTIDO CRESC</t>
  </si>
  <si>
    <t>QUEDAS DO IGUACU</t>
  </si>
  <si>
    <t>JOAO VITOR SANCHES</t>
  </si>
  <si>
    <t>24/05/2024 11:17:04</t>
  </si>
  <si>
    <t>20/05/2024 17:33</t>
  </si>
  <si>
    <t>G927800783</t>
  </si>
  <si>
    <t>AVENIDA FERNANDES LIMA, 991</t>
  </si>
  <si>
    <t>MACEIÓ</t>
  </si>
  <si>
    <t>JAIRO OLIVEIRA</t>
  </si>
  <si>
    <t>FQC1D91</t>
  </si>
  <si>
    <t>01374372614</t>
  </si>
  <si>
    <t>24/05/2024 20:19:28</t>
  </si>
  <si>
    <t>02/05/2024 08:14</t>
  </si>
  <si>
    <t>E300038712</t>
  </si>
  <si>
    <t>PREFEITURA MUNICIPAL DE ITAUNA - MG</t>
  </si>
  <si>
    <t>AV. DR. MIGUEL AUGUSTO GONCALVES, DE FRENTE N 1822</t>
  </si>
  <si>
    <t>ITAUNA</t>
  </si>
  <si>
    <t>SYG0D08</t>
  </si>
  <si>
    <t>01374001071</t>
  </si>
  <si>
    <t>24/05/2024 20:36:49</t>
  </si>
  <si>
    <t>03/05/2024 08:04</t>
  </si>
  <si>
    <t>C002512720</t>
  </si>
  <si>
    <t>PREFEITURA MUNICIPAL DE SOROCABA - SP</t>
  </si>
  <si>
    <t>RUA COMENDADOR OETTERER, PROX. 1432 , SOROCABA /BAIRRO/CENTRO</t>
  </si>
  <si>
    <t>SOROCABA</t>
  </si>
  <si>
    <t>24/05/2024 20:39:50</t>
  </si>
  <si>
    <t>13/05/2024 11:55</t>
  </si>
  <si>
    <t>T001271848</t>
  </si>
  <si>
    <t>DETRAN - PR</t>
  </si>
  <si>
    <t>AVENIDA CORONEL FRANCISCO H. DOS SANTOS, 354</t>
  </si>
  <si>
    <t>SYG0D12</t>
  </si>
  <si>
    <t>01374001330</t>
  </si>
  <si>
    <t>24/05/2024 20:40:16</t>
  </si>
  <si>
    <t>25/04/2024 03:06</t>
  </si>
  <si>
    <t>A430057784</t>
  </si>
  <si>
    <t>PREFEITURA MUNICIPAL DE PRESIDENTE PRUDENTE - SP</t>
  </si>
  <si>
    <t>AV. WASHINGTON LUIZ X AV. CEL. JOSE SOARES MARCONDES SENTIDO BAIRRO CENTRO FAI</t>
  </si>
  <si>
    <t>PRESIDENTE PRUDENTE</t>
  </si>
  <si>
    <t xml:space="preserve"> Inicio da indicação</t>
  </si>
  <si>
    <t>25/05/2024 20:01:03</t>
  </si>
  <si>
    <t>16/05/2024 10:59</t>
  </si>
  <si>
    <t>R026636000</t>
  </si>
  <si>
    <t>09/07/2024</t>
  </si>
  <si>
    <t>R 03 , 130 VILA RENOVACAO  SENT C/B F2</t>
  </si>
  <si>
    <t>27/05/2024 01:27:06</t>
  </si>
  <si>
    <t>03/05/2024 10:08</t>
  </si>
  <si>
    <t>L003636845</t>
  </si>
  <si>
    <t>058</t>
  </si>
  <si>
    <t>SUF3E30</t>
  </si>
  <si>
    <t>01379136935</t>
  </si>
  <si>
    <t>27/05/2024 14:41:38</t>
  </si>
  <si>
    <t>20/05/2024 11:28</t>
  </si>
  <si>
    <t>S041079751</t>
  </si>
  <si>
    <t>BR282 KM 436,77</t>
  </si>
  <si>
    <t>IRANI</t>
  </si>
  <si>
    <t>28/05/2024 05:49:27</t>
  </si>
  <si>
    <t>24/05/2024 01:33</t>
  </si>
  <si>
    <t>NIC1570928</t>
  </si>
  <si>
    <t>SYG0D41</t>
  </si>
  <si>
    <t>01373993712</t>
  </si>
  <si>
    <t>28/05/2024 10:44:51</t>
  </si>
  <si>
    <t>07/05/2024 11:13</t>
  </si>
  <si>
    <t>E000304023</t>
  </si>
  <si>
    <t>PREFEITURA MUNICIPAL DE MARINGA - PR</t>
  </si>
  <si>
    <t>R ARTHUR THOMAS NUMERO 368</t>
  </si>
  <si>
    <t>MARINGÁ</t>
  </si>
  <si>
    <t>SYG0E41</t>
  </si>
  <si>
    <t>01373993135</t>
  </si>
  <si>
    <t>28/05/2024 10:44:52</t>
  </si>
  <si>
    <t>07/05/2024 15:14</t>
  </si>
  <si>
    <t>E000303695</t>
  </si>
  <si>
    <t>AV QUINZE DE NOVEMBRO NUMERO 514</t>
  </si>
  <si>
    <t>SYG0C41</t>
  </si>
  <si>
    <t>01373997688</t>
  </si>
  <si>
    <t>28/05/2024 17:51:37</t>
  </si>
  <si>
    <t>20/05/2024 09:20</t>
  </si>
  <si>
    <t>V020050144</t>
  </si>
  <si>
    <t>PREFEITURA MUNICIPAL DE CAUCAIA - CE</t>
  </si>
  <si>
    <t>RUA CORONEL CORREIA, N 1789</t>
  </si>
  <si>
    <t>CAUCAIA</t>
  </si>
  <si>
    <t>FRANCISCO ERICO FRANCA DE SOUSA</t>
  </si>
  <si>
    <t>28/05/2024 23:31:21</t>
  </si>
  <si>
    <t>14/05/2024 22:07</t>
  </si>
  <si>
    <t>M430847166</t>
  </si>
  <si>
    <t>PREFEITURA MUNICIPAL DE MAUA - SP</t>
  </si>
  <si>
    <t>AV BARAO DE MAUA PROX AO 3748 SENTIDO B/C</t>
  </si>
  <si>
    <t>MAUÁ</t>
  </si>
  <si>
    <t>29/05/2024 09:52:29</t>
  </si>
  <si>
    <t>08/05/2024 09:00</t>
  </si>
  <si>
    <t>N001198946</t>
  </si>
  <si>
    <t>SAN, QD 3 BL A - ED NUCLEO DOS</t>
  </si>
  <si>
    <t>BRASÍLIA</t>
  </si>
  <si>
    <t>STP7B11</t>
  </si>
  <si>
    <t>01377197147</t>
  </si>
  <si>
    <t>29/05/2024 14:06:23</t>
  </si>
  <si>
    <t>16/03/2024 07:25</t>
  </si>
  <si>
    <t>M430821486</t>
  </si>
  <si>
    <t>AV CAPITAO JOAO X RUA CICERO DE CAMPOS POVOA SENTIDO B/C</t>
  </si>
  <si>
    <t>SSW4G65</t>
  </si>
  <si>
    <t>00001000528</t>
  </si>
  <si>
    <t>29/05/2024 17:37:09</t>
  </si>
  <si>
    <t>23/04/2024 09:02</t>
  </si>
  <si>
    <t>R755218744</t>
  </si>
  <si>
    <t>BR-116 KM-10 UF-CE</t>
  </si>
  <si>
    <t>SVH7D11</t>
  </si>
  <si>
    <t>01379136064</t>
  </si>
  <si>
    <t>29/05/2024 18:22:18</t>
  </si>
  <si>
    <t>10/05/2024 13:22</t>
  </si>
  <si>
    <t>X002958259</t>
  </si>
  <si>
    <t>RODOVIA  PR897 KM  4   800M SENTIDO DECRE</t>
  </si>
  <si>
    <t>MARIALVA</t>
  </si>
  <si>
    <t>SUI8A40</t>
  </si>
  <si>
    <t>01377196914</t>
  </si>
  <si>
    <t>29/05/2024 22:39:50</t>
  </si>
  <si>
    <t>17/03/2024 11:44</t>
  </si>
  <si>
    <t>AT00028066</t>
  </si>
  <si>
    <t>PREFEITURA MUNICIPAL DE ARAGUAINA - TO</t>
  </si>
  <si>
    <t>Av Santos Dumont, n 1440 - St. Centro Comercial, frente Cerrado Distr.</t>
  </si>
  <si>
    <t>ARAGUAÍNA</t>
  </si>
  <si>
    <t>29/05/2024 23:02:01</t>
  </si>
  <si>
    <t>20/03/2024 21:46</t>
  </si>
  <si>
    <t>E027019780</t>
  </si>
  <si>
    <t>ERS-040 km 14,000/SENTIDO AGUAS CLARAS</t>
  </si>
  <si>
    <t>VIAMÃO</t>
  </si>
  <si>
    <t>STS9C10</t>
  </si>
  <si>
    <t>00001000572</t>
  </si>
  <si>
    <t>30/05/2024 01:44:32</t>
  </si>
  <si>
    <t>14/03/2024 15:56</t>
  </si>
  <si>
    <t>R026174602</t>
  </si>
  <si>
    <t>GO 070, KM23,900, Goianira S: (Goianira / Inhumas)</t>
  </si>
  <si>
    <t>GOIANIRA</t>
  </si>
  <si>
    <t>FIG6D11</t>
  </si>
  <si>
    <t>01375603008</t>
  </si>
  <si>
    <t>30/05/2024 02:27:03</t>
  </si>
  <si>
    <t>12/03/2024 09:21</t>
  </si>
  <si>
    <t>T001985615</t>
  </si>
  <si>
    <t>PRC 272 KM 254</t>
  </si>
  <si>
    <t>CRUZMALTINA</t>
  </si>
  <si>
    <t>523-11</t>
  </si>
  <si>
    <t>ATIRAR DO VEICULO OBJETOS OU SUBSTANCIAS</t>
  </si>
  <si>
    <t>30/05/2024 03:16:53</t>
  </si>
  <si>
    <t>16/03/2024 09:29</t>
  </si>
  <si>
    <t>E027002388</t>
  </si>
  <si>
    <t>ROD. ERS130 km 81 SENTIDO ARROIO DO MEIO-ENCANTADO</t>
  </si>
  <si>
    <t>ARROIO DO MEIO</t>
  </si>
  <si>
    <t>30/05/2024 03:22:39</t>
  </si>
  <si>
    <t>11/03/2024 12:59</t>
  </si>
  <si>
    <t>RV02030488</t>
  </si>
  <si>
    <t>DER - ES</t>
  </si>
  <si>
    <t>ROD ES-020 KM 2,6 SERRA  ES SENTIDO SERRA FAIXA 3</t>
  </si>
  <si>
    <t>SUI1H91</t>
  </si>
  <si>
    <t>00001000439</t>
  </si>
  <si>
    <t>30/05/2024 04:25:29</t>
  </si>
  <si>
    <t>27/03/2024 10:53</t>
  </si>
  <si>
    <t>FE00436605</t>
  </si>
  <si>
    <t>PREFEITURA MUNICIPAL DE FEIRA DE SANTANA - BA</t>
  </si>
  <si>
    <t>RUA OLIMPIO VITAL  PROXIMO AO NUMERO 360, SEM NUME</t>
  </si>
  <si>
    <t>554-11</t>
  </si>
  <si>
    <t>ESTACIONAR EM DESACORDO COM A REGULAMENTACAO ESPECIFICADA PELA SINALIZACAO</t>
  </si>
  <si>
    <t>30/05/2024 06:10:50</t>
  </si>
  <si>
    <t>E026954917</t>
  </si>
  <si>
    <t>ANTÔNIO PRADO</t>
  </si>
  <si>
    <t>30/05/2024 06:43:20</t>
  </si>
  <si>
    <t>27/02/2024 15:06</t>
  </si>
  <si>
    <t>E026812117</t>
  </si>
  <si>
    <t>AV. IPIRANGA, 8859</t>
  </si>
  <si>
    <t>SUL9D30</t>
  </si>
  <si>
    <t>01377196655</t>
  </si>
  <si>
    <t>30/05/2024 13:24:43</t>
  </si>
  <si>
    <t>06/03/2024 15:45</t>
  </si>
  <si>
    <t>O430129839</t>
  </si>
  <si>
    <t>AV PAPA JOAO XXIII , 3114</t>
  </si>
  <si>
    <t>EIY2G32</t>
  </si>
  <si>
    <t>01375283283</t>
  </si>
  <si>
    <t>30/05/2024 13:43:12</t>
  </si>
  <si>
    <t>24/05/2024 13:57</t>
  </si>
  <si>
    <t>R763309807</t>
  </si>
  <si>
    <t>BR - 448 KM - 4 UF - RS</t>
  </si>
  <si>
    <t>28/07/2024</t>
  </si>
  <si>
    <t>30/05/2024 13:54:49</t>
  </si>
  <si>
    <t>05/04/2024 09:16</t>
  </si>
  <si>
    <t>M000185123</t>
  </si>
  <si>
    <t>SYG9I61</t>
  </si>
  <si>
    <t>01373988271</t>
  </si>
  <si>
    <t>01/06/2024 01:13:19</t>
  </si>
  <si>
    <t>23/04/2024 17:18</t>
  </si>
  <si>
    <t>E027298561</t>
  </si>
  <si>
    <t>17/10/2024</t>
  </si>
  <si>
    <t>RUA CRUZEIRO DO SUL 1584 B/C - FAIXA 1 ESQUERDA</t>
  </si>
  <si>
    <t>01/06/2024</t>
  </si>
  <si>
    <t>SYG0E66</t>
  </si>
  <si>
    <t>01373989251</t>
  </si>
  <si>
    <t>01/06/2024 01:36:24</t>
  </si>
  <si>
    <t>01/05/2024 19:32</t>
  </si>
  <si>
    <t>E027300837</t>
  </si>
  <si>
    <t>AV WALTER JOBIM, 271 - SANTA ISABEL - CENTRO / BAIRRO</t>
  </si>
  <si>
    <t>SYG0D79</t>
  </si>
  <si>
    <t>01373998153</t>
  </si>
  <si>
    <t>01/06/2024 02:00:20</t>
  </si>
  <si>
    <t>11/05/2024 09:05</t>
  </si>
  <si>
    <t>E027309283</t>
  </si>
  <si>
    <t>AV. TEOTONIO VILELA, N 527 - SENTIDO C/B - FAIXA 1</t>
  </si>
  <si>
    <t>GRAVATAÍ</t>
  </si>
  <si>
    <t>SYG0E26</t>
  </si>
  <si>
    <t>01373991531</t>
  </si>
  <si>
    <t>01/06/2024 02:22:28</t>
  </si>
  <si>
    <t>07/05/2024 00:10</t>
  </si>
  <si>
    <t>E027313044</t>
  </si>
  <si>
    <t>ESTR DA BRANQUINHA, 843 - ESQ BERICO JOSE BERNARDES - CENTRO/BAIRRO</t>
  </si>
  <si>
    <t>SYG0E70</t>
  </si>
  <si>
    <t>01373989448</t>
  </si>
  <si>
    <t>01/06/2024 02:25:17</t>
  </si>
  <si>
    <t>24/04/2024 07:57</t>
  </si>
  <si>
    <t>E027316945</t>
  </si>
  <si>
    <t>AV. IPIRANGA, 8600</t>
  </si>
  <si>
    <t>STB0H41</t>
  </si>
  <si>
    <t>00001001086</t>
  </si>
  <si>
    <t>03/06/2024 08:00:06</t>
  </si>
  <si>
    <t>07/05/2024 12:34</t>
  </si>
  <si>
    <t>AI06257909</t>
  </si>
  <si>
    <t>MG187 KM 64,00 IBIA - BORDO ESQUERDO - FX1 - CRESCENTE, KM0</t>
  </si>
  <si>
    <t>IBIA</t>
  </si>
  <si>
    <t>SYG0D45</t>
  </si>
  <si>
    <t>00001001212</t>
  </si>
  <si>
    <t>03/06/2024 09:09:35</t>
  </si>
  <si>
    <t>28/05/2024 13:19</t>
  </si>
  <si>
    <t>TE01631733</t>
  </si>
  <si>
    <t>RUA BORGES DE MEDEIROS , 382</t>
  </si>
  <si>
    <t>605-01</t>
  </si>
  <si>
    <t>AVANCAR O SINAL VERMELHO DO SEMAFORO</t>
  </si>
  <si>
    <t>SYG0D01</t>
  </si>
  <si>
    <t>01373991051</t>
  </si>
  <si>
    <t>03/06/2024 09:16:04</t>
  </si>
  <si>
    <t>08/05/2024 10:07</t>
  </si>
  <si>
    <t>AG07506627</t>
  </si>
  <si>
    <t>PREFEITURA MUNICIPAL DE CORONEL FABRICIANO - MG</t>
  </si>
  <si>
    <t>AVENIDA GOVERNADOR JOSE MAGALHAES PINTO, 475 - GIOVANINI.</t>
  </si>
  <si>
    <t>CORONEL FABRICIANO</t>
  </si>
  <si>
    <t>SSY0E21</t>
  </si>
  <si>
    <t>01374371995</t>
  </si>
  <si>
    <t>04/06/2024 15:24:54</t>
  </si>
  <si>
    <t>21/05/2024 09:43</t>
  </si>
  <si>
    <t>D100240362</t>
  </si>
  <si>
    <t>SE-368 KM 001950M SENTIDO SUL  NORTE FAIXA 2</t>
  </si>
  <si>
    <t>05/06/2024 00:55:50</t>
  </si>
  <si>
    <t>16/05/2024 09:47</t>
  </si>
  <si>
    <t>R000006589</t>
  </si>
  <si>
    <t>PREFEITURA MUNICIPAL DE VIDEIRA - SC</t>
  </si>
  <si>
    <t>AV. ANTONIO NICO FAVERO N 410</t>
  </si>
  <si>
    <t>VIDEIRA</t>
  </si>
  <si>
    <t>05/06/2024 00:58:22</t>
  </si>
  <si>
    <t>09/05/2024 19:09</t>
  </si>
  <si>
    <t>X001011657</t>
  </si>
  <si>
    <t>AV. PRES. EURICO GASPAR DUTRA, ENTRE AS RUAS MANOEL PEREIRA E ANALIA TONON MINAT</t>
  </si>
  <si>
    <t>18/07/2024</t>
  </si>
  <si>
    <t>SYG0C55</t>
  </si>
  <si>
    <t>01373998935</t>
  </si>
  <si>
    <t>05/06/2024 01:00:34</t>
  </si>
  <si>
    <t>28/05/2024 14:15</t>
  </si>
  <si>
    <t>RA50069001</t>
  </si>
  <si>
    <t>11/07/2024</t>
  </si>
  <si>
    <t>R Primeiro Marco Px36 - FxBRS</t>
  </si>
  <si>
    <t>STC5C60</t>
  </si>
  <si>
    <t>01377196825</t>
  </si>
  <si>
    <t>05/06/2024 11:38:43</t>
  </si>
  <si>
    <t>20/05/2024 08:29</t>
  </si>
  <si>
    <t>SIC1479628</t>
  </si>
  <si>
    <t>SIC14796282</t>
  </si>
  <si>
    <t>AV ARICANDUVA                         , 5555</t>
  </si>
  <si>
    <t>05/06/2024 19:32:50</t>
  </si>
  <si>
    <t>20/05/2024 12:53</t>
  </si>
  <si>
    <t>R765999877</t>
  </si>
  <si>
    <t>BR - 116 KM - 5 UF - CE</t>
  </si>
  <si>
    <t>24/07/2024</t>
  </si>
  <si>
    <t>06/06/2024 04:36:14</t>
  </si>
  <si>
    <t>03/06/2024 16:38</t>
  </si>
  <si>
    <t>CRC0402680</t>
  </si>
  <si>
    <t>RUA ALVARO CATAO ENTRE RUA 1364 E R. PAULO B. ROVARIS, CRICIUMA - SC</t>
  </si>
  <si>
    <t>07/06/2024 07:21:44</t>
  </si>
  <si>
    <t>23/05/2024 12:28</t>
  </si>
  <si>
    <t>G001685371</t>
  </si>
  <si>
    <t>RUA VISCONDE DO RIO BRANCO 1800</t>
  </si>
  <si>
    <t>SSY2F21</t>
  </si>
  <si>
    <t>01375656489</t>
  </si>
  <si>
    <t>07/06/2024 15:55:05</t>
  </si>
  <si>
    <t>26/05/2024 07:44</t>
  </si>
  <si>
    <t>S041118294</t>
  </si>
  <si>
    <t>BR282 KM 221,2</t>
  </si>
  <si>
    <t>LAGES</t>
  </si>
  <si>
    <t>08/06/2024 08:40:31</t>
  </si>
  <si>
    <t>21/04/2024 09:33</t>
  </si>
  <si>
    <t>E027345876</t>
  </si>
  <si>
    <t>ROD. RSC287 KM 81 SENTIDO VENANCIO AIRES-SANTA CRUZ DO SUL</t>
  </si>
  <si>
    <t>08/06/2024 08:40:32</t>
  </si>
  <si>
    <t>28/04/2024 17:32</t>
  </si>
  <si>
    <t>E027374529</t>
  </si>
  <si>
    <t>ROD. RSC453 KM 52 SENTIDO GARIBALDI-ESTRELA</t>
  </si>
  <si>
    <t>TEUTONIA</t>
  </si>
  <si>
    <t>SYG0C50</t>
  </si>
  <si>
    <t>01373998510</t>
  </si>
  <si>
    <t>10/06/2024 08:33:40</t>
  </si>
  <si>
    <t>29/05/2024 13:51</t>
  </si>
  <si>
    <t>S000088500</t>
  </si>
  <si>
    <t>PREFEITURA MUNICIPAL DE CIANORTE - PR</t>
  </si>
  <si>
    <t>AV PIAUI X AV AMAZONAS CB</t>
  </si>
  <si>
    <t>CIANORTE</t>
  </si>
  <si>
    <t>SYG0D17</t>
  </si>
  <si>
    <t>00001000387</t>
  </si>
  <si>
    <t>10/06/2024 09:15:24</t>
  </si>
  <si>
    <t>14/05/2024 09:47</t>
  </si>
  <si>
    <t>R765322765</t>
  </si>
  <si>
    <t>BR-116 KM-149 UF-SP</t>
  </si>
  <si>
    <t>SAO JOSE DOS CAMPOS</t>
  </si>
  <si>
    <t>02/08/2024</t>
  </si>
  <si>
    <t>STS4F50</t>
  </si>
  <si>
    <t>01376593464</t>
  </si>
  <si>
    <t>10/06/2024 18:01:26</t>
  </si>
  <si>
    <t>22/05/2024 19:01</t>
  </si>
  <si>
    <t>JL01138065</t>
  </si>
  <si>
    <t>AV. PLACIDO HUGO DE OLIVEIRA, PROX. AO N  861 -  SENTIDO: NORTE/SUL</t>
  </si>
  <si>
    <t>10/06/2024 18:24:08</t>
  </si>
  <si>
    <t>22/05/2024 16:55</t>
  </si>
  <si>
    <t>R026709299</t>
  </si>
  <si>
    <t>GO 020 KM 102+500M SANTA CRUZ DE GOIAS GO SANTA CRUZ / CRISTIANOPOLIS</t>
  </si>
  <si>
    <t>SANTA CRUZ DE GOIAS</t>
  </si>
  <si>
    <t>SYG9I81</t>
  </si>
  <si>
    <t>01373988441</t>
  </si>
  <si>
    <t>10/06/2024 19:27:16</t>
  </si>
  <si>
    <t>29/05/2024 20:32</t>
  </si>
  <si>
    <t>R006630748</t>
  </si>
  <si>
    <t>AV  GAL COSTA X SUPERINTENDENCIA DA PRF / SENTIDO BR 324   FAIXA 1</t>
  </si>
  <si>
    <t>10/06/2024 19:27:53</t>
  </si>
  <si>
    <t>29/05/2024 00:14</t>
  </si>
  <si>
    <t>R006631290</t>
  </si>
  <si>
    <t>AV  LUIS EDUARDO MAGALHAES X RETORNO ANTES O TUNEL   SENT  RETIRO   FAIXA 1</t>
  </si>
  <si>
    <t>10/06/2024 20:57:53</t>
  </si>
  <si>
    <t>23/05/2024 10:56</t>
  </si>
  <si>
    <t>F001076353</t>
  </si>
  <si>
    <t>AV. N. SRA. DA LUZ PX 1876 SENTIDO CRISTO REI</t>
  </si>
  <si>
    <t>10/06/2024 20:58:51</t>
  </si>
  <si>
    <t>09/05/2024 03:39</t>
  </si>
  <si>
    <t>E027330883</t>
  </si>
  <si>
    <t>ESTR DA BRANQUINHA, 843 - ESQ BERICO JOSE BERNARDES - CENTRO BAIRRO</t>
  </si>
  <si>
    <t>SYG0C21</t>
  </si>
  <si>
    <t>01373988662</t>
  </si>
  <si>
    <t>10/06/2024 21:00:13</t>
  </si>
  <si>
    <t>04/06/2024 10:30</t>
  </si>
  <si>
    <t>T005597092</t>
  </si>
  <si>
    <t>AV PL-3 C/AV OLINDA, PARK LOZANDES</t>
  </si>
  <si>
    <t>545-26</t>
  </si>
  <si>
    <t>ESTACIONAR AO LADO OU SOBRE MARCAS DE CANALIZACAO</t>
  </si>
  <si>
    <t>SUR9G10</t>
  </si>
  <si>
    <t>01375657671</t>
  </si>
  <si>
    <t>10/06/2024 22:11:27</t>
  </si>
  <si>
    <t>13/05/2024 21:31</t>
  </si>
  <si>
    <t>E027376203</t>
  </si>
  <si>
    <t>AV JOAO CARLOS VIALLE DIAS, 1524/PROXIMO - TARUMA</t>
  </si>
  <si>
    <t>SVZ9B20</t>
  </si>
  <si>
    <t>01375602478</t>
  </si>
  <si>
    <t>10/06/2024 23:21:53</t>
  </si>
  <si>
    <t>17/05/2024 21:24</t>
  </si>
  <si>
    <t>AG01095557</t>
  </si>
  <si>
    <t>AV. CAXANG?, LADO OPOSTO AO N? 5693, SENTIDO SUB?RBIO</t>
  </si>
  <si>
    <t>SUK3G60</t>
  </si>
  <si>
    <t>01375602915</t>
  </si>
  <si>
    <t>11/06/2024 00:19:27</t>
  </si>
  <si>
    <t>23/05/2024 16:32</t>
  </si>
  <si>
    <t>Q000400897</t>
  </si>
  <si>
    <t>AV. SILVA JARDIM X R. BRIGADEIRO FRANCO - PISTA ESQ. SENTIDO RODOVIARIA</t>
  </si>
  <si>
    <t>11/06/2024 00:20:05</t>
  </si>
  <si>
    <t>23/05/2024 16:29</t>
  </si>
  <si>
    <t>Q000400480</t>
  </si>
  <si>
    <t>AV. SILVA JARDIM X R. BENTO VIANA - PISTA ESQ. SENTIDO RODOVIARIA</t>
  </si>
  <si>
    <t>STQ8H80</t>
  </si>
  <si>
    <t>00001000430</t>
  </si>
  <si>
    <t>11/06/2024 00:20:51</t>
  </si>
  <si>
    <t>23/05/2024 18:44</t>
  </si>
  <si>
    <t>MT01697173</t>
  </si>
  <si>
    <t>PREFEITURA MUNICIPAL DE MANAUS - AM</t>
  </si>
  <si>
    <t>AV D. VARGAS PROX AO A. SHOPING</t>
  </si>
  <si>
    <t>MANAUS</t>
  </si>
  <si>
    <t>SUQ2H60</t>
  </si>
  <si>
    <t>01375657647</t>
  </si>
  <si>
    <t>11/06/2024 00:37:23</t>
  </si>
  <si>
    <t>20/05/2024 11:50</t>
  </si>
  <si>
    <t>V000101747</t>
  </si>
  <si>
    <t>ESTR. DAS OLARIAS PX 1449 SENTIDO COLOMBO</t>
  </si>
  <si>
    <t>11/06/2024 02:46:58</t>
  </si>
  <si>
    <t>30/05/2024 07:57</t>
  </si>
  <si>
    <t>E027378951</t>
  </si>
  <si>
    <t>PREFEITURA MUNICIPAL DE SANTA MARIA - RS</t>
  </si>
  <si>
    <t>AV PRESIDENTE VARGAS X AV. BORGES DE MEDEIROS - SENTIDO CENTRO BAIRRO</t>
  </si>
  <si>
    <t>SANTA MARIA</t>
  </si>
  <si>
    <t>11/06/2024 06:57:21</t>
  </si>
  <si>
    <t>29/05/2024 06:01</t>
  </si>
  <si>
    <t>E027329946</t>
  </si>
  <si>
    <t>AV. DORIVAL CANDIDO LUZ DE OLIVEIRA, N 5100 - SENTIDO B/C - FAIXA 2</t>
  </si>
  <si>
    <t>11/06/2024 07:55:04</t>
  </si>
  <si>
    <t>14/04/2024 14:21</t>
  </si>
  <si>
    <t>E027324840</t>
  </si>
  <si>
    <t>ROD. ERS239 km 49 SENTIDO PAROBE-TAQUARA</t>
  </si>
  <si>
    <t>TAQUARA</t>
  </si>
  <si>
    <t>11/06/2024 08:01:14</t>
  </si>
  <si>
    <t>03/06/2024 15:38</t>
  </si>
  <si>
    <t>RA10724910</t>
  </si>
  <si>
    <t>Av Brasil Px 13587-Sta Cruz FxBRT</t>
  </si>
  <si>
    <t>11/06/2024 08:54:50</t>
  </si>
  <si>
    <t>15/05/2024 09:00</t>
  </si>
  <si>
    <t>N001216079</t>
  </si>
  <si>
    <t>11/06/2024 13:04:03</t>
  </si>
  <si>
    <t>18/05/2024 01:16</t>
  </si>
  <si>
    <t>NIC1575418</t>
  </si>
  <si>
    <t>11/06/2024 14:44:12</t>
  </si>
  <si>
    <t>21/04/2024 10:43</t>
  </si>
  <si>
    <t>E027339735</t>
  </si>
  <si>
    <t>ROD. RSC453 km 10 SENTIDO LAJEADO-VENANCIO AIRES</t>
  </si>
  <si>
    <t>VENÂNCIO AIRES</t>
  </si>
  <si>
    <t>SSY7F10</t>
  </si>
  <si>
    <t>00001002635</t>
  </si>
  <si>
    <t>11/06/2024 16:26:59</t>
  </si>
  <si>
    <t>14/05/2024 16:16</t>
  </si>
  <si>
    <t>M450820330</t>
  </si>
  <si>
    <t>RUA GIOVANNI B  PIRELLI X ROTATORIA ACESSO AO VIADUTO SALVADOR AVAMILENO  SENTID</t>
  </si>
  <si>
    <t>SANTO ANDRÉ</t>
  </si>
  <si>
    <t>11/06/2024 22:44:22</t>
  </si>
  <si>
    <t>30/04/2024 21:17</t>
  </si>
  <si>
    <t>E027363920</t>
  </si>
  <si>
    <t>AV. ICARAI DEFRONTE A 38 METROS DO N 1949 - B/C - FAIXA 1 ESQUERDA</t>
  </si>
  <si>
    <t>SYG0F27</t>
  </si>
  <si>
    <t>01373995766</t>
  </si>
  <si>
    <t>12/06/2024 01:08:53</t>
  </si>
  <si>
    <t>30/05/2024 17:31</t>
  </si>
  <si>
    <t>R000011509</t>
  </si>
  <si>
    <t>26/07/2024</t>
  </si>
  <si>
    <t>AV. ANTÔNIO NICO FÁVERO N 410</t>
  </si>
  <si>
    <t>STB5H91</t>
  </si>
  <si>
    <t>01379136285</t>
  </si>
  <si>
    <t>12/06/2024 03:23:20</t>
  </si>
  <si>
    <t>02/05/2024 00:01</t>
  </si>
  <si>
    <t>E027383774</t>
  </si>
  <si>
    <t>ERS-122 km 45,500</t>
  </si>
  <si>
    <t>FARROUPILHA</t>
  </si>
  <si>
    <t>STW6E31</t>
  </si>
  <si>
    <t>01376594010</t>
  </si>
  <si>
    <t>12/06/2024 03:51:27</t>
  </si>
  <si>
    <t>27/05/2024 09:33</t>
  </si>
  <si>
    <t>7VA1062672</t>
  </si>
  <si>
    <t>7VA10626720</t>
  </si>
  <si>
    <t>R DOUTOR ASSIS RIBEIRO (CENTRO/BAIRRO), NUMERO 414 - VIA ARTERIAL</t>
  </si>
  <si>
    <t>21/07/2024</t>
  </si>
  <si>
    <t>12/06/2024 04:14:57</t>
  </si>
  <si>
    <t>03/06/2024 10:48</t>
  </si>
  <si>
    <t>MT01736742</t>
  </si>
  <si>
    <t>RUA BARROSO, VAGA ZONA AZUL 675, CENTRO</t>
  </si>
  <si>
    <t>Placa</t>
  </si>
  <si>
    <t>Responsável</t>
  </si>
  <si>
    <t>EMAIL</t>
  </si>
  <si>
    <t>SYG0D44</t>
  </si>
  <si>
    <t>LEANDRO</t>
  </si>
  <si>
    <t>leandro.ferreira@eqsengenharia.com.br</t>
  </si>
  <si>
    <t>THIAGO</t>
  </si>
  <si>
    <t>thiago.santos@eqsengenharia.com.br</t>
  </si>
  <si>
    <t>SYG0D42</t>
  </si>
  <si>
    <t>SYG0C23</t>
  </si>
  <si>
    <t>MATEUS</t>
  </si>
  <si>
    <t>mateus.guesser@eqsengenharia.com.br</t>
  </si>
  <si>
    <t>SYG9I41</t>
  </si>
  <si>
    <t>SYG9I51</t>
  </si>
  <si>
    <t>SYG9I21</t>
  </si>
  <si>
    <t>SYG0F13</t>
  </si>
  <si>
    <t>SYG0F14</t>
  </si>
  <si>
    <t>SYG0F20</t>
  </si>
  <si>
    <t>SYG0F24</t>
  </si>
  <si>
    <t>SYG0F10</t>
  </si>
  <si>
    <t>SYG0F11</t>
  </si>
  <si>
    <t>HENRIQUE</t>
  </si>
  <si>
    <t>henrique.casagrande@eqsengenharia.com.br</t>
  </si>
  <si>
    <t>SYG0E51</t>
  </si>
  <si>
    <t>SYG0E52</t>
  </si>
  <si>
    <t>SYG0E56</t>
  </si>
  <si>
    <t>SYG0F16</t>
  </si>
  <si>
    <t>STL3F50</t>
  </si>
  <si>
    <t>SYG0D15</t>
  </si>
  <si>
    <t>SYG0D18</t>
  </si>
  <si>
    <t>SYG0D72</t>
  </si>
  <si>
    <t>SYG9I31</t>
  </si>
  <si>
    <t>SYG0D39</t>
  </si>
  <si>
    <t>SYG0E34</t>
  </si>
  <si>
    <t>SYG0E36</t>
  </si>
  <si>
    <t>SYG0D38</t>
  </si>
  <si>
    <t>STB0D50</t>
  </si>
  <si>
    <t>SUU6E01</t>
  </si>
  <si>
    <t>STN1B30</t>
  </si>
  <si>
    <t>SUH6J60</t>
  </si>
  <si>
    <t>SSV2J81</t>
  </si>
  <si>
    <t>SVH0F31</t>
  </si>
  <si>
    <t>STB1I80</t>
  </si>
  <si>
    <t>FVM5E11</t>
  </si>
  <si>
    <t>STY5A90</t>
  </si>
  <si>
    <t>SSV8I51</t>
  </si>
  <si>
    <t>SYG0E47</t>
  </si>
  <si>
    <t>SYG0E42</t>
  </si>
  <si>
    <t>SYG0E40</t>
  </si>
  <si>
    <t>SYG0E80</t>
  </si>
  <si>
    <t>SYG0E83</t>
  </si>
  <si>
    <t>SYG0C36</t>
  </si>
  <si>
    <t>SYG0D00</t>
  </si>
  <si>
    <t>SYG0E84</t>
  </si>
  <si>
    <t>SYG0E89</t>
  </si>
  <si>
    <t>SYG0D14</t>
  </si>
  <si>
    <t>SYG0D71</t>
  </si>
  <si>
    <t>SYG0D74</t>
  </si>
  <si>
    <t>SYG0E77</t>
  </si>
  <si>
    <t>SYG0E67</t>
  </si>
  <si>
    <t>SYG0E60</t>
  </si>
  <si>
    <t>SYG0C37</t>
  </si>
  <si>
    <t>SYG0E64</t>
  </si>
  <si>
    <t>SYG0E62</t>
  </si>
  <si>
    <t>SYG0E65</t>
  </si>
  <si>
    <t>SYG0E46</t>
  </si>
  <si>
    <t>SYG0E43</t>
  </si>
  <si>
    <t>SYG0E63</t>
  </si>
  <si>
    <t>SYG0C89</t>
  </si>
  <si>
    <t>SYG0D57</t>
  </si>
  <si>
    <t>SYG0D81</t>
  </si>
  <si>
    <t>SYG0D50</t>
  </si>
  <si>
    <t>SYG0D56</t>
  </si>
  <si>
    <t>SYG0C92</t>
  </si>
  <si>
    <t>SYG0D54</t>
  </si>
  <si>
    <t>SYG0D47</t>
  </si>
  <si>
    <t>SYG0C80</t>
  </si>
  <si>
    <t>SYG0C93</t>
  </si>
  <si>
    <t>FYF6C71</t>
  </si>
  <si>
    <t>SYG0D73</t>
  </si>
  <si>
    <t>SYG0D70</t>
  </si>
  <si>
    <t>SYG0E68</t>
  </si>
  <si>
    <t>SYG0D49</t>
  </si>
  <si>
    <t>SYG0E69</t>
  </si>
  <si>
    <t>SYG0C88</t>
  </si>
  <si>
    <t>SYG0D55</t>
  </si>
  <si>
    <t>SYG0D80</t>
  </si>
  <si>
    <t>SYG0D58</t>
  </si>
  <si>
    <t>SYG0D52</t>
  </si>
  <si>
    <t>SYG0C90</t>
  </si>
  <si>
    <t>SYG0D53</t>
  </si>
  <si>
    <t>SYG0C52</t>
  </si>
  <si>
    <t>SYG0C54</t>
  </si>
  <si>
    <t>STG0J61</t>
  </si>
  <si>
    <t>SYG0C26</t>
  </si>
  <si>
    <t>SYG0C31</t>
  </si>
  <si>
    <t>SYG0C30</t>
  </si>
  <si>
    <t>SYG0E58</t>
  </si>
  <si>
    <t>SYG0C32</t>
  </si>
  <si>
    <t>SYG0C42</t>
  </si>
  <si>
    <t>CLAUDIA</t>
  </si>
  <si>
    <t>SYG0C72</t>
  </si>
  <si>
    <t>SYG0C70</t>
  </si>
  <si>
    <t>SYG0C74</t>
  </si>
  <si>
    <t>SYG0D82</t>
  </si>
  <si>
    <t>SYG0D34</t>
  </si>
  <si>
    <t>STO9I21</t>
  </si>
  <si>
    <t>SUG8B10</t>
  </si>
  <si>
    <t>STF5H31</t>
  </si>
  <si>
    <t>SUT5A11</t>
  </si>
  <si>
    <t>SYG0C65</t>
  </si>
  <si>
    <t>SYG0D77</t>
  </si>
  <si>
    <t>SYG0E87</t>
  </si>
  <si>
    <t>SYG0E74</t>
  </si>
  <si>
    <t>SYG0E86</t>
  </si>
  <si>
    <t>SYG9I71</t>
  </si>
  <si>
    <t>EDMILTON</t>
  </si>
  <si>
    <t>edmilton.damascena@eqsengenharia.com.br</t>
  </si>
  <si>
    <t>SYG0D63</t>
  </si>
  <si>
    <t>SYG0D65</t>
  </si>
  <si>
    <t>SYG0D68</t>
  </si>
  <si>
    <t>SYG0D67</t>
  </si>
  <si>
    <t>SYG0D62</t>
  </si>
  <si>
    <t>SYG0C43</t>
  </si>
  <si>
    <t>SYG0C45</t>
  </si>
  <si>
    <t>SYG0D28</t>
  </si>
  <si>
    <t>SYG0D29</t>
  </si>
  <si>
    <t>SYG0D31</t>
  </si>
  <si>
    <t>SYG0D33</t>
  </si>
  <si>
    <t>SYG0C64</t>
  </si>
  <si>
    <t>SYG0D76</t>
  </si>
  <si>
    <t>STG9H90</t>
  </si>
  <si>
    <t>STQ9D30</t>
  </si>
  <si>
    <t>STT0H51</t>
  </si>
  <si>
    <t>SUP1C71</t>
  </si>
  <si>
    <t>SYG0E72</t>
  </si>
  <si>
    <t>SYG0D66</t>
  </si>
  <si>
    <t>SYG0E49</t>
  </si>
  <si>
    <t>SYG0C40</t>
  </si>
  <si>
    <t>SYG0C56</t>
  </si>
  <si>
    <t>SYG0C57</t>
  </si>
  <si>
    <t>SYG0C58</t>
  </si>
  <si>
    <t>STS2B21</t>
  </si>
  <si>
    <t>SYG0C61</t>
  </si>
  <si>
    <t>SYG0C62</t>
  </si>
  <si>
    <t>SYG0C25</t>
  </si>
  <si>
    <t>SYG0C46</t>
  </si>
  <si>
    <t>SYG0D40</t>
  </si>
  <si>
    <t>SYG0C63</t>
  </si>
  <si>
    <t>SYG0D48</t>
  </si>
  <si>
    <t>SYG0C38</t>
  </si>
  <si>
    <t>SYG0D69</t>
  </si>
  <si>
    <t>SYG0C75</t>
  </si>
  <si>
    <t>SYG0F29</t>
  </si>
  <si>
    <t>SUX4D61</t>
  </si>
  <si>
    <t>SYG0F12</t>
  </si>
  <si>
    <t>STU4I40</t>
  </si>
  <si>
    <t>STT0C01</t>
  </si>
  <si>
    <t>EXU1I91</t>
  </si>
  <si>
    <t>STH6F40</t>
  </si>
  <si>
    <t>SUE4F30</t>
  </si>
  <si>
    <t>SUY4C90</t>
  </si>
  <si>
    <t>SVG0A91</t>
  </si>
  <si>
    <t>SVN8B61</t>
  </si>
  <si>
    <t>SVP1H40</t>
  </si>
  <si>
    <t>STO3D40</t>
  </si>
  <si>
    <t>SUF5F20</t>
  </si>
  <si>
    <t>GHI1D91</t>
  </si>
  <si>
    <t>STU7A70</t>
  </si>
  <si>
    <t>SUI5A01</t>
  </si>
  <si>
    <t>STL3A61</t>
  </si>
  <si>
    <t>SUJ1F80</t>
  </si>
  <si>
    <t>GJT0A81</t>
  </si>
  <si>
    <t>SSX3A50</t>
  </si>
  <si>
    <t>SSR7I41</t>
  </si>
  <si>
    <t>SUI8G90</t>
  </si>
  <si>
    <t>STP6A80</t>
  </si>
  <si>
    <t>SYG0E38</t>
  </si>
  <si>
    <t>SSU7C50</t>
  </si>
  <si>
    <t>SUE9B70</t>
  </si>
  <si>
    <t>SVF3G60</t>
  </si>
  <si>
    <t>STA9E81</t>
  </si>
  <si>
    <t>FZW6H81</t>
  </si>
  <si>
    <t>SSZ4D60</t>
  </si>
  <si>
    <t>ADRIANO</t>
  </si>
  <si>
    <t>frota.ne@eqsengenharia.com.br</t>
  </si>
  <si>
    <t>SVG8D21</t>
  </si>
  <si>
    <t>SYG0D59</t>
  </si>
  <si>
    <t>SYG0D06</t>
  </si>
  <si>
    <t>SYG0D04</t>
  </si>
  <si>
    <t>SYG0E90</t>
  </si>
  <si>
    <t>SYG0E94</t>
  </si>
  <si>
    <t>SUJ9C41</t>
  </si>
  <si>
    <t>SVZ8H71</t>
  </si>
  <si>
    <t>SWH3H61</t>
  </si>
  <si>
    <t>SVS8E20</t>
  </si>
  <si>
    <t>STN6D80</t>
  </si>
  <si>
    <t>SYG0C67</t>
  </si>
  <si>
    <t>SYG0F31</t>
  </si>
  <si>
    <t>SYG0E93</t>
  </si>
  <si>
    <t>GDE4G51</t>
  </si>
  <si>
    <t>SUK1J61</t>
  </si>
  <si>
    <t>STS4H50</t>
  </si>
  <si>
    <t>SSX5I41</t>
  </si>
  <si>
    <t>SUA0F91</t>
  </si>
  <si>
    <t>STE7B41</t>
  </si>
  <si>
    <t>SVA9C90</t>
  </si>
  <si>
    <t>STB0G31</t>
  </si>
  <si>
    <t>STV7I00</t>
  </si>
  <si>
    <t>STG2F50</t>
  </si>
  <si>
    <t>SUV3G01</t>
  </si>
  <si>
    <t>SUI1F41</t>
  </si>
  <si>
    <t>SYG0D07</t>
  </si>
  <si>
    <t>SYG0C68</t>
  </si>
  <si>
    <t>SYG0D09</t>
  </si>
  <si>
    <t>SST3D11</t>
  </si>
  <si>
    <t>SYG0E71</t>
  </si>
  <si>
    <t>SUH9A40</t>
  </si>
  <si>
    <t>SYG0D27</t>
  </si>
  <si>
    <t>SYG0D11</t>
  </si>
  <si>
    <t>SYG0E88</t>
  </si>
  <si>
    <t>STS1C84</t>
  </si>
  <si>
    <t>SYG0E30</t>
  </si>
  <si>
    <t>SYG0E32</t>
  </si>
  <si>
    <t>SYG0E73</t>
  </si>
  <si>
    <t>SYG0E85</t>
  </si>
  <si>
    <t>SYG0E95</t>
  </si>
  <si>
    <t>SYG0E96</t>
  </si>
  <si>
    <t>SYG0F00</t>
  </si>
  <si>
    <t>SSX6E20</t>
  </si>
  <si>
    <t>STP9J40</t>
  </si>
  <si>
    <t>STZ7E40</t>
  </si>
  <si>
    <t>SUO1E11</t>
  </si>
  <si>
    <t>SUI8A20</t>
  </si>
  <si>
    <t>FVR2H31</t>
  </si>
  <si>
    <t>STV2A11</t>
  </si>
  <si>
    <t>SVU3E14</t>
  </si>
  <si>
    <t>SWI1D41</t>
  </si>
  <si>
    <t>SUW8C50</t>
  </si>
  <si>
    <t>STL7F20</t>
  </si>
  <si>
    <t>SYG0D46</t>
  </si>
  <si>
    <t>SSZ7A51</t>
  </si>
  <si>
    <t>SUY3E30</t>
  </si>
  <si>
    <t>SYG0C66</t>
  </si>
  <si>
    <t>STI3F10</t>
  </si>
  <si>
    <t>SSR2H50</t>
  </si>
  <si>
    <t>SYG0D64</t>
  </si>
  <si>
    <t>SSY6J80</t>
  </si>
  <si>
    <t>STQ0D30</t>
  </si>
  <si>
    <t>SSW1I91</t>
  </si>
  <si>
    <t>SVG6A10</t>
  </si>
  <si>
    <t>SUJ1A01</t>
  </si>
  <si>
    <t>SVI3H61</t>
  </si>
  <si>
    <t>SWG4A80</t>
  </si>
  <si>
    <t>SVA4A31</t>
  </si>
  <si>
    <t>SUE6J30</t>
  </si>
  <si>
    <t>SYG0F03</t>
  </si>
  <si>
    <t>SYG0F04</t>
  </si>
  <si>
    <t>SYG0D22</t>
  </si>
  <si>
    <t>SYG0C22</t>
  </si>
  <si>
    <t>SUO6E30</t>
  </si>
  <si>
    <t>SVH0I11</t>
  </si>
  <si>
    <t>STV8E31</t>
  </si>
  <si>
    <t>SUK5F70</t>
  </si>
  <si>
    <t>SUI0I90</t>
  </si>
  <si>
    <t>STW0E51</t>
  </si>
  <si>
    <t>SUF4E30</t>
  </si>
  <si>
    <t>SUH5C91</t>
  </si>
  <si>
    <t>STE6I80</t>
  </si>
  <si>
    <t>STL7J21</t>
  </si>
  <si>
    <t>SVF7E40</t>
  </si>
  <si>
    <t>STI1F41</t>
  </si>
  <si>
    <t>SWD0A50</t>
  </si>
  <si>
    <t>STH6H40</t>
  </si>
  <si>
    <t>STM2C41</t>
  </si>
  <si>
    <t>GGZ7F61</t>
  </si>
  <si>
    <t>SSU9A81</t>
  </si>
  <si>
    <t>SVE0D90</t>
  </si>
  <si>
    <t>STH3F11</t>
  </si>
  <si>
    <t>SVJ1A71</t>
  </si>
  <si>
    <t>SUE1H10</t>
  </si>
  <si>
    <t>SUD4E70</t>
  </si>
  <si>
    <t>STM7B11</t>
  </si>
  <si>
    <t>SYG0E61</t>
  </si>
  <si>
    <t>SYG0C94</t>
  </si>
  <si>
    <t>SUI6E40</t>
  </si>
  <si>
    <t>SVS9J20</t>
  </si>
  <si>
    <t>SVY6C51</t>
  </si>
  <si>
    <t>STA6B71</t>
  </si>
  <si>
    <t>STB7J11</t>
  </si>
  <si>
    <t>STK3I11</t>
  </si>
  <si>
    <t>SUS0J11</t>
  </si>
  <si>
    <t>SUU2D60</t>
  </si>
  <si>
    <t>STP6A31</t>
  </si>
  <si>
    <t>SUH0I50</t>
  </si>
  <si>
    <t>SWK4B81</t>
  </si>
  <si>
    <t>SVC2E20</t>
  </si>
  <si>
    <t>SYG0F07</t>
  </si>
  <si>
    <t>SYG0D83</t>
  </si>
  <si>
    <t>GEQ8F53</t>
  </si>
  <si>
    <t>SYG0D23</t>
  </si>
  <si>
    <t>SSX9A78</t>
  </si>
  <si>
    <t>STE3F61</t>
  </si>
  <si>
    <t>SVK0B60</t>
  </si>
  <si>
    <t>SSW1J31</t>
  </si>
  <si>
    <t>STH2A81</t>
  </si>
  <si>
    <t>STC1J01</t>
  </si>
  <si>
    <t>STK2D20</t>
  </si>
  <si>
    <t>STQ8G30</t>
  </si>
  <si>
    <t>SUX0G20</t>
  </si>
  <si>
    <t>SSU9G80</t>
  </si>
  <si>
    <t>SSX0F40</t>
  </si>
  <si>
    <t>SYG0F06</t>
  </si>
  <si>
    <t>SVB7D20</t>
  </si>
  <si>
    <t>SVY0I01</t>
  </si>
  <si>
    <t>GJS5F33</t>
  </si>
  <si>
    <t>SYG0C69</t>
  </si>
  <si>
    <t>SYG0F08</t>
  </si>
  <si>
    <t>FJC1F41</t>
  </si>
  <si>
    <t>SVB5E80</t>
  </si>
  <si>
    <t>SVE5H70</t>
  </si>
  <si>
    <t>SVY8D61</t>
  </si>
  <si>
    <t>FXB9A03</t>
  </si>
  <si>
    <t>GJE3J83</t>
  </si>
  <si>
    <t>SST7D56</t>
  </si>
  <si>
    <t>STK1D72</t>
  </si>
  <si>
    <t>STA5I70</t>
  </si>
  <si>
    <t>SSS1B09</t>
  </si>
  <si>
    <t>GJN2A94</t>
  </si>
  <si>
    <t>SSY4J98</t>
  </si>
  <si>
    <t>SVO1I90</t>
  </si>
  <si>
    <t>SVM2F81</t>
  </si>
  <si>
    <t>SUH8F90</t>
  </si>
  <si>
    <t>SSR5G91</t>
  </si>
  <si>
    <t>SVZ3A10</t>
  </si>
  <si>
    <t>SYG0C33</t>
  </si>
  <si>
    <t>SVK0B41</t>
  </si>
  <si>
    <t>SSX5D90</t>
  </si>
  <si>
    <t>SUX4B51</t>
  </si>
  <si>
    <t>SUP4F31</t>
  </si>
  <si>
    <t>SUC1G20</t>
  </si>
  <si>
    <t>STS6J80</t>
  </si>
  <si>
    <t>STH1C45</t>
  </si>
  <si>
    <t>STY6E45</t>
  </si>
  <si>
    <t>SUQ6I75</t>
  </si>
  <si>
    <t>SUT3F55</t>
  </si>
  <si>
    <t>SUW6A05</t>
  </si>
  <si>
    <t>SUZ4A15</t>
  </si>
  <si>
    <t>SWF3D55</t>
  </si>
  <si>
    <t>SYG0E76</t>
  </si>
  <si>
    <t>SYG0C95</t>
  </si>
  <si>
    <t>SUA7I60</t>
  </si>
  <si>
    <t>SUG9E21</t>
  </si>
  <si>
    <t>SYG0E97</t>
  </si>
  <si>
    <t>SYG0E91</t>
  </si>
  <si>
    <t>STG0I81</t>
  </si>
  <si>
    <t>SUD0B55</t>
  </si>
  <si>
    <t>SUZ0E10</t>
  </si>
  <si>
    <t>SSR1F55</t>
  </si>
  <si>
    <t>SVF3J90</t>
  </si>
  <si>
    <t>SVC0I35</t>
  </si>
  <si>
    <t>SYG0F17</t>
  </si>
  <si>
    <t>SUU7D91</t>
  </si>
  <si>
    <t>SSV7I30</t>
  </si>
  <si>
    <t>SVG5D15</t>
  </si>
  <si>
    <t>SVY4B71</t>
  </si>
  <si>
    <t>STY8E55</t>
  </si>
  <si>
    <t>STV0I10</t>
  </si>
  <si>
    <t>SVM8E05</t>
  </si>
  <si>
    <t>SWB5D25</t>
  </si>
  <si>
    <t>STP8E21</t>
  </si>
  <si>
    <t>STV2G51</t>
  </si>
  <si>
    <t>STX2E60</t>
  </si>
  <si>
    <t>STQ1D90</t>
  </si>
  <si>
    <t>SUQ5I70</t>
  </si>
  <si>
    <t>SUW6G71</t>
  </si>
  <si>
    <t>SYG0F26</t>
  </si>
  <si>
    <t>SUD8C70</t>
  </si>
  <si>
    <t>GJJ6E41</t>
  </si>
  <si>
    <t>SVT9F00</t>
  </si>
  <si>
    <t>SWE2D71</t>
  </si>
  <si>
    <t>SVD6B20</t>
  </si>
  <si>
    <t>SUE9J10</t>
  </si>
  <si>
    <t>SUQ7D01</t>
  </si>
  <si>
    <t>SUD8C01</t>
  </si>
  <si>
    <t>STO4A61</t>
  </si>
  <si>
    <t>STQ3G91</t>
  </si>
  <si>
    <t>SUW0B10</t>
  </si>
  <si>
    <t>SUI2E61</t>
  </si>
  <si>
    <t>SYG0E27</t>
  </si>
  <si>
    <t>STH5B60</t>
  </si>
  <si>
    <t>STW7B70</t>
  </si>
  <si>
    <t>SYG0C77</t>
  </si>
  <si>
    <t>SYG0C78</t>
  </si>
  <si>
    <t>SVP8A30</t>
  </si>
  <si>
    <t>SUR3H20</t>
  </si>
  <si>
    <t>SWM1G31</t>
  </si>
  <si>
    <t>SSX1D80</t>
  </si>
  <si>
    <t>SYG0C59</t>
  </si>
  <si>
    <t>EWD3E54</t>
  </si>
  <si>
    <t>SVE2I91</t>
  </si>
  <si>
    <t>SVZ8E01</t>
  </si>
  <si>
    <t>SVN4J60</t>
  </si>
  <si>
    <t>SVU0I01</t>
  </si>
  <si>
    <t>STL6C11</t>
  </si>
  <si>
    <t>FTH8D71</t>
  </si>
  <si>
    <t>SVQ5E61</t>
  </si>
  <si>
    <t>SVQ6B80</t>
  </si>
  <si>
    <t>SVM5C40</t>
  </si>
  <si>
    <t>STI9E91</t>
  </si>
  <si>
    <t>SSV0C71</t>
  </si>
  <si>
    <t>STQ9F31</t>
  </si>
  <si>
    <t>STH1B80</t>
  </si>
  <si>
    <t>SST1C51</t>
  </si>
  <si>
    <t>SVD3C10</t>
  </si>
  <si>
    <t>SUG0H30</t>
  </si>
  <si>
    <t>SSR5D90</t>
  </si>
  <si>
    <t>SUO6C30</t>
  </si>
  <si>
    <t>SVG1B30</t>
  </si>
  <si>
    <t>SUJ4I81</t>
  </si>
  <si>
    <t>STH9E01</t>
  </si>
  <si>
    <t>SYG0F18</t>
  </si>
  <si>
    <t>SYG0D20</t>
  </si>
  <si>
    <t>SSV0I71</t>
  </si>
  <si>
    <t>SSZ4G26</t>
  </si>
  <si>
    <t>FCI8I32</t>
  </si>
  <si>
    <t>SSY5E98</t>
  </si>
  <si>
    <t>SUT5B10</t>
  </si>
  <si>
    <t>SWK0I20</t>
  </si>
  <si>
    <t>SVE2I50</t>
  </si>
  <si>
    <t>STL2D51</t>
  </si>
  <si>
    <t>SSU6B31</t>
  </si>
  <si>
    <t>STZ1C71</t>
  </si>
  <si>
    <t>STT2C10</t>
  </si>
  <si>
    <t>SVX6C52</t>
  </si>
  <si>
    <t>GCE7F21</t>
  </si>
  <si>
    <t>SUY1E31</t>
  </si>
  <si>
    <t>SWL4B41</t>
  </si>
  <si>
    <t>STR3C11</t>
  </si>
  <si>
    <t>STB6F40</t>
  </si>
  <si>
    <t>STE7G51</t>
  </si>
  <si>
    <t>SVU4D80</t>
  </si>
  <si>
    <t>SVH4E71</t>
  </si>
  <si>
    <t>SWQ8H91</t>
  </si>
  <si>
    <t>STW5G11</t>
  </si>
  <si>
    <t>SSS3A95</t>
  </si>
  <si>
    <t>STL3E90</t>
  </si>
  <si>
    <t>FMX9J51</t>
  </si>
  <si>
    <t>STM8C91</t>
  </si>
  <si>
    <t>STY9D30</t>
  </si>
  <si>
    <t>STN3J70</t>
  </si>
  <si>
    <t>SUT9A51</t>
  </si>
  <si>
    <t>EGJ6F71</t>
  </si>
  <si>
    <t>SVU7H50</t>
  </si>
  <si>
    <t>STC5J16</t>
  </si>
  <si>
    <t>SVF1J61</t>
  </si>
  <si>
    <t>STB2G41</t>
  </si>
  <si>
    <t>SVB2H20</t>
  </si>
  <si>
    <t>SUK3E90</t>
  </si>
  <si>
    <t>SYG0D19</t>
  </si>
  <si>
    <t>FPX6D21</t>
  </si>
  <si>
    <t>STY1G61</t>
  </si>
  <si>
    <t>STR4A80</t>
  </si>
  <si>
    <t>SUR5B80</t>
  </si>
  <si>
    <t>STF8E81</t>
  </si>
  <si>
    <t>SSS7J00</t>
  </si>
  <si>
    <t>GGT3E61</t>
  </si>
  <si>
    <t>SYG0C20</t>
  </si>
  <si>
    <t>FZR5D81</t>
  </si>
  <si>
    <t>SVQ0E30</t>
  </si>
  <si>
    <t>SYG9I11</t>
  </si>
  <si>
    <t>SUC3A61</t>
  </si>
  <si>
    <t>STW1B30</t>
  </si>
  <si>
    <t>SUQ2J31</t>
  </si>
  <si>
    <t>SUG2H71</t>
  </si>
  <si>
    <t>SSW7B13</t>
  </si>
  <si>
    <t>FHR5D11</t>
  </si>
  <si>
    <t>SSW5C60</t>
  </si>
  <si>
    <t>SVO2I91</t>
  </si>
  <si>
    <t>SVB6D11</t>
  </si>
  <si>
    <t>SUR6C13</t>
  </si>
  <si>
    <t>STZ2C10</t>
  </si>
  <si>
    <t>SUD7G71</t>
  </si>
  <si>
    <t>SWP9F71</t>
  </si>
  <si>
    <t>SVB8D50</t>
  </si>
  <si>
    <t>STU8B30</t>
  </si>
  <si>
    <t>STY4F40</t>
  </si>
  <si>
    <t>SYG0F30</t>
  </si>
  <si>
    <t>STO0I20</t>
  </si>
  <si>
    <t>SVU5A91</t>
  </si>
  <si>
    <t>STL9H41</t>
  </si>
  <si>
    <t>SVN3H91</t>
  </si>
  <si>
    <t>SYG0F21</t>
  </si>
  <si>
    <t>STX5G11</t>
  </si>
  <si>
    <t>STG4A10</t>
  </si>
  <si>
    <t>SYG0F22</t>
  </si>
  <si>
    <t>STW2B90</t>
  </si>
  <si>
    <t>SUT2G20</t>
  </si>
  <si>
    <t>EJL4A81</t>
  </si>
  <si>
    <t>SYG0E92</t>
  </si>
  <si>
    <t>SVY5E83</t>
  </si>
  <si>
    <t>STJ9E43</t>
  </si>
  <si>
    <t>SUB8A90</t>
  </si>
  <si>
    <t>SYG0E59</t>
  </si>
  <si>
    <t>SYG0E28</t>
  </si>
  <si>
    <t>SUY0G50</t>
  </si>
  <si>
    <t>SUH1J81</t>
  </si>
  <si>
    <t>SVR8B71</t>
  </si>
  <si>
    <t>SVJ8E00</t>
  </si>
  <si>
    <t>STL4H61</t>
  </si>
  <si>
    <t>SWF0J90</t>
  </si>
  <si>
    <t>SUA9D60</t>
  </si>
  <si>
    <t>FGQ8C51</t>
  </si>
  <si>
    <t>STG9J10</t>
  </si>
  <si>
    <t>SUO4J80</t>
  </si>
  <si>
    <t>SUQ0I70</t>
  </si>
  <si>
    <t>SUR5J50</t>
  </si>
  <si>
    <t>SSX9B80</t>
  </si>
  <si>
    <t>SUQ1B90</t>
  </si>
  <si>
    <t>STI8I40</t>
  </si>
  <si>
    <t>STM0F61</t>
  </si>
  <si>
    <t>SSV9I01</t>
  </si>
  <si>
    <t>SYG0F09</t>
  </si>
  <si>
    <t>SYG0F23</t>
  </si>
  <si>
    <t>GAL5B01</t>
  </si>
  <si>
    <t>SUT0H31</t>
  </si>
  <si>
    <t>SUQ9A40</t>
  </si>
  <si>
    <t>SWI3C51</t>
  </si>
  <si>
    <t>FQQ8H11</t>
  </si>
  <si>
    <t>STU7G30</t>
  </si>
  <si>
    <t>SUJ7B71</t>
  </si>
  <si>
    <t>STL9J81</t>
  </si>
  <si>
    <t>STJ3E90</t>
  </si>
  <si>
    <t>SVG4B00</t>
  </si>
  <si>
    <t>STL2H51</t>
  </si>
  <si>
    <t>STL5D40</t>
  </si>
  <si>
    <t>SWK5I81</t>
  </si>
  <si>
    <t>SWR0J11</t>
  </si>
  <si>
    <t>STN0H81</t>
  </si>
  <si>
    <t>SVB2E50</t>
  </si>
  <si>
    <t>SUU1B60</t>
  </si>
  <si>
    <t>STY1D51</t>
  </si>
  <si>
    <t>STR1E70</t>
  </si>
  <si>
    <t>SVI6F70</t>
  </si>
  <si>
    <t>SUP5E71</t>
  </si>
  <si>
    <t>SUF0F91</t>
  </si>
  <si>
    <t>SUF2G43</t>
  </si>
  <si>
    <t>SSS6D03</t>
  </si>
  <si>
    <t>GJV1E13</t>
  </si>
  <si>
    <t>SYG0D61</t>
  </si>
  <si>
    <t>SVP5I70</t>
  </si>
  <si>
    <t>SSX8I30</t>
  </si>
  <si>
    <t>STE9H01</t>
  </si>
  <si>
    <t>SUU1J30</t>
  </si>
  <si>
    <t>STI0B41</t>
  </si>
  <si>
    <t>STU4C97</t>
  </si>
  <si>
    <t>STG8G17</t>
  </si>
  <si>
    <t>STQ7A57</t>
  </si>
  <si>
    <t>Auto</t>
  </si>
  <si>
    <t>Data</t>
  </si>
  <si>
    <t>Código</t>
  </si>
  <si>
    <t>Descrição</t>
  </si>
  <si>
    <t>Valor(R$)</t>
  </si>
  <si>
    <t>MULTA POR NAO IDENTIFICACAO DO CONDUTOR INFRATOR IMPOSTA A PESSOA JURIDICA</t>
  </si>
  <si>
    <t>501-00</t>
  </si>
  <si>
    <t>DIRIGIR VEICULO SEM POSSUIR CNHPPDACC</t>
  </si>
  <si>
    <t>502-91</t>
  </si>
  <si>
    <t>DIRIGIR VEICULO COM CNHPPDACC CASSADA</t>
  </si>
  <si>
    <t>502-92</t>
  </si>
  <si>
    <t>DIRIGIR VEICULO COM CNHPPDACC COM SUSPENSAO DO DIREITO DE DIRIGIR</t>
  </si>
  <si>
    <t>503-71</t>
  </si>
  <si>
    <t>DIRIGIR VEICULO COM CNH DE CATEGORIA DIFERENTE DA DO VEICULO</t>
  </si>
  <si>
    <t>503-72</t>
  </si>
  <si>
    <t>DIRIGIR VEICULO COM PPD DE CATEGORIA DIFERENTE DA DO VEICULO</t>
  </si>
  <si>
    <t>504-50</t>
  </si>
  <si>
    <t>DIRIGIR VEICULO COM VALIDADE DA CNHPPD VENCIDA HA MAIS DE 30 DIAS</t>
  </si>
  <si>
    <t>505-31</t>
  </si>
  <si>
    <t>DIRIGIR VEICULO SEM USAR LENTES CORRETORAS DE VISAO</t>
  </si>
  <si>
    <t>505-32</t>
  </si>
  <si>
    <t>DIRIGIR VEICULO SEM USAR APARELHO AUXILIAR DE AUDICAO</t>
  </si>
  <si>
    <t>505-33</t>
  </si>
  <si>
    <t>DIRIGIR VEICULO SEM USAR APARELHO AUXILIAR DE PROTESE FISICA</t>
  </si>
  <si>
    <t>505-34</t>
  </si>
  <si>
    <t>DIRIGIR VEICULO S ADAPTACOES IMPOSTAS NA CONCESSAORENOVACAO LICENCA CONDUZIR</t>
  </si>
  <si>
    <t>506-10</t>
  </si>
  <si>
    <t>ENTREGAR VEICULO A PESSOA SEM CNHPPDACC</t>
  </si>
  <si>
    <t>507-01</t>
  </si>
  <si>
    <t>ENTREGAR VEICULO A PESSOA COM CNHPPDACC CASSADA</t>
  </si>
  <si>
    <t>507-02</t>
  </si>
  <si>
    <t>ENTREGAR VEICULO A PESSOA COM CNHPPDACC COM SUSPENSAO DO DIREITO DE DIRIGIR</t>
  </si>
  <si>
    <t>508-81</t>
  </si>
  <si>
    <t>ENTREGAR VEICULO A PESSOA COM CNH DE CATEGORIA DIFERENTE DA DO VEICULO</t>
  </si>
  <si>
    <t>508-82</t>
  </si>
  <si>
    <t>ENTREGAR VEICULO A PESSOA COM PPD DE CATEGORIA DIFERENTE DA DO VEICULO</t>
  </si>
  <si>
    <t>509-60</t>
  </si>
  <si>
    <t>ENTREGAR VEICULO A PESSOA COM CNHPPD VENCIDA HA MAIS DE 30 DIAS</t>
  </si>
  <si>
    <t>510-01</t>
  </si>
  <si>
    <t>ENTREGAR O VEICULO A PESSOA SEM USAR LENTES CORRETORAS DE VISAO</t>
  </si>
  <si>
    <t>510-02</t>
  </si>
  <si>
    <t>ENTREGAR O VEICULO A PESSOA SEM USAR APARELHO AUXILIAR DE AUDICAO</t>
  </si>
  <si>
    <t>510-03</t>
  </si>
  <si>
    <t>ENTREGAR O VEICULO A PESSOA SEM APARELHO DE PROTESE FISICA</t>
  </si>
  <si>
    <t>510-04</t>
  </si>
  <si>
    <t>ENTREGAR VEIC PESSOA S ADAPTACOES IMPOSTAS CONCESSAORENOVACAO LICENCA CONDUZIR</t>
  </si>
  <si>
    <t>511-80</t>
  </si>
  <si>
    <t>PERMITIR POSSECONDUCAO DO VEICULO A PESSOA SEM CNHPPDACC</t>
  </si>
  <si>
    <t>512-61</t>
  </si>
  <si>
    <t>PERMITIR POSSECONDUCAO DO VEICULO A PESSOA COM CNHPPDACC CASSADA</t>
  </si>
  <si>
    <t>512-62</t>
  </si>
  <si>
    <t>PERMITIR POSSECONDUCAO DO VEICULO A PESSOA COM CNHPPDACC C SUSPENSAO DO DIREITO DE DIRIGIR</t>
  </si>
  <si>
    <t>513-41</t>
  </si>
  <si>
    <t>PERMITIR POSSECONDUCAO VEICULO A PESSOA COM CNH CATEGORIA DIFERENTE DA DOVEICULO</t>
  </si>
  <si>
    <t>513-42</t>
  </si>
  <si>
    <t>PERMITIR POSSECONDUCAO VEICULO A PESSOA COM PPD CATEGORIA DIFERENTE DA DOVEICULO</t>
  </si>
  <si>
    <t>514-20</t>
  </si>
  <si>
    <t>PERMITIR POSSECONDUCAO DO VEICULO A PESSOA COM CNHPPD VENCIDA HA MAIS DE 30 DIAS</t>
  </si>
  <si>
    <t>515-01</t>
  </si>
  <si>
    <t>PERMITIR POSSECONDUCAO DO VEICULO A PESSOA SEM USAR LENTES CORRETORAS DE VISAO</t>
  </si>
  <si>
    <t>515-02</t>
  </si>
  <si>
    <t>PERMITIR POSSECONDUCAO DO VEICULO A PESSOA S USAR APARELHO AUXILIAR DE AUDICAO</t>
  </si>
  <si>
    <t>515-03</t>
  </si>
  <si>
    <t>PERMITIR POSSECONDUCAO DO VEICULO A PESSOA SEM USAR APARELHO DE PROTESE FISICA</t>
  </si>
  <si>
    <t>515-04</t>
  </si>
  <si>
    <t>PERMITIR POSSECOND VEIC S ADAPTACOES IMPOSTAS CONCESSAORENOVACAO LICENCA COND</t>
  </si>
  <si>
    <t>516-91</t>
  </si>
  <si>
    <t>DIRIGIR SOB A INFLUENCIA DE ALCOOL</t>
  </si>
  <si>
    <t>516-92</t>
  </si>
  <si>
    <t>DIRIGIR SOB INFLUENCIA DE QUALQUER OUTRA SUBSTANCIA PSICOATIVA QUE DETERMINE DEPENDENCIA</t>
  </si>
  <si>
    <t>517-70</t>
  </si>
  <si>
    <t>CONFIARENTREGAR VEIC PESS C ESTADO FISICOPSIQUICO S CONDICOES DIRIGIR SEGUR</t>
  </si>
  <si>
    <t>519-30</t>
  </si>
  <si>
    <t>TRANSPORTAR CRIANCA SEM OBSERVANCIA DAS NORMAS DE SEGURANCA ESTABELECIDAS P CTB</t>
  </si>
  <si>
    <t>520-70</t>
  </si>
  <si>
    <t>DIRIGIR SEM ATENCAO OU SEM OS CUIDADOS INDISPENSAVEIS A SEGURANCA</t>
  </si>
  <si>
    <t>521-51</t>
  </si>
  <si>
    <t>DIRIGIR AMEACANDO OS PEDESTRES QUE ESTEJAM ATRAVESSANDO A VIA PUBLICA</t>
  </si>
  <si>
    <t>522-31</t>
  </si>
  <si>
    <t>USAR VEICULO PARA ARREMESSAR SOBRE OS PEDESTRES AGUA OU DETRITOS</t>
  </si>
  <si>
    <t>522-32</t>
  </si>
  <si>
    <t>USAR VEICULO PARA ARREMESSAR SOBRE OS VEICULOS AGUA OU DETRITOS</t>
  </si>
  <si>
    <t>523-12</t>
  </si>
  <si>
    <t>ABANDONAR NA VIA OBJETOS OU SUBSTANCIAS</t>
  </si>
  <si>
    <t>524-00</t>
  </si>
  <si>
    <t>DISPUTAR CORRIDA</t>
  </si>
  <si>
    <t>525-81</t>
  </si>
  <si>
    <t>PROMOVER NA VIA COMPETICAO SEM PERMISSAO</t>
  </si>
  <si>
    <t>525-82</t>
  </si>
  <si>
    <t>PROMOVER NA VIA EVENTOS ORGANIZADOS SEM PERMISSAO</t>
  </si>
  <si>
    <t>525-83</t>
  </si>
  <si>
    <t>PROMOVER NA VIA EXIBICAO E DEMONSTRACAO DE PERICIA EM MANOBRA DE VEICULO SEM PERMISSAO</t>
  </si>
  <si>
    <t>526-61</t>
  </si>
  <si>
    <t>PARTICIPAR NA VIA COMO CONDUTOR EM COMPETICAO SEM PERMISSAO</t>
  </si>
  <si>
    <t>526-62</t>
  </si>
  <si>
    <t>PARTICIPAR NA VIA COMO CONDUTOR EM EVENTO ORGANIZADOS SEM PERMISSAO</t>
  </si>
  <si>
    <t>526-63</t>
  </si>
  <si>
    <t>PARTICIPAR COMO CONDUTOR EXIBDEMONST PERICIA EM MANOBRA DE VEIC S PERMISSAO</t>
  </si>
  <si>
    <t>527-41</t>
  </si>
  <si>
    <t>UTILIZAR VEICULO PARA DEMONSTRAR OU EXIBIR MANOBRA PERIGOSA MEDIANTE ARRANCADA BRUSCA</t>
  </si>
  <si>
    <t>527-42</t>
  </si>
  <si>
    <t>UTILIZAR VEICULO PARA DEMONSTRAREXIBIR MANOBRA PERIGOSA MEDIANTE DERRAPAGEMFRENAGEM COM DESLIZARRASTAMENTO PNEUS</t>
  </si>
  <si>
    <t>527-43</t>
  </si>
  <si>
    <t>UTILIZARSE DE VEICULO PARA DEMONSTRAR OU EXIBIR DERRAPAGEM OU FRENAGEM</t>
  </si>
  <si>
    <t>528-20</t>
  </si>
  <si>
    <t>DEIXAR O COND ENVOLVIDO EM ACIDENTE DE PRESTAR OU PROVIDENCIAR SOCORRO A VITIMA</t>
  </si>
  <si>
    <t>529-00</t>
  </si>
  <si>
    <t>DEIXAR O COND ENVOLVIDO EM ACID DE ADOTAR PROVID P EVITAR PERIGO PO TRANSITO</t>
  </si>
  <si>
    <t>530-40</t>
  </si>
  <si>
    <t>DEIXAR O COND ENVOLVIDO EM ACIDENTE DE PRESERVAR LOCAL PARA TRABALHO DA POLICIAPERICIA</t>
  </si>
  <si>
    <t>531-20</t>
  </si>
  <si>
    <t>DEIXAR O COND ENVOLVIDO EM ACID DE REMOVER O VEIC LOCAL QDO DETERM POLICAGENTE</t>
  </si>
  <si>
    <t>532-00</t>
  </si>
  <si>
    <t>DEIXAR O COND ENVOLVIDO EM ACID DE IDENTIFICARSE POLICIAL E PRESTAR INF PO BO</t>
  </si>
  <si>
    <t>533-90</t>
  </si>
  <si>
    <t>DEIXAR O COND DE PRESTAR SOCORRO VITIMA ACID DE TRANSITO QDO SOLICIT P AGENTE</t>
  </si>
  <si>
    <t>534-70</t>
  </si>
  <si>
    <t>DEIXAR O CONDUTOR ENVOLVIDO EM ACIDENTE S VITIMA DE REMOVER O VEICULO DO LOCAL</t>
  </si>
  <si>
    <t>535-50</t>
  </si>
  <si>
    <t>FAZER OU DEIXAR QUE SE FACA REPARO EM VEIC EM RODOVIA E VIA DE TRANSITO RAPIDO</t>
  </si>
  <si>
    <t>536-30</t>
  </si>
  <si>
    <t>FAZERDEIXAR QUE SE FACA REPARO EM VEIC NAS VIAS Q NAO RODOVIATRANSITO RAPIDO</t>
  </si>
  <si>
    <t>537-10</t>
  </si>
  <si>
    <t>TER SEU VEICULO IMOBILIZADO NA VIA POR FALTA DE COMBUSTIVEL</t>
  </si>
  <si>
    <t>539-80</t>
  </si>
  <si>
    <t>ESTACIONAR AFASTADO DA GUIA DA CALCADA MEIOFIO DE 50CM A 1M</t>
  </si>
  <si>
    <t>540-10</t>
  </si>
  <si>
    <t>ESTACIONAR AFASTADO DA GUIA DA CALCADA MEIOFIO A MAIS DE 1M</t>
  </si>
  <si>
    <t>541-00</t>
  </si>
  <si>
    <t>ESTACIONAR EM DESACORDO COM AS POSICOES ESTABELECIDAS NO CTB</t>
  </si>
  <si>
    <t>542-81</t>
  </si>
  <si>
    <t>ESTACIONAR NA PISTA DE ROLAMENTO DAS ESTRADAS</t>
  </si>
  <si>
    <t>542-82</t>
  </si>
  <si>
    <t>ESTACIONAR NA PISTA DE ROLAMENTO DAS RODOVIAS</t>
  </si>
  <si>
    <t>542-83</t>
  </si>
  <si>
    <t>ESTACIONAR NA PISTA DE ROLAMENTO DAS VIAS DE TRANSITO RAPIDO</t>
  </si>
  <si>
    <t>542-84</t>
  </si>
  <si>
    <t>ESTACIONAR NA PISTA DE ROLAMENTO DAS VIAS DOTADAS DE ACOSTAMENTO</t>
  </si>
  <si>
    <t>543-60</t>
  </si>
  <si>
    <t>ESTACIONAR JUNTOSOBRE HIDR DE INCENDIO REG DE AGUATAMPA DE POCO VISIT GAL SUB</t>
  </si>
  <si>
    <t>544-40</t>
  </si>
  <si>
    <t>ESTACIONAR O VEICULO NOS ACOSTAMENTOS</t>
  </si>
  <si>
    <t>545-22</t>
  </si>
  <si>
    <t>ESTACIONAR SOBRE FAIXA DESTINADA A PEDESTRE</t>
  </si>
  <si>
    <t>545-23</t>
  </si>
  <si>
    <t>ESTACIONAR SOBRE CICLOVIA OU CICLOFAIXA</t>
  </si>
  <si>
    <t>545-24</t>
  </si>
  <si>
    <t>ESTACIONAR NAS ILHAS OU REFUGIOS</t>
  </si>
  <si>
    <t>545-25</t>
  </si>
  <si>
    <t>ESTACIONAR AO LADO OU SOBRE CANTEIRO CENTRAL OU DIVISORES DE PISTA DE ROLAMENTO</t>
  </si>
  <si>
    <t>545-27</t>
  </si>
  <si>
    <t>ESTACIONAR AO LADO OU SOBRE GRAMADO OU JARDIM PUBLICO</t>
  </si>
  <si>
    <t>546-00</t>
  </si>
  <si>
    <t>ESTACIONAR EM GUIA DE CALCADA REBAIXADA DESTINADA A ENTRADASAIDA DE VEICULOS</t>
  </si>
  <si>
    <t>547-90</t>
  </si>
  <si>
    <t>ESTACIONAR IMPEDINDO A MOVIMENTACAO DE OUTRO VEICULO</t>
  </si>
  <si>
    <t>548-70</t>
  </si>
  <si>
    <t>ESTACIONAR AO LADO DE OUTRO VEICULO EM FILA DUPLA</t>
  </si>
  <si>
    <t>549-50</t>
  </si>
  <si>
    <t>ESTACIONAR NA AREA DE CRUZAMENTO DE VIAS</t>
  </si>
  <si>
    <t>551-71</t>
  </si>
  <si>
    <t>ESTACIONAR NOS VIADUTOS</t>
  </si>
  <si>
    <t>551-72</t>
  </si>
  <si>
    <t>ESTACIONAR NAS PONTES</t>
  </si>
  <si>
    <t>551-73</t>
  </si>
  <si>
    <t>ESTACIONAR NOS TUNEIS</t>
  </si>
  <si>
    <t>552-50</t>
  </si>
  <si>
    <t>ESTACIONAR VEICULO NA CONTRAMAO DE DIRECAO</t>
  </si>
  <si>
    <t>553-30</t>
  </si>
  <si>
    <t>ESTACIONAR ACLIVEDECLIVE N FREADO E SEM CALCO SEGURANCA PBT SUPERIOR A 3500KG</t>
  </si>
  <si>
    <t>557-60</t>
  </si>
  <si>
    <t>PARAR NAS ESQUINAS E A MENOS 5M DO BORDO DO ALINHAMENTO DA VIA TRANSVERSAL</t>
  </si>
  <si>
    <t>558-40</t>
  </si>
  <si>
    <t>PARAR AFASTADO DA GUIA DA CALCADA MEIOFIO DE 50CM A 1M</t>
  </si>
  <si>
    <t>559-20</t>
  </si>
  <si>
    <t>PARAR AFASTADO DA GUIA DA CALCADA MEIOFIO A MAIS DE 1M</t>
  </si>
  <si>
    <t>560-60</t>
  </si>
  <si>
    <t>PARAR EM DESACORDO COM AS POSICOES ESTABELECIDAS NO CTB</t>
  </si>
  <si>
    <t>561-41</t>
  </si>
  <si>
    <t>PARAR NA PISTA DE ROLAMENTO DAS ESTRADAS</t>
  </si>
  <si>
    <t>561-42</t>
  </si>
  <si>
    <t>PARAR NA PISTA DE ROLAMENTO DAS RODOVIAS</t>
  </si>
  <si>
    <t>561-43</t>
  </si>
  <si>
    <t>PARAR NA PISTA DE ROLAMENTO DAS VIAS DE TRANSITO RAPIDO</t>
  </si>
  <si>
    <t>561-44</t>
  </si>
  <si>
    <t>PARAR NA PISTA DE ROLAMENTO DAS DEMAIS VIAS DOTADAS ACOSTAMENTO</t>
  </si>
  <si>
    <t>562-21</t>
  </si>
  <si>
    <t>PARAR NO PASSEIO</t>
  </si>
  <si>
    <t>562-22</t>
  </si>
  <si>
    <t>PARAR SOBRE FAIXA DESTINADA A PEDESTRES</t>
  </si>
  <si>
    <t>562-23</t>
  </si>
  <si>
    <t>PARAR NAS ILHAS OU REFUGIOS</t>
  </si>
  <si>
    <t>562-24</t>
  </si>
  <si>
    <t>PARAR NOS CANTEIROS CENTRAIS OU DIVISORES DE PISTA DE ROLAMENTO</t>
  </si>
  <si>
    <t>562-25</t>
  </si>
  <si>
    <t>PARAR NAS MARCAS DE CANALIZACAO</t>
  </si>
  <si>
    <t>564-91</t>
  </si>
  <si>
    <t>PARAR NOS VIADUTOS</t>
  </si>
  <si>
    <t>564-92</t>
  </si>
  <si>
    <t>PARAR NAS PONTES</t>
  </si>
  <si>
    <t>564-93</t>
  </si>
  <si>
    <t>PARAR NOS TUNEIS</t>
  </si>
  <si>
    <t>565-70</t>
  </si>
  <si>
    <t>PARAR NA CONTRA MAO DE DIRECAO</t>
  </si>
  <si>
    <t>566-50</t>
  </si>
  <si>
    <t>PARAR EM LOCALHORARIO PROIBIDOS ESPECIFICAMENTE PELA SINALIZACAO</t>
  </si>
  <si>
    <t>567-31</t>
  </si>
  <si>
    <t>PARAR SOBRE FAIXA DE PEDESTRES NA MUDANCA DE SINAL LUMINOSO</t>
  </si>
  <si>
    <t>569-00</t>
  </si>
  <si>
    <t>TRANSITAR NA FAIXAPISTA DA ESQUERDA REGUL CIRCULACAO EXCLUSIVA DETERM VEICULO</t>
  </si>
  <si>
    <t>571-10</t>
  </si>
  <si>
    <t>DEIXAR DE CONSERVAR NAS FAIXAS DA DIREITA O VEICULO LENTO E DE MAIOR PORTE</t>
  </si>
  <si>
    <t>572-00</t>
  </si>
  <si>
    <t>TRANSITAR PELA CONTRAMAO DE DIRECAO EM VIA COM DUPLO SENTIDO DE CIRCULACAO</t>
  </si>
  <si>
    <t>574-63</t>
  </si>
  <si>
    <t>TRANSITAR EM LOCALHORARIO NAO PERMITIDO PELA REGULAMENTACAO CAMINHAO</t>
  </si>
  <si>
    <t>576-20</t>
  </si>
  <si>
    <t>TRANSITAR AO LADO DE OUTRO VEICULO INTERROMPENDO OU PERTURBANDO O TRANSITO</t>
  </si>
  <si>
    <t>577-01</t>
  </si>
  <si>
    <t>DEIXAR DE DAR PASSAGEM A VEIC PRECEDIDO DE BATEDORES DEVIDAMENTE IDENTIFICADOS</t>
  </si>
  <si>
    <t>577-02</t>
  </si>
  <si>
    <t>DEIXAR DE DAR PASSAGEM A VEIC SOCORRO DE INCENDIOSALV SERV URGENCIA DEVIDAMENTE IDENTIFICADO</t>
  </si>
  <si>
    <t>577-03</t>
  </si>
  <si>
    <t>DEIXAR DE DAR PASSAGEM A VEIC DE POLICIA EM SERVICO DE URGENCIA DEVID IDENTIF</t>
  </si>
  <si>
    <t>577-04</t>
  </si>
  <si>
    <t>DEIXAR DE DAR PASSAGEM A VEIC DE OPERACAO E FISCALIZACAO DE TRANSITO DEVID IDENT</t>
  </si>
  <si>
    <t>577-05</t>
  </si>
  <si>
    <t>DEIXAR DE DAR PASSAGEM A AMBULANCIA EM SERVICO DE URGENCIA DEVID IDENTIFICADA</t>
  </si>
  <si>
    <t>578-90</t>
  </si>
  <si>
    <t>SEGUIR VEICULO EM SERV URGENCIA DEVID IDENTIFIC P ALARME SONOROILUM VERMELHA</t>
  </si>
  <si>
    <t>579-70</t>
  </si>
  <si>
    <t>FORCAR PASSAGEM ENTRE VEICS TRANS SENT OPOSTOS NA IMINENCIA DE REALIZ ULTRAPASSAGEM</t>
  </si>
  <si>
    <t>580-00</t>
  </si>
  <si>
    <t>DEIXAR GUARDAR DIST SEGURANCA LATFRONT ENTRE SEU VEIC E DEMAIS E AO BORDOPISTA</t>
  </si>
  <si>
    <t>581-91</t>
  </si>
  <si>
    <t>TRANSITAR COM O VEICULO EM CALCADAS PASSEIOS</t>
  </si>
  <si>
    <t>581-92</t>
  </si>
  <si>
    <t>TRANSITAR COM O VEICULO EM CICLOVIAS CICLOFAIXAS</t>
  </si>
  <si>
    <t>581-93</t>
  </si>
  <si>
    <t>TRANSITAR COM O VEICULO EM AJARDINAMENTOS GRAMADOS JARDINS PUBLICOS</t>
  </si>
  <si>
    <t>581-94</t>
  </si>
  <si>
    <t>TRANSITAR COM O VEICULO EM CANTEIROS CENTRAISDIVISORES DE PISTA DE ROLA MENTOS</t>
  </si>
  <si>
    <t>581-95</t>
  </si>
  <si>
    <t>TRANSITAR COM O VEICULO EM ILHAS REFUGIOS</t>
  </si>
  <si>
    <t>581-98</t>
  </si>
  <si>
    <t>TRANSITAR COM O VEICULO EM PASSARELAS</t>
  </si>
  <si>
    <t>582-70</t>
  </si>
  <si>
    <t>TRANSITAR EM MARCHA RE SALVO NA DISTANCIA NECESSARIA A PEQUENAS MANOBRAS</t>
  </si>
  <si>
    <t>583-50</t>
  </si>
  <si>
    <t>DESOBEDECER AS ORDENS EMANADAS DA AUTORID COMPET DE TRANSITO OU DE SEUS AGENTES</t>
  </si>
  <si>
    <t>584-31</t>
  </si>
  <si>
    <t>DEIXAR DE INDICAR C ANTEC MED GESTO DE BRACOLUZ INDICADORA INICIO DA MARCHA</t>
  </si>
  <si>
    <t>584-32</t>
  </si>
  <si>
    <t>DEIXAR DE INDICAR C ANTEC MED GESTO DE BRACOLUZ INDICADORA MANOBRA DE PARAR</t>
  </si>
  <si>
    <t>584-33</t>
  </si>
  <si>
    <t>DEIXAR DE INDICAR C ANTEC MED GESTO DE BRACOLUZ INDICADORA MUDANCA DIRECAO</t>
  </si>
  <si>
    <t>584-34</t>
  </si>
  <si>
    <t>DEIXAR DE INDICAR C ANTEC MED GESTO DE BRACOLUZ INDICADORA MUDANCA DE FAIXA</t>
  </si>
  <si>
    <t>585-11</t>
  </si>
  <si>
    <t>DEIXAR DE DESLOCAR CANTECEDENCIA VEIC P FAIXA MAIS A ESQUERDA QDO FOR MANOBRAR</t>
  </si>
  <si>
    <t>585-12</t>
  </si>
  <si>
    <t>DEIXAR DE DESLOCAR CANTECEDENCIA VEIC P FAIXA MAIS A DIREITA QDO FOR MANOBRAR</t>
  </si>
  <si>
    <t>586-00</t>
  </si>
  <si>
    <t>DEIXAR DE DAR PASSAGEM PELA ESQUERDA QUANDO SOLICITADO</t>
  </si>
  <si>
    <t>587-80</t>
  </si>
  <si>
    <t>ULTRAPASSAR PELA DIREITA SALVO QUANDO O VEICULO DA FRENTE DER SINAL P ENTRAR ESQUERDA</t>
  </si>
  <si>
    <t>588-60</t>
  </si>
  <si>
    <t>ULTRAP PELA DIREITA VEIC DE TRANSP COLETIVO PARADO PARA EMBDESEMB PASSAGEIROS</t>
  </si>
  <si>
    <t>589-40</t>
  </si>
  <si>
    <t>DEIXAR DE GUARDAR A DISTANCIA LATERAL DE 150M AO PASSARULTRAPASSAR BICICLETA</t>
  </si>
  <si>
    <t>590-80</t>
  </si>
  <si>
    <t>ULTRAPASSAR PELO ACOSTAMENTO</t>
  </si>
  <si>
    <t>591-61</t>
  </si>
  <si>
    <t>ULTRAPASSAR EM INTERSECOES</t>
  </si>
  <si>
    <t>591-62</t>
  </si>
  <si>
    <t>ULTRAPASSAR EM PASSAGEM DE NIVEL</t>
  </si>
  <si>
    <t>592-41</t>
  </si>
  <si>
    <t>ULTRAPASSAR PELA CONTRAMAO NAS CURVAS SEM VISIBILIDADE SUFICIENTE</t>
  </si>
  <si>
    <t>592-42</t>
  </si>
  <si>
    <t>ULTRAPASSAR PELA CONTRAMAO NOS ACLIVES OU DECLIVES SEM VISIBILIDADE SUFICIENTE</t>
  </si>
  <si>
    <t>593-20</t>
  </si>
  <si>
    <t>ULTRAPASSAR PELA CONTRAMAO NAS FAIXAS DE PEDESTRE</t>
  </si>
  <si>
    <t>594-01</t>
  </si>
  <si>
    <t>ULTRAPASSAR PELA CONTRAMAO NAS PONTES</t>
  </si>
  <si>
    <t>594-02</t>
  </si>
  <si>
    <t>ULTRAPASSAR PELA CONTRAMAO NOS VIADUTOS</t>
  </si>
  <si>
    <t>594-03</t>
  </si>
  <si>
    <t>ULTRAPASSAR PELA CONTRAMAO NOS TUNEIS</t>
  </si>
  <si>
    <t>595-91</t>
  </si>
  <si>
    <t>ULTRAPASSAR PELA CONTRAMAO VEICULO PARADO EM FILA JUNTO SINAL LUMINOSO</t>
  </si>
  <si>
    <t>595-92</t>
  </si>
  <si>
    <t>ULTRAPASSAR PELA CONTRAMAO VEICULO PARADO EM FILA JUNTO A CANCELAPORTEIRA</t>
  </si>
  <si>
    <t>595-93</t>
  </si>
  <si>
    <t>ULTRAPASSAR PELA CONTRAMAO VEICULO PARADO EM FILA JUNTO A CRUZAMENTO</t>
  </si>
  <si>
    <t>595-94</t>
  </si>
  <si>
    <t>ULTRAPASSAR PELA CONTRAMAO VEIC PARADO EM FILA JUNTO QQ IMPEDIMENTO A CIRCULACAO</t>
  </si>
  <si>
    <t>598-30</t>
  </si>
  <si>
    <t>ULTRAPASSAR VEICULO EM MOVIMENTO QUE INTEGRE CORTEJODESFILEFORMACAO MILITAR</t>
  </si>
  <si>
    <t>599-10</t>
  </si>
  <si>
    <t>EXECUTAR OPERACAO DE RETORNO EM LOCAIS PROIBIDOS PELA SINALIZACAO</t>
  </si>
  <si>
    <t>600-91</t>
  </si>
  <si>
    <t>EXECUTAR OPERACAO DE RETORNO NAS CURVAS</t>
  </si>
  <si>
    <t>600-92</t>
  </si>
  <si>
    <t>EXECUTAR OPERACAO DE RETORNO NOS ACLIVES OU DECLIVES</t>
  </si>
  <si>
    <t>600-93</t>
  </si>
  <si>
    <t>EXECUTAR OPERACAO DE RETORNO NAS PONTES</t>
  </si>
  <si>
    <t>600-94</t>
  </si>
  <si>
    <t>EXECUTAR OPERACAO DE RETORNO NOS VIADUTOS</t>
  </si>
  <si>
    <t>600-95</t>
  </si>
  <si>
    <t>EXECUTAR OPERACAO DE RETORNO NOS TUNEIS</t>
  </si>
  <si>
    <t>601-71</t>
  </si>
  <si>
    <t>EXECUTAR OPERACAO DE RETORNO PASSANDO POR CIMA DE CALCADA PASSEIO</t>
  </si>
  <si>
    <t>601-72</t>
  </si>
  <si>
    <t>EXECUTAR OPERACAO DE RETORNO PASSANDO POR CIMA DE ILHA REFUGIO</t>
  </si>
  <si>
    <t>601-73</t>
  </si>
  <si>
    <t>EXECUTAR OPERACAO DE RETORNO PASSANDO POR CIMA DE AJARDINAMENTO</t>
  </si>
  <si>
    <t>601-74</t>
  </si>
  <si>
    <t>EXECUTAR OPERACAO DE RETORNO PASSANDO POR CIMA DE CANTEIRO DE DIVISOR DE PISTA</t>
  </si>
  <si>
    <t>601-75</t>
  </si>
  <si>
    <t>EXECUTAR OPERACAO DE RETORNO PASSANDO POR CIMA DE FAIXA DE PEDESTRES</t>
  </si>
  <si>
    <t>601-76</t>
  </si>
  <si>
    <t>EXECUTAR OPERACAO DE RETORNO PASSANDO POR CIMA DE FAIXA DE VEIC NAO MOTORIZADOS</t>
  </si>
  <si>
    <t>602-50</t>
  </si>
  <si>
    <t>EXECUTAR RETORNO NAS INTERSECOES ENTRANDO NA CONTRAMAO DA VIA TRANSVERSAL</t>
  </si>
  <si>
    <t>603-30</t>
  </si>
  <si>
    <t>EXECUTAR RETORNO CPREJUIZO DA CIRCULACAOSEGURANCA AINDA QUE EM LOCAL PERMITIDO</t>
  </si>
  <si>
    <t>604-11</t>
  </si>
  <si>
    <t>EXECUTAR OPERACAO DE CONVERSAO A DIREITA EM LOCAL PROIBIDO PELA SINALIZA CAO</t>
  </si>
  <si>
    <t>605-02</t>
  </si>
  <si>
    <t>606-81</t>
  </si>
  <si>
    <t>TRANSPOR BLOQUEIO VIARIO COM OU SEM SINALIZACAO OU DISPOSITIVOS AUXILIARES</t>
  </si>
  <si>
    <t>606-82</t>
  </si>
  <si>
    <t>DEIXAR DE ADENTRAR AS AREAS DESTINADAS A PESAGEM DE VEICULOS</t>
  </si>
  <si>
    <t>606-83</t>
  </si>
  <si>
    <t>EVADIRSE PARA NAO EFETUAR O PAGAMENTO DO PEDAGIO</t>
  </si>
  <si>
    <t>607-60</t>
  </si>
  <si>
    <t>TRANSPOR BLOQUEIO VIARIO POLICIAL</t>
  </si>
  <si>
    <t>608-41</t>
  </si>
  <si>
    <t>ULTRAPASSAR VEICULOS MOTORIZADOS EM FILA PARADOS EM RAZAO DE SINAL LUMINOSO</t>
  </si>
  <si>
    <t>608-42</t>
  </si>
  <si>
    <t>ULTRAPASSAR VEICULOS MOTORIZADOS EM FILA PARADOS EM RAZAO DE CANCELA</t>
  </si>
  <si>
    <t>608-43</t>
  </si>
  <si>
    <t>ULTRAPASSAR VEIC MOTORIZADOS EM FILA PARADOS EM RAZAO DE BLOQUEIO VIARIO PARCIAL</t>
  </si>
  <si>
    <t>608-44</t>
  </si>
  <si>
    <t>ULTRAPASSAR VEICULOS MOTORIZADOS EM FILA PARADOS EM RAZAO DE QUALQUER OBSTACULO</t>
  </si>
  <si>
    <t>609-20</t>
  </si>
  <si>
    <t>DEIXAR DE PARAR O VEICULO ANTES DE TRANSPOR LINHA FERREA</t>
  </si>
  <si>
    <t>610-60</t>
  </si>
  <si>
    <t>DEIXAR DE PARAR SEMPRE QUE A MARCHA FOR INTERCEPTADA POR AGRUPAMENTO DE PESSOAS</t>
  </si>
  <si>
    <t>611-40</t>
  </si>
  <si>
    <t>DEIXAR DE PARAR SEMPRE QUE A MARCHA FOR INTERCEPTADA POR AGRUPAMENTO DE VEICULOS</t>
  </si>
  <si>
    <t>612-20</t>
  </si>
  <si>
    <t>DEIXAR DE DAR PREFERENCIA A PEDESTREVEIC N MOTORIZADO NA FAIXA A ELE DESTINADA</t>
  </si>
  <si>
    <t>613-00</t>
  </si>
  <si>
    <t>DEIXAR DE DAR PREFERENCIA A PEDESTREVEIC N MOT QUE N HAJA CONCLUIDO A TRAVESSIA</t>
  </si>
  <si>
    <t>614-90</t>
  </si>
  <si>
    <t>DEIXAR DE DAR PREFERENCIA A PEDESTRE PORT DEFICIENCIA FISCRIANCAIDOSO GESTANTE</t>
  </si>
  <si>
    <t>615-70</t>
  </si>
  <si>
    <t>DEIXAR DE DAR PREFERENCIA A PEDESTREVEIC N MOT QDO INICIADA TRAVESSIA S SINALIZ</t>
  </si>
  <si>
    <t>616-50</t>
  </si>
  <si>
    <t>DEIXAR DE DAR PREFERENCIA A PEDESTREVEIC NAO MOT ATRAVESSANDO A VIA TRANSVERSAL</t>
  </si>
  <si>
    <t>617-31</t>
  </si>
  <si>
    <t>DEIXAR DE DAR PREFERENCIA EM INTERSECAO N SINALIZ A VEIC CIRCULANDO POR RODOVIA</t>
  </si>
  <si>
    <t>617-32</t>
  </si>
  <si>
    <t>DEIXAR DE DAR PREFERENCIA EM INTERSECAO N SINALIZ VEIC CIRCULANDO POR ROTATORIA</t>
  </si>
  <si>
    <t>617-33</t>
  </si>
  <si>
    <t>DEIXAR DE DAR PREFER EM INTERSECAO NAO SINALIZADA A VEICULO QUE VIER DA DIREITA</t>
  </si>
  <si>
    <t>618-10</t>
  </si>
  <si>
    <t>DEIXAR DE DAR PREFERENCIA EM INTERSECOES COM SINALIZACAO DE DE A PREFERENCIA</t>
  </si>
  <si>
    <t>619-00</t>
  </si>
  <si>
    <t>ENTRARSAIR AREA LINDEIRA SEM PRECAUCAO COM A SEGURANCA DE PEDESTRES E VEICULOS</t>
  </si>
  <si>
    <t>620-30</t>
  </si>
  <si>
    <t>ENTRARSAIR DE FILA DE VEICULOS ESTACIONADOS SEM DAS PREFERENCIA A PEDRES TRESVEICULOS</t>
  </si>
  <si>
    <t>625-40</t>
  </si>
  <si>
    <t>TRANSITAR EM VELOCIDADE INFERIOR A METADE DA MAXIMA DA VIA SALVO FAIXA DIREITA</t>
  </si>
  <si>
    <t>626-20</t>
  </si>
  <si>
    <t>DEIXAR DE REDUZIR A VELOC QDO SE APROXIMAR DE PASSEATAAGLOMERACAODESFILEETC</t>
  </si>
  <si>
    <t>627-00</t>
  </si>
  <si>
    <t>DEIXAR DE REDUZIR A VELOC ONDE O TRANSITO ESTEJA SENDO CONTROLADO PELO AGENTE</t>
  </si>
  <si>
    <t>628-91</t>
  </si>
  <si>
    <t>DEIXAR DE REDUZIR A VELOCIDADE DO VEICULO AO APROXIMARSE DA GUIA DA CALCADA</t>
  </si>
  <si>
    <t>628-92</t>
  </si>
  <si>
    <t>DEIXAR DE REDUZIR A VELOCIDADE DO VEICULO AO APROXIMARSE DO ACOSTAMENTO</t>
  </si>
  <si>
    <t>629-70</t>
  </si>
  <si>
    <t>DEIXAR DE REDUZIR VELOCIDADE DO VEICULO AO APROXIMARSE INTERSECAO N SINALIZADA</t>
  </si>
  <si>
    <t>630-00</t>
  </si>
  <si>
    <t>DEIXAR REDUZIR VELOCIDADE NAS VIAS RURAIS CUJA FAIXA DOMINIO NAO ESTEJA CERCADA</t>
  </si>
  <si>
    <t>631-90</t>
  </si>
  <si>
    <t>DEIXAR DE REDUZIR A VELOCIDADE NOS TRECHOS EM CURVA DE PEQUENO RAIO</t>
  </si>
  <si>
    <t>632-70</t>
  </si>
  <si>
    <t>DEIXAR DE REDUZIR VELOC AO APROXIMAR LOCAL SINALIZ ADVERT DE OBRASTRABA LHADORES</t>
  </si>
  <si>
    <t>633-50</t>
  </si>
  <si>
    <t>DEIXAR DE REDUZIR A VELOCIDADE SOB CHUVANEBLINACERRACAOVENTOS FORTES</t>
  </si>
  <si>
    <t>634-30</t>
  </si>
  <si>
    <t>DEIXAR DE REDUZIR A VELOCIDADE QUANDO HOUVER MA VISIBILIDADE</t>
  </si>
  <si>
    <t>635-10</t>
  </si>
  <si>
    <t>DEIXAR DE REDUZIR VELOC QDO PAVIMENTO SE APRESENTAR ESCORREGDEFEITUOSO AVARIADO</t>
  </si>
  <si>
    <t>636-00</t>
  </si>
  <si>
    <t>DEIXAR DE REDUZIR A VELOCIDADE A APROXIMACAO DE ANIMAIS NA PISTA</t>
  </si>
  <si>
    <t>637-80</t>
  </si>
  <si>
    <t>DEIXAR DE REDUZIR A VELOCIDADE DE FORMA COMPATIVEL COM A SEGURANCA EM DECLIVE</t>
  </si>
  <si>
    <t>638-60</t>
  </si>
  <si>
    <t>DEIXAR DE REDUZIR A VELOCIDADE DE FORMA COMPATIVEL C SEGURANCA AO ULTRA PASSAR CICLISTA</t>
  </si>
  <si>
    <t>639-41</t>
  </si>
  <si>
    <t>DEIXAR DE REDUZIR A VELOCIDADE NAS PROXIMIDADES DE ESCOLAS</t>
  </si>
  <si>
    <t>639-42</t>
  </si>
  <si>
    <t>DEIXAR DE REDUZIR A VELOCIDADE NAS PROXIMIDADES DE HOSPITAIS</t>
  </si>
  <si>
    <t>639-43</t>
  </si>
  <si>
    <t>DEIXAR DE REDUZIR VELOC NA PROXIM ESTACAO EMBARQUEDESEMBARQUE PASSAGEIROS</t>
  </si>
  <si>
    <t>639-44</t>
  </si>
  <si>
    <t>DEIXAR DE REDUZIR VELOC ONDE HAJA INTENSA MOVIMENTACAO DE PEDESTRES</t>
  </si>
  <si>
    <t>640-80</t>
  </si>
  <si>
    <t>PORTAR NO VEICULO PLACAS DE IDENTIFICACAO EM DESACORDO COM AS ESPECIFMODELO CONTRAN</t>
  </si>
  <si>
    <t>641-60</t>
  </si>
  <si>
    <t>CONFECDISTRIBUIRCOLOCAR VEIC PROPRIOTERCEIRO PLACA IDENTIF DESACORDO CONTRAN</t>
  </si>
  <si>
    <t>642-40</t>
  </si>
  <si>
    <t>DEIXAR DE MANTER LIGADO EM EMERG SIST ILUM VERMELHA INTERMITENTE AINDA QUEPARADO</t>
  </si>
  <si>
    <t>643-21</t>
  </si>
  <si>
    <t>TRANSITAR COM FAROL DESREGULADO PERTURBANDO A VISAO DE OUTRO CONDUTOR</t>
  </si>
  <si>
    <t>643-22</t>
  </si>
  <si>
    <t>TRANSITAR COM O FACHO DE LUZ ALTA PERTURBANDO A VISAO DE OUTRO CONDUTOR</t>
  </si>
  <si>
    <t>644-00</t>
  </si>
  <si>
    <t>FAZER USO DO FACHO DE LUZ ALTA DOS FAROIS EM VIAS PROVIDAS DE ILUMINACAO PUBLICA</t>
  </si>
  <si>
    <t>645-91</t>
  </si>
  <si>
    <t>DEIXAR DE SINALIZAR VIA P TORNAR VISIVEL LOCAL QDO TIVER REMOVER VEIC DA PISTA</t>
  </si>
  <si>
    <t>645-92</t>
  </si>
  <si>
    <t>DEIXAR DE SINALIZAR A VIA P TORNAR VISIVEL O LOCAL QDO PERMANECER ACOSTAMENTO</t>
  </si>
  <si>
    <t>646-70</t>
  </si>
  <si>
    <t>DEIXAR DE SINALIZAR A VIA P TORNAR VISIVEL O LOCAL QDO A CARGA FOR DERRAMADA</t>
  </si>
  <si>
    <t>647-50</t>
  </si>
  <si>
    <t>DEIXAR DE RETIRAR QUALQUER OBJETO UTILIZADO PARA SINALIZACAO TEMPORARIA DAVIA</t>
  </si>
  <si>
    <t>648-30</t>
  </si>
  <si>
    <t>USAR BUZINA QUE NAO A DE TOQUE BREVE COMO ADVERTENCIA A PEDESTRE OU CONDUTORES</t>
  </si>
  <si>
    <t>649-10</t>
  </si>
  <si>
    <t>USAR BUZINA PROLONGADA E SUCESSIVAMENTE A QUALQUER PRETEXTO</t>
  </si>
  <si>
    <t>650-50</t>
  </si>
  <si>
    <t>USAR BUZINA ENTRE AS VINTE E DUAS E AS SEIS HORAS</t>
  </si>
  <si>
    <t>651-30</t>
  </si>
  <si>
    <t>USAR BUZINA EM LOCAIS E HORARIOS PROIBIDOS PELA SINALIZACAO</t>
  </si>
  <si>
    <t>652-10</t>
  </si>
  <si>
    <t>USAR BUZINA EM DESACORDO COM OS PADROES E FREQUENCIAS ESTABELECIDAS PELO CONTRAN</t>
  </si>
  <si>
    <t>653-00</t>
  </si>
  <si>
    <t>USAR NO VEICULO EQUIPAMENTO C SOM EM VOLUMEFREQUENCIA NAO AUTORIZADOS PELO CONTRAN</t>
  </si>
  <si>
    <t>654-80</t>
  </si>
  <si>
    <t>USAR NO VEICULO ALARMEA PARELHO PRODUZINDO SOM QUE PERTURBE O SOSSEGO PUBLICO EM DESACORDO COM AS NORMAS DO CONTRAN</t>
  </si>
  <si>
    <t>655-61</t>
  </si>
  <si>
    <t>CONDUZIR O VEICULO COM O LACRE DE IDENTIFICACAO VIOLADOFALSIFICADO</t>
  </si>
  <si>
    <t>655-62</t>
  </si>
  <si>
    <t>CONDUZIR O VEICULO COM A INSCRICAO DO CHASSI VIOLADAFALSIFICADA</t>
  </si>
  <si>
    <t>655-63</t>
  </si>
  <si>
    <t>CONDUZIR O VEICULO COM O SELO VIOLADOFALSIFICADO</t>
  </si>
  <si>
    <t>655-64</t>
  </si>
  <si>
    <t>CONDUZIR O VEICULO COM A PLACA VIOLADAFALSIFICADA</t>
  </si>
  <si>
    <t>655-65</t>
  </si>
  <si>
    <t>CONDUZIR O VEICULO COM QUALQUER OUTRO ELEM DE IDENTIFICACAO VIOLADOFALSIFICADO</t>
  </si>
  <si>
    <t>656-40</t>
  </si>
  <si>
    <t>CONDUZIR O VEICULO TRANSPORTANDO PASSAGEIROS EM COMPARTIMENTO DE CARGA</t>
  </si>
  <si>
    <t>657-20</t>
  </si>
  <si>
    <t>CONDUZIR O VEICULO COM DISPOSITIVO ANTIRRADAR</t>
  </si>
  <si>
    <t>658-00</t>
  </si>
  <si>
    <t>CONDUZIR O VEICULO SEM QUALQUER UMA DAS PLACAS DE IDENTIFICACAO</t>
  </si>
  <si>
    <t>659-91</t>
  </si>
  <si>
    <t>CONDUZIR O VEICULO QUE NAO ESTEJA REGISTRADO</t>
  </si>
  <si>
    <t>659-92</t>
  </si>
  <si>
    <t>CONDUZIR O VEICULO REGISTRADO QUE NAO ESTEJA DEVIDAMENTE LICENCIADO</t>
  </si>
  <si>
    <t>660-20</t>
  </si>
  <si>
    <t>CONDUZIR O VEICULO COM QUALQUER UMA DAS PLACAS SEM LEGIBILIDADE E VISIBILIDADE</t>
  </si>
  <si>
    <t>661-01</t>
  </si>
  <si>
    <t>CONDUZIR O VEICULO COM A COR ALTERADA</t>
  </si>
  <si>
    <t>661-02</t>
  </si>
  <si>
    <t>CONDUZIR O VEICULO COM CARACTERISTICA ALTERADA</t>
  </si>
  <si>
    <t>662-90</t>
  </si>
  <si>
    <t>CONDUZIR VEICULO SEM TER SIDO SUBMETIDO A INSPECAO DE SEG VEICULAR QDO OBRIGATORIA</t>
  </si>
  <si>
    <t>663-71</t>
  </si>
  <si>
    <t>CONDUZIR O VEICULO SEM EQUIPAMENTO OBRIGATORIO</t>
  </si>
  <si>
    <t>663-72</t>
  </si>
  <si>
    <t>CONDUZIR O VEICULO COM EQUIPAMENTO OBRIGATORIO INEFICIENTEINOPERANTE</t>
  </si>
  <si>
    <t>664-50</t>
  </si>
  <si>
    <t>CONDUZIR VEICULO COM EQUIPAMENTO OBRIGATORIO EM DESACORDO COM O ESTABELECIDO PELO CONTRAN</t>
  </si>
  <si>
    <t>665-31</t>
  </si>
  <si>
    <t>CONDUZIR O VEICULO COM DESCARGA LIVRE</t>
  </si>
  <si>
    <t>665-32</t>
  </si>
  <si>
    <t>CONDUZIR O VEICULO COM SILENCIADOR DE MOTOR DEFEITUOSODEFICIENTEINOPERANTE</t>
  </si>
  <si>
    <t>666-10</t>
  </si>
  <si>
    <t>CONDUZIR O VEICULO COM EQUIPAMENTO OU ACESSORIO PROIBIDO</t>
  </si>
  <si>
    <t>667-00</t>
  </si>
  <si>
    <t>CONDUZIR O VEICULO COM O EQUIPAMENTO DO SISTEMA DE ILUMINACAO E DE SINALIZACAO ALTERADOS</t>
  </si>
  <si>
    <t>668-80</t>
  </si>
  <si>
    <t>CONDUZIR VEIC C REGISTRADOR INSTAN INALT DE VELOCIDADETEMPO VICIADODE FEITUOSO</t>
  </si>
  <si>
    <t>669-61</t>
  </si>
  <si>
    <t>CONDUZIR C INSCRADESIVOLEGENDASIMBOLO AFIXADO PARABRISA E EXTENSAO TRASEIRA</t>
  </si>
  <si>
    <t>669-62</t>
  </si>
  <si>
    <t>CONDUZIR C INSCRADESIVOLEGENDASIMBOLO PINTADO PARABRISA E EXTENSAO TRASEIRA</t>
  </si>
  <si>
    <t>670-00</t>
  </si>
  <si>
    <t>CONDUZIR VEICULO COM VIDRO TOTAL OU PARCIALMENTE COBERTO POR PELICULA PAINEISPINTURA</t>
  </si>
  <si>
    <t>671-80</t>
  </si>
  <si>
    <t>CONDUZIR O VEICULO COM CORTINAS OU PERSIANAS FECHADAS</t>
  </si>
  <si>
    <t>672-61</t>
  </si>
  <si>
    <t>CONDUZIR O VEICULO EM MAU ESTADO DE CONSERVACAO COMPROMETENDO A SEGURANCA</t>
  </si>
  <si>
    <t>672-62</t>
  </si>
  <si>
    <t>CONDUZIR O VEICULO REPROVADO NA AVALIACAO DE INSPECAO DE SEGURANCA</t>
  </si>
  <si>
    <t>672-63</t>
  </si>
  <si>
    <t>CONDUZIR O VEICULO REPROVADO NA AVALIACAO DE EMISSAO DE POLUENTES E RUIDO</t>
  </si>
  <si>
    <t>673-40</t>
  </si>
  <si>
    <t>CONDUZIR O VEICULO SEM ACIONAR O LIMPADOR DE PARABRISAS SOB CHUVA</t>
  </si>
  <si>
    <t>674-20</t>
  </si>
  <si>
    <t>CONDUZIR O VEICULO SEM PORTAR A AUTORIZACAO PARA CONDUCAO DE ESCOLARES</t>
  </si>
  <si>
    <t>675-00</t>
  </si>
  <si>
    <t>CONDUZIR O VEIC DE CARGA C FALTA INSCRICAO DA TARA E DEMAIS PREVISTAS NO CTB</t>
  </si>
  <si>
    <t>676-90</t>
  </si>
  <si>
    <t>CONDUZIR VEICULO COM DEFEITO NO SISTEMA DE ILUMINACAOSINALIZACAO OU LAMPADAS QUEIMADAS</t>
  </si>
  <si>
    <t>677-70</t>
  </si>
  <si>
    <t>TRANSITAR COM O VEICULO DANIFICANDO A VIA SUAS INSTALACOES E EQUIPAMENTOS</t>
  </si>
  <si>
    <t>678-51</t>
  </si>
  <si>
    <t>TRANSITAR COM VEICULO DERRAMANDO A CARGA QUE ESTEJA TRANSPORTANDO</t>
  </si>
  <si>
    <t>678-52</t>
  </si>
  <si>
    <t>TRANSITAR COM VEICULO LANCANDO A CARGA QUE ESTEJA TRANSPORTANDO</t>
  </si>
  <si>
    <t>678-53</t>
  </si>
  <si>
    <t>TRANSITAR COM VEICULO ARRASTANDO A CARGA QUE ESTEJA TRANSPORTANDO</t>
  </si>
  <si>
    <t>679-30</t>
  </si>
  <si>
    <t>TRANSITAR COM O VEICULO DERRAMANDOLANCANDO COMBUSTIVELLUBRIF QUE ESTEJA UTILIZANDO</t>
  </si>
  <si>
    <t>680-70</t>
  </si>
  <si>
    <t>TRANSITAR C VEIC DERRAMANDOLANCANDOARRASTANDO OBJETO QUE POSSA ACARRE TAR ACIDENTE</t>
  </si>
  <si>
    <t>681-50</t>
  </si>
  <si>
    <t>TRANSITAR COM VEICULO PRODUZINDO FUMACA GASES OU PARTICULAS EM DESACORDO C CONTRAN</t>
  </si>
  <si>
    <t>682-31</t>
  </si>
  <si>
    <t>TRANSITAR C VEIC EOU CARGA C DIMENSOES SUPERIORES LIMITE LEGAL S AUTORIZACAO</t>
  </si>
  <si>
    <t>682-32</t>
  </si>
  <si>
    <t>TRANSITAR C VEIC EOU CARGA C DIMENSOES SUPERIORES EST PSINALIZACAO SEMAUTORIZACAO</t>
  </si>
  <si>
    <t>683-11</t>
  </si>
  <si>
    <t>TRANSITAR COM O VEICULO COM EXCESSO DE PESO PBTPBTC</t>
  </si>
  <si>
    <t>683-12</t>
  </si>
  <si>
    <t>TRANSITAR COM O VEICULO COM EXCESSO DE PESO POR EIXO</t>
  </si>
  <si>
    <t>683-13</t>
  </si>
  <si>
    <t>TRANSITAR COM O VEICULO COM EXCESSO DE PESO PBTPBTC E POR EIXO</t>
  </si>
  <si>
    <t>684-01</t>
  </si>
  <si>
    <t>TRANSITAR EM DESACORDO C AUTORIZACAO EXPEDIDA PVEICULO C DIMENSOES EXCEDENTES</t>
  </si>
  <si>
    <t>684-02</t>
  </si>
  <si>
    <t>TRANSITAR COM AUTORIZACAO VENCIDA EXPEDIDA P VEICULO C DIMENSOES EXCEDENTES</t>
  </si>
  <si>
    <t>685-80</t>
  </si>
  <si>
    <t>TRANSITAR COM O VEICULO COM LOTACAO EXCEDENTE</t>
  </si>
  <si>
    <t>686-61</t>
  </si>
  <si>
    <t>TRANSITAR EFETUANDO TRANSPORTE REMUNERADO DE PESSOAS QDO N LICENCIADO PESSE FIM</t>
  </si>
  <si>
    <t>686-62</t>
  </si>
  <si>
    <t>TRANSITAR EFETUANDO TRANSPORTE REMUNERADO DE BENS QDO NAO LICENCIADO P ESSE FIM</t>
  </si>
  <si>
    <t>687-41</t>
  </si>
  <si>
    <t>TRANSITAR COM O VEICULO DESLIGADO EM DECLIVE</t>
  </si>
  <si>
    <t>687-42</t>
  </si>
  <si>
    <t>TRANSITAR COM O VEICULO DESENGRENADO EM DECLIVE</t>
  </si>
  <si>
    <t>688-20</t>
  </si>
  <si>
    <t>TRANSITAR COM O VEICULO EXCEDENDO A CMT EM ATE 600 KG</t>
  </si>
  <si>
    <t>689-00</t>
  </si>
  <si>
    <t>TRANSITAR COM O VEICULO EXCEDENDO A CMT ENTRE 601 KG E 1000 KG</t>
  </si>
  <si>
    <t>690-40</t>
  </si>
  <si>
    <t>TRANSITAR COM O VEICULO EXCEDENDO A CMT ACIMA DE 1000 KG MA</t>
  </si>
  <si>
    <t>691-20</t>
  </si>
  <si>
    <t>CONDUZIR VEICULO SEM OS DOCUMENTOS DE PORTE OBRIGATORIO REFERIDOS NO CTB</t>
  </si>
  <si>
    <t>692-01</t>
  </si>
  <si>
    <t>DEIXAR DE EFETUAR REGISTRO DE VEICULO EM 30 DIASQDO FOR TRANSF A PROPRIEDADE</t>
  </si>
  <si>
    <t>692-02</t>
  </si>
  <si>
    <t>DEIXAR DE EFETUAR REGISTRO VEICULO EM 30 DIAS QUANDO MUDAR O MUNICIPIO DE DOMICILIORESIDENCIA</t>
  </si>
  <si>
    <t>692-03</t>
  </si>
  <si>
    <t>DEIXAR DE EFETUAR REGISTRO DE VEICULO EM 30 DIASQDO FOR ALTERADA QUALQUERCARACTERISTICA DO VEICULO</t>
  </si>
  <si>
    <t>692-04</t>
  </si>
  <si>
    <t>DEIXAR DE EFETUAR REGISTRO DE VEICULO EM 30 DIAS QUANDO HOUVER MUDANCA DE CATEGORIA</t>
  </si>
  <si>
    <t>693-91</t>
  </si>
  <si>
    <t>FALSIFICAR DOCUMENTO DE HABILITACAO</t>
  </si>
  <si>
    <t>693-92</t>
  </si>
  <si>
    <t>FALSIFICAR OU ADULTERAR DOCUMENTO DE IDENTIFICACAO DO VEICULO</t>
  </si>
  <si>
    <t>694-71</t>
  </si>
  <si>
    <t>CONDUZIR PESSOAS NAS PARTES EXTERNAS DO VEICULO</t>
  </si>
  <si>
    <t>694-72</t>
  </si>
  <si>
    <t>CONDUZIR ANIMAIS NAS PARTES EXTERNAS DO VEICULO</t>
  </si>
  <si>
    <t>694-73</t>
  </si>
  <si>
    <t>CONDUZIR CARGA NAS PARTES EXTERNAS DO VEICULO</t>
  </si>
  <si>
    <t>695-50</t>
  </si>
  <si>
    <t>REBOCAR OUTRO VEICULO COM CABO FLEXIVEL OU CORDA</t>
  </si>
  <si>
    <t>696-30</t>
  </si>
  <si>
    <t>TRANSITAR COM O VEICULO EM DESACORDO C A ESPECIFICACAOFALTA DE INSCRICAOSIMBOLOGIA NECESSARIA A IDENTIFICACAO</t>
  </si>
  <si>
    <t>697-10</t>
  </si>
  <si>
    <t>RECUSARSE A ENTREGAR CNHCRVCRLV OUTROS DOCUMENTOS</t>
  </si>
  <si>
    <t>698-00</t>
  </si>
  <si>
    <t>RETIRAR DO LOCAL VEICULO LEGALMENTE RETIDO PARA REGULARIZACAO SEM PERMISSAO</t>
  </si>
  <si>
    <t>699-80</t>
  </si>
  <si>
    <t>DEIXAR RESPONSAVEL DE PROMOVER BAIXA REGISTRO DE VEIC IRRECUPERAVELDESMONTADO</t>
  </si>
  <si>
    <t>700-51</t>
  </si>
  <si>
    <t>DEIXAR DE ATUALIZAR O CADASTRO DE REGISTRO DO VEICULO</t>
  </si>
  <si>
    <t>700-52</t>
  </si>
  <si>
    <t>DEIXAR DE ATUALIZAR O CADASTRO DE HABILITACAO DO CONDUTOR</t>
  </si>
  <si>
    <t>701-31</t>
  </si>
  <si>
    <t>FAZER FALSA DECLARACAO DE DOMICILIO PARA FINS DE REGISTROLICENCIAMENTO</t>
  </si>
  <si>
    <t>701-32</t>
  </si>
  <si>
    <t>FAZER FALSA DECLARACAO DE DOMICILIO PARA FINS DE HABILITACAO</t>
  </si>
  <si>
    <t>702-10</t>
  </si>
  <si>
    <t>DEIXAR SEGURADORA DE COMUNICAR OCORRENCIA PERDA TOTAL VEIC E DEVOLVER PLACASDOC</t>
  </si>
  <si>
    <t>703-01</t>
  </si>
  <si>
    <t>CONDUZIR MOTOCICLETA MOTONETA E CICLOMOTOR SEM CAPACETE DE SEGURANCA</t>
  </si>
  <si>
    <t>703-03</t>
  </si>
  <si>
    <t>CONDUZIR MOTOCICLETA MOTONETA E CICLOMOTOR SEM VESTUARIO APROVADO PELO CONTRAN</t>
  </si>
  <si>
    <t>704-81</t>
  </si>
  <si>
    <t>CONDUZIR MOTOCICLETA MOTONETA E CICLOMOTOR TRANSPORTANDO PASSAGEIRO S CAPACETE</t>
  </si>
  <si>
    <t>704-83</t>
  </si>
  <si>
    <t>CONDUZIR MOTOCICLETAMOTONETACICLOMOTOR TRANSPORTANDO PAS FORA DO ASSENTO</t>
  </si>
  <si>
    <t>705-61</t>
  </si>
  <si>
    <t>CONDUZIR MOTOCMOTONCICLOMOTOR FAZENDO MALABARISMOEQUILIBRANDOSE EM UMARODA</t>
  </si>
  <si>
    <t>705-62</t>
  </si>
  <si>
    <t>CONDUZIR CICLO FAZENDO MALABARISMO OU EQUILIBRANDOSE EM UMA RODA</t>
  </si>
  <si>
    <t>706-40</t>
  </si>
  <si>
    <t>CONDUZIR MOTOCICLETA MOTONETA E CICLOMOTOR COM OS FAROIS APAGADOS</t>
  </si>
  <si>
    <t>707-21</t>
  </si>
  <si>
    <t>CONDUZIR MOTOCICLETAMOTONETACICLOMOTOR TRANSPORTANDO CRIANCA MENOR DE 7 ANOS</t>
  </si>
  <si>
    <t>707-22</t>
  </si>
  <si>
    <t>CONDUZIR MOTOCMOTONCICLOM TRANSP CRIANCA S CONDICAO CUIDAR PROPRIA SEGURANCA</t>
  </si>
  <si>
    <t>708-00</t>
  </si>
  <si>
    <t>CONDUZIR MOTOCICLETA MOTONETA E CICLOMOTOR REBOCANDO OUTRO VEICULO</t>
  </si>
  <si>
    <t>709-91</t>
  </si>
  <si>
    <t>CONDUZIR MOTOCICLETAMOTONETACICLOMOTOR SEM SEGURAR O GUIDOM COM AMBAS AS MAOS</t>
  </si>
  <si>
    <t>709-92</t>
  </si>
  <si>
    <t>CONDUZIR CICLO SEM SEGURAR O GUIDOM COM AMBAS AS MAOS</t>
  </si>
  <si>
    <t>710-21</t>
  </si>
  <si>
    <t>CONDUZIR MOTOCICLETA MOTONETA E CICLOMOTOR TRANSPORTANDO CARGA INCOMPATIVEL</t>
  </si>
  <si>
    <t>710-22</t>
  </si>
  <si>
    <t>CONDUZIR CICLO TRANSPORTANDO CARGA INCOMPATIVEL</t>
  </si>
  <si>
    <t>710-23</t>
  </si>
  <si>
    <t>CONDUZIR MOTOCICLEMOTONETA TRANSPORTANDO CARGA EM DESACORDO C PARAGRAFO 2 DO ART 139ADO CTB</t>
  </si>
  <si>
    <t>711-00</t>
  </si>
  <si>
    <t>CONDUZIR CICLO TRANSPORTANDO PASSAGEIRO FORA DA GARUPAASSENTO A ELE DESTINADO</t>
  </si>
  <si>
    <t>712-91</t>
  </si>
  <si>
    <t>CONDUZIR CICLOMOTOR EM VIA DE TRANSTIO RAPIDO OU EM RODOVIA SALVO SE HOUVER ACOSTAMENTO COM FAIXA PROPRIA</t>
  </si>
  <si>
    <t>712-92</t>
  </si>
  <si>
    <t>CONDUZIR CICLOMOTOR VIA DE TRANSITO RAPIDORODOVIA S ACOSTAMENTOFAIXA PROPRIA</t>
  </si>
  <si>
    <t>712-93</t>
  </si>
  <si>
    <t>CONDUZIR CICLOMOTOR EM RODOVIAS SALVO SE HOUVER ACOSTAMETNO OU FAIXA PROPRIA</t>
  </si>
  <si>
    <t>713-70</t>
  </si>
  <si>
    <t>CONDUZIR CICLO TRANSPORTANDO CRIANCA S CONDICAO DE CUIDAR PROPRIA SEGURANCA</t>
  </si>
  <si>
    <t>714-50</t>
  </si>
  <si>
    <t>UTILIZAR A VIA PARA DEPOSITO DE MERCADORIAS MATERIAIS OU EQUIPAMENTOS</t>
  </si>
  <si>
    <t>715-31</t>
  </si>
  <si>
    <t>DEIXAR DE SINALIZAR OBSTACULO A CIRCULACAOSEGURANCA CALCADAPISTAS AGRAVAMENTO</t>
  </si>
  <si>
    <t>715-32</t>
  </si>
  <si>
    <t>OBSTACULIZAR A VIA INDEVIDAMENTESAGRAVAMENTO</t>
  </si>
  <si>
    <t>716-11</t>
  </si>
  <si>
    <t>DEIXAR DE SINALIZAR OBSTACULO CIRCULACAOSEGURANCA CALCADAPISTA GRAVISSIMA 2X</t>
  </si>
  <si>
    <t>716-12</t>
  </si>
  <si>
    <t>OBSTACULIZAR A VIA INDEVIDAMENTEAGRAVAMENTO 2X</t>
  </si>
  <si>
    <t>717-01</t>
  </si>
  <si>
    <t>DEIXAR DE SINALIZAR OBSTACULO CIRCULACAOSEGURANCA CALCADAPISTA AGRAVAMENTO 3X</t>
  </si>
  <si>
    <t>717-02</t>
  </si>
  <si>
    <t>OBSTACULIZAR A VIA INDEVIDAMENTEAGRAVAMENTO 3X</t>
  </si>
  <si>
    <t>718-81</t>
  </si>
  <si>
    <t>DEIXAR DE SINALIZAR OBSTACULO CIRCULACAOSEGURANCA CALCADAPISTA AGRAVAMENTO 4X</t>
  </si>
  <si>
    <t>718-82</t>
  </si>
  <si>
    <t>OBSTACULIZAR A VIA INDEVIDAMENTEAGRAVAMENTO 4X</t>
  </si>
  <si>
    <t>719-61</t>
  </si>
  <si>
    <t>DEIXAR DE SINALIZAR OBSTACULO CIRCULACAOSEGURANCA CALCADAPISTA AGRAVAMENTO 5X</t>
  </si>
  <si>
    <t>719-62</t>
  </si>
  <si>
    <t>OBSTACULIZAR A VIA INDEVIDAMENTEAGRAVAMENTO 5X</t>
  </si>
  <si>
    <t>720-01</t>
  </si>
  <si>
    <t>DEIXAR DE CONDUZIR PELO BORDO PISTA EM FILA UNICA VEIC TRACAOPROPULSAO HUMANA</t>
  </si>
  <si>
    <t>720-02</t>
  </si>
  <si>
    <t>DEIXAR DE CONDUZIR PELO BORDO DA PISTA EM FILA UNICA VEICULO DE TRACAO ANIMAL</t>
  </si>
  <si>
    <t>721-80</t>
  </si>
  <si>
    <t>TRANSPORTAR EM VEIC DESTINADO TRANSP PASSAGEIROS CARGA EXCEDENTE DESAC ART 109</t>
  </si>
  <si>
    <t>722-61</t>
  </si>
  <si>
    <t>DEIXAR DE MANTER ACESAS A NOITE AS LUZES POSICAO QDO O VEICULO ESTIVER PARADO</t>
  </si>
  <si>
    <t>722-62</t>
  </si>
  <si>
    <t>DEIXAR DE MANTER ACESAS A NOITE AS LUZES DE POSICAO VEIC FAZENDO CARGADESCARGA</t>
  </si>
  <si>
    <t>723-40</t>
  </si>
  <si>
    <t>EM MOVIMENTO DEIXAR DE MANTER ACESA A LUZ BAIXA DURANTE A NOITE</t>
  </si>
  <si>
    <t>724-21</t>
  </si>
  <si>
    <t>EM MOVIMENTO DE DIA DEIXAR DE MANTER ACESA LUZ BAIXA EM TUNEL COM ILUMIN ACAO PUBLICA</t>
  </si>
  <si>
    <t>724-22</t>
  </si>
  <si>
    <t>EM MOVIMENTO DE DIA DEIXAR DE MANTER ACESA LUZ BAIXA NAS RODOVIAS</t>
  </si>
  <si>
    <t>725-00</t>
  </si>
  <si>
    <t>EM MOV DEIXAR DE MANTER ACESA LUZ BAIXA VEIC TRANSP COLETIVO FAIXAPISTA EXCL</t>
  </si>
  <si>
    <t>726-90</t>
  </si>
  <si>
    <t>EM MOVIMENTO DEIXAR DE MANTER ACESA LUZ BAIXA DO CICLOMOTOR</t>
  </si>
  <si>
    <t>727-70</t>
  </si>
  <si>
    <t>EM MOV DEIXAR DE MANTER ACESAS LUZES DE POSICAO SOB CHUVA FORTENEBLINACERRACAO</t>
  </si>
  <si>
    <t>728-50</t>
  </si>
  <si>
    <t>EM MOVIMENTO DEIXAR DE MANTER A PLACA TRASEIRA ILUMINADA A NOITE</t>
  </si>
  <si>
    <t>729-30</t>
  </si>
  <si>
    <t>UTILIZAR O PISCAALERTA EXCETO EM IMOBILIZACOES OU SITUACOES DE EMERGENCIA</t>
  </si>
  <si>
    <t>730-70</t>
  </si>
  <si>
    <t>UTILIZAR LUZ ALTA E BAIXA INTERMITENTE EXCETO QUANDO PERMITIDO PELO CTB</t>
  </si>
  <si>
    <t>731-50</t>
  </si>
  <si>
    <t>DIRIGIR O VEICULO COM O BRACO DO LADO DE FORA</t>
  </si>
  <si>
    <t>732-31</t>
  </si>
  <si>
    <t>DIRIGIR O VEICULO TRANSPORT PESSOAS A SUA ESQUERDA OU ENTRE OS BRACOS E PERNAS</t>
  </si>
  <si>
    <t>732-32</t>
  </si>
  <si>
    <t>DIRIGIR O VEICULO TRANSPORT ANIMAIS A SUA ESQUERDA OU ENTRE OS BRACOS E PERNAS</t>
  </si>
  <si>
    <t>732-33</t>
  </si>
  <si>
    <t>DIRIGIR O VEICULO TRANSPORT VOLUME A SUA ESQUERDA OU ENTRE OS BRACOS E PERNAS</t>
  </si>
  <si>
    <t>733-10</t>
  </si>
  <si>
    <t>DIRIGIR O VEICULO COM INCAPACIDADE FISICA OU MENTAL TEMPORARIA</t>
  </si>
  <si>
    <t>734-00</t>
  </si>
  <si>
    <t>DIRIGIR O VEIC USANDO CALCADO QUE N SE FIRME NOS PESCOMPROMETA UTILIZ PEDAIS</t>
  </si>
  <si>
    <t>736-61</t>
  </si>
  <si>
    <t>DIRIGIR O VEICULO UTILIZANDOSE DE FONES NOS OUVIDOS CONEC A APARELHAGEM SONORA</t>
  </si>
  <si>
    <t>737-40</t>
  </si>
  <si>
    <t>BLOQUEAR A VIA COM VEICULO</t>
  </si>
  <si>
    <t>738-20</t>
  </si>
  <si>
    <t>E PROIB AO PEDESTRE PERMANECERANDAR PISTA EXCETO P CRUZALAS ONDE PERMITIDO</t>
  </si>
  <si>
    <t>739-01</t>
  </si>
  <si>
    <t>E PROIBIDO AO PEDESTRE CRUZAR PISTA DE ROLAMENTO DE VIADUTO EXC ONDE PERMITIDO</t>
  </si>
  <si>
    <t>739-02</t>
  </si>
  <si>
    <t>E PROIBIDO AO PEDESTRE CRUZAR PISTA DE ROLAMENTO DE PONTE EXCETO ONDE PERMITIDO</t>
  </si>
  <si>
    <t>739-03</t>
  </si>
  <si>
    <t>E PROIBIDO AO PEDESTRE CRUZAR PISTA DE ROLAMENTO DE TUNEIS EXCETO ONDE PERMITIDO</t>
  </si>
  <si>
    <t>740-40</t>
  </si>
  <si>
    <t>E PROIB AO PEDESTRE ATRAVESSAR VIA AREA CRUZAMENTO EXC ONDE PERMITIDO POR SINALIZ</t>
  </si>
  <si>
    <t>741-20</t>
  </si>
  <si>
    <t>E PROIB PEDESTRE UTILIZAR VIA EM AGRUPAM QUE PERTURBE TRANSPRAT ESPORTE DESFILE</t>
  </si>
  <si>
    <t>742-01</t>
  </si>
  <si>
    <t>E PROIBIDO AO PEDESTRE ANDAR FORA DA FAIXA PROPRIA</t>
  </si>
  <si>
    <t>742-02</t>
  </si>
  <si>
    <t>E PROIBIDO AO PEDESTRE ANDAR FORA DA PASSARELA</t>
  </si>
  <si>
    <t>742-03</t>
  </si>
  <si>
    <t>E PROIBIDO AO PEDESTRE ANDAR FORA DA PASSAGEM AEREA</t>
  </si>
  <si>
    <t>742-04</t>
  </si>
  <si>
    <t>E PROIBIDO AO PEDESTRE ANDAR FORA DA PASSAGEM SUBTERRANEA</t>
  </si>
  <si>
    <t>743-90</t>
  </si>
  <si>
    <t>E PROIBIDO AO PEDESTRE DESOBEDECER A SINALIZACAO DE TRANSITO ESPECIFICA</t>
  </si>
  <si>
    <t>744-71</t>
  </si>
  <si>
    <t>CONDUZIR BICICLETA EM PASSEIOS ONDE NAO SEJA PERMITIDA A CIRCULACAO DESTA</t>
  </si>
  <si>
    <t>744-72</t>
  </si>
  <si>
    <t>CONDUZIR BICICLETA DE FORMA AGRESSIVA</t>
  </si>
  <si>
    <t>748-01</t>
  </si>
  <si>
    <t>APROVAR PROJ EDIFICACAO POLO ATRATIVO TRANSITO S ANUENCIA ORGAOENTID TRANSITO</t>
  </si>
  <si>
    <t>748-02</t>
  </si>
  <si>
    <t>APROVAR PROJ EDIFICACAO POLO ATRATIVO TRANS S ESTACIONINDICACAO VIAS DE ACESSO</t>
  </si>
  <si>
    <t>749-80</t>
  </si>
  <si>
    <t>N SINALIZAR DEVIDAIMED OBSTACULO AA CIRCULACAOSEGURANCA VEICULOPEDESTRE PISTACALCADA</t>
  </si>
  <si>
    <t>750-10</t>
  </si>
  <si>
    <t>UTILIZAR ONDULACAO TRANSVERSALSONORIZADOR FORA PADRAOCRITERIO ESTAB P CONTRAN</t>
  </si>
  <si>
    <t>751-01</t>
  </si>
  <si>
    <t>INICIAR OBRA PERTURBEINTERROMPA CIRCULACAOSEGURANCA VEICPEDESTRES SPERMISSAO</t>
  </si>
  <si>
    <t>751-02</t>
  </si>
  <si>
    <t>INICIAR EVENTO PERTURBEINTERROMPA CIRCULACSEGURANCA VEICPEDESTRES SPERMISSAO</t>
  </si>
  <si>
    <t>752-81</t>
  </si>
  <si>
    <t>NAO SINALIZAR A EXECUCAO OU MANUTENCAO DA OBRA</t>
  </si>
  <si>
    <t>752-82</t>
  </si>
  <si>
    <t>NAO SINALIZAR A EXECUCAO OU MANUTENCAO DO EVENTO</t>
  </si>
  <si>
    <t>753-60</t>
  </si>
  <si>
    <t>NAO AVISAR COMUNIDADE C 48H ANTEC INTERDICAO VIA INDICANDO CAMINHO ALTERNATIVO</t>
  </si>
  <si>
    <t>754-41</t>
  </si>
  <si>
    <t>FALTA DE ESCRITURACAO LIVRO REGISTRO ENTRADASAIDA E DE USO PLACA DE EXPERIENCIA</t>
  </si>
  <si>
    <t>754-42</t>
  </si>
  <si>
    <t>ATRASO ESCRITURACAO LIVRO REGISTRO ENTRADASAIDA E DE USO PLACA DE EXPERIENCIA</t>
  </si>
  <si>
    <t>754-43</t>
  </si>
  <si>
    <t>FRAUDE ESCRITURACAO LIVRO REGISTRO ENTRADASAIDA E DE USO PLACA DE EXPERIENCIA</t>
  </si>
  <si>
    <t>754-44</t>
  </si>
  <si>
    <t>RECUSA DA EXIBICAO DO LIVRO REGISTRO ENTRADASAIDA E DE USO PLACA DE EXPERIENCIA</t>
  </si>
  <si>
    <t>755-21</t>
  </si>
  <si>
    <t>CONDUZIR MOTOCICLETAMOTONETA EFETUANDO TRANSP REMUNERADO DE MERCADORIA EM DESACORDO C ART 139A DO CTB</t>
  </si>
  <si>
    <t>755-22</t>
  </si>
  <si>
    <t>CONDUZIR MOTOCICLETAMOTONETA EFETUANDO TRANSPORTE REMUNERADO EM DESACORDO C AS NORMAS EM ATIV PROFIC MOTOTAXISTAS</t>
  </si>
  <si>
    <t>756-00</t>
  </si>
  <si>
    <t>CONDUZIR VEIC DE TRANSP PASSAG OU CARGA EM DESACORDO CAS COND DO ART 67C CTB</t>
  </si>
  <si>
    <t>757-90</t>
  </si>
  <si>
    <t>RECUSAR A SUBMETER A TES EXAM CLIN PERIC OU PROC QUE PERMITA CERTIFICARINFLUENCIA ALCSUBS PSIC NA FORMA ART 277</t>
  </si>
  <si>
    <t>759-50</t>
  </si>
  <si>
    <t>DIRIGIR VEICULO REALIZANDO COBRANCA DE TARIFA COM VEICULO EM MOVIMENTO</t>
  </si>
  <si>
    <t>760-90</t>
  </si>
  <si>
    <t>ORGANIZAR A CONDUTA PREVISTA NO CAPUT DO ARTIGO 253A</t>
  </si>
  <si>
    <t>761-71</t>
  </si>
  <si>
    <t>USAR QUALQUER VEICULO PARA DELIBERADAMENTE INTERROMPER CIRCULACAO NA VIASEM AUTORIZACAO DO ORGAO</t>
  </si>
  <si>
    <t>761-72</t>
  </si>
  <si>
    <t>USAR QUALQUER VEICULO PARA DELIBERADAMENTE RESTRINGIR CIRCULACAO NA VIA SEM AUTORIZACAO DO ORGAO</t>
  </si>
  <si>
    <t>761-73</t>
  </si>
  <si>
    <t>USAR QUALQUER VEICULO PARA DELIBERADAMENTE PERTURBAR CIRCULACAO NA VIA SEM AUTORIZACAO DO ORGAO</t>
  </si>
  <si>
    <t>762-52</t>
  </si>
  <si>
    <t>ESTACIONAR NAS VAGAS RESERVADAS A IDOSOS SEM CREDENCIAL</t>
  </si>
  <si>
    <t>929-62</t>
  </si>
  <si>
    <t>NAO PRESTAR OS NECESSARIOS ESCLARECIMENTOS TECNICOS EM SITUACAO DE ACIDENTE</t>
  </si>
  <si>
    <t>Consulta AIT</t>
  </si>
  <si>
    <t>Titulo email:</t>
  </si>
  <si>
    <t>Corpo email:</t>
  </si>
  <si>
    <t>Gestor responsável:</t>
  </si>
  <si>
    <t>Email</t>
  </si>
  <si>
    <t>Valor original</t>
  </si>
  <si>
    <t>Desconto</t>
  </si>
  <si>
    <t>Contagem de Auto Consulta</t>
  </si>
  <si>
    <t>Rótulos de Coluna</t>
  </si>
  <si>
    <t>Rótulos de Linha</t>
  </si>
  <si>
    <t>Total Geral</t>
  </si>
  <si>
    <t>&gt;15 dias</t>
  </si>
  <si>
    <t>1 a 7 dias</t>
  </si>
  <si>
    <t>Entre 8 e 15 dias</t>
  </si>
  <si>
    <t>Validado</t>
  </si>
  <si>
    <t>Vencida</t>
  </si>
  <si>
    <t>PREFEITURA MUNICIPAL DE SAO JOSE - SC</t>
  </si>
  <si>
    <t>01/08/2024</t>
  </si>
  <si>
    <t>GUILHERME MATEUS VAZ DOS SANTOS</t>
  </si>
  <si>
    <t>JAIME ALVES DE ABREU SILVA</t>
  </si>
  <si>
    <t>06/08/2024</t>
  </si>
  <si>
    <t>01379306512</t>
  </si>
  <si>
    <t>12/06/2024 09:41:28</t>
  </si>
  <si>
    <t>17/05/2024 07:30</t>
  </si>
  <si>
    <t>R766553728</t>
  </si>
  <si>
    <t>05/08/2024</t>
  </si>
  <si>
    <t>BR-101 KM-209 UF-SC</t>
  </si>
  <si>
    <t>12/06/2024 11:12:34</t>
  </si>
  <si>
    <t>23/05/2024 11:16</t>
  </si>
  <si>
    <t>E000305483</t>
  </si>
  <si>
    <t>R ARTHUR THOMAS DEFRONTE 410</t>
  </si>
  <si>
    <t>12/06/2024 11:32:40</t>
  </si>
  <si>
    <t>28/05/2024 22:18</t>
  </si>
  <si>
    <t>R006629300</t>
  </si>
  <si>
    <t>AV SAO CRISTOVAO X COLEGIO EST HELENA MATHEUS SENTIDO AV LUIS VIANA FAIXA</t>
  </si>
  <si>
    <t>01373994816</t>
  </si>
  <si>
    <t>12/06/2024 11:49:12</t>
  </si>
  <si>
    <t>15/05/2024 07:17</t>
  </si>
  <si>
    <t>E027389002</t>
  </si>
  <si>
    <t>AV MENDANHA, 140 PROXIMO - CENTRO</t>
  </si>
  <si>
    <t>12/06/2024 12:33:41</t>
  </si>
  <si>
    <t>22/05/2024 23:33</t>
  </si>
  <si>
    <t>V780011849</t>
  </si>
  <si>
    <t>PREFEITURA MUNICIPAL DE QUIXERAMOBIM - CE</t>
  </si>
  <si>
    <t>CE-060, KM 202,3 - QUIXERAMOBIM - CE</t>
  </si>
  <si>
    <t>QUIXERAMOBIM</t>
  </si>
  <si>
    <t>00001001232</t>
  </si>
  <si>
    <t>12/06/2024 18:00:03</t>
  </si>
  <si>
    <t>28/04/2024 16:30</t>
  </si>
  <si>
    <t>E027379262</t>
  </si>
  <si>
    <t>ROD. RSC101 KM 131 SENTIDO PALMARES DO SUL-CAPIVARI DO SUL</t>
  </si>
  <si>
    <t>CAPIVARI DO SUL</t>
  </si>
  <si>
    <t>00001001326</t>
  </si>
  <si>
    <t>12/06/2024 21:23:55</t>
  </si>
  <si>
    <t>15/05/2024 09:42</t>
  </si>
  <si>
    <t>E027389270</t>
  </si>
  <si>
    <t>AV JOAO CARLOS VIALLE DIAS, 1470/PROXIMO - TARUMA</t>
  </si>
  <si>
    <t>00001000525</t>
  </si>
  <si>
    <t>12/06/2024 21:39:15</t>
  </si>
  <si>
    <t>20/05/2024 09:48</t>
  </si>
  <si>
    <t>R767854337</t>
  </si>
  <si>
    <t>09/08/2024</t>
  </si>
  <si>
    <t>BR-116 KM-53 UF-CE</t>
  </si>
  <si>
    <t>PACAJUS</t>
  </si>
  <si>
    <t>01376592930</t>
  </si>
  <si>
    <t>12/06/2024 22:37:20</t>
  </si>
  <si>
    <t>04/06/2024 12:40</t>
  </si>
  <si>
    <t>E027387864</t>
  </si>
  <si>
    <t>PREFEITURA MUNICIPAL DE CACHOEIRINHA - RS</t>
  </si>
  <si>
    <t>AV FREDERICO AUGUSTO RITTER, PROX 5090 - SENT RS118 FX2</t>
  </si>
  <si>
    <t>CACHOEIRINHA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</si>
</sst>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yyyy\-mm\-dd\ h:mm:ss"/>
    <numFmt numFmtId="165" formatCode="&quot;R$&quot;\ #,##0.00"/>
  </numFmts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44" fontId="8" fillId="0" borderId="0"/>
    <xf numFmtId="0" fontId="15" fillId="0" borderId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0" fontId="1" fillId="0" borderId="0" xfId="1"/>
    <xf numFmtId="2" fontId="5" fillId="5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5" fillId="5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6" borderId="0" xfId="0" applyFont="1" applyFill="1"/>
    <xf numFmtId="0" fontId="0" fillId="0" borderId="0" xfId="0" applyAlignment="1">
      <alignment vertical="center"/>
    </xf>
    <xf numFmtId="0" fontId="6" fillId="7" borderId="3" xfId="0" applyFont="1" applyFill="1" applyBorder="1" applyAlignment="1" applyProtection="1">
      <alignment horizontal="center" vertical="top"/>
      <protection locked="0"/>
    </xf>
    <xf numFmtId="0" fontId="0" fillId="8" borderId="2" xfId="0" applyFill="1" applyBorder="1"/>
    <xf numFmtId="0" fontId="7" fillId="0" borderId="0" xfId="2"/>
    <xf numFmtId="0" fontId="5" fillId="5" borderId="0" xfId="0" applyFont="1" applyFill="1" applyAlignment="1">
      <alignment horizontal="center" vertical="center"/>
    </xf>
    <xf numFmtId="22" fontId="5" fillId="5" borderId="0" xfId="0" applyNumberFormat="1" applyFont="1" applyFill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5" fillId="4" borderId="0" xfId="4" applyFill="1" applyAlignment="1">
      <alignment horizontal="center" vertical="center"/>
    </xf>
    <xf numFmtId="9" fontId="15" fillId="4" borderId="0" xfId="4" applyNumberFormat="1" applyFill="1" applyAlignment="1">
      <alignment horizontal="center" vertical="center"/>
    </xf>
    <xf numFmtId="0" fontId="17" fillId="0" borderId="0" xfId="4" applyFont="1" applyAlignment="1">
      <alignment vertical="center"/>
    </xf>
    <xf numFmtId="0" fontId="8" fillId="0" borderId="0" xfId="0" applyFont="1"/>
    <xf numFmtId="0" fontId="15" fillId="0" borderId="0" xfId="4"/>
    <xf numFmtId="0" fontId="17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7" fillId="0" borderId="0" xfId="4" applyFont="1" applyAlignment="1">
      <alignment horizontal="left" vertical="center"/>
    </xf>
    <xf numFmtId="0" fontId="16" fillId="0" borderId="0" xfId="4" applyFont="1" applyAlignment="1">
      <alignment horizontal="left" vertical="center"/>
    </xf>
    <xf numFmtId="0" fontId="0" fillId="0" borderId="0" xfId="0" pivotButton="1"/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4" fontId="8" fillId="5" borderId="0" xfId="3" applyFill="1"/>
    <xf numFmtId="164" fontId="0" fillId="0" borderId="0" xfId="0" applyNumberFormat="1"/>
    <xf numFmtId="8" fontId="16" fillId="0" borderId="0" xfId="4" applyNumberFormat="1" applyFont="1" applyAlignment="1">
      <alignment vertical="center"/>
    </xf>
    <xf numFmtId="8" fontId="15" fillId="4" borderId="0" xfId="4" applyNumberFormat="1" applyFill="1" applyAlignment="1">
      <alignment horizontal="center" vertical="center"/>
    </xf>
    <xf numFmtId="44" fontId="9" fillId="0" borderId="0" xfId="3" applyFont="1"/>
    <xf numFmtId="165" fontId="10" fillId="0" borderId="0" xfId="0" applyNumberFormat="1" applyFont="1"/>
    <xf numFmtId="0" fontId="0" fillId="8" borderId="2" xfId="0" applyFill="1" applyBorder="1" applyAlignment="1" applyProtection="1">
      <alignment horizontal="left" vertical="center" wrapText="1"/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8" borderId="2" xfId="0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8" borderId="2" xfId="0" applyFill="1" applyBorder="1" applyAlignment="1" applyProtection="1">
      <alignment horizontal="left" vertical="top" wrapText="1"/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</cellXfs>
  <cellStyles count="5">
    <cellStyle name="Hiperlink" xfId="2" builtinId="8"/>
    <cellStyle name="Moeda" xfId="3" builtinId="4"/>
    <cellStyle name="Normal" xfId="0" builtinId="0"/>
    <cellStyle name="Normal 2" xfId="1"/>
    <cellStyle name="Normal 3" xfId="4"/>
  </cellStyles>
  <dxfs count="5">
    <dxf>
      <font>
        <b/>
        <color theme="9" tint="-0.24994659260841701"/>
      </font>
      <fill>
        <patternFill>
          <bgColor theme="1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</font>
      <fill>
        <patternFill>
          <bgColor rgb="FFFFFF00"/>
        </patternFill>
      </fill>
    </dxf>
    <dxf>
      <font>
        <b/>
      </font>
      <fill>
        <patternFill>
          <bgColor rgb="FF92D050"/>
        </patternFill>
      </fill>
    </dxf>
    <dxf>
      <font>
        <b/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cão" refreshedDate="45439.721225462963" createdVersion="6" refreshedVersion="6" minRefreshableVersion="3" recordCount="243">
  <cacheSource type="worksheet">
    <worksheetSource ref="A1:F244" sheet="DBMultas"/>
  </cacheSource>
  <cacheFields count="6">
    <cacheField name="Placa Cons." numFmtId="0">
      <sharedItems count="163">
        <s v="SYG0C81"/>
        <s v="SYG0D13"/>
        <s v="SYG0C76"/>
        <s v="SYG0C34"/>
        <s v="SYG0F01"/>
        <s v="FGW1J61"/>
        <s v="SYG0C98"/>
        <s v="SYG0D43"/>
        <s v="SYG0F02"/>
        <s v="SYG0E82"/>
        <s v="SYG0E45"/>
        <s v="STY0I71"/>
        <s v="SUX7I21"/>
        <s v="SYG0C44"/>
        <s v="GDZ8I71"/>
        <s v="FRP6J91"/>
        <s v="SWI5E90"/>
        <s v="SYG0C35"/>
        <s v="SYG0E55"/>
        <s v="SYG9I01"/>
        <s v="SYG0E98"/>
        <s v="STK5J11"/>
        <s v="GJV6G51"/>
        <s v="SYG0C27"/>
        <s v="SYG0D35"/>
        <s v="SST3J01"/>
        <s v="SUB6A50"/>
        <s v="SYG0C83"/>
        <s v="SYG0C51"/>
        <s v="SYG0D05"/>
        <s v="SYG0D36"/>
        <s v="SYG0C24"/>
        <s v="SYG0E78"/>
        <s v="SYG9I05"/>
        <s v="SYG0E35"/>
        <s v="SYG0D37"/>
        <s v="GCL2D81"/>
        <s v="SYG0C82"/>
        <s v="SUO1G01"/>
        <s v="SSZ7H11"/>
        <s v="SYG0C73"/>
        <s v="SYG0D78"/>
        <s v="SYG0E75"/>
        <s v="STM8E81"/>
        <s v="SVO3G01"/>
        <s v="SYG0D21"/>
        <s v="SYG0D25"/>
        <s v="SVR3C41"/>
        <s v="SUR1G70"/>
        <s v="SYG0E81"/>
        <s v="SYG0E31"/>
        <s v="SYG0E44"/>
        <s v="SYG0E54"/>
        <s v="SYG0C79"/>
        <s v="SYG0F05"/>
        <s v="SYG0C85"/>
        <s v="SYG0C97"/>
        <s v="SYG0D75"/>
        <s v="SUD3B80"/>
        <s v="SYG0E39"/>
        <s v="SYG0D84"/>
        <s v="SYG0C99"/>
        <s v="SUJ0J20"/>
        <s v="SWB0D81"/>
        <s v="STD0E81"/>
        <s v="SVF3A60"/>
        <s v="SYG0E29"/>
        <s v="SYG0E99"/>
        <s v="SYG0E50"/>
        <s v="SYG0D60"/>
        <s v="SYG0E37"/>
        <s v="SYG0D24"/>
        <s v="SYG0E48"/>
        <s v="SYG0C39"/>
        <s v="SYG0C86"/>
        <s v="SYG0C84"/>
        <s v="SYG0C96"/>
        <s v="SYG0D10"/>
        <s v="SYG0D02"/>
        <s v="SYG0C71"/>
        <s v="SYG0D32"/>
        <s v="SUO0B81"/>
        <s v="SYG0E79"/>
        <s v="SSW3B71"/>
        <s v="SUS1I80"/>
        <s v="STW3A40"/>
        <s v="SVO0G01"/>
        <s v="SSS4D95"/>
        <s v="SYG0F19"/>
        <s v="STT7J80"/>
        <s v="SYG0C53"/>
        <s v="SYG0C28"/>
        <s v="SUX4G81"/>
        <s v="FKL5I91"/>
        <s v="SSW2E01"/>
        <s v="SSU0I51"/>
        <s v="SYG0D26"/>
        <s v="SUK1D80"/>
        <s v="SYG0F28"/>
        <s v="SUP5F61"/>
        <s v="SWQ0B81"/>
        <s v="GGP0B71"/>
        <s v="SUH8J70"/>
        <s v="SYG0E53"/>
        <s v="SUM9D71"/>
        <s v="SYG0F15"/>
        <s v="SYG0F25"/>
        <s v="SYG0C29"/>
        <s v="SYG0D03"/>
        <s v="SYG0E57"/>
        <s v="STU3E21"/>
        <s v="SYG0C87"/>
        <s v="STN9F50"/>
        <s v="SYG0C60"/>
        <s v="SUV7J60"/>
        <s v="SUZ7B41"/>
        <s v="SYG0D51"/>
        <s v="SUM5C30"/>
        <s v="GCO0E81"/>
        <s v="SVF3D20"/>
        <s v="SUQ8F60"/>
        <s v="STW2D41"/>
        <s v="SYG0E33"/>
        <s v="STS3G60"/>
        <s v="STR1H00"/>
        <s v="STK3I75"/>
        <s v="SUW6H31"/>
        <s v="SWD3D50"/>
        <s v="SUM9D30"/>
        <s v="SSU9E60"/>
        <s v="STN8I70"/>
        <s v="FQZ0G31"/>
        <s v="SSV9F90"/>
        <s v="SVC3C50"/>
        <s v="SVY0D80"/>
        <s v="SUD1I51"/>
        <s v="SVA6J90"/>
        <s v="SUI3D01"/>
        <s v="STB0E51"/>
        <s v="SVJ0E61"/>
        <s v="SVC2J30"/>
        <s v="SYG0C47"/>
        <s v="SYG0C91"/>
        <s v="SUE5J00"/>
        <s v="SYG0E25"/>
        <s v="SYG0D16"/>
        <s v="SVE3D80"/>
        <s v="STE3F90"/>
        <s v="SYG0C49"/>
        <s v="SYG0C48"/>
        <s v="SSW1H50"/>
        <s v="STV3B60"/>
        <s v="GID0G81"/>
        <s v="SVI8D50"/>
        <s v="STD4B10"/>
        <s v="GCC3E31"/>
        <s v="SVH7E11"/>
        <s v="STK6F80"/>
        <s v="STP5A11"/>
        <s v="SYG0D30"/>
        <s v="FQC1D91"/>
        <s v="SYG0D08"/>
        <s v="SYG0D12"/>
      </sharedItems>
    </cacheField>
    <cacheField name="Auto Consulta" numFmtId="0">
      <sharedItems/>
    </cacheField>
    <cacheField name="RESPONSÁVEL" numFmtId="0">
      <sharedItems count="7">
        <s v="HENRIQUE"/>
        <s v="THIAGO"/>
        <s v="CLAUDIA"/>
        <s v="MATEUS"/>
        <s v="LEANDRO"/>
        <s v="ADRIANO"/>
        <s v="EDMILTON"/>
      </sharedItems>
    </cacheField>
    <cacheField name="Valor" numFmtId="44">
      <sharedItems containsSemiMixedTypes="0" containsString="0" containsNumber="1" minValue="0" maxValue="1467.34"/>
    </cacheField>
    <cacheField name="Status Prazo" numFmtId="2">
      <sharedItems count="5">
        <s v="Validado"/>
        <s v="Vencida"/>
        <s v="&gt;15 dias"/>
        <s v="1 a 7 dias"/>
        <s v="Entre 8 e 15 dias"/>
      </sharedItems>
    </cacheField>
    <cacheField name="Data P/ Indicação" numFmtId="14">
      <sharedItems containsSemiMixedTypes="0" containsNonDate="0" containsDate="1" containsString="0" minDate="2024-03-29T00:00:00" maxDate="2024-07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43">
  <r>
    <x v="0"/>
    <s v="TE00098430"/>
    <x v="0"/>
    <n v="293.47"/>
    <x v="0"/>
    <d v="2024-04-24T00:00:00"/>
  </r>
  <r>
    <x v="1"/>
    <s v="L26070699"/>
    <x v="1"/>
    <n v="293.47"/>
    <x v="0"/>
    <d v="2024-03-29T00:00:00"/>
  </r>
  <r>
    <x v="2"/>
    <s v="AH11545595"/>
    <x v="2"/>
    <n v="130.16"/>
    <x v="0"/>
    <d v="2024-03-30T00:00:00"/>
  </r>
  <r>
    <x v="3"/>
    <s v="TE00122163"/>
    <x v="0"/>
    <n v="195.23"/>
    <x v="0"/>
    <d v="2024-04-24T00:00:00"/>
  </r>
  <r>
    <x v="4"/>
    <s v="S039984210"/>
    <x v="3"/>
    <n v="195.23"/>
    <x v="0"/>
    <d v="2024-04-11T00:00:00"/>
  </r>
  <r>
    <x v="4"/>
    <s v="S039984312"/>
    <x v="3"/>
    <n v="130.16"/>
    <x v="0"/>
    <d v="2024-04-11T00:00:00"/>
  </r>
  <r>
    <x v="5"/>
    <s v="T658094262"/>
    <x v="2"/>
    <n v="1467.34"/>
    <x v="0"/>
    <d v="2024-04-29T00:00:00"/>
  </r>
  <r>
    <x v="6"/>
    <s v="TE01711269"/>
    <x v="0"/>
    <n v="130.16"/>
    <x v="0"/>
    <d v="2024-05-01T00:00:00"/>
  </r>
  <r>
    <x v="7"/>
    <s v="T29404499"/>
    <x v="4"/>
    <n v="195.23"/>
    <x v="1"/>
    <d v="2024-03-29T00:00:00"/>
  </r>
  <r>
    <x v="8"/>
    <s v="P0B5F00107"/>
    <x v="3"/>
    <n v="130.16"/>
    <x v="0"/>
    <d v="2024-04-17T00:00:00"/>
  </r>
  <r>
    <x v="9"/>
    <s v="DMT0055415"/>
    <x v="0"/>
    <n v="195.23"/>
    <x v="0"/>
    <d v="2024-05-01T00:00:00"/>
  </r>
  <r>
    <x v="10"/>
    <s v="T000017066"/>
    <x v="4"/>
    <n v="195.23"/>
    <x v="0"/>
    <d v="2024-04-17T00:00:00"/>
  </r>
  <r>
    <x v="1"/>
    <s v="1DF0864891"/>
    <x v="1"/>
    <n v="130.16"/>
    <x v="0"/>
    <d v="2024-04-12T00:00:00"/>
  </r>
  <r>
    <x v="11"/>
    <s v="1J4000938"/>
    <x v="1"/>
    <n v="130.16"/>
    <x v="1"/>
    <d v="2024-03-31T00:00:00"/>
  </r>
  <r>
    <x v="12"/>
    <s v="RC00070884"/>
    <x v="1"/>
    <n v="130.16"/>
    <x v="1"/>
    <d v="2024-04-17T00:00:00"/>
  </r>
  <r>
    <x v="13"/>
    <s v="D000037951"/>
    <x v="4"/>
    <n v="130.16"/>
    <x v="0"/>
    <d v="2024-04-17T00:00:00"/>
  </r>
  <r>
    <x v="14"/>
    <s v="TR00336357"/>
    <x v="5"/>
    <n v="195.23"/>
    <x v="1"/>
    <d v="2024-04-17T00:00:00"/>
  </r>
  <r>
    <x v="15"/>
    <s v="S040033935"/>
    <x v="2"/>
    <n v="130.16"/>
    <x v="0"/>
    <d v="2024-04-11T00:00:00"/>
  </r>
  <r>
    <x v="16"/>
    <s v="M000162449"/>
    <x v="4"/>
    <n v="293.47"/>
    <x v="1"/>
    <d v="2024-04-17T00:00:00"/>
  </r>
  <r>
    <x v="6"/>
    <s v="TE01722533"/>
    <x v="0"/>
    <n v="130.16"/>
    <x v="0"/>
    <d v="2024-05-08T00:00:00"/>
  </r>
  <r>
    <x v="17"/>
    <s v="TE01718405"/>
    <x v="0"/>
    <n v="130.16"/>
    <x v="0"/>
    <d v="2024-05-08T00:00:00"/>
  </r>
  <r>
    <x v="18"/>
    <s v="TE01717352"/>
    <x v="0"/>
    <n v="293.47"/>
    <x v="0"/>
    <d v="2024-05-04T00:00:00"/>
  </r>
  <r>
    <x v="19"/>
    <s v="R002967748"/>
    <x v="6"/>
    <n v="130.16"/>
    <x v="0"/>
    <d v="2024-04-17T00:00:00"/>
  </r>
  <r>
    <x v="20"/>
    <s v="T723874573"/>
    <x v="3"/>
    <n v="880.41"/>
    <x v="0"/>
    <d v="2024-05-06T00:00:00"/>
  </r>
  <r>
    <x v="21"/>
    <s v="AM02868873"/>
    <x v="2"/>
    <n v="293.47"/>
    <x v="1"/>
    <d v="2024-04-10T00:00:00"/>
  </r>
  <r>
    <x v="22"/>
    <s v="B156753944"/>
    <x v="2"/>
    <n v="195.23"/>
    <x v="0"/>
    <d v="2024-04-26T00:00:00"/>
  </r>
  <r>
    <x v="23"/>
    <s v="E026854453"/>
    <x v="0"/>
    <n v="195.23"/>
    <x v="0"/>
    <d v="2024-05-08T00:00:00"/>
  </r>
  <r>
    <x v="24"/>
    <s v="R000138698"/>
    <x v="4"/>
    <n v="130.16"/>
    <x v="0"/>
    <d v="2024-04-24T00:00:00"/>
  </r>
  <r>
    <x v="25"/>
    <s v="R026045759"/>
    <x v="6"/>
    <n v="195.23"/>
    <x v="1"/>
    <d v="2024-04-17T00:00:00"/>
  </r>
  <r>
    <x v="25"/>
    <s v="R026120580"/>
    <x v="6"/>
    <n v="130.16"/>
    <x v="1"/>
    <d v="2024-05-01T00:00:00"/>
  </r>
  <r>
    <x v="25"/>
    <s v="R026125953"/>
    <x v="6"/>
    <n v="130.16"/>
    <x v="1"/>
    <d v="2024-05-01T00:00:00"/>
  </r>
  <r>
    <x v="26"/>
    <s v="S040139803"/>
    <x v="5"/>
    <n v="130.16"/>
    <x v="0"/>
    <d v="2024-04-25T00:00:00"/>
  </r>
  <r>
    <x v="27"/>
    <s v="TE01730707"/>
    <x v="0"/>
    <n v="130.16"/>
    <x v="0"/>
    <d v="2024-05-12T00:00:00"/>
  </r>
  <r>
    <x v="28"/>
    <s v="Z000231794"/>
    <x v="4"/>
    <n v="130.16"/>
    <x v="0"/>
    <d v="2024-05-01T00:00:00"/>
  </r>
  <r>
    <x v="29"/>
    <s v="TE01819361"/>
    <x v="0"/>
    <n v="195.23"/>
    <x v="0"/>
    <d v="2024-05-18T00:00:00"/>
  </r>
  <r>
    <x v="30"/>
    <s v="G001593012"/>
    <x v="4"/>
    <n v="195.23"/>
    <x v="0"/>
    <d v="2024-05-01T00:00:00"/>
  </r>
  <r>
    <x v="31"/>
    <s v="E002519783"/>
    <x v="3"/>
    <n v="293.47"/>
    <x v="0"/>
    <d v="2024-05-06T00:00:00"/>
  </r>
  <r>
    <x v="32"/>
    <s v="TE01631840"/>
    <x v="0"/>
    <n v="293.47"/>
    <x v="0"/>
    <d v="2024-05-15T00:00:00"/>
  </r>
  <r>
    <x v="33"/>
    <s v="SE00105935"/>
    <x v="1"/>
    <n v="195.23"/>
    <x v="0"/>
    <d v="2024-05-01T00:00:00"/>
  </r>
  <r>
    <x v="34"/>
    <s v="G001598793"/>
    <x v="4"/>
    <n v="195.23"/>
    <x v="0"/>
    <d v="2024-05-01T00:00:00"/>
  </r>
  <r>
    <x v="35"/>
    <s v="G001607273"/>
    <x v="4"/>
    <n v="195.23"/>
    <x v="0"/>
    <d v="2024-05-01T00:00:00"/>
  </r>
  <r>
    <x v="36"/>
    <s v="AI06150478"/>
    <x v="2"/>
    <n v="130.16"/>
    <x v="1"/>
    <d v="2024-04-17T00:00:00"/>
  </r>
  <r>
    <x v="37"/>
    <s v="TE01688566"/>
    <x v="0"/>
    <n v="130.16"/>
    <x v="0"/>
    <d v="2024-05-15T00:00:00"/>
  </r>
  <r>
    <x v="38"/>
    <s v="NW00047048"/>
    <x v="6"/>
    <n v="195.23"/>
    <x v="0"/>
    <d v="2024-04-19T00:00:00"/>
  </r>
  <r>
    <x v="39"/>
    <s v="1J6105048"/>
    <x v="1"/>
    <n v="130.16"/>
    <x v="0"/>
    <d v="2024-04-19T00:00:00"/>
  </r>
  <r>
    <x v="40"/>
    <s v="AG08530797"/>
    <x v="2"/>
    <n v="130.16"/>
    <x v="0"/>
    <d v="2024-05-08T00:00:00"/>
  </r>
  <r>
    <x v="41"/>
    <s v="TE00061849"/>
    <x v="0"/>
    <n v="195.23"/>
    <x v="0"/>
    <d v="2024-05-19T00:00:00"/>
  </r>
  <r>
    <x v="7"/>
    <s v="X36635096"/>
    <x v="4"/>
    <n v="130.16"/>
    <x v="0"/>
    <d v="2024-04-28T00:00:00"/>
  </r>
  <r>
    <x v="42"/>
    <s v="E026957637"/>
    <x v="0"/>
    <n v="195.23"/>
    <x v="0"/>
    <d v="2024-05-19T00:00:00"/>
  </r>
  <r>
    <x v="43"/>
    <s v="AI06161297"/>
    <x v="2"/>
    <n v="195.23"/>
    <x v="0"/>
    <d v="2024-04-21T00:00:00"/>
  </r>
  <r>
    <x v="23"/>
    <s v="E026954848"/>
    <x v="0"/>
    <n v="195.23"/>
    <x v="0"/>
    <d v="2024-05-19T00:00:00"/>
  </r>
  <r>
    <x v="44"/>
    <s v="S040328789"/>
    <x v="0"/>
    <n v="130.16"/>
    <x v="0"/>
    <d v="2024-05-02T00:00:00"/>
  </r>
  <r>
    <x v="45"/>
    <s v="S040303474"/>
    <x v="2"/>
    <n v="195.23"/>
    <x v="0"/>
    <d v="2024-05-02T00:00:00"/>
  </r>
  <r>
    <x v="46"/>
    <s v="R735859736"/>
    <x v="6"/>
    <n v="195.23"/>
    <x v="1"/>
    <d v="2024-05-07T00:00:00"/>
  </r>
  <r>
    <x v="47"/>
    <s v="V010075313"/>
    <x v="5"/>
    <n v="195.23"/>
    <x v="0"/>
    <d v="2024-04-27T00:00:00"/>
  </r>
  <r>
    <x v="48"/>
    <s v="JL01099182"/>
    <x v="3"/>
    <n v="130.16"/>
    <x v="0"/>
    <d v="2024-05-15T00:00:00"/>
  </r>
  <r>
    <x v="49"/>
    <s v="E027018674"/>
    <x v="0"/>
    <n v="130.16"/>
    <x v="0"/>
    <d v="2024-05-29T00:00:00"/>
  </r>
  <r>
    <x v="50"/>
    <s v="Q000357364"/>
    <x v="4"/>
    <n v="130.16"/>
    <x v="1"/>
    <d v="2024-05-12T00:00:00"/>
  </r>
  <r>
    <x v="51"/>
    <s v="X002849288"/>
    <x v="4"/>
    <n v="130.16"/>
    <x v="0"/>
    <d v="2024-05-12T00:00:00"/>
  </r>
  <r>
    <x v="51"/>
    <s v="X002852579"/>
    <x v="4"/>
    <n v="130.16"/>
    <x v="0"/>
    <d v="2024-05-15T00:00:00"/>
  </r>
  <r>
    <x v="52"/>
    <s v="E027015959"/>
    <x v="0"/>
    <n v="293.47"/>
    <x v="0"/>
    <d v="2024-05-29T00:00:00"/>
  </r>
  <r>
    <x v="53"/>
    <s v="E027061134"/>
    <x v="0"/>
    <n v="130.16"/>
    <x v="0"/>
    <d v="2024-06-01T00:00:00"/>
  </r>
  <r>
    <x v="54"/>
    <s v="AH20069131"/>
    <x v="2"/>
    <n v="130.16"/>
    <x v="0"/>
    <d v="2024-05-01T00:00:00"/>
  </r>
  <r>
    <x v="55"/>
    <s v="E027029028"/>
    <x v="0"/>
    <n v="130.16"/>
    <x v="0"/>
    <d v="2024-05-29T00:00:00"/>
  </r>
  <r>
    <x v="13"/>
    <s v="X002845606"/>
    <x v="4"/>
    <n v="195.23"/>
    <x v="0"/>
    <d v="2024-05-12T00:00:00"/>
  </r>
  <r>
    <x v="56"/>
    <s v="E027051177"/>
    <x v="0"/>
    <n v="293.47"/>
    <x v="0"/>
    <d v="2024-06-01T00:00:00"/>
  </r>
  <r>
    <x v="57"/>
    <s v="Z56451901"/>
    <x v="1"/>
    <n v="195.23"/>
    <x v="0"/>
    <d v="2024-04-29T00:00:00"/>
  </r>
  <r>
    <x v="32"/>
    <s v="R735207712"/>
    <x v="0"/>
    <n v="130.16"/>
    <x v="0"/>
    <d v="2024-05-20T00:00:00"/>
  </r>
  <r>
    <x v="58"/>
    <s v="1J6557408"/>
    <x v="1"/>
    <n v="130.16"/>
    <x v="0"/>
    <d v="2024-04-26T00:00:00"/>
  </r>
  <r>
    <x v="3"/>
    <s v="E027067340"/>
    <x v="0"/>
    <n v="130.16"/>
    <x v="0"/>
    <d v="2024-06-02T00:00:00"/>
  </r>
  <r>
    <x v="59"/>
    <s v="F000993880"/>
    <x v="4"/>
    <n v="130.16"/>
    <x v="0"/>
    <d v="2024-05-19T00:00:00"/>
  </r>
  <r>
    <x v="60"/>
    <s v="P0AE0001GN"/>
    <x v="3"/>
    <n v="195.23"/>
    <x v="0"/>
    <d v="2024-05-22T00:00:00"/>
  </r>
  <r>
    <x v="52"/>
    <s v="E027067116"/>
    <x v="0"/>
    <n v="293.47"/>
    <x v="0"/>
    <d v="2024-06-02T00:00:00"/>
  </r>
  <r>
    <x v="61"/>
    <s v="E027072409"/>
    <x v="0"/>
    <n v="293.47"/>
    <x v="0"/>
    <d v="2024-06-05T00:00:00"/>
  </r>
  <r>
    <x v="28"/>
    <s v="Z000350732"/>
    <x v="4"/>
    <n v="130.16"/>
    <x v="0"/>
    <d v="2024-05-22T00:00:00"/>
  </r>
  <r>
    <x v="62"/>
    <s v="S040373027"/>
    <x v="5"/>
    <n v="130.16"/>
    <x v="0"/>
    <d v="2024-05-09T00:00:00"/>
  </r>
  <r>
    <x v="60"/>
    <s v="8779G79339"/>
    <x v="3"/>
    <n v="130.16"/>
    <x v="0"/>
    <d v="2024-05-01T00:00:00"/>
  </r>
  <r>
    <x v="55"/>
    <s v="E027089338"/>
    <x v="0"/>
    <n v="130.16"/>
    <x v="0"/>
    <d v="2024-06-05T00:00:00"/>
  </r>
  <r>
    <x v="55"/>
    <s v="E027085394"/>
    <x v="0"/>
    <n v="293.47"/>
    <x v="0"/>
    <d v="2024-06-05T00:00:00"/>
  </r>
  <r>
    <x v="63"/>
    <s v="AL02042724"/>
    <x v="2"/>
    <n v="130.16"/>
    <x v="1"/>
    <d v="2024-05-08T00:00:00"/>
  </r>
  <r>
    <x v="64"/>
    <s v="AL02053753"/>
    <x v="2"/>
    <n v="130.16"/>
    <x v="0"/>
    <d v="2024-05-15T00:00:00"/>
  </r>
  <r>
    <x v="65"/>
    <s v="SIC1035868"/>
    <x v="1"/>
    <n v="293.47"/>
    <x v="0"/>
    <d v="2024-05-10T00:00:00"/>
  </r>
  <r>
    <x v="66"/>
    <s v="R000151654"/>
    <x v="4"/>
    <n v="130.16"/>
    <x v="0"/>
    <d v="2024-05-29T00:00:00"/>
  </r>
  <r>
    <x v="55"/>
    <s v="E027164330"/>
    <x v="0"/>
    <n v="130.16"/>
    <x v="2"/>
    <d v="2024-06-12T00:00:00"/>
  </r>
  <r>
    <x v="55"/>
    <s v="E027133611"/>
    <x v="0"/>
    <n v="293.47"/>
    <x v="2"/>
    <d v="2024-06-12T00:00:00"/>
  </r>
  <r>
    <x v="67"/>
    <s v="SJ004R414D"/>
    <x v="3"/>
    <n v="130.16"/>
    <x v="0"/>
    <d v="2024-05-29T00:00:00"/>
  </r>
  <r>
    <x v="68"/>
    <s v="E027172200"/>
    <x v="0"/>
    <n v="130.16"/>
    <x v="0"/>
    <d v="2024-06-15T00:00:00"/>
  </r>
  <r>
    <x v="41"/>
    <s v="E027161089"/>
    <x v="0"/>
    <n v="195.23"/>
    <x v="0"/>
    <d v="2024-06-12T00:00:00"/>
  </r>
  <r>
    <x v="69"/>
    <s v="E027097987"/>
    <x v="0"/>
    <n v="130.16"/>
    <x v="0"/>
    <d v="2024-06-05T00:00:00"/>
  </r>
  <r>
    <x v="70"/>
    <s v="X002885598"/>
    <x v="4"/>
    <n v="130.16"/>
    <x v="3"/>
    <d v="2024-05-29T00:00:00"/>
  </r>
  <r>
    <x v="71"/>
    <s v="RV00104861"/>
    <x v="6"/>
    <n v="130.16"/>
    <x v="0"/>
    <d v="2024-05-30T00:00:00"/>
  </r>
  <r>
    <x v="72"/>
    <s v="RA10557180"/>
    <x v="1"/>
    <n v="130.16"/>
    <x v="0"/>
    <d v="2024-05-29T00:00:00"/>
  </r>
  <r>
    <x v="73"/>
    <s v="E027107423"/>
    <x v="0"/>
    <n v="130.16"/>
    <x v="4"/>
    <d v="2024-06-08T00:00:00"/>
  </r>
  <r>
    <x v="74"/>
    <s v="S040572547"/>
    <x v="0"/>
    <n v="195.23"/>
    <x v="0"/>
    <d v="2024-05-23T00:00:00"/>
  </r>
  <r>
    <x v="75"/>
    <s v="E027121756"/>
    <x v="0"/>
    <n v="130.16"/>
    <x v="0"/>
    <d v="2024-06-09T00:00:00"/>
  </r>
  <r>
    <x v="76"/>
    <s v="E027104177"/>
    <x v="0"/>
    <n v="130.16"/>
    <x v="4"/>
    <d v="2024-06-05T00:00:00"/>
  </r>
  <r>
    <x v="77"/>
    <s v="PMC2167619"/>
    <x v="1"/>
    <n v="130.16"/>
    <x v="1"/>
    <d v="2024-05-23T00:00:00"/>
  </r>
  <r>
    <x v="78"/>
    <s v="E027165879"/>
    <x v="0"/>
    <n v="130.16"/>
    <x v="0"/>
    <d v="2024-06-12T00:00:00"/>
  </r>
  <r>
    <x v="71"/>
    <s v="TL01194167"/>
    <x v="6"/>
    <n v="1467.34"/>
    <x v="0"/>
    <d v="2024-06-02T00:00:00"/>
  </r>
  <r>
    <x v="34"/>
    <s v="F000999153"/>
    <x v="4"/>
    <n v="130.16"/>
    <x v="0"/>
    <d v="2024-05-26T00:00:00"/>
  </r>
  <r>
    <x v="61"/>
    <s v="E027133990"/>
    <x v="0"/>
    <n v="130.16"/>
    <x v="0"/>
    <d v="2024-06-12T00:00:00"/>
  </r>
  <r>
    <x v="61"/>
    <s v="E027134018"/>
    <x v="0"/>
    <n v="130.16"/>
    <x v="0"/>
    <d v="2024-06-12T00:00:00"/>
  </r>
  <r>
    <x v="79"/>
    <s v="AG05529323"/>
    <x v="2"/>
    <n v="130.16"/>
    <x v="0"/>
    <d v="2024-05-15T00:00:00"/>
  </r>
  <r>
    <x v="80"/>
    <s v="R000012461"/>
    <x v="4"/>
    <n v="195.23"/>
    <x v="0"/>
    <d v="2024-05-22T00:00:00"/>
  </r>
  <r>
    <x v="81"/>
    <s v="T005463510"/>
    <x v="3"/>
    <n v="195.23"/>
    <x v="0"/>
    <d v="2024-05-30T00:00:00"/>
  </r>
  <r>
    <x v="82"/>
    <s v="R744517637"/>
    <x v="0"/>
    <n v="130.16"/>
    <x v="2"/>
    <d v="2024-06-14T00:00:00"/>
  </r>
  <r>
    <x v="82"/>
    <s v="R743490908"/>
    <x v="0"/>
    <n v="130.16"/>
    <x v="2"/>
    <d v="2024-06-16T00:00:00"/>
  </r>
  <r>
    <x v="83"/>
    <s v="S040588380"/>
    <x v="6"/>
    <n v="130.16"/>
    <x v="0"/>
    <d v="2024-05-23T00:00:00"/>
  </r>
  <r>
    <x v="62"/>
    <s v="S040628139"/>
    <x v="5"/>
    <n v="130.16"/>
    <x v="0"/>
    <d v="2024-05-23T00:00:00"/>
  </r>
  <r>
    <x v="62"/>
    <s v="S040628001"/>
    <x v="5"/>
    <n v="880.41"/>
    <x v="0"/>
    <d v="2024-05-23T00:00:00"/>
  </r>
  <r>
    <x v="62"/>
    <s v="S040628051"/>
    <x v="5"/>
    <n v="195.23"/>
    <x v="0"/>
    <d v="2024-05-23T00:00:00"/>
  </r>
  <r>
    <x v="84"/>
    <s v="JL01115736"/>
    <x v="3"/>
    <n v="293.47"/>
    <x v="0"/>
    <d v="2024-06-05T00:00:00"/>
  </r>
  <r>
    <x v="85"/>
    <s v="E027186727"/>
    <x v="0"/>
    <n v="130.16"/>
    <x v="2"/>
    <d v="2024-06-16T00:00:00"/>
  </r>
  <r>
    <x v="86"/>
    <s v="T114507367"/>
    <x v="6"/>
    <n v="195.23"/>
    <x v="0"/>
    <d v="2024-06-05T00:00:00"/>
  </r>
  <r>
    <x v="66"/>
    <s v="F005724751"/>
    <x v="4"/>
    <n v="130.16"/>
    <x v="0"/>
    <d v="2024-06-01T00:00:00"/>
  </r>
  <r>
    <x v="66"/>
    <s v="F005724750"/>
    <x v="4"/>
    <n v="130.16"/>
    <x v="3"/>
    <d v="2024-06-01T00:00:00"/>
  </r>
  <r>
    <x v="87"/>
    <s v="V606600291"/>
    <x v="5"/>
    <n v="195.23"/>
    <x v="0"/>
    <d v="2024-05-22T00:00:00"/>
  </r>
  <r>
    <x v="88"/>
    <s v="CRC0387257"/>
    <x v="3"/>
    <n v="130.16"/>
    <x v="4"/>
    <d v="2024-06-05T00:00:00"/>
  </r>
  <r>
    <x v="89"/>
    <s v="AA05215576"/>
    <x v="1"/>
    <n v="293.47"/>
    <x v="0"/>
    <d v="2024-05-29T00:00:00"/>
  </r>
  <r>
    <x v="82"/>
    <s v="E027206210"/>
    <x v="0"/>
    <n v="130.16"/>
    <x v="2"/>
    <d v="2024-06-19T00:00:00"/>
  </r>
  <r>
    <x v="90"/>
    <s v="X002895960"/>
    <x v="4"/>
    <n v="130.16"/>
    <x v="4"/>
    <d v="2024-06-05T00:00:00"/>
  </r>
  <r>
    <x v="91"/>
    <s v="TE00377987"/>
    <x v="0"/>
    <n v="130.16"/>
    <x v="0"/>
    <d v="2024-06-19T00:00:00"/>
  </r>
  <r>
    <x v="92"/>
    <s v="KK01220144"/>
    <x v="6"/>
    <n v="130.16"/>
    <x v="0"/>
    <d v="2024-06-01T00:00:00"/>
  </r>
  <r>
    <x v="83"/>
    <s v="S040726139"/>
    <x v="6"/>
    <n v="130.16"/>
    <x v="0"/>
    <d v="2024-05-30T00:00:00"/>
  </r>
  <r>
    <x v="93"/>
    <s v="E027196374"/>
    <x v="0"/>
    <n v="130.16"/>
    <x v="2"/>
    <d v="2024-06-19T00:00:00"/>
  </r>
  <r>
    <x v="92"/>
    <s v="YE02306638"/>
    <x v="6"/>
    <n v="293.47"/>
    <x v="1"/>
    <d v="2024-05-01T00:00:00"/>
  </r>
  <r>
    <x v="56"/>
    <s v="E026767852"/>
    <x v="0"/>
    <n v="130.16"/>
    <x v="1"/>
    <d v="2024-04-28T00:00:00"/>
  </r>
  <r>
    <x v="9"/>
    <s v="E026767135"/>
    <x v="0"/>
    <n v="130.16"/>
    <x v="1"/>
    <d v="2024-04-28T00:00:00"/>
  </r>
  <r>
    <x v="73"/>
    <s v="E027224237"/>
    <x v="0"/>
    <n v="130.16"/>
    <x v="2"/>
    <d v="2024-06-19T00:00:00"/>
  </r>
  <r>
    <x v="94"/>
    <s v="AD30046874"/>
    <x v="5"/>
    <n v="195.23"/>
    <x v="3"/>
    <d v="2024-05-30T00:00:00"/>
  </r>
  <r>
    <x v="55"/>
    <s v="E027239729"/>
    <x v="0"/>
    <n v="293.47"/>
    <x v="2"/>
    <d v="2024-06-22T00:00:00"/>
  </r>
  <r>
    <x v="95"/>
    <s v="X002900147"/>
    <x v="4"/>
    <n v="130.16"/>
    <x v="4"/>
    <d v="2024-06-05T00:00:00"/>
  </r>
  <r>
    <x v="18"/>
    <s v="E027231788"/>
    <x v="0"/>
    <n v="130.16"/>
    <x v="2"/>
    <d v="2024-06-22T00:00:00"/>
  </r>
  <r>
    <x v="56"/>
    <s v="E027242093"/>
    <x v="0"/>
    <n v="130.16"/>
    <x v="0"/>
    <d v="2024-06-22T00:00:00"/>
  </r>
  <r>
    <x v="96"/>
    <s v="REV1609035"/>
    <x v="5"/>
    <n v="130.16"/>
    <x v="0"/>
    <d v="2024-06-05T00:00:00"/>
  </r>
  <r>
    <x v="97"/>
    <s v="1J9680888"/>
    <x v="1"/>
    <n v="130.16"/>
    <x v="0"/>
    <d v="2024-05-23T00:00:00"/>
  </r>
  <r>
    <x v="98"/>
    <s v="1J9551388"/>
    <x v="1"/>
    <n v="130.16"/>
    <x v="0"/>
    <d v="2024-05-22T00:00:00"/>
  </r>
  <r>
    <x v="99"/>
    <s v="X41243880"/>
    <x v="1"/>
    <n v="130.16"/>
    <x v="0"/>
    <d v="2024-05-24T00:00:00"/>
  </r>
  <r>
    <x v="100"/>
    <s v="R026354416"/>
    <x v="6"/>
    <n v="130.16"/>
    <x v="0"/>
    <d v="2024-06-01T00:00:00"/>
  </r>
  <r>
    <x v="101"/>
    <s v="R003002674"/>
    <x v="6"/>
    <n v="130.16"/>
    <x v="0"/>
    <d v="2024-05-29T00:00:00"/>
  </r>
  <r>
    <x v="83"/>
    <s v="R003013125"/>
    <x v="6"/>
    <n v="130.16"/>
    <x v="0"/>
    <d v="2024-05-29T00:00:00"/>
  </r>
  <r>
    <x v="102"/>
    <s v="R000152021"/>
    <x v="4"/>
    <n v="130.16"/>
    <x v="3"/>
    <d v="2024-05-29T00:00:00"/>
  </r>
  <r>
    <x v="73"/>
    <s v="E027185913"/>
    <x v="0"/>
    <n v="130.16"/>
    <x v="2"/>
    <d v="2024-06-16T00:00:00"/>
  </r>
  <r>
    <x v="73"/>
    <s v="E027197413"/>
    <x v="0"/>
    <n v="130.16"/>
    <x v="2"/>
    <d v="2024-06-19T00:00:00"/>
  </r>
  <r>
    <x v="73"/>
    <s v="TE01732933"/>
    <x v="0"/>
    <n v="1467.34"/>
    <x v="2"/>
    <d v="2024-06-19T00:00:00"/>
  </r>
  <r>
    <x v="103"/>
    <s v="AH20070794"/>
    <x v="2"/>
    <n v="130.16"/>
    <x v="0"/>
    <d v="2024-05-19T00:00:00"/>
  </r>
  <r>
    <x v="78"/>
    <s v="E027214961"/>
    <x v="0"/>
    <n v="130.16"/>
    <x v="2"/>
    <d v="2024-06-19T00:00:00"/>
  </r>
  <r>
    <x v="78"/>
    <s v="E027216310"/>
    <x v="0"/>
    <n v="130.16"/>
    <x v="0"/>
    <d v="2024-06-19T00:00:00"/>
  </r>
  <r>
    <x v="80"/>
    <s v="T000051647"/>
    <x v="4"/>
    <n v="195.23"/>
    <x v="3"/>
    <d v="2024-06-01T00:00:00"/>
  </r>
  <r>
    <x v="80"/>
    <s v="X002892549"/>
    <x v="4"/>
    <n v="130.16"/>
    <x v="3"/>
    <d v="2024-06-02T00:00:00"/>
  </r>
  <r>
    <x v="104"/>
    <s v="S040770787"/>
    <x v="5"/>
    <n v="130.16"/>
    <x v="0"/>
    <d v="2024-06-06T00:00:00"/>
  </r>
  <r>
    <x v="105"/>
    <s v="TE01735722"/>
    <x v="0"/>
    <n v="293.47"/>
    <x v="2"/>
    <d v="2024-06-26T00:00:00"/>
  </r>
  <r>
    <x v="106"/>
    <s v="TE01733871"/>
    <x v="0"/>
    <n v="130.16"/>
    <x v="2"/>
    <d v="2024-06-26T00:00:00"/>
  </r>
  <r>
    <x v="106"/>
    <s v="TE01733872"/>
    <x v="0"/>
    <n v="130.16"/>
    <x v="2"/>
    <d v="2024-06-26T00:00:00"/>
  </r>
  <r>
    <x v="107"/>
    <s v="E027255451"/>
    <x v="0"/>
    <n v="130.16"/>
    <x v="0"/>
    <d v="2024-06-26T00:00:00"/>
  </r>
  <r>
    <x v="108"/>
    <s v="E027258273"/>
    <x v="0"/>
    <n v="130.16"/>
    <x v="2"/>
    <d v="2024-06-26T00:00:00"/>
  </r>
  <r>
    <x v="101"/>
    <s v="D100186521"/>
    <x v="6"/>
    <n v="880.41"/>
    <x v="1"/>
    <d v="2024-04-06T00:00:00"/>
  </r>
  <r>
    <x v="109"/>
    <s v="TE01761631"/>
    <x v="0"/>
    <n v="293.47"/>
    <x v="2"/>
    <d v="2024-06-26T00:00:00"/>
  </r>
  <r>
    <x v="66"/>
    <s v="F005732034"/>
    <x v="4"/>
    <n v="130.16"/>
    <x v="0"/>
    <d v="2024-06-12T00:00:00"/>
  </r>
  <r>
    <x v="110"/>
    <s v="M450806071"/>
    <x v="1"/>
    <n v="293.47"/>
    <x v="0"/>
    <d v="2024-05-30T00:00:00"/>
  </r>
  <r>
    <x v="111"/>
    <s v="E027276877"/>
    <x v="0"/>
    <n v="130.16"/>
    <x v="2"/>
    <d v="2024-06-26T00:00:00"/>
  </r>
  <r>
    <x v="54"/>
    <s v="AG08542205"/>
    <x v="2"/>
    <n v="293.47"/>
    <x v="0"/>
    <d v="2024-05-29T00:00:00"/>
  </r>
  <r>
    <x v="112"/>
    <s v="S040808245"/>
    <x v="5"/>
    <n v="195.23"/>
    <x v="4"/>
    <d v="2024-06-06T00:00:00"/>
  </r>
  <r>
    <x v="105"/>
    <s v="E027282950"/>
    <x v="0"/>
    <n v="293.47"/>
    <x v="0"/>
    <d v="2024-06-06T00:00:00"/>
  </r>
  <r>
    <x v="113"/>
    <s v="RA10581245"/>
    <x v="1"/>
    <n v="130.16"/>
    <x v="2"/>
    <d v="2024-06-12T00:00:00"/>
  </r>
  <r>
    <x v="114"/>
    <s v="AG08404790"/>
    <x v="2"/>
    <n v="195.23"/>
    <x v="4"/>
    <d v="2024-06-05T00:00:00"/>
  </r>
  <r>
    <x v="115"/>
    <s v="T005471367"/>
    <x v="6"/>
    <n v="1467.34"/>
    <x v="2"/>
    <d v="2024-06-14T00:00:00"/>
  </r>
  <r>
    <x v="25"/>
    <s v="T005506729"/>
    <x v="6"/>
    <n v="293.47"/>
    <x v="0"/>
    <d v="2024-06-15T00:00:00"/>
  </r>
  <r>
    <x v="25"/>
    <s v="R026290066"/>
    <x v="6"/>
    <n v="130.16"/>
    <x v="0"/>
    <d v="2024-05-23T00:00:00"/>
  </r>
  <r>
    <x v="25"/>
    <s v="T005506730"/>
    <x v="6"/>
    <n v="293.47"/>
    <x v="0"/>
    <d v="2024-06-15T00:00:00"/>
  </r>
  <r>
    <x v="113"/>
    <s v="RA40266317"/>
    <x v="1"/>
    <n v="130.16"/>
    <x v="1"/>
    <d v="2024-04-25T00:00:00"/>
  </r>
  <r>
    <x v="116"/>
    <s v="R747720711"/>
    <x v="0"/>
    <n v="130.16"/>
    <x v="0"/>
    <d v="2024-06-26T00:00:00"/>
  </r>
  <r>
    <x v="108"/>
    <s v="E027243953"/>
    <x v="0"/>
    <n v="130.16"/>
    <x v="2"/>
    <d v="2024-06-23T00:00:00"/>
  </r>
  <r>
    <x v="117"/>
    <s v="M011112255"/>
    <x v="5"/>
    <n v="293.47"/>
    <x v="0"/>
    <d v="2024-06-15T00:00:00"/>
  </r>
  <r>
    <x v="118"/>
    <s v="V606649791"/>
    <x v="5"/>
    <n v="130.16"/>
    <x v="0"/>
    <d v="2024-06-15T00:00:00"/>
  </r>
  <r>
    <x v="89"/>
    <s v="TPA2124271"/>
    <x v="1"/>
    <n v="293.47"/>
    <x v="0"/>
    <d v="2024-06-05T00:00:00"/>
  </r>
  <r>
    <x v="7"/>
    <s v="RA40304586"/>
    <x v="4"/>
    <n v="293.47"/>
    <x v="0"/>
    <d v="2024-06-12T00:00:00"/>
  </r>
  <r>
    <x v="99"/>
    <s v="M31629800"/>
    <x v="1"/>
    <n v="195.23"/>
    <x v="0"/>
    <d v="2024-06-01T00:00:00"/>
  </r>
  <r>
    <x v="119"/>
    <s v="T750482214"/>
    <x v="1"/>
    <n v="880.41"/>
    <x v="0"/>
    <d v="2024-07-05T00:00:00"/>
  </r>
  <r>
    <x v="120"/>
    <s v="R750137002"/>
    <x v="4"/>
    <n v="130.16"/>
    <x v="2"/>
    <d v="2024-06-28T00:00:00"/>
  </r>
  <r>
    <x v="102"/>
    <s v="T738404918"/>
    <x v="4"/>
    <n v="293.47"/>
    <x v="0"/>
    <d v="2024-07-03T00:00:00"/>
  </r>
  <r>
    <x v="62"/>
    <s v="T741123436"/>
    <x v="5"/>
    <n v="880.41"/>
    <x v="0"/>
    <d v="2024-06-22T00:00:00"/>
  </r>
  <r>
    <x v="121"/>
    <s v="RE40025161"/>
    <x v="1"/>
    <n v="88.38"/>
    <x v="0"/>
    <d v="2024-06-13T00:00:00"/>
  </r>
  <r>
    <x v="122"/>
    <s v="F005735907"/>
    <x v="4"/>
    <n v="195.23"/>
    <x v="0"/>
    <d v="2024-06-18T00:00:00"/>
  </r>
  <r>
    <x v="16"/>
    <s v="NIC0764013"/>
    <x v="4"/>
    <n v="0"/>
    <x v="2"/>
    <d v="2024-06-18T00:00:00"/>
  </r>
  <r>
    <x v="123"/>
    <s v="M000190602"/>
    <x v="5"/>
    <n v="195.23"/>
    <x v="0"/>
    <d v="2024-06-19T00:00:00"/>
  </r>
  <r>
    <x v="124"/>
    <s v="JTP.105711"/>
    <x v="3"/>
    <n v="195.23"/>
    <x v="2"/>
    <d v="2024-06-21T00:00:00"/>
  </r>
  <r>
    <x v="16"/>
    <s v="X002801376"/>
    <x v="4"/>
    <n v="130.16"/>
    <x v="1"/>
    <d v="2024-04-13T00:00:00"/>
  </r>
  <r>
    <x v="125"/>
    <s v="AS00441415"/>
    <x v="5"/>
    <n v="130.16"/>
    <x v="1"/>
    <d v="2024-04-24T00:00:00"/>
  </r>
  <r>
    <x v="68"/>
    <s v="E026873116"/>
    <x v="0"/>
    <n v="195.23"/>
    <x v="1"/>
    <d v="2024-05-10T00:00:00"/>
  </r>
  <r>
    <x v="126"/>
    <s v="X002841478"/>
    <x v="4"/>
    <n v="130.16"/>
    <x v="1"/>
    <d v="2024-05-04T00:00:00"/>
  </r>
  <r>
    <x v="127"/>
    <s v="TE01730918"/>
    <x v="0"/>
    <n v="195.23"/>
    <x v="1"/>
    <d v="2024-05-23T00:00:00"/>
  </r>
  <r>
    <x v="60"/>
    <s v="8779G79339"/>
    <x v="3"/>
    <n v="130.16"/>
    <x v="1"/>
    <d v="2024-04-30T00:00:00"/>
  </r>
  <r>
    <x v="128"/>
    <s v="DT03542401"/>
    <x v="5"/>
    <n v="293.47"/>
    <x v="1"/>
    <d v="2024-04-14T00:00:00"/>
  </r>
  <r>
    <x v="129"/>
    <s v="S040300910"/>
    <x v="6"/>
    <n v="130.16"/>
    <x v="1"/>
    <d v="2024-05-01T00:00:00"/>
  </r>
  <r>
    <x v="130"/>
    <s v="X002824925"/>
    <x v="4"/>
    <n v="195.23"/>
    <x v="1"/>
    <d v="2024-04-26T00:00:00"/>
  </r>
  <r>
    <x v="3"/>
    <s v="E026946949"/>
    <x v="0"/>
    <n v="130.16"/>
    <x v="1"/>
    <d v="2024-05-17T00:00:00"/>
  </r>
  <r>
    <x v="131"/>
    <s v="C300376587"/>
    <x v="1"/>
    <n v="130.16"/>
    <x v="1"/>
    <d v="2024-05-03T00:00:00"/>
  </r>
  <r>
    <x v="132"/>
    <s v="X002841654"/>
    <x v="4"/>
    <n v="130.16"/>
    <x v="1"/>
    <d v="2024-05-04T00:00:00"/>
  </r>
  <r>
    <x v="133"/>
    <s v="FA05629170"/>
    <x v="5"/>
    <n v="130.16"/>
    <x v="1"/>
    <d v="2024-05-10T00:00:00"/>
  </r>
  <r>
    <x v="134"/>
    <s v="S040420685"/>
    <x v="5"/>
    <n v="130.16"/>
    <x v="1"/>
    <d v="2024-05-08T00:00:00"/>
  </r>
  <r>
    <x v="135"/>
    <s v="M000186062"/>
    <x v="5"/>
    <n v="130.16"/>
    <x v="0"/>
    <d v="2024-05-21T00:00:00"/>
  </r>
  <r>
    <x v="136"/>
    <s v="X002872018"/>
    <x v="4"/>
    <n v="130.16"/>
    <x v="1"/>
    <d v="2024-05-21T00:00:00"/>
  </r>
  <r>
    <x v="137"/>
    <s v="RO00062634"/>
    <x v="6"/>
    <n v="195.23"/>
    <x v="1"/>
    <d v="2024-04-30T00:00:00"/>
  </r>
  <r>
    <x v="138"/>
    <s v="X002869527"/>
    <x v="4"/>
    <n v="195.23"/>
    <x v="0"/>
    <d v="2024-05-24T00:00:00"/>
  </r>
  <r>
    <x v="139"/>
    <s v="E027117014"/>
    <x v="0"/>
    <n v="195.23"/>
    <x v="4"/>
    <d v="2024-06-07T00:00:00"/>
  </r>
  <r>
    <x v="140"/>
    <s v="L003578945"/>
    <x v="1"/>
    <n v="195.23"/>
    <x v="1"/>
    <d v="2024-05-01T00:00:00"/>
  </r>
  <r>
    <x v="110"/>
    <s v="AA06017870"/>
    <x v="1"/>
    <n v="293.47"/>
    <x v="0"/>
    <d v="2024-06-12T00:00:00"/>
  </r>
  <r>
    <x v="66"/>
    <s v="V000097411"/>
    <x v="4"/>
    <n v="130.16"/>
    <x v="0"/>
    <d v="2024-06-18T00:00:00"/>
  </r>
  <r>
    <x v="141"/>
    <s v="T000034420"/>
    <x v="4"/>
    <n v="293.47"/>
    <x v="0"/>
    <d v="2024-06-18T00:00:00"/>
  </r>
  <r>
    <x v="121"/>
    <s v="Z56451450"/>
    <x v="1"/>
    <n v="130.16"/>
    <x v="1"/>
    <d v="2024-04-26T00:00:00"/>
  </r>
  <r>
    <x v="100"/>
    <s v="T005500704"/>
    <x v="6"/>
    <n v="293.47"/>
    <x v="0"/>
    <d v="2024-06-19T00:00:00"/>
  </r>
  <r>
    <x v="142"/>
    <s v="R749697423"/>
    <x v="0"/>
    <n v="130.16"/>
    <x v="2"/>
    <d v="2024-07-02T00:00:00"/>
  </r>
  <r>
    <x v="143"/>
    <s v="AH11585455"/>
    <x v="2"/>
    <n v="195.23"/>
    <x v="4"/>
    <d v="2024-06-08T00:00:00"/>
  </r>
  <r>
    <x v="144"/>
    <s v="F001038692"/>
    <x v="4"/>
    <n v="130.16"/>
    <x v="2"/>
    <d v="2024-06-21T00:00:00"/>
  </r>
  <r>
    <x v="145"/>
    <s v="6RA1038533"/>
    <x v="1"/>
    <n v="130.16"/>
    <x v="0"/>
    <d v="2024-06-17T00:00:00"/>
  </r>
  <r>
    <x v="146"/>
    <s v="C40174765"/>
    <x v="1"/>
    <n v="293.47"/>
    <x v="4"/>
    <d v="2024-06-09T00:00:00"/>
  </r>
  <r>
    <x v="140"/>
    <s v="C000223167"/>
    <x v="1"/>
    <n v="293.47"/>
    <x v="2"/>
    <d v="2024-06-30T00:00:00"/>
  </r>
  <r>
    <x v="131"/>
    <s v="PR00827371"/>
    <x v="1"/>
    <n v="130.16"/>
    <x v="2"/>
    <d v="2024-07-03T00:00:00"/>
  </r>
  <r>
    <x v="147"/>
    <s v="S040977022"/>
    <x v="5"/>
    <n v="130.16"/>
    <x v="2"/>
    <d v="2024-06-27T00:00:00"/>
  </r>
  <r>
    <x v="148"/>
    <s v="X002967003"/>
    <x v="4"/>
    <n v="130.16"/>
    <x v="2"/>
    <d v="2024-06-30T00:00:00"/>
  </r>
  <r>
    <x v="149"/>
    <s v="X002968645"/>
    <x v="4"/>
    <n v="130.16"/>
    <x v="2"/>
    <d v="2024-06-30T00:00:00"/>
  </r>
  <r>
    <x v="118"/>
    <s v="S041027065"/>
    <x v="5"/>
    <n v="195.23"/>
    <x v="2"/>
    <d v="2024-06-27T00:00:00"/>
  </r>
  <r>
    <x v="130"/>
    <s v="NIC0770992"/>
    <x v="4"/>
    <n v="0"/>
    <x v="2"/>
    <d v="2024-07-03T00:00:00"/>
  </r>
  <r>
    <x v="150"/>
    <s v="AL02113114"/>
    <x v="2"/>
    <n v="130.16"/>
    <x v="2"/>
    <d v="2024-06-26T00:00:00"/>
  </r>
  <r>
    <x v="118"/>
    <s v="S040875831"/>
    <x v="5"/>
    <n v="130.16"/>
    <x v="2"/>
    <d v="2024-06-20T00:00:00"/>
  </r>
  <r>
    <x v="151"/>
    <s v="8779G97562"/>
    <x v="3"/>
    <n v="130.16"/>
    <x v="2"/>
    <d v="2024-07-03T00:00:00"/>
  </r>
  <r>
    <x v="97"/>
    <s v="1K1624268"/>
    <x v="1"/>
    <n v="130.16"/>
    <x v="2"/>
    <d v="2024-06-23T00:00:00"/>
  </r>
  <r>
    <x v="152"/>
    <s v="S040891772"/>
    <x v="6"/>
    <n v="130.16"/>
    <x v="2"/>
    <d v="2024-06-20T00:00:00"/>
  </r>
  <r>
    <x v="153"/>
    <s v="AG08124265"/>
    <x v="2"/>
    <n v="195.23"/>
    <x v="2"/>
    <d v="2024-06-29T00:00:00"/>
  </r>
  <r>
    <x v="154"/>
    <s v="S430707938"/>
    <x v="1"/>
    <n v="293.47"/>
    <x v="2"/>
    <d v="2024-06-20T00:00:00"/>
  </r>
  <r>
    <x v="155"/>
    <s v="R755658809"/>
    <x v="0"/>
    <n v="130.16"/>
    <x v="2"/>
    <d v="2024-07-08T00:00:00"/>
  </r>
  <r>
    <x v="156"/>
    <s v="R756245184"/>
    <x v="6"/>
    <n v="130.16"/>
    <x v="2"/>
    <d v="2024-07-09T00:00:00"/>
  </r>
  <r>
    <x v="157"/>
    <s v="S041051607"/>
    <x v="5"/>
    <n v="130.16"/>
    <x v="2"/>
    <d v="2024-06-27T00:00:00"/>
  </r>
  <r>
    <x v="158"/>
    <s v="S041044942"/>
    <x v="3"/>
    <n v="195.23"/>
    <x v="2"/>
    <d v="2024-06-27T00:00:00"/>
  </r>
  <r>
    <x v="159"/>
    <s v="X002951679"/>
    <x v="4"/>
    <n v="130.16"/>
    <x v="2"/>
    <d v="2024-06-26T00:00:00"/>
  </r>
  <r>
    <x v="134"/>
    <s v="G927800783"/>
    <x v="5"/>
    <n v="293.47"/>
    <x v="2"/>
    <d v="2024-07-03T00:00:00"/>
  </r>
  <r>
    <x v="160"/>
    <s v="E300038712"/>
    <x v="2"/>
    <n v="130.16"/>
    <x v="2"/>
    <d v="2024-06-21T00:00:00"/>
  </r>
  <r>
    <x v="161"/>
    <s v="C002512720"/>
    <x v="1"/>
    <n v="130.16"/>
    <x v="2"/>
    <d v="2024-06-20T00:00:00"/>
  </r>
  <r>
    <x v="66"/>
    <s v="T001271848"/>
    <x v="4"/>
    <n v="293.47"/>
    <x v="2"/>
    <d v="2024-06-29T00:00:00"/>
  </r>
  <r>
    <x v="162"/>
    <s v="A430057784"/>
    <x v="1"/>
    <n v="293.47"/>
    <x v="4"/>
    <d v="2024-06-11T00:00:00"/>
  </r>
  <r>
    <x v="25"/>
    <s v="R026636000"/>
    <x v="6"/>
    <n v="130.16"/>
    <x v="2"/>
    <d v="2024-07-04T00:00:00"/>
  </r>
  <r>
    <x v="140"/>
    <s v="L003636845"/>
    <x v="1"/>
    <n v="195.23"/>
    <x v="3"/>
    <d v="2024-06-0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4:J11" firstHeaderRow="1" firstDataRow="2" firstDataCol="1"/>
  <pivotFields count="6">
    <pivotField showAll="0" defaultSubtotal="0">
      <items count="163">
        <item x="5"/>
        <item x="93"/>
        <item x="160"/>
        <item x="131"/>
        <item x="15"/>
        <item x="155"/>
        <item x="36"/>
        <item x="118"/>
        <item x="14"/>
        <item x="101"/>
        <item x="152"/>
        <item x="22"/>
        <item x="87"/>
        <item x="25"/>
        <item x="95"/>
        <item x="129"/>
        <item x="132"/>
        <item x="150"/>
        <item x="94"/>
        <item x="83"/>
        <item x="39"/>
        <item x="138"/>
        <item x="64"/>
        <item x="154"/>
        <item x="147"/>
        <item x="125"/>
        <item x="21"/>
        <item x="157"/>
        <item x="43"/>
        <item x="130"/>
        <item x="112"/>
        <item x="158"/>
        <item x="124"/>
        <item x="123"/>
        <item x="89"/>
        <item x="110"/>
        <item x="151"/>
        <item x="121"/>
        <item x="85"/>
        <item x="11"/>
        <item x="26"/>
        <item x="135"/>
        <item x="58"/>
        <item x="143"/>
        <item x="102"/>
        <item x="137"/>
        <item x="62"/>
        <item x="97"/>
        <item x="117"/>
        <item x="128"/>
        <item x="104"/>
        <item x="81"/>
        <item x="38"/>
        <item x="99"/>
        <item x="120"/>
        <item x="48"/>
        <item x="84"/>
        <item x="114"/>
        <item x="126"/>
        <item x="92"/>
        <item x="12"/>
        <item x="115"/>
        <item x="136"/>
        <item x="140"/>
        <item x="133"/>
        <item x="146"/>
        <item x="65"/>
        <item x="119"/>
        <item x="156"/>
        <item x="153"/>
        <item x="139"/>
        <item x="86"/>
        <item x="44"/>
        <item x="47"/>
        <item x="134"/>
        <item x="63"/>
        <item x="127"/>
        <item x="16"/>
        <item x="100"/>
        <item x="31"/>
        <item x="23"/>
        <item x="91"/>
        <item x="107"/>
        <item x="3"/>
        <item x="17"/>
        <item x="73"/>
        <item x="13"/>
        <item x="141"/>
        <item x="149"/>
        <item x="148"/>
        <item x="28"/>
        <item x="90"/>
        <item x="113"/>
        <item x="79"/>
        <item x="40"/>
        <item x="2"/>
        <item x="53"/>
        <item x="0"/>
        <item x="37"/>
        <item x="27"/>
        <item x="75"/>
        <item x="55"/>
        <item x="74"/>
        <item x="111"/>
        <item x="142"/>
        <item x="76"/>
        <item x="56"/>
        <item x="6"/>
        <item x="61"/>
        <item x="78"/>
        <item x="108"/>
        <item x="29"/>
        <item x="161"/>
        <item x="77"/>
        <item x="162"/>
        <item x="1"/>
        <item x="145"/>
        <item x="45"/>
        <item x="71"/>
        <item x="46"/>
        <item x="96"/>
        <item x="159"/>
        <item x="80"/>
        <item x="24"/>
        <item x="30"/>
        <item x="35"/>
        <item x="7"/>
        <item x="116"/>
        <item x="69"/>
        <item x="57"/>
        <item x="41"/>
        <item x="60"/>
        <item x="144"/>
        <item x="66"/>
        <item x="50"/>
        <item x="122"/>
        <item x="34"/>
        <item x="70"/>
        <item x="59"/>
        <item x="51"/>
        <item x="10"/>
        <item x="72"/>
        <item x="68"/>
        <item x="103"/>
        <item x="52"/>
        <item x="18"/>
        <item x="109"/>
        <item x="42"/>
        <item x="32"/>
        <item x="82"/>
        <item x="49"/>
        <item x="9"/>
        <item x="20"/>
        <item x="67"/>
        <item x="4"/>
        <item x="8"/>
        <item x="54"/>
        <item x="105"/>
        <item x="88"/>
        <item x="106"/>
        <item x="98"/>
        <item x="19"/>
        <item x="33"/>
      </items>
    </pivotField>
    <pivotField dataField="1" showAll="0" defaultSubtotal="0"/>
    <pivotField axis="axisCol" showAll="0" defaultSubtotal="0">
      <items count="7">
        <item x="5"/>
        <item x="2"/>
        <item x="6"/>
        <item x="0"/>
        <item x="4"/>
        <item x="3"/>
        <item x="1"/>
      </items>
    </pivotField>
    <pivotField numFmtId="44" showAll="0" defaultSubtotal="0"/>
    <pivotField axis="axisRow" showAll="0" defaultSubtotal="0">
      <items count="5">
        <item x="2"/>
        <item x="3"/>
        <item x="4"/>
        <item x="0"/>
        <item x="1"/>
      </items>
    </pivotField>
    <pivotField numFmtId="14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ntagem de Auto Consulta" fld="1" subtotal="count" baseField="0" baseItem="0"/>
  </dataFields>
  <pivotTableStyleInfo name="PivotStyleMedium1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laudia.rodrigues@eqsengenharia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S322"/>
  <sheetViews>
    <sheetView tabSelected="1" workbookViewId="0"/>
  </sheetViews>
  <sheetFormatPr defaultRowHeight="15" x14ac:dyDescent="0.25"/>
  <cols>
    <col min="1" max="1" width="13.42578125" style="42" bestFit="1" customWidth="1"/>
    <col min="2" max="2" width="16.42578125" style="42" bestFit="1" customWidth="1"/>
    <col min="3" max="3" width="18.28515625" style="42" bestFit="1" customWidth="1"/>
    <col min="4" max="4" width="12.140625" style="42" bestFit="1" customWidth="1"/>
    <col min="5" max="5" width="15.28515625" style="42" bestFit="1" customWidth="1"/>
    <col min="6" max="6" width="18.5703125" style="42" bestFit="1" customWidth="1"/>
    <col min="7" max="7" width="41" style="42" bestFit="1" customWidth="1"/>
    <col min="8" max="8" width="17.85546875" style="42" bestFit="1" customWidth="1"/>
    <col min="9" max="9" width="20.5703125" style="42" bestFit="1" customWidth="1"/>
    <col min="10" max="10" width="15" style="42" customWidth="1"/>
    <col min="11" max="11" width="11.28515625" style="42" bestFit="1" customWidth="1"/>
    <col min="12" max="12" width="20" style="42" customWidth="1"/>
    <col min="13" max="13" width="17.7109375" style="42" bestFit="1" customWidth="1"/>
    <col min="14" max="15" width="25" style="42" customWidth="1"/>
    <col min="16" max="19" width="20" style="42" customWidth="1"/>
    <col min="20" max="20" width="100" style="42" customWidth="1"/>
    <col min="21" max="22" width="25" style="42" customWidth="1"/>
    <col min="23" max="23" width="100" style="42" customWidth="1"/>
    <col min="24" max="24" width="35" style="42" customWidth="1"/>
    <col min="25" max="25" width="25" style="42" customWidth="1"/>
    <col min="26" max="26" width="100" style="42" customWidth="1"/>
    <col min="27" max="27" width="25" style="42" customWidth="1"/>
    <col min="28" max="30" width="35" style="42" customWidth="1"/>
    <col min="31" max="31" width="20" style="42" customWidth="1"/>
    <col min="32" max="33" width="25" style="42" customWidth="1"/>
    <col min="34" max="34" width="20" style="42" customWidth="1"/>
    <col min="35" max="36" width="25" style="42" customWidth="1"/>
    <col min="37" max="37" width="40" style="42" customWidth="1"/>
    <col min="38" max="38" width="41" style="42" bestFit="1" customWidth="1"/>
    <col min="39" max="39" width="25" style="42" customWidth="1"/>
    <col min="40" max="40" width="40" style="42" customWidth="1"/>
    <col min="41" max="41" width="35.5703125" style="42" bestFit="1" customWidth="1"/>
    <col min="42" max="42" width="15.28515625" style="42" bestFit="1" customWidth="1"/>
    <col min="43" max="43" width="10.7109375" style="42" bestFit="1" customWidth="1"/>
  </cols>
  <sheetData>
    <row r="1" spans="1:103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7">
        <f ca="1">TODAY()</f>
        <v>45456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</row>
    <row r="2" spans="1:1033" x14ac:dyDescent="0.25">
      <c r="A2" s="15" t="str">
        <f t="shared" ref="A2:A65" si="0">K2</f>
        <v>SYG0C81</v>
      </c>
      <c r="B2" s="15" t="str">
        <f t="shared" ref="B2:B65" si="1">P2</f>
        <v>TE00098430</v>
      </c>
      <c r="C2" s="15" t="str">
        <f>VLOOKUP(A2,Destinatario!A:B,2,)</f>
        <v>HENRIQUE</v>
      </c>
      <c r="D2" s="45">
        <f>VLOOKUP(Y2,CTB!A:C,3,)</f>
        <v>293.47000000000003</v>
      </c>
      <c r="E2" s="4" t="str">
        <f t="shared" ref="E2:E65" si="2">AP2</f>
        <v>Validado</v>
      </c>
      <c r="F2" s="8">
        <f t="shared" ref="F2:F65" si="3">IFERROR(AB2-5,"")</f>
        <v>45406</v>
      </c>
      <c r="G2" s="15" t="str">
        <f t="shared" ref="G2:G65" si="4">AL2</f>
        <v xml:space="preserve"> Processo de indicação validado pela Movida</v>
      </c>
      <c r="H2" s="29">
        <v>45422.549741435178</v>
      </c>
      <c r="I2" s="15" t="str">
        <f>IFERROR(IF(E2 = "Validado","Enviado",IF(AND(G2 = " Link enviado",G2 = " Aguardando envio do link"),"Enviar",IF(G2 = " Aguardando envio do link", "Enviar",(VLOOKUP(B2,LogEnvio!A:B,2,))))),"Enviar")</f>
        <v>Enviado</v>
      </c>
      <c r="J2" s="31">
        <v>18045306</v>
      </c>
      <c r="K2" s="31" t="s">
        <v>40</v>
      </c>
      <c r="L2" s="31" t="s">
        <v>41</v>
      </c>
      <c r="M2" s="31" t="s">
        <v>42</v>
      </c>
      <c r="N2" s="31" t="s">
        <v>43</v>
      </c>
      <c r="O2" s="31" t="s">
        <v>44</v>
      </c>
      <c r="P2" s="31" t="s">
        <v>45</v>
      </c>
      <c r="Q2" s="31"/>
      <c r="R2" s="31"/>
      <c r="S2" s="31"/>
      <c r="T2" s="31" t="s">
        <v>46</v>
      </c>
      <c r="U2" s="31" t="s">
        <v>47</v>
      </c>
      <c r="V2" s="31" t="s">
        <v>48</v>
      </c>
      <c r="W2" s="31" t="s">
        <v>49</v>
      </c>
      <c r="X2" s="31" t="s">
        <v>50</v>
      </c>
      <c r="Y2" s="31" t="s">
        <v>51</v>
      </c>
      <c r="Z2" s="31" t="s">
        <v>52</v>
      </c>
      <c r="AA2" s="31">
        <v>293.47000000000003</v>
      </c>
      <c r="AB2" s="31" t="s">
        <v>53</v>
      </c>
      <c r="AC2" s="31" t="s">
        <v>54</v>
      </c>
      <c r="AD2" s="31" t="s">
        <v>55</v>
      </c>
      <c r="AE2" s="31">
        <v>7</v>
      </c>
      <c r="AF2" s="31" t="s">
        <v>56</v>
      </c>
      <c r="AG2" s="31" t="s">
        <v>57</v>
      </c>
      <c r="AH2" s="31"/>
      <c r="AI2" s="31"/>
      <c r="AJ2" s="31" t="s">
        <v>58</v>
      </c>
      <c r="AK2" s="31" t="s">
        <v>59</v>
      </c>
      <c r="AL2" s="31" t="s">
        <v>60</v>
      </c>
      <c r="AM2" s="31"/>
      <c r="AN2" s="31" t="s">
        <v>61</v>
      </c>
      <c r="AO2" s="31"/>
      <c r="AP2" s="9" t="str">
        <f t="shared" ref="AP2:AP65" si="5">IFERROR(IF(AL2=" Processo de indicação validado pela Movida","Validado",IF(F2-$AP$1&lt;1,"Vencida",IF(F2-$AP$1&lt;=7,"1 a 7 dias",IF(F2-$AP$1&lt;=15,"Entre 8 e 15 dias","&gt;15 dias")))),"")</f>
        <v>Validado</v>
      </c>
      <c r="AQ2" s="2"/>
    </row>
    <row r="3" spans="1:1033" x14ac:dyDescent="0.25">
      <c r="A3" s="15" t="str">
        <f t="shared" si="0"/>
        <v>SYG0D13</v>
      </c>
      <c r="B3" s="15" t="str">
        <f t="shared" si="1"/>
        <v>L26070699</v>
      </c>
      <c r="C3" s="15" t="str">
        <f>VLOOKUP(A3,Destinatario!A:B,2,)</f>
        <v>THIAGO</v>
      </c>
      <c r="D3" s="45">
        <f>VLOOKUP(Y3,CTB!A:C,3,)</f>
        <v>293.47000000000003</v>
      </c>
      <c r="E3" s="4" t="str">
        <f t="shared" si="2"/>
        <v>Validado</v>
      </c>
      <c r="F3" s="8">
        <f t="shared" si="3"/>
        <v>45380</v>
      </c>
      <c r="G3" s="15" t="str">
        <f t="shared" si="4"/>
        <v xml:space="preserve"> Processo de indicação validado pela Movida</v>
      </c>
      <c r="H3" s="29">
        <v>45422.550649004632</v>
      </c>
      <c r="I3" s="15" t="str">
        <f>IFERROR(IF(E3 = "Validado","Enviado",IF(AND(G3 = " Link enviado",G3 = " Aguardando envio do link"),"Enviar",IF(G3 = " Aguardando envio do link", "Enviar",(VLOOKUP(B3,LogEnvio!A:B,2,))))),"Enviar")</f>
        <v>Enviado</v>
      </c>
      <c r="J3" s="31">
        <v>18045309</v>
      </c>
      <c r="K3" s="31" t="s">
        <v>62</v>
      </c>
      <c r="L3" s="31" t="s">
        <v>63</v>
      </c>
      <c r="M3" s="31" t="s">
        <v>42</v>
      </c>
      <c r="N3" s="31" t="s">
        <v>64</v>
      </c>
      <c r="O3" s="31" t="s">
        <v>65</v>
      </c>
      <c r="P3" s="31" t="s">
        <v>66</v>
      </c>
      <c r="Q3" s="31"/>
      <c r="R3" s="31"/>
      <c r="S3" s="31"/>
      <c r="T3" s="31" t="s">
        <v>67</v>
      </c>
      <c r="U3" s="31" t="s">
        <v>68</v>
      </c>
      <c r="V3" s="31" t="s">
        <v>69</v>
      </c>
      <c r="W3" s="31" t="s">
        <v>70</v>
      </c>
      <c r="X3" s="31" t="s">
        <v>71</v>
      </c>
      <c r="Y3" s="31" t="s">
        <v>72</v>
      </c>
      <c r="Z3" s="31" t="s">
        <v>73</v>
      </c>
      <c r="AA3" s="31">
        <v>293.47000000000003</v>
      </c>
      <c r="AB3" s="31" t="s">
        <v>74</v>
      </c>
      <c r="AC3" s="31" t="s">
        <v>75</v>
      </c>
      <c r="AD3" s="31" t="s">
        <v>55</v>
      </c>
      <c r="AE3" s="31">
        <v>7</v>
      </c>
      <c r="AF3" s="31" t="s">
        <v>56</v>
      </c>
      <c r="AG3" s="31" t="s">
        <v>57</v>
      </c>
      <c r="AH3" s="31"/>
      <c r="AI3" s="31"/>
      <c r="AJ3" s="31" t="s">
        <v>58</v>
      </c>
      <c r="AK3" s="31" t="s">
        <v>76</v>
      </c>
      <c r="AL3" s="31" t="s">
        <v>60</v>
      </c>
      <c r="AM3" s="31"/>
      <c r="AN3" s="31"/>
      <c r="AO3" s="31"/>
      <c r="AP3" s="9" t="str">
        <f t="shared" si="5"/>
        <v>Validado</v>
      </c>
    </row>
    <row r="4" spans="1:1033" x14ac:dyDescent="0.25">
      <c r="A4" s="15" t="str">
        <f t="shared" si="0"/>
        <v>SYG0C76</v>
      </c>
      <c r="B4" s="15" t="str">
        <f t="shared" si="1"/>
        <v>AH11545595</v>
      </c>
      <c r="C4" s="15" t="str">
        <f>VLOOKUP(A4,Destinatario!A:B,2,)</f>
        <v>CLAUDIA</v>
      </c>
      <c r="D4" s="45">
        <f>VLOOKUP(Y4,CTB!A:C,3,)</f>
        <v>130.16</v>
      </c>
      <c r="E4" s="4" t="str">
        <f t="shared" si="2"/>
        <v>Validado</v>
      </c>
      <c r="F4" s="8">
        <f t="shared" si="3"/>
        <v>45381</v>
      </c>
      <c r="G4" s="15" t="str">
        <f t="shared" si="4"/>
        <v xml:space="preserve"> Processo de indicação validado pela Movida</v>
      </c>
      <c r="H4" s="15"/>
      <c r="I4" s="15" t="str">
        <f>IFERROR(IF(E4 = "Validado","Enviado",IF(AND(G4 = " Link enviado",G4 = " Aguardando envio do link"),"Enviar",IF(G4 = " Aguardando envio do link", "Enviar",(VLOOKUP(B4,LogEnvio!A:B,2,))))),"Enviar")</f>
        <v>Enviado</v>
      </c>
      <c r="J4" s="31">
        <v>18045311</v>
      </c>
      <c r="K4" s="31" t="s">
        <v>77</v>
      </c>
      <c r="L4" s="31" t="s">
        <v>78</v>
      </c>
      <c r="M4" s="31" t="s">
        <v>42</v>
      </c>
      <c r="N4" s="31" t="s">
        <v>79</v>
      </c>
      <c r="O4" s="31" t="s">
        <v>80</v>
      </c>
      <c r="P4" s="31" t="s">
        <v>81</v>
      </c>
      <c r="Q4" s="31"/>
      <c r="R4" s="31"/>
      <c r="S4" s="31"/>
      <c r="T4" s="31" t="s">
        <v>82</v>
      </c>
      <c r="U4" s="31" t="s">
        <v>68</v>
      </c>
      <c r="V4" s="31" t="s">
        <v>48</v>
      </c>
      <c r="W4" s="31" t="s">
        <v>83</v>
      </c>
      <c r="X4" s="31" t="s">
        <v>84</v>
      </c>
      <c r="Y4" s="31" t="s">
        <v>85</v>
      </c>
      <c r="Z4" s="31" t="s">
        <v>86</v>
      </c>
      <c r="AA4" s="31">
        <v>130.16</v>
      </c>
      <c r="AB4" s="31" t="s">
        <v>87</v>
      </c>
      <c r="AC4" s="31" t="s">
        <v>54</v>
      </c>
      <c r="AD4" s="31" t="s">
        <v>55</v>
      </c>
      <c r="AE4" s="31">
        <v>4</v>
      </c>
      <c r="AF4" s="31" t="s">
        <v>88</v>
      </c>
      <c r="AG4" s="31" t="s">
        <v>57</v>
      </c>
      <c r="AH4" s="31"/>
      <c r="AI4" s="31"/>
      <c r="AJ4" s="31" t="s">
        <v>58</v>
      </c>
      <c r="AK4" s="31" t="s">
        <v>89</v>
      </c>
      <c r="AL4" s="31" t="s">
        <v>60</v>
      </c>
      <c r="AM4" s="31"/>
      <c r="AN4" s="31" t="s">
        <v>61</v>
      </c>
      <c r="AO4" s="31"/>
      <c r="AP4" s="9" t="str">
        <f t="shared" si="5"/>
        <v>Validado</v>
      </c>
    </row>
    <row r="5" spans="1:1033" x14ac:dyDescent="0.25">
      <c r="A5" s="15" t="str">
        <f t="shared" si="0"/>
        <v>SYG0C34</v>
      </c>
      <c r="B5" s="15" t="str">
        <f t="shared" si="1"/>
        <v>TE00122163</v>
      </c>
      <c r="C5" s="15" t="str">
        <f>VLOOKUP(A5,Destinatario!A:B,2,)</f>
        <v>HENRIQUE</v>
      </c>
      <c r="D5" s="45">
        <f>VLOOKUP(Y5,CTB!A:C,3,)</f>
        <v>195.23</v>
      </c>
      <c r="E5" s="4" t="str">
        <f t="shared" si="2"/>
        <v>Validado</v>
      </c>
      <c r="F5" s="8">
        <f t="shared" si="3"/>
        <v>45406</v>
      </c>
      <c r="G5" s="15" t="str">
        <f t="shared" si="4"/>
        <v xml:space="preserve"> Processo de indicação validado pela Movida</v>
      </c>
      <c r="H5" s="29">
        <v>45422.8683106713</v>
      </c>
      <c r="I5" s="15" t="str">
        <f>IFERROR(IF(E5 = "Validado","Enviado",IF(AND(G5 = " Link enviado",G5 = " Aguardando envio do link"),"Enviar",IF(G5 = " Aguardando envio do link", "Enviar",(VLOOKUP(B5,LogEnvio!A:B,2,))))),"Enviar")</f>
        <v>Enviado</v>
      </c>
      <c r="J5" s="31">
        <v>18045736</v>
      </c>
      <c r="K5" s="31" t="s">
        <v>90</v>
      </c>
      <c r="L5" s="31" t="s">
        <v>91</v>
      </c>
      <c r="M5" s="31" t="s">
        <v>42</v>
      </c>
      <c r="N5" s="31" t="s">
        <v>92</v>
      </c>
      <c r="O5" s="31" t="s">
        <v>93</v>
      </c>
      <c r="P5" s="31" t="s">
        <v>94</v>
      </c>
      <c r="Q5" s="31"/>
      <c r="R5" s="31"/>
      <c r="S5" s="31"/>
      <c r="T5" s="31" t="s">
        <v>95</v>
      </c>
      <c r="U5" s="31" t="s">
        <v>47</v>
      </c>
      <c r="V5" s="31" t="s">
        <v>48</v>
      </c>
      <c r="W5" s="31" t="s">
        <v>96</v>
      </c>
      <c r="X5" s="31" t="s">
        <v>97</v>
      </c>
      <c r="Y5" s="31" t="s">
        <v>98</v>
      </c>
      <c r="Z5" s="31" t="s">
        <v>99</v>
      </c>
      <c r="AA5" s="31">
        <v>195.23</v>
      </c>
      <c r="AB5" s="31" t="s">
        <v>53</v>
      </c>
      <c r="AC5" s="31" t="s">
        <v>54</v>
      </c>
      <c r="AD5" s="31" t="s">
        <v>55</v>
      </c>
      <c r="AE5" s="31">
        <v>5</v>
      </c>
      <c r="AF5" s="31" t="s">
        <v>100</v>
      </c>
      <c r="AG5" s="31" t="s">
        <v>57</v>
      </c>
      <c r="AH5" s="31"/>
      <c r="AI5" s="31"/>
      <c r="AJ5" s="31" t="s">
        <v>58</v>
      </c>
      <c r="AK5" s="31" t="s">
        <v>101</v>
      </c>
      <c r="AL5" s="31" t="s">
        <v>60</v>
      </c>
      <c r="AM5" s="31"/>
      <c r="AN5" s="31" t="s">
        <v>61</v>
      </c>
      <c r="AO5" s="31"/>
      <c r="AP5" s="9" t="str">
        <f t="shared" si="5"/>
        <v>Validado</v>
      </c>
    </row>
    <row r="6" spans="1:1033" x14ac:dyDescent="0.25">
      <c r="A6" s="15" t="str">
        <f t="shared" si="0"/>
        <v>SYG0F01</v>
      </c>
      <c r="B6" s="15" t="str">
        <f t="shared" si="1"/>
        <v>S039984210</v>
      </c>
      <c r="C6" s="15" t="str">
        <f>VLOOKUP(A6,Destinatario!A:B,2,)</f>
        <v>MATEUS</v>
      </c>
      <c r="D6" s="45">
        <f>VLOOKUP(Y6,CTB!A:C,3,)</f>
        <v>195.23</v>
      </c>
      <c r="E6" s="4" t="str">
        <f t="shared" si="2"/>
        <v>Validado</v>
      </c>
      <c r="F6" s="8">
        <f t="shared" si="3"/>
        <v>45393</v>
      </c>
      <c r="G6" s="15" t="str">
        <f t="shared" si="4"/>
        <v xml:space="preserve"> Processo de indicação validado pela Movida</v>
      </c>
      <c r="H6" s="29">
        <v>45422.858804224539</v>
      </c>
      <c r="I6" s="15" t="str">
        <f>IFERROR(IF(E6 = "Validado","Enviado",IF(AND(G6 = " Link enviado",G6 = " Aguardando envio do link"),"Enviar",IF(G6 = " Aguardando envio do link", "Enviar",(VLOOKUP(B6,LogEnvio!A:B,2,))))),"Enviar")</f>
        <v>Enviado</v>
      </c>
      <c r="J6" s="31">
        <v>18071266</v>
      </c>
      <c r="K6" s="31" t="s">
        <v>102</v>
      </c>
      <c r="L6" s="31" t="s">
        <v>103</v>
      </c>
      <c r="M6" s="31" t="s">
        <v>42</v>
      </c>
      <c r="N6" s="31" t="s">
        <v>104</v>
      </c>
      <c r="O6" s="31" t="s">
        <v>105</v>
      </c>
      <c r="P6" s="31" t="s">
        <v>106</v>
      </c>
      <c r="Q6" s="31"/>
      <c r="R6" s="31"/>
      <c r="S6" s="31"/>
      <c r="T6" s="31" t="s">
        <v>107</v>
      </c>
      <c r="U6" s="31" t="s">
        <v>68</v>
      </c>
      <c r="V6" s="31" t="s">
        <v>108</v>
      </c>
      <c r="W6" s="31" t="s">
        <v>109</v>
      </c>
      <c r="X6" s="31" t="s">
        <v>110</v>
      </c>
      <c r="Y6" s="31" t="s">
        <v>111</v>
      </c>
      <c r="Z6" s="31" t="s">
        <v>112</v>
      </c>
      <c r="AA6" s="31">
        <v>195.23</v>
      </c>
      <c r="AB6" s="31" t="s">
        <v>113</v>
      </c>
      <c r="AC6" s="31" t="s">
        <v>114</v>
      </c>
      <c r="AD6" s="31" t="s">
        <v>55</v>
      </c>
      <c r="AE6" s="31">
        <v>5</v>
      </c>
      <c r="AF6" s="31" t="s">
        <v>100</v>
      </c>
      <c r="AG6" s="31" t="s">
        <v>57</v>
      </c>
      <c r="AH6" s="31"/>
      <c r="AI6" s="31"/>
      <c r="AJ6" s="31" t="s">
        <v>115</v>
      </c>
      <c r="AK6" s="31" t="s">
        <v>116</v>
      </c>
      <c r="AL6" s="31" t="s">
        <v>60</v>
      </c>
      <c r="AM6" s="31"/>
      <c r="AN6" s="31" t="s">
        <v>61</v>
      </c>
      <c r="AO6" s="31"/>
      <c r="AP6" s="9" t="str">
        <f t="shared" si="5"/>
        <v>Validado</v>
      </c>
    </row>
    <row r="7" spans="1:1033" x14ac:dyDescent="0.25">
      <c r="A7" s="15" t="str">
        <f t="shared" si="0"/>
        <v>SYG0F01</v>
      </c>
      <c r="B7" s="15" t="str">
        <f t="shared" si="1"/>
        <v>S039984312</v>
      </c>
      <c r="C7" s="15" t="str">
        <f>VLOOKUP(A7,Destinatario!A:B,2,)</f>
        <v>MATEUS</v>
      </c>
      <c r="D7" s="45">
        <f>VLOOKUP(Y7,CTB!A:C,3,)</f>
        <v>130.16</v>
      </c>
      <c r="E7" s="4" t="str">
        <f t="shared" si="2"/>
        <v>Validado</v>
      </c>
      <c r="F7" s="8">
        <f t="shared" si="3"/>
        <v>45393</v>
      </c>
      <c r="G7" s="15" t="str">
        <f t="shared" si="4"/>
        <v xml:space="preserve"> Processo de indicação validado pela Movida</v>
      </c>
      <c r="H7" s="15"/>
      <c r="I7" s="15" t="str">
        <f>IFERROR(IF(E7 = "Validado","Enviado",IF(AND(G7 = " Link enviado",G7 = " Aguardando envio do link"),"Enviar",IF(G7 = " Aguardando envio do link", "Enviar",(VLOOKUP(B7,LogEnvio!A:B,2,))))),"Enviar")</f>
        <v>Enviado</v>
      </c>
      <c r="J7" s="31">
        <v>18071267</v>
      </c>
      <c r="K7" s="31" t="s">
        <v>102</v>
      </c>
      <c r="L7" s="31" t="s">
        <v>103</v>
      </c>
      <c r="M7" s="31" t="s">
        <v>42</v>
      </c>
      <c r="N7" s="31" t="s">
        <v>117</v>
      </c>
      <c r="O7" s="31" t="s">
        <v>118</v>
      </c>
      <c r="P7" s="31" t="s">
        <v>119</v>
      </c>
      <c r="Q7" s="31"/>
      <c r="R7" s="31"/>
      <c r="S7" s="31"/>
      <c r="T7" s="31" t="s">
        <v>107</v>
      </c>
      <c r="U7" s="31" t="s">
        <v>68</v>
      </c>
      <c r="V7" s="31" t="s">
        <v>108</v>
      </c>
      <c r="W7" s="31" t="s">
        <v>120</v>
      </c>
      <c r="X7" s="31" t="s">
        <v>121</v>
      </c>
      <c r="Y7" s="31" t="s">
        <v>85</v>
      </c>
      <c r="Z7" s="31" t="s">
        <v>86</v>
      </c>
      <c r="AA7" s="31">
        <v>130.16</v>
      </c>
      <c r="AB7" s="31" t="s">
        <v>113</v>
      </c>
      <c r="AC7" s="31" t="s">
        <v>114</v>
      </c>
      <c r="AD7" s="31" t="s">
        <v>55</v>
      </c>
      <c r="AE7" s="31">
        <v>4</v>
      </c>
      <c r="AF7" s="31" t="s">
        <v>88</v>
      </c>
      <c r="AG7" s="31" t="s">
        <v>57</v>
      </c>
      <c r="AH7" s="31"/>
      <c r="AI7" s="31"/>
      <c r="AJ7" s="31" t="s">
        <v>115</v>
      </c>
      <c r="AK7" s="31" t="s">
        <v>116</v>
      </c>
      <c r="AL7" s="31" t="s">
        <v>60</v>
      </c>
      <c r="AM7" s="31"/>
      <c r="AN7" s="31" t="s">
        <v>61</v>
      </c>
      <c r="AO7" s="31"/>
      <c r="AP7" s="9" t="str">
        <f t="shared" si="5"/>
        <v>Validado</v>
      </c>
    </row>
    <row r="8" spans="1:1033" x14ac:dyDescent="0.25">
      <c r="A8" s="15" t="str">
        <f t="shared" si="0"/>
        <v>FGW1J61</v>
      </c>
      <c r="B8" s="15" t="str">
        <f t="shared" si="1"/>
        <v>T658094262</v>
      </c>
      <c r="C8" s="15" t="str">
        <f>VLOOKUP(A8,Destinatario!A:B,2,)</f>
        <v>CLAUDIA</v>
      </c>
      <c r="D8" s="45">
        <f>VLOOKUP(Y8,CTB!A:C,3,)</f>
        <v>1467.34</v>
      </c>
      <c r="E8" s="4" t="str">
        <f t="shared" si="2"/>
        <v>Validado</v>
      </c>
      <c r="F8" s="8">
        <f t="shared" si="3"/>
        <v>45411</v>
      </c>
      <c r="G8" s="15" t="str">
        <f t="shared" si="4"/>
        <v xml:space="preserve"> Processo de indicação validado pela Movida</v>
      </c>
      <c r="H8" s="29">
        <v>45422.869504722221</v>
      </c>
      <c r="I8" s="15" t="str">
        <f>IFERROR(IF(E8 = "Validado","Enviado",IF(AND(G8 = " Link enviado",G8 = " Aguardando envio do link"),"Enviar",IF(G8 = " Aguardando envio do link", "Enviar",(VLOOKUP(B8,LogEnvio!A:B,2,))))),"Enviar")</f>
        <v>Enviado</v>
      </c>
      <c r="J8" s="31">
        <v>18075623</v>
      </c>
      <c r="K8" s="31" t="s">
        <v>122</v>
      </c>
      <c r="L8" s="31" t="s">
        <v>123</v>
      </c>
      <c r="M8" s="31" t="s">
        <v>42</v>
      </c>
      <c r="N8" s="31" t="s">
        <v>124</v>
      </c>
      <c r="O8" s="31" t="s">
        <v>125</v>
      </c>
      <c r="P8" s="31" t="s">
        <v>126</v>
      </c>
      <c r="Q8" s="31"/>
      <c r="R8" s="31"/>
      <c r="S8" s="31"/>
      <c r="T8" s="31" t="s">
        <v>127</v>
      </c>
      <c r="U8" s="31" t="s">
        <v>68</v>
      </c>
      <c r="V8" s="31" t="s">
        <v>113</v>
      </c>
      <c r="W8" s="31" t="s">
        <v>128</v>
      </c>
      <c r="X8" s="31" t="s">
        <v>84</v>
      </c>
      <c r="Y8" s="31" t="s">
        <v>129</v>
      </c>
      <c r="Z8" s="31" t="s">
        <v>130</v>
      </c>
      <c r="AA8" s="31">
        <v>1467.35</v>
      </c>
      <c r="AB8" s="31" t="s">
        <v>131</v>
      </c>
      <c r="AC8" s="31" t="s">
        <v>54</v>
      </c>
      <c r="AD8" s="31" t="s">
        <v>55</v>
      </c>
      <c r="AE8" s="31">
        <v>7</v>
      </c>
      <c r="AF8" s="31" t="s">
        <v>56</v>
      </c>
      <c r="AG8" s="31" t="s">
        <v>57</v>
      </c>
      <c r="AH8" s="31"/>
      <c r="AI8" s="31"/>
      <c r="AJ8" s="31" t="s">
        <v>132</v>
      </c>
      <c r="AK8" s="31" t="s">
        <v>133</v>
      </c>
      <c r="AL8" s="31" t="s">
        <v>60</v>
      </c>
      <c r="AM8" s="31"/>
      <c r="AN8" s="31" t="s">
        <v>61</v>
      </c>
      <c r="AO8" s="31"/>
      <c r="AP8" s="9" t="str">
        <f t="shared" si="5"/>
        <v>Validado</v>
      </c>
    </row>
    <row r="9" spans="1:1033" x14ac:dyDescent="0.25">
      <c r="A9" s="15" t="str">
        <f t="shared" si="0"/>
        <v>SYG0C98</v>
      </c>
      <c r="B9" s="15" t="str">
        <f t="shared" si="1"/>
        <v>TE01711269</v>
      </c>
      <c r="C9" s="15" t="str">
        <f>VLOOKUP(A9,Destinatario!A:B,2,)</f>
        <v>HENRIQUE</v>
      </c>
      <c r="D9" s="45">
        <f>VLOOKUP(Y9,CTB!A:C,3,)</f>
        <v>130.16</v>
      </c>
      <c r="E9" s="4" t="str">
        <f t="shared" si="2"/>
        <v>Validado</v>
      </c>
      <c r="F9" s="8">
        <f t="shared" si="3"/>
        <v>45413</v>
      </c>
      <c r="G9" s="15" t="str">
        <f t="shared" si="4"/>
        <v xml:space="preserve"> Processo de indicação validado pela Movida</v>
      </c>
      <c r="H9" s="29">
        <v>45422.866385208326</v>
      </c>
      <c r="I9" s="15" t="str">
        <f>IFERROR(IF(E9 = "Validado","Enviado",IF(AND(G9 = " Link enviado",G9 = " Aguardando envio do link"),"Enviar",IF(G9 = " Aguardando envio do link", "Enviar",(VLOOKUP(B9,LogEnvio!A:B,2,))))),"Enviar")</f>
        <v>Enviado</v>
      </c>
      <c r="J9" s="31">
        <v>18106947</v>
      </c>
      <c r="K9" s="31" t="s">
        <v>134</v>
      </c>
      <c r="L9" s="31" t="s">
        <v>135</v>
      </c>
      <c r="M9" s="31" t="s">
        <v>42</v>
      </c>
      <c r="N9" s="31" t="s">
        <v>136</v>
      </c>
      <c r="O9" s="31" t="s">
        <v>137</v>
      </c>
      <c r="P9" s="31" t="s">
        <v>138</v>
      </c>
      <c r="Q9" s="31"/>
      <c r="R9" s="31"/>
      <c r="S9" s="31"/>
      <c r="T9" s="31" t="s">
        <v>139</v>
      </c>
      <c r="U9" s="31" t="s">
        <v>47</v>
      </c>
      <c r="V9" s="31" t="s">
        <v>48</v>
      </c>
      <c r="W9" s="31" t="s">
        <v>140</v>
      </c>
      <c r="X9" s="31" t="s">
        <v>141</v>
      </c>
      <c r="Y9" s="31" t="s">
        <v>142</v>
      </c>
      <c r="Z9" s="31" t="s">
        <v>143</v>
      </c>
      <c r="AA9" s="31">
        <v>130.16</v>
      </c>
      <c r="AB9" s="31" t="s">
        <v>144</v>
      </c>
      <c r="AC9" s="31" t="s">
        <v>54</v>
      </c>
      <c r="AD9" s="31" t="s">
        <v>55</v>
      </c>
      <c r="AE9" s="31">
        <v>4</v>
      </c>
      <c r="AF9" s="31" t="s">
        <v>88</v>
      </c>
      <c r="AG9" s="31" t="s">
        <v>57</v>
      </c>
      <c r="AH9" s="31"/>
      <c r="AI9" s="31"/>
      <c r="AJ9" s="31" t="s">
        <v>132</v>
      </c>
      <c r="AK9" s="31" t="s">
        <v>145</v>
      </c>
      <c r="AL9" s="31" t="s">
        <v>60</v>
      </c>
      <c r="AM9" s="31"/>
      <c r="AN9" s="31" t="s">
        <v>61</v>
      </c>
      <c r="AO9" s="31"/>
      <c r="AP9" s="9" t="str">
        <f t="shared" si="5"/>
        <v>Validado</v>
      </c>
    </row>
    <row r="10" spans="1:1033" x14ac:dyDescent="0.25">
      <c r="A10" s="15" t="str">
        <f t="shared" si="0"/>
        <v>SYG0D43</v>
      </c>
      <c r="B10" s="15" t="str">
        <f t="shared" si="1"/>
        <v>T29404499</v>
      </c>
      <c r="C10" s="15" t="str">
        <f>VLOOKUP(A10,Destinatario!A:B,2,)</f>
        <v>LEANDRO</v>
      </c>
      <c r="D10" s="45">
        <f>VLOOKUP(Y10,CTB!A:C,3,)</f>
        <v>195.23</v>
      </c>
      <c r="E10" s="4" t="str">
        <f t="shared" ca="1" si="2"/>
        <v>Vencida</v>
      </c>
      <c r="F10" s="8">
        <f t="shared" si="3"/>
        <v>45380</v>
      </c>
      <c r="G10" s="15" t="str">
        <f t="shared" si="4"/>
        <v xml:space="preserve"> Link enviado</v>
      </c>
      <c r="H10" s="29">
        <v>45422.857945162039</v>
      </c>
      <c r="I10" s="15">
        <f ca="1">IFERROR(IF(E10 = "Validado","Enviado",IF(AND(G10 = " Link enviado",G10 = " Aguardando envio do link"),"Enviar",IF(G10 = " Aguardando envio do link", "Enviar",(VLOOKUP(B10,LogEnvio!A:B,2,))))),"Enviar")</f>
        <v>45427.473611111112</v>
      </c>
      <c r="J10" s="31">
        <v>18106950</v>
      </c>
      <c r="K10" s="31" t="s">
        <v>146</v>
      </c>
      <c r="L10" s="31" t="s">
        <v>147</v>
      </c>
      <c r="M10" s="31" t="s">
        <v>42</v>
      </c>
      <c r="N10" s="31" t="s">
        <v>148</v>
      </c>
      <c r="O10" s="31" t="s">
        <v>149</v>
      </c>
      <c r="P10" s="31" t="s">
        <v>150</v>
      </c>
      <c r="Q10" s="31"/>
      <c r="R10" s="31" t="s">
        <v>150</v>
      </c>
      <c r="S10" s="31"/>
      <c r="T10" s="31" t="s">
        <v>151</v>
      </c>
      <c r="U10" s="31" t="s">
        <v>68</v>
      </c>
      <c r="V10" s="31" t="s">
        <v>152</v>
      </c>
      <c r="W10" s="31" t="s">
        <v>153</v>
      </c>
      <c r="X10" s="31" t="s">
        <v>154</v>
      </c>
      <c r="Y10" s="31" t="s">
        <v>155</v>
      </c>
      <c r="Z10" s="31" t="s">
        <v>156</v>
      </c>
      <c r="AA10" s="31">
        <v>195.23</v>
      </c>
      <c r="AB10" s="31" t="s">
        <v>74</v>
      </c>
      <c r="AC10" s="31" t="s">
        <v>54</v>
      </c>
      <c r="AD10" s="31" t="s">
        <v>157</v>
      </c>
      <c r="AE10" s="31">
        <v>5</v>
      </c>
      <c r="AF10" s="31" t="s">
        <v>100</v>
      </c>
      <c r="AG10" s="31" t="s">
        <v>57</v>
      </c>
      <c r="AH10" s="31"/>
      <c r="AI10" s="31"/>
      <c r="AJ10" s="31" t="s">
        <v>132</v>
      </c>
      <c r="AK10" s="31"/>
      <c r="AL10" s="31" t="s">
        <v>158</v>
      </c>
      <c r="AM10" s="31"/>
      <c r="AN10" s="31" t="s">
        <v>61</v>
      </c>
      <c r="AO10" s="31"/>
      <c r="AP10" s="9" t="str">
        <f t="shared" ca="1" si="5"/>
        <v>Vencida</v>
      </c>
    </row>
    <row r="11" spans="1:1033" x14ac:dyDescent="0.25">
      <c r="A11" s="15" t="str">
        <f t="shared" si="0"/>
        <v>SYG0F02</v>
      </c>
      <c r="B11" s="15" t="str">
        <f t="shared" si="1"/>
        <v>P0B5F00107</v>
      </c>
      <c r="C11" s="15" t="str">
        <f>VLOOKUP(A11,Destinatario!A:B,2,)</f>
        <v>MATEUS</v>
      </c>
      <c r="D11" s="45">
        <f>VLOOKUP(Y11,CTB!A:C,3,)</f>
        <v>130.16</v>
      </c>
      <c r="E11" s="4" t="str">
        <f t="shared" si="2"/>
        <v>Validado</v>
      </c>
      <c r="F11" s="8">
        <f t="shared" si="3"/>
        <v>45399</v>
      </c>
      <c r="G11" s="15" t="str">
        <f t="shared" si="4"/>
        <v xml:space="preserve"> Processo de indicação validado pela Movida</v>
      </c>
      <c r="H11" s="15"/>
      <c r="I11" s="15" t="str">
        <f>IFERROR(IF(E11 = "Validado","Enviado",IF(AND(G11 = " Link enviado",G11 = " Aguardando envio do link"),"Enviar",IF(G11 = " Aguardando envio do link", "Enviar",(VLOOKUP(B11,LogEnvio!A:B,2,))))),"Enviar")</f>
        <v>Enviado</v>
      </c>
      <c r="J11" s="31">
        <v>18106951</v>
      </c>
      <c r="K11" s="31" t="s">
        <v>159</v>
      </c>
      <c r="L11" s="31" t="s">
        <v>160</v>
      </c>
      <c r="M11" s="31" t="s">
        <v>42</v>
      </c>
      <c r="N11" s="31" t="s">
        <v>161</v>
      </c>
      <c r="O11" s="31" t="s">
        <v>162</v>
      </c>
      <c r="P11" s="31" t="s">
        <v>163</v>
      </c>
      <c r="Q11" s="31"/>
      <c r="R11" s="31"/>
      <c r="S11" s="31"/>
      <c r="T11" s="31" t="s">
        <v>3599</v>
      </c>
      <c r="U11" s="31" t="s">
        <v>47</v>
      </c>
      <c r="V11" s="31" t="s">
        <v>48</v>
      </c>
      <c r="W11" s="31" t="s">
        <v>164</v>
      </c>
      <c r="X11" s="31" t="s">
        <v>165</v>
      </c>
      <c r="Y11" s="31" t="s">
        <v>166</v>
      </c>
      <c r="Z11" s="31" t="s">
        <v>167</v>
      </c>
      <c r="AA11" s="31">
        <v>130.16</v>
      </c>
      <c r="AB11" s="31" t="s">
        <v>168</v>
      </c>
      <c r="AC11" s="31" t="s">
        <v>54</v>
      </c>
      <c r="AD11" s="31" t="s">
        <v>55</v>
      </c>
      <c r="AE11" s="31">
        <v>4</v>
      </c>
      <c r="AF11" s="31" t="s">
        <v>88</v>
      </c>
      <c r="AG11" s="31" t="s">
        <v>57</v>
      </c>
      <c r="AH11" s="31"/>
      <c r="AI11" s="31"/>
      <c r="AJ11" s="31" t="s">
        <v>132</v>
      </c>
      <c r="AK11" s="31" t="s">
        <v>169</v>
      </c>
      <c r="AL11" s="31" t="s">
        <v>60</v>
      </c>
      <c r="AM11" s="31"/>
      <c r="AN11" s="31" t="s">
        <v>61</v>
      </c>
      <c r="AO11" s="31"/>
      <c r="AP11" s="9" t="str">
        <f t="shared" si="5"/>
        <v>Validado</v>
      </c>
    </row>
    <row r="12" spans="1:1033" x14ac:dyDescent="0.25">
      <c r="A12" s="15" t="str">
        <f t="shared" si="0"/>
        <v>SYG0E82</v>
      </c>
      <c r="B12" s="15" t="str">
        <f t="shared" si="1"/>
        <v>DMT0055415</v>
      </c>
      <c r="C12" s="15" t="str">
        <f>VLOOKUP(A12,Destinatario!A:B,2,)</f>
        <v>HENRIQUE</v>
      </c>
      <c r="D12" s="45">
        <f>VLOOKUP(Y12,CTB!A:C,3,)</f>
        <v>195.23</v>
      </c>
      <c r="E12" s="4" t="str">
        <f t="shared" si="2"/>
        <v>Validado</v>
      </c>
      <c r="F12" s="8">
        <f t="shared" si="3"/>
        <v>45413</v>
      </c>
      <c r="G12" s="15" t="str">
        <f t="shared" si="4"/>
        <v xml:space="preserve"> Processo de indicação validado pela Movida</v>
      </c>
      <c r="H12" s="15"/>
      <c r="I12" s="15" t="str">
        <f>IFERROR(IF(E12 = "Validado","Enviado",IF(AND(G12 = " Link enviado",G12 = " Aguardando envio do link"),"Enviar",IF(G12 = " Aguardando envio do link", "Enviar",(VLOOKUP(B12,LogEnvio!A:B,2,))))),"Enviar")</f>
        <v>Enviado</v>
      </c>
      <c r="J12" s="31">
        <v>18115179</v>
      </c>
      <c r="K12" s="31" t="s">
        <v>170</v>
      </c>
      <c r="L12" s="31" t="s">
        <v>171</v>
      </c>
      <c r="M12" s="31" t="s">
        <v>42</v>
      </c>
      <c r="N12" s="31" t="s">
        <v>172</v>
      </c>
      <c r="O12" s="31" t="s">
        <v>173</v>
      </c>
      <c r="P12" s="31" t="s">
        <v>174</v>
      </c>
      <c r="Q12" s="31"/>
      <c r="R12" s="31"/>
      <c r="S12" s="31"/>
      <c r="T12" s="31" t="s">
        <v>175</v>
      </c>
      <c r="U12" s="31" t="s">
        <v>47</v>
      </c>
      <c r="V12" s="31" t="s">
        <v>48</v>
      </c>
      <c r="W12" s="31" t="s">
        <v>176</v>
      </c>
      <c r="X12" s="31" t="s">
        <v>177</v>
      </c>
      <c r="Y12" s="31" t="s">
        <v>178</v>
      </c>
      <c r="Z12" s="31" t="s">
        <v>179</v>
      </c>
      <c r="AA12" s="31">
        <v>195.23</v>
      </c>
      <c r="AB12" s="31" t="s">
        <v>144</v>
      </c>
      <c r="AC12" s="31" t="s">
        <v>54</v>
      </c>
      <c r="AD12" s="31" t="s">
        <v>55</v>
      </c>
      <c r="AE12" s="31">
        <v>5</v>
      </c>
      <c r="AF12" s="31" t="s">
        <v>100</v>
      </c>
      <c r="AG12" s="31" t="s">
        <v>57</v>
      </c>
      <c r="AH12" s="31"/>
      <c r="AI12" s="31"/>
      <c r="AJ12" s="31" t="s">
        <v>132</v>
      </c>
      <c r="AK12" s="31" t="s">
        <v>180</v>
      </c>
      <c r="AL12" s="31" t="s">
        <v>60</v>
      </c>
      <c r="AM12" s="31"/>
      <c r="AN12" s="31" t="s">
        <v>61</v>
      </c>
      <c r="AO12" s="31"/>
      <c r="AP12" s="9" t="str">
        <f t="shared" si="5"/>
        <v>Validado</v>
      </c>
    </row>
    <row r="13" spans="1:1033" x14ac:dyDescent="0.25">
      <c r="A13" s="15" t="str">
        <f t="shared" si="0"/>
        <v>SYG0E45</v>
      </c>
      <c r="B13" s="15" t="str">
        <f t="shared" si="1"/>
        <v>T000017066</v>
      </c>
      <c r="C13" s="15" t="str">
        <f>VLOOKUP(A13,Destinatario!A:B,2,)</f>
        <v>LEANDRO</v>
      </c>
      <c r="D13" s="45">
        <f>VLOOKUP(Y13,CTB!A:C,3,)</f>
        <v>195.23</v>
      </c>
      <c r="E13" s="4" t="str">
        <f t="shared" si="2"/>
        <v>Validado</v>
      </c>
      <c r="F13" s="8">
        <f t="shared" si="3"/>
        <v>45399</v>
      </c>
      <c r="G13" s="15" t="str">
        <f t="shared" si="4"/>
        <v xml:space="preserve"> Processo de indicação validado pela Movida</v>
      </c>
      <c r="H13" s="15"/>
      <c r="I13" s="15" t="str">
        <f>IFERROR(IF(E13 = "Validado","Enviado",IF(AND(G13 = " Link enviado",G13 = " Aguardando envio do link"),"Enviar",IF(G13 = " Aguardando envio do link", "Enviar",(VLOOKUP(B13,LogEnvio!A:B,2,))))),"Enviar")</f>
        <v>Enviado</v>
      </c>
      <c r="J13" s="31">
        <v>18115197</v>
      </c>
      <c r="K13" s="31" t="s">
        <v>181</v>
      </c>
      <c r="L13" s="31" t="s">
        <v>182</v>
      </c>
      <c r="M13" s="31" t="s">
        <v>42</v>
      </c>
      <c r="N13" s="31" t="s">
        <v>183</v>
      </c>
      <c r="O13" s="31" t="s">
        <v>184</v>
      </c>
      <c r="P13" s="31" t="s">
        <v>185</v>
      </c>
      <c r="Q13" s="31"/>
      <c r="R13" s="31"/>
      <c r="S13" s="31"/>
      <c r="T13" s="31" t="s">
        <v>186</v>
      </c>
      <c r="U13" s="31" t="s">
        <v>68</v>
      </c>
      <c r="V13" s="31" t="s">
        <v>187</v>
      </c>
      <c r="W13" s="31" t="s">
        <v>188</v>
      </c>
      <c r="X13" s="31" t="s">
        <v>189</v>
      </c>
      <c r="Y13" s="31" t="s">
        <v>178</v>
      </c>
      <c r="Z13" s="31" t="s">
        <v>179</v>
      </c>
      <c r="AA13" s="31">
        <v>195.23</v>
      </c>
      <c r="AB13" s="31" t="s">
        <v>168</v>
      </c>
      <c r="AC13" s="31" t="s">
        <v>190</v>
      </c>
      <c r="AD13" s="31" t="s">
        <v>55</v>
      </c>
      <c r="AE13" s="31">
        <v>5</v>
      </c>
      <c r="AF13" s="31" t="s">
        <v>100</v>
      </c>
      <c r="AG13" s="31" t="s">
        <v>57</v>
      </c>
      <c r="AH13" s="31"/>
      <c r="AI13" s="31"/>
      <c r="AJ13" s="31" t="s">
        <v>132</v>
      </c>
      <c r="AK13" s="31" t="s">
        <v>191</v>
      </c>
      <c r="AL13" s="31" t="s">
        <v>60</v>
      </c>
      <c r="AM13" s="31"/>
      <c r="AN13" s="31"/>
      <c r="AO13" s="31"/>
      <c r="AP13" s="9" t="str">
        <f t="shared" si="5"/>
        <v>Validado</v>
      </c>
    </row>
    <row r="14" spans="1:1033" x14ac:dyDescent="0.25">
      <c r="A14" s="15" t="str">
        <f t="shared" si="0"/>
        <v>SYG0D13</v>
      </c>
      <c r="B14" s="15" t="str">
        <f t="shared" si="1"/>
        <v>1DF0864891</v>
      </c>
      <c r="C14" s="15" t="str">
        <f>VLOOKUP(A14,Destinatario!A:B,2,)</f>
        <v>THIAGO</v>
      </c>
      <c r="D14" s="45">
        <f>VLOOKUP(Y14,CTB!A:C,3,)</f>
        <v>130.16</v>
      </c>
      <c r="E14" s="4" t="str">
        <f t="shared" si="2"/>
        <v>Validado</v>
      </c>
      <c r="F14" s="8">
        <f t="shared" si="3"/>
        <v>45394</v>
      </c>
      <c r="G14" s="15" t="str">
        <f t="shared" si="4"/>
        <v xml:space="preserve"> Processo de indicação validado pela Movida</v>
      </c>
      <c r="H14" s="15"/>
      <c r="I14" s="15" t="str">
        <f>IFERROR(IF(E14 = "Validado","Enviado",IF(AND(G14 = " Link enviado",G14 = " Aguardando envio do link"),"Enviar",IF(G14 = " Aguardando envio do link", "Enviar",(VLOOKUP(B14,LogEnvio!A:B,2,))))),"Enviar")</f>
        <v>Enviado</v>
      </c>
      <c r="J14" s="31">
        <v>18137626</v>
      </c>
      <c r="K14" s="31" t="s">
        <v>62</v>
      </c>
      <c r="L14" s="31" t="s">
        <v>63</v>
      </c>
      <c r="M14" s="31" t="s">
        <v>42</v>
      </c>
      <c r="N14" s="31" t="s">
        <v>192</v>
      </c>
      <c r="O14" s="31" t="s">
        <v>193</v>
      </c>
      <c r="P14" s="31" t="s">
        <v>194</v>
      </c>
      <c r="Q14" s="31"/>
      <c r="R14" s="31"/>
      <c r="S14" s="31"/>
      <c r="T14" s="31" t="s">
        <v>195</v>
      </c>
      <c r="U14" s="31" t="s">
        <v>68</v>
      </c>
      <c r="V14" s="31" t="s">
        <v>196</v>
      </c>
      <c r="W14" s="31" t="s">
        <v>197</v>
      </c>
      <c r="X14" s="31" t="s">
        <v>198</v>
      </c>
      <c r="Y14" s="31" t="s">
        <v>199</v>
      </c>
      <c r="Z14" s="31" t="s">
        <v>200</v>
      </c>
      <c r="AA14" s="31">
        <v>130.16</v>
      </c>
      <c r="AB14" s="31" t="s">
        <v>201</v>
      </c>
      <c r="AC14" s="31" t="s">
        <v>54</v>
      </c>
      <c r="AD14" s="31" t="s">
        <v>55</v>
      </c>
      <c r="AE14" s="31">
        <v>4</v>
      </c>
      <c r="AF14" s="31" t="s">
        <v>88</v>
      </c>
      <c r="AG14" s="31" t="s">
        <v>57</v>
      </c>
      <c r="AH14" s="31"/>
      <c r="AI14" s="31"/>
      <c r="AJ14" s="31" t="s">
        <v>132</v>
      </c>
      <c r="AK14" s="31" t="s">
        <v>202</v>
      </c>
      <c r="AL14" s="31" t="s">
        <v>60</v>
      </c>
      <c r="AM14" s="31"/>
      <c r="AN14" s="31" t="s">
        <v>61</v>
      </c>
      <c r="AO14" s="31"/>
      <c r="AP14" s="9" t="str">
        <f t="shared" si="5"/>
        <v>Validado</v>
      </c>
    </row>
    <row r="15" spans="1:1033" x14ac:dyDescent="0.25">
      <c r="A15" s="15" t="str">
        <f t="shared" si="0"/>
        <v>STY0I71</v>
      </c>
      <c r="B15" s="15" t="str">
        <f t="shared" si="1"/>
        <v>1J4000938</v>
      </c>
      <c r="C15" s="15" t="str">
        <f>VLOOKUP(A15,Destinatario!A:B,2,)</f>
        <v>THIAGO</v>
      </c>
      <c r="D15" s="45">
        <f>VLOOKUP(Y15,CTB!A:C,3,)</f>
        <v>130.16</v>
      </c>
      <c r="E15" s="4" t="str">
        <f t="shared" ca="1" si="2"/>
        <v>Vencida</v>
      </c>
      <c r="F15" s="8">
        <f t="shared" si="3"/>
        <v>45382</v>
      </c>
      <c r="G15" s="15" t="str">
        <f t="shared" si="4"/>
        <v xml:space="preserve"> Link enviado</v>
      </c>
      <c r="H15" s="15"/>
      <c r="I15" s="15" t="str">
        <f ca="1">IFERROR(IF(E15 = "Validado","Enviado",IF(AND(G15 = " Link enviado",G15 = " Aguardando envio do link"),"Enviar",IF(G15 = " Aguardando envio do link", "Enviar",(VLOOKUP(B15,LogEnvio!A:B,2,))))),"Enviar")</f>
        <v>Enviar</v>
      </c>
      <c r="J15" s="31">
        <v>18139369</v>
      </c>
      <c r="K15" s="31" t="s">
        <v>203</v>
      </c>
      <c r="L15" s="31" t="s">
        <v>204</v>
      </c>
      <c r="M15" s="31" t="s">
        <v>42</v>
      </c>
      <c r="N15" s="31" t="s">
        <v>205</v>
      </c>
      <c r="O15" s="31" t="s">
        <v>206</v>
      </c>
      <c r="P15" s="31" t="s">
        <v>207</v>
      </c>
      <c r="Q15" s="31"/>
      <c r="R15" s="31"/>
      <c r="S15" s="31"/>
      <c r="T15" s="31" t="s">
        <v>195</v>
      </c>
      <c r="U15" s="31" t="s">
        <v>68</v>
      </c>
      <c r="V15" s="31" t="s">
        <v>208</v>
      </c>
      <c r="W15" s="31" t="s">
        <v>209</v>
      </c>
      <c r="X15" s="31" t="s">
        <v>210</v>
      </c>
      <c r="Y15" s="31" t="s">
        <v>85</v>
      </c>
      <c r="Z15" s="31" t="s">
        <v>86</v>
      </c>
      <c r="AA15" s="31">
        <v>130.16</v>
      </c>
      <c r="AB15" s="31" t="s">
        <v>211</v>
      </c>
      <c r="AC15" s="31" t="s">
        <v>54</v>
      </c>
      <c r="AD15" s="31" t="s">
        <v>157</v>
      </c>
      <c r="AE15" s="31">
        <v>4</v>
      </c>
      <c r="AF15" s="31" t="s">
        <v>88</v>
      </c>
      <c r="AG15" s="31" t="s">
        <v>57</v>
      </c>
      <c r="AH15" s="31">
        <v>54</v>
      </c>
      <c r="AI15" s="31">
        <v>40</v>
      </c>
      <c r="AJ15" s="31" t="s">
        <v>132</v>
      </c>
      <c r="AK15" s="31"/>
      <c r="AL15" s="31" t="s">
        <v>158</v>
      </c>
      <c r="AM15" s="31"/>
      <c r="AN15" s="31"/>
      <c r="AO15" s="31"/>
      <c r="AP15" s="9" t="str">
        <f t="shared" ca="1" si="5"/>
        <v>Vencida</v>
      </c>
    </row>
    <row r="16" spans="1:1033" x14ac:dyDescent="0.25">
      <c r="A16" s="15" t="str">
        <f t="shared" si="0"/>
        <v>SUX7I21</v>
      </c>
      <c r="B16" s="15" t="str">
        <f t="shared" si="1"/>
        <v>RC00070884</v>
      </c>
      <c r="C16" s="15" t="str">
        <f>VLOOKUP(A16,Destinatario!A:B,2,)</f>
        <v>THIAGO</v>
      </c>
      <c r="D16" s="45">
        <f>VLOOKUP(Y16,CTB!A:C,3,)</f>
        <v>130.16</v>
      </c>
      <c r="E16" s="4" t="str">
        <f t="shared" ca="1" si="2"/>
        <v>Vencida</v>
      </c>
      <c r="F16" s="8">
        <f t="shared" si="3"/>
        <v>45399</v>
      </c>
      <c r="G16" s="15" t="str">
        <f t="shared" si="4"/>
        <v xml:space="preserve"> Link enviado</v>
      </c>
      <c r="H16" s="29">
        <v>45422.829546446759</v>
      </c>
      <c r="I16" s="15">
        <f ca="1">IFERROR(IF(E16 = "Validado","Enviado",IF(AND(G16 = " Link enviado",G16 = " Aguardando envio do link"),"Enviar",IF(G16 = " Aguardando envio do link", "Enviar",(VLOOKUP(B16,LogEnvio!A:B,2,))))),"Enviar")</f>
        <v>45397.602083333331</v>
      </c>
      <c r="J16" s="31">
        <v>18140062</v>
      </c>
      <c r="K16" s="31" t="s">
        <v>212</v>
      </c>
      <c r="L16" s="31" t="s">
        <v>213</v>
      </c>
      <c r="M16" s="31" t="s">
        <v>42</v>
      </c>
      <c r="N16" s="31" t="s">
        <v>214</v>
      </c>
      <c r="O16" s="31" t="s">
        <v>215</v>
      </c>
      <c r="P16" s="31" t="s">
        <v>216</v>
      </c>
      <c r="Q16" s="31"/>
      <c r="R16" s="31"/>
      <c r="S16" s="31"/>
      <c r="T16" s="31" t="s">
        <v>217</v>
      </c>
      <c r="U16" s="31" t="s">
        <v>47</v>
      </c>
      <c r="V16" s="31" t="s">
        <v>168</v>
      </c>
      <c r="W16" s="31" t="s">
        <v>218</v>
      </c>
      <c r="X16" s="31" t="s">
        <v>219</v>
      </c>
      <c r="Y16" s="31" t="s">
        <v>85</v>
      </c>
      <c r="Z16" s="31" t="s">
        <v>86</v>
      </c>
      <c r="AA16" s="31">
        <v>130.16</v>
      </c>
      <c r="AB16" s="31" t="s">
        <v>168</v>
      </c>
      <c r="AC16" s="31" t="s">
        <v>54</v>
      </c>
      <c r="AD16" s="31" t="s">
        <v>157</v>
      </c>
      <c r="AE16" s="31">
        <v>4</v>
      </c>
      <c r="AF16" s="31" t="s">
        <v>88</v>
      </c>
      <c r="AG16" s="31" t="s">
        <v>57</v>
      </c>
      <c r="AH16" s="31"/>
      <c r="AI16" s="31"/>
      <c r="AJ16" s="31" t="s">
        <v>132</v>
      </c>
      <c r="AK16" s="31"/>
      <c r="AL16" s="31" t="s">
        <v>158</v>
      </c>
      <c r="AM16" s="31"/>
      <c r="AN16" s="31"/>
      <c r="AO16" s="31"/>
      <c r="AP16" s="9" t="str">
        <f t="shared" ca="1" si="5"/>
        <v>Vencida</v>
      </c>
    </row>
    <row r="17" spans="1:42" x14ac:dyDescent="0.25">
      <c r="A17" s="15" t="str">
        <f t="shared" si="0"/>
        <v>SYG0C44</v>
      </c>
      <c r="B17" s="15" t="str">
        <f t="shared" si="1"/>
        <v>D000037951</v>
      </c>
      <c r="C17" s="15" t="str">
        <f>VLOOKUP(A17,Destinatario!A:B,2,)</f>
        <v>LEANDRO</v>
      </c>
      <c r="D17" s="45">
        <f>VLOOKUP(Y17,CTB!A:C,3,)</f>
        <v>130.16</v>
      </c>
      <c r="E17" s="4" t="str">
        <f t="shared" si="2"/>
        <v>Validado</v>
      </c>
      <c r="F17" s="8">
        <f t="shared" si="3"/>
        <v>45399</v>
      </c>
      <c r="G17" s="15" t="str">
        <f t="shared" si="4"/>
        <v xml:space="preserve"> Processo de indicação validado pela Movida</v>
      </c>
      <c r="H17" s="29">
        <v>45422.855390266202</v>
      </c>
      <c r="I17" s="15" t="str">
        <f>IFERROR(IF(E17 = "Validado","Enviado",IF(AND(G17 = " Link enviado",G17 = " Aguardando envio do link"),"Enviar",IF(G17 = " Aguardando envio do link", "Enviar",(VLOOKUP(B17,LogEnvio!A:B,2,))))),"Enviar")</f>
        <v>Enviado</v>
      </c>
      <c r="J17" s="31">
        <v>18141734</v>
      </c>
      <c r="K17" s="31" t="s">
        <v>220</v>
      </c>
      <c r="L17" s="31" t="s">
        <v>221</v>
      </c>
      <c r="M17" s="31" t="s">
        <v>42</v>
      </c>
      <c r="N17" s="31" t="s">
        <v>222</v>
      </c>
      <c r="O17" s="31" t="s">
        <v>223</v>
      </c>
      <c r="P17" s="31" t="s">
        <v>224</v>
      </c>
      <c r="Q17" s="31"/>
      <c r="R17" s="31" t="s">
        <v>224</v>
      </c>
      <c r="S17" s="31"/>
      <c r="T17" s="31" t="s">
        <v>225</v>
      </c>
      <c r="U17" s="31" t="s">
        <v>68</v>
      </c>
      <c r="V17" s="31" t="s">
        <v>226</v>
      </c>
      <c r="W17" s="31" t="s">
        <v>227</v>
      </c>
      <c r="X17" s="31" t="s">
        <v>228</v>
      </c>
      <c r="Y17" s="31" t="s">
        <v>85</v>
      </c>
      <c r="Z17" s="31" t="s">
        <v>86</v>
      </c>
      <c r="AA17" s="31">
        <v>130.16</v>
      </c>
      <c r="AB17" s="31" t="s">
        <v>168</v>
      </c>
      <c r="AC17" s="31" t="s">
        <v>190</v>
      </c>
      <c r="AD17" s="31" t="s">
        <v>55</v>
      </c>
      <c r="AE17" s="31">
        <v>4</v>
      </c>
      <c r="AF17" s="31" t="s">
        <v>88</v>
      </c>
      <c r="AG17" s="31" t="s">
        <v>57</v>
      </c>
      <c r="AH17" s="31"/>
      <c r="AI17" s="31"/>
      <c r="AJ17" s="31" t="s">
        <v>229</v>
      </c>
      <c r="AK17" s="31" t="s">
        <v>230</v>
      </c>
      <c r="AL17" s="31" t="s">
        <v>60</v>
      </c>
      <c r="AM17" s="31"/>
      <c r="AN17" s="31"/>
      <c r="AO17" s="31"/>
      <c r="AP17" s="9" t="str">
        <f t="shared" si="5"/>
        <v>Validado</v>
      </c>
    </row>
    <row r="18" spans="1:42" x14ac:dyDescent="0.25">
      <c r="A18" s="15" t="str">
        <f t="shared" si="0"/>
        <v>GDZ8I71</v>
      </c>
      <c r="B18" s="15" t="str">
        <f t="shared" si="1"/>
        <v>TR00336357</v>
      </c>
      <c r="C18" s="15" t="str">
        <f>VLOOKUP(A18,Destinatario!A:B,2,)</f>
        <v>ADRIANO</v>
      </c>
      <c r="D18" s="45">
        <f>VLOOKUP(Y18,CTB!A:C,3,)</f>
        <v>195.23</v>
      </c>
      <c r="E18" s="4" t="str">
        <f t="shared" ca="1" si="2"/>
        <v>Vencida</v>
      </c>
      <c r="F18" s="8">
        <f t="shared" si="3"/>
        <v>45399</v>
      </c>
      <c r="G18" s="15" t="str">
        <f t="shared" si="4"/>
        <v xml:space="preserve"> Link enviado</v>
      </c>
      <c r="H18" s="15"/>
      <c r="I18" s="15">
        <f ca="1">IFERROR(IF(E18 = "Validado","Enviado",IF(AND(G18 = " Link enviado",G18 = " Aguardando envio do link"),"Enviar",IF(G18 = " Aguardando envio do link", "Enviar",(VLOOKUP(B18,LogEnvio!A:B,2,))))),"Enviar")</f>
        <v>45386.376388888893</v>
      </c>
      <c r="J18" s="31">
        <v>18143814</v>
      </c>
      <c r="K18" s="31" t="s">
        <v>231</v>
      </c>
      <c r="L18" s="31" t="s">
        <v>232</v>
      </c>
      <c r="M18" s="31" t="s">
        <v>42</v>
      </c>
      <c r="N18" s="31" t="s">
        <v>233</v>
      </c>
      <c r="O18" s="31" t="s">
        <v>234</v>
      </c>
      <c r="P18" s="31" t="s">
        <v>235</v>
      </c>
      <c r="Q18" s="31"/>
      <c r="R18" s="31"/>
      <c r="S18" s="31"/>
      <c r="T18" s="31" t="s">
        <v>236</v>
      </c>
      <c r="U18" s="31" t="s">
        <v>47</v>
      </c>
      <c r="V18" s="31" t="s">
        <v>48</v>
      </c>
      <c r="W18" s="31" t="s">
        <v>237</v>
      </c>
      <c r="X18" s="31" t="s">
        <v>238</v>
      </c>
      <c r="Y18" s="31" t="s">
        <v>155</v>
      </c>
      <c r="Z18" s="31" t="s">
        <v>156</v>
      </c>
      <c r="AA18" s="31">
        <v>195.23</v>
      </c>
      <c r="AB18" s="31" t="s">
        <v>168</v>
      </c>
      <c r="AC18" s="31" t="s">
        <v>190</v>
      </c>
      <c r="AD18" s="31" t="s">
        <v>157</v>
      </c>
      <c r="AE18" s="31">
        <v>5</v>
      </c>
      <c r="AF18" s="31" t="s">
        <v>100</v>
      </c>
      <c r="AG18" s="31" t="s">
        <v>57</v>
      </c>
      <c r="AH18" s="31"/>
      <c r="AI18" s="31"/>
      <c r="AJ18" s="31" t="s">
        <v>229</v>
      </c>
      <c r="AK18" s="31"/>
      <c r="AL18" s="31" t="s">
        <v>158</v>
      </c>
      <c r="AM18" s="31"/>
      <c r="AN18" s="31"/>
      <c r="AO18" s="31"/>
      <c r="AP18" s="9" t="str">
        <f t="shared" ca="1" si="5"/>
        <v>Vencida</v>
      </c>
    </row>
    <row r="19" spans="1:42" x14ac:dyDescent="0.25">
      <c r="A19" s="15" t="str">
        <f t="shared" si="0"/>
        <v>FRP6J91</v>
      </c>
      <c r="B19" s="15" t="str">
        <f t="shared" si="1"/>
        <v>S040033935</v>
      </c>
      <c r="C19" s="15" t="str">
        <f>VLOOKUP(A19,Destinatario!A:B,2,)</f>
        <v>CLAUDIA</v>
      </c>
      <c r="D19" s="45">
        <f>VLOOKUP(Y19,CTB!A:C,3,)</f>
        <v>130.16</v>
      </c>
      <c r="E19" s="4" t="str">
        <f t="shared" si="2"/>
        <v>Validado</v>
      </c>
      <c r="F19" s="8">
        <f t="shared" si="3"/>
        <v>45393</v>
      </c>
      <c r="G19" s="15" t="str">
        <f t="shared" si="4"/>
        <v xml:space="preserve"> Processo de indicação validado pela Movida</v>
      </c>
      <c r="H19" s="15"/>
      <c r="I19" s="15" t="str">
        <f>IFERROR(IF(E19 = "Validado","Enviado",IF(AND(G19 = " Link enviado",G19 = " Aguardando envio do link"),"Enviar",IF(G19 = " Aguardando envio do link", "Enviar",(VLOOKUP(B19,LogEnvio!A:B,2,))))),"Enviar")</f>
        <v>Enviado</v>
      </c>
      <c r="J19" s="31">
        <v>18159056</v>
      </c>
      <c r="K19" s="31" t="s">
        <v>239</v>
      </c>
      <c r="L19" s="31" t="s">
        <v>240</v>
      </c>
      <c r="M19" s="31" t="s">
        <v>42</v>
      </c>
      <c r="N19" s="31" t="s">
        <v>241</v>
      </c>
      <c r="O19" s="31" t="s">
        <v>242</v>
      </c>
      <c r="P19" s="31" t="s">
        <v>243</v>
      </c>
      <c r="Q19" s="31"/>
      <c r="R19" s="31"/>
      <c r="S19" s="31"/>
      <c r="T19" s="31" t="s">
        <v>107</v>
      </c>
      <c r="U19" s="31" t="s">
        <v>68</v>
      </c>
      <c r="V19" s="31" t="s">
        <v>108</v>
      </c>
      <c r="W19" s="31" t="s">
        <v>244</v>
      </c>
      <c r="X19" s="31" t="s">
        <v>84</v>
      </c>
      <c r="Y19" s="31" t="s">
        <v>85</v>
      </c>
      <c r="Z19" s="31" t="s">
        <v>86</v>
      </c>
      <c r="AA19" s="31">
        <v>130.16</v>
      </c>
      <c r="AB19" s="31" t="s">
        <v>113</v>
      </c>
      <c r="AC19" s="31" t="s">
        <v>114</v>
      </c>
      <c r="AD19" s="31" t="s">
        <v>55</v>
      </c>
      <c r="AE19" s="31">
        <v>4</v>
      </c>
      <c r="AF19" s="31" t="s">
        <v>88</v>
      </c>
      <c r="AG19" s="31" t="s">
        <v>57</v>
      </c>
      <c r="AH19" s="31"/>
      <c r="AI19" s="31"/>
      <c r="AJ19" s="31" t="s">
        <v>245</v>
      </c>
      <c r="AK19" s="31" t="s">
        <v>246</v>
      </c>
      <c r="AL19" s="31" t="s">
        <v>60</v>
      </c>
      <c r="AM19" s="31"/>
      <c r="AN19" s="31" t="s">
        <v>61</v>
      </c>
      <c r="AO19" s="31"/>
      <c r="AP19" s="9" t="str">
        <f t="shared" si="5"/>
        <v>Validado</v>
      </c>
    </row>
    <row r="20" spans="1:42" x14ac:dyDescent="0.25">
      <c r="A20" s="15" t="str">
        <f t="shared" si="0"/>
        <v>SWI5E90</v>
      </c>
      <c r="B20" s="15" t="str">
        <f t="shared" si="1"/>
        <v>M000162449</v>
      </c>
      <c r="C20" s="15" t="str">
        <f>VLOOKUP(A20,Destinatario!A:B,2,)</f>
        <v>LEANDRO</v>
      </c>
      <c r="D20" s="45">
        <f>VLOOKUP(Y20,CTB!A:C,3,)</f>
        <v>293.47000000000003</v>
      </c>
      <c r="E20" s="4" t="str">
        <f t="shared" ca="1" si="2"/>
        <v>Vencida</v>
      </c>
      <c r="F20" s="8">
        <f t="shared" si="3"/>
        <v>45399</v>
      </c>
      <c r="G20" s="15" t="str">
        <f t="shared" si="4"/>
        <v xml:space="preserve"> Link enviado</v>
      </c>
      <c r="H20" s="15"/>
      <c r="I20" s="15">
        <f ca="1">IFERROR(IF(E20 = "Validado","Enviado",IF(AND(G20 = " Link enviado",G20 = " Aguardando envio do link"),"Enviar",IF(G20 = " Aguardando envio do link", "Enviar",(VLOOKUP(B20,LogEnvio!A:B,2,))))),"Enviar")</f>
        <v>45427.643750000003</v>
      </c>
      <c r="J20" s="31">
        <v>18160121</v>
      </c>
      <c r="K20" s="31" t="s">
        <v>247</v>
      </c>
      <c r="L20" s="31" t="s">
        <v>248</v>
      </c>
      <c r="M20" s="31" t="s">
        <v>42</v>
      </c>
      <c r="N20" s="31" t="s">
        <v>249</v>
      </c>
      <c r="O20" s="31" t="s">
        <v>250</v>
      </c>
      <c r="P20" s="31" t="s">
        <v>251</v>
      </c>
      <c r="Q20" s="31"/>
      <c r="R20" s="31"/>
      <c r="S20" s="31"/>
      <c r="T20" s="31" t="s">
        <v>252</v>
      </c>
      <c r="U20" s="31" t="s">
        <v>47</v>
      </c>
      <c r="V20" s="31" t="s">
        <v>168</v>
      </c>
      <c r="W20" s="31" t="s">
        <v>253</v>
      </c>
      <c r="X20" s="31" t="s">
        <v>254</v>
      </c>
      <c r="Y20" s="31" t="s">
        <v>255</v>
      </c>
      <c r="Z20" s="31" t="s">
        <v>256</v>
      </c>
      <c r="AA20" s="31">
        <v>293.47000000000003</v>
      </c>
      <c r="AB20" s="31" t="s">
        <v>168</v>
      </c>
      <c r="AC20" s="31" t="s">
        <v>54</v>
      </c>
      <c r="AD20" s="31" t="s">
        <v>157</v>
      </c>
      <c r="AE20" s="31">
        <v>7</v>
      </c>
      <c r="AF20" s="31" t="s">
        <v>56</v>
      </c>
      <c r="AG20" s="31" t="s">
        <v>57</v>
      </c>
      <c r="AH20" s="31"/>
      <c r="AI20" s="31"/>
      <c r="AJ20" s="31" t="s">
        <v>245</v>
      </c>
      <c r="AK20" s="31"/>
      <c r="AL20" s="31" t="s">
        <v>158</v>
      </c>
      <c r="AM20" s="31"/>
      <c r="AN20" s="31"/>
      <c r="AO20" s="31"/>
      <c r="AP20" s="9" t="str">
        <f t="shared" ca="1" si="5"/>
        <v>Vencida</v>
      </c>
    </row>
    <row r="21" spans="1:42" x14ac:dyDescent="0.25">
      <c r="A21" s="15" t="str">
        <f t="shared" si="0"/>
        <v>SYG0C98</v>
      </c>
      <c r="B21" s="15" t="str">
        <f t="shared" si="1"/>
        <v>TE01722533</v>
      </c>
      <c r="C21" s="15" t="str">
        <f>VLOOKUP(A21,Destinatario!A:B,2,)</f>
        <v>HENRIQUE</v>
      </c>
      <c r="D21" s="45">
        <f>VLOOKUP(Y21,CTB!A:C,3,)</f>
        <v>130.16</v>
      </c>
      <c r="E21" s="4" t="str">
        <f t="shared" si="2"/>
        <v>Validado</v>
      </c>
      <c r="F21" s="8">
        <f t="shared" si="3"/>
        <v>45420</v>
      </c>
      <c r="G21" s="15" t="str">
        <f t="shared" si="4"/>
        <v xml:space="preserve"> Processo de indicação validado pela Movida</v>
      </c>
      <c r="H21" s="15"/>
      <c r="I21" s="15" t="str">
        <f>IFERROR(IF(E21 = "Validado","Enviado",IF(AND(G21 = " Link enviado",G21 = " Aguardando envio do link"),"Enviar",IF(G21 = " Aguardando envio do link", "Enviar",(VLOOKUP(B21,LogEnvio!A:B,2,))))),"Enviar")</f>
        <v>Enviado</v>
      </c>
      <c r="J21" s="31">
        <v>18181356</v>
      </c>
      <c r="K21" s="31" t="s">
        <v>134</v>
      </c>
      <c r="L21" s="31" t="s">
        <v>135</v>
      </c>
      <c r="M21" s="31" t="s">
        <v>42</v>
      </c>
      <c r="N21" s="31" t="s">
        <v>257</v>
      </c>
      <c r="O21" s="31" t="s">
        <v>258</v>
      </c>
      <c r="P21" s="31" t="s">
        <v>259</v>
      </c>
      <c r="Q21" s="31"/>
      <c r="R21" s="31"/>
      <c r="S21" s="31"/>
      <c r="T21" s="31" t="s">
        <v>139</v>
      </c>
      <c r="U21" s="31" t="s">
        <v>47</v>
      </c>
      <c r="V21" s="31" t="s">
        <v>48</v>
      </c>
      <c r="W21" s="31" t="s">
        <v>260</v>
      </c>
      <c r="X21" s="31" t="s">
        <v>141</v>
      </c>
      <c r="Y21" s="31" t="s">
        <v>142</v>
      </c>
      <c r="Z21" s="31" t="s">
        <v>143</v>
      </c>
      <c r="AA21" s="31">
        <v>130.16</v>
      </c>
      <c r="AB21" s="31" t="s">
        <v>261</v>
      </c>
      <c r="AC21" s="31" t="s">
        <v>54</v>
      </c>
      <c r="AD21" s="31" t="s">
        <v>55</v>
      </c>
      <c r="AE21" s="31">
        <v>4</v>
      </c>
      <c r="AF21" s="31" t="s">
        <v>88</v>
      </c>
      <c r="AG21" s="31" t="s">
        <v>57</v>
      </c>
      <c r="AH21" s="31"/>
      <c r="AI21" s="31"/>
      <c r="AJ21" s="31" t="s">
        <v>262</v>
      </c>
      <c r="AK21" s="31" t="s">
        <v>145</v>
      </c>
      <c r="AL21" s="31" t="s">
        <v>60</v>
      </c>
      <c r="AM21" s="31"/>
      <c r="AN21" s="31" t="s">
        <v>61</v>
      </c>
      <c r="AO21" s="31"/>
      <c r="AP21" s="9" t="str">
        <f t="shared" si="5"/>
        <v>Validado</v>
      </c>
    </row>
    <row r="22" spans="1:42" x14ac:dyDescent="0.25">
      <c r="A22" s="15" t="str">
        <f t="shared" si="0"/>
        <v>SYG0C35</v>
      </c>
      <c r="B22" s="15" t="str">
        <f t="shared" si="1"/>
        <v>TE01718405</v>
      </c>
      <c r="C22" s="15" t="str">
        <f>VLOOKUP(A22,Destinatario!A:B,2,)</f>
        <v>HENRIQUE</v>
      </c>
      <c r="D22" s="45">
        <f>VLOOKUP(Y22,CTB!A:C,3,)</f>
        <v>130.16</v>
      </c>
      <c r="E22" s="4" t="str">
        <f t="shared" si="2"/>
        <v>Validado</v>
      </c>
      <c r="F22" s="8">
        <f t="shared" si="3"/>
        <v>45420</v>
      </c>
      <c r="G22" s="15" t="str">
        <f t="shared" si="4"/>
        <v xml:space="preserve"> Processo de indicação validado pela Movida</v>
      </c>
      <c r="H22" s="15"/>
      <c r="I22" s="15" t="str">
        <f>IFERROR(IF(E22 = "Validado","Enviado",IF(AND(G22 = " Link enviado",G22 = " Aguardando envio do link"),"Enviar",IF(G22 = " Aguardando envio do link", "Enviar",(VLOOKUP(B22,LogEnvio!A:B,2,))))),"Enviar")</f>
        <v>Enviado</v>
      </c>
      <c r="J22" s="31">
        <v>18181357</v>
      </c>
      <c r="K22" s="31" t="s">
        <v>263</v>
      </c>
      <c r="L22" s="31" t="s">
        <v>264</v>
      </c>
      <c r="M22" s="31" t="s">
        <v>42</v>
      </c>
      <c r="N22" s="31" t="s">
        <v>265</v>
      </c>
      <c r="O22" s="31" t="s">
        <v>266</v>
      </c>
      <c r="P22" s="31" t="s">
        <v>267</v>
      </c>
      <c r="Q22" s="31"/>
      <c r="R22" s="31"/>
      <c r="S22" s="31"/>
      <c r="T22" s="31" t="s">
        <v>139</v>
      </c>
      <c r="U22" s="31" t="s">
        <v>47</v>
      </c>
      <c r="V22" s="31" t="s">
        <v>48</v>
      </c>
      <c r="W22" s="31" t="s">
        <v>268</v>
      </c>
      <c r="X22" s="31" t="s">
        <v>141</v>
      </c>
      <c r="Y22" s="31" t="s">
        <v>142</v>
      </c>
      <c r="Z22" s="31" t="s">
        <v>143</v>
      </c>
      <c r="AA22" s="31">
        <v>130.16</v>
      </c>
      <c r="AB22" s="31" t="s">
        <v>261</v>
      </c>
      <c r="AC22" s="31" t="s">
        <v>54</v>
      </c>
      <c r="AD22" s="31" t="s">
        <v>55</v>
      </c>
      <c r="AE22" s="31">
        <v>4</v>
      </c>
      <c r="AF22" s="31" t="s">
        <v>88</v>
      </c>
      <c r="AG22" s="31" t="s">
        <v>57</v>
      </c>
      <c r="AH22" s="31"/>
      <c r="AI22" s="31"/>
      <c r="AJ22" s="31" t="s">
        <v>262</v>
      </c>
      <c r="AK22" s="31" t="s">
        <v>269</v>
      </c>
      <c r="AL22" s="31" t="s">
        <v>60</v>
      </c>
      <c r="AM22" s="31"/>
      <c r="AN22" s="31" t="s">
        <v>61</v>
      </c>
      <c r="AO22" s="31"/>
      <c r="AP22" s="9" t="str">
        <f t="shared" si="5"/>
        <v>Validado</v>
      </c>
    </row>
    <row r="23" spans="1:42" x14ac:dyDescent="0.25">
      <c r="A23" s="15" t="str">
        <f t="shared" si="0"/>
        <v>SYG0E55</v>
      </c>
      <c r="B23" s="15" t="str">
        <f t="shared" si="1"/>
        <v>TE01717352</v>
      </c>
      <c r="C23" s="15" t="str">
        <f>VLOOKUP(A23,Destinatario!A:B,2,)</f>
        <v>HENRIQUE</v>
      </c>
      <c r="D23" s="45">
        <f>VLOOKUP(Y23,CTB!A:C,3,)</f>
        <v>293.47000000000003</v>
      </c>
      <c r="E23" s="4" t="str">
        <f t="shared" si="2"/>
        <v>Validado</v>
      </c>
      <c r="F23" s="8">
        <f t="shared" si="3"/>
        <v>45416</v>
      </c>
      <c r="G23" s="15" t="str">
        <f t="shared" si="4"/>
        <v xml:space="preserve"> Processo de indicação validado pela Movida</v>
      </c>
      <c r="H23" s="15"/>
      <c r="I23" s="15" t="str">
        <f>IFERROR(IF(E23 = "Validado","Enviado",IF(AND(G23 = " Link enviado",G23 = " Aguardando envio do link"),"Enviar",IF(G23 = " Aguardando envio do link", "Enviar",(VLOOKUP(B23,LogEnvio!A:B,2,))))),"Enviar")</f>
        <v>Enviado</v>
      </c>
      <c r="J23" s="31">
        <v>18181359</v>
      </c>
      <c r="K23" s="31" t="s">
        <v>270</v>
      </c>
      <c r="L23" s="31" t="s">
        <v>271</v>
      </c>
      <c r="M23" s="31" t="s">
        <v>42</v>
      </c>
      <c r="N23" s="31" t="s">
        <v>272</v>
      </c>
      <c r="O23" s="31" t="s">
        <v>273</v>
      </c>
      <c r="P23" s="31" t="s">
        <v>274</v>
      </c>
      <c r="Q23" s="31"/>
      <c r="R23" s="31"/>
      <c r="S23" s="31"/>
      <c r="T23" s="31" t="s">
        <v>139</v>
      </c>
      <c r="U23" s="31" t="s">
        <v>47</v>
      </c>
      <c r="V23" s="31" t="s">
        <v>48</v>
      </c>
      <c r="W23" s="31" t="s">
        <v>275</v>
      </c>
      <c r="X23" s="31" t="s">
        <v>141</v>
      </c>
      <c r="Y23" s="31" t="s">
        <v>276</v>
      </c>
      <c r="Z23" s="31" t="s">
        <v>277</v>
      </c>
      <c r="AA23" s="31">
        <v>293.47000000000003</v>
      </c>
      <c r="AB23" s="31" t="s">
        <v>278</v>
      </c>
      <c r="AC23" s="31" t="s">
        <v>54</v>
      </c>
      <c r="AD23" s="31" t="s">
        <v>55</v>
      </c>
      <c r="AE23" s="31">
        <v>7</v>
      </c>
      <c r="AF23" s="31" t="s">
        <v>56</v>
      </c>
      <c r="AG23" s="31" t="s">
        <v>57</v>
      </c>
      <c r="AH23" s="31"/>
      <c r="AI23" s="31"/>
      <c r="AJ23" s="31" t="s">
        <v>262</v>
      </c>
      <c r="AK23" s="31" t="s">
        <v>279</v>
      </c>
      <c r="AL23" s="31" t="s">
        <v>60</v>
      </c>
      <c r="AM23" s="31"/>
      <c r="AN23" s="31" t="s">
        <v>61</v>
      </c>
      <c r="AO23" s="31"/>
      <c r="AP23" s="9" t="str">
        <f t="shared" si="5"/>
        <v>Validado</v>
      </c>
    </row>
    <row r="24" spans="1:42" x14ac:dyDescent="0.25">
      <c r="A24" s="15" t="str">
        <f t="shared" si="0"/>
        <v>SYG9I01</v>
      </c>
      <c r="B24" s="15" t="str">
        <f t="shared" si="1"/>
        <v>R002967748</v>
      </c>
      <c r="C24" s="15" t="str">
        <f>VLOOKUP(A24,Destinatario!A:B,2,)</f>
        <v>EDMILTON</v>
      </c>
      <c r="D24" s="45">
        <f>VLOOKUP(Y24,CTB!A:C,3,)</f>
        <v>130.16</v>
      </c>
      <c r="E24" s="4" t="str">
        <f t="shared" si="2"/>
        <v>Validado</v>
      </c>
      <c r="F24" s="8">
        <f t="shared" si="3"/>
        <v>45399</v>
      </c>
      <c r="G24" s="15" t="str">
        <f t="shared" si="4"/>
        <v xml:space="preserve"> Processo de indicação validado pela Movida</v>
      </c>
      <c r="H24" s="15"/>
      <c r="I24" s="15" t="str">
        <f>IFERROR(IF(E24 = "Validado","Enviado",IF(AND(G24 = " Link enviado",G24 = " Aguardando envio do link"),"Enviar",IF(G24 = " Aguardando envio do link", "Enviar",(VLOOKUP(B24,LogEnvio!A:B,2,))))),"Enviar")</f>
        <v>Enviado</v>
      </c>
      <c r="J24" s="31">
        <v>18181370</v>
      </c>
      <c r="K24" s="31" t="s">
        <v>280</v>
      </c>
      <c r="L24" s="31" t="s">
        <v>281</v>
      </c>
      <c r="M24" s="31" t="s">
        <v>42</v>
      </c>
      <c r="N24" s="31" t="s">
        <v>282</v>
      </c>
      <c r="O24" s="31" t="s">
        <v>283</v>
      </c>
      <c r="P24" s="31" t="s">
        <v>284</v>
      </c>
      <c r="Q24" s="31"/>
      <c r="R24" s="31"/>
      <c r="S24" s="31"/>
      <c r="T24" s="31" t="s">
        <v>285</v>
      </c>
      <c r="U24" s="31" t="s">
        <v>47</v>
      </c>
      <c r="V24" s="31" t="s">
        <v>48</v>
      </c>
      <c r="W24" s="31" t="s">
        <v>286</v>
      </c>
      <c r="X24" s="31" t="s">
        <v>287</v>
      </c>
      <c r="Y24" s="31" t="s">
        <v>85</v>
      </c>
      <c r="Z24" s="31" t="s">
        <v>86</v>
      </c>
      <c r="AA24" s="31">
        <v>130.16</v>
      </c>
      <c r="AB24" s="31" t="s">
        <v>168</v>
      </c>
      <c r="AC24" s="31" t="s">
        <v>54</v>
      </c>
      <c r="AD24" s="31" t="s">
        <v>55</v>
      </c>
      <c r="AE24" s="31">
        <v>4</v>
      </c>
      <c r="AF24" s="31" t="s">
        <v>88</v>
      </c>
      <c r="AG24" s="31" t="s">
        <v>57</v>
      </c>
      <c r="AH24" s="31">
        <v>55</v>
      </c>
      <c r="AI24" s="31">
        <v>50</v>
      </c>
      <c r="AJ24" s="31" t="s">
        <v>262</v>
      </c>
      <c r="AK24" s="31" t="s">
        <v>288</v>
      </c>
      <c r="AL24" s="31" t="s">
        <v>60</v>
      </c>
      <c r="AM24" s="31"/>
      <c r="AN24" s="31" t="s">
        <v>61</v>
      </c>
      <c r="AO24" s="31"/>
      <c r="AP24" s="9" t="str">
        <f t="shared" si="5"/>
        <v>Validado</v>
      </c>
    </row>
    <row r="25" spans="1:42" x14ac:dyDescent="0.25">
      <c r="A25" s="15" t="str">
        <f t="shared" si="0"/>
        <v>SYG0E98</v>
      </c>
      <c r="B25" s="15" t="str">
        <f t="shared" si="1"/>
        <v>T723874573</v>
      </c>
      <c r="C25" s="15" t="str">
        <f>VLOOKUP(A25,Destinatario!A:B,2,)</f>
        <v>MATEUS</v>
      </c>
      <c r="D25" s="45">
        <f>VLOOKUP(Y25,CTB!A:C,3,)</f>
        <v>880.41</v>
      </c>
      <c r="E25" s="4" t="str">
        <f t="shared" si="2"/>
        <v>Validado</v>
      </c>
      <c r="F25" s="8">
        <f t="shared" si="3"/>
        <v>45418</v>
      </c>
      <c r="G25" s="15" t="str">
        <f t="shared" si="4"/>
        <v xml:space="preserve"> Processo de indicação validado pela Movida</v>
      </c>
      <c r="H25" s="15"/>
      <c r="I25" s="15" t="str">
        <f>IFERROR(IF(E25 = "Validado","Enviado",IF(AND(G25 = " Link enviado",G25 = " Aguardando envio do link"),"Enviar",IF(G25 = " Aguardando envio do link", "Enviar",(VLOOKUP(B25,LogEnvio!A:B,2,))))),"Enviar")</f>
        <v>Enviado</v>
      </c>
      <c r="J25" s="31">
        <v>18181518</v>
      </c>
      <c r="K25" s="31" t="s">
        <v>289</v>
      </c>
      <c r="L25" s="31" t="s">
        <v>290</v>
      </c>
      <c r="M25" s="31" t="s">
        <v>42</v>
      </c>
      <c r="N25" s="31" t="s">
        <v>291</v>
      </c>
      <c r="O25" s="31" t="s">
        <v>292</v>
      </c>
      <c r="P25" s="31" t="s">
        <v>293</v>
      </c>
      <c r="Q25" s="31"/>
      <c r="R25" s="31"/>
      <c r="S25" s="31"/>
      <c r="T25" s="31" t="s">
        <v>127</v>
      </c>
      <c r="U25" s="31" t="s">
        <v>68</v>
      </c>
      <c r="V25" s="31" t="s">
        <v>294</v>
      </c>
      <c r="W25" s="31" t="s">
        <v>295</v>
      </c>
      <c r="X25" s="31" t="s">
        <v>296</v>
      </c>
      <c r="Y25" s="31" t="s">
        <v>297</v>
      </c>
      <c r="Z25" s="31" t="s">
        <v>298</v>
      </c>
      <c r="AA25" s="31">
        <v>880.41</v>
      </c>
      <c r="AB25" s="31" t="s">
        <v>299</v>
      </c>
      <c r="AC25" s="31" t="s">
        <v>75</v>
      </c>
      <c r="AD25" s="31" t="s">
        <v>55</v>
      </c>
      <c r="AE25" s="31">
        <v>7</v>
      </c>
      <c r="AF25" s="31" t="s">
        <v>56</v>
      </c>
      <c r="AG25" s="31" t="s">
        <v>57</v>
      </c>
      <c r="AH25" s="31"/>
      <c r="AI25" s="31"/>
      <c r="AJ25" s="31" t="s">
        <v>262</v>
      </c>
      <c r="AK25" s="31" t="s">
        <v>300</v>
      </c>
      <c r="AL25" s="31" t="s">
        <v>60</v>
      </c>
      <c r="AM25" s="31"/>
      <c r="AN25" s="31"/>
      <c r="AO25" s="31"/>
      <c r="AP25" s="9" t="str">
        <f t="shared" si="5"/>
        <v>Validado</v>
      </c>
    </row>
    <row r="26" spans="1:42" x14ac:dyDescent="0.25">
      <c r="A26" s="15" t="str">
        <f t="shared" si="0"/>
        <v>STK5J11</v>
      </c>
      <c r="B26" s="15" t="str">
        <f t="shared" si="1"/>
        <v>AM02868873</v>
      </c>
      <c r="C26" s="15" t="str">
        <f>VLOOKUP(A26,Destinatario!A:B,2,)</f>
        <v>CLAUDIA</v>
      </c>
      <c r="D26" s="45">
        <f>VLOOKUP(Y26,CTB!A:C,3,)</f>
        <v>293.47000000000003</v>
      </c>
      <c r="E26" s="4" t="str">
        <f t="shared" ca="1" si="2"/>
        <v>Vencida</v>
      </c>
      <c r="F26" s="8">
        <f t="shared" si="3"/>
        <v>45392</v>
      </c>
      <c r="G26" s="15" t="str">
        <f t="shared" si="4"/>
        <v xml:space="preserve"> Upload Cnh pendente</v>
      </c>
      <c r="H26" s="15"/>
      <c r="I26" s="15" t="str">
        <f ca="1">IFERROR(IF(E26 = "Validado","Enviado",IF(AND(G26 = " Link enviado",G26 = " Aguardando envio do link"),"Enviar",IF(G26 = " Aguardando envio do link", "Enviar",(VLOOKUP(B26,LogEnvio!A:B,2,))))),"Enviar")</f>
        <v>Enviar</v>
      </c>
      <c r="J26" s="31">
        <v>18183592</v>
      </c>
      <c r="K26" s="31" t="s">
        <v>301</v>
      </c>
      <c r="L26" s="31" t="s">
        <v>302</v>
      </c>
      <c r="M26" s="31" t="s">
        <v>42</v>
      </c>
      <c r="N26" s="31" t="s">
        <v>303</v>
      </c>
      <c r="O26" s="31" t="s">
        <v>304</v>
      </c>
      <c r="P26" s="31" t="s">
        <v>305</v>
      </c>
      <c r="Q26" s="31"/>
      <c r="R26" s="31" t="s">
        <v>305</v>
      </c>
      <c r="S26" s="31"/>
      <c r="T26" s="31" t="s">
        <v>306</v>
      </c>
      <c r="U26" s="31" t="s">
        <v>47</v>
      </c>
      <c r="V26" s="31" t="s">
        <v>307</v>
      </c>
      <c r="W26" s="31" t="s">
        <v>308</v>
      </c>
      <c r="X26" s="31" t="s">
        <v>309</v>
      </c>
      <c r="Y26" s="31" t="s">
        <v>72</v>
      </c>
      <c r="Z26" s="31" t="s">
        <v>73</v>
      </c>
      <c r="AA26" s="31">
        <v>293.47000000000003</v>
      </c>
      <c r="AB26" s="31" t="s">
        <v>108</v>
      </c>
      <c r="AC26" s="31" t="s">
        <v>190</v>
      </c>
      <c r="AD26" s="31" t="s">
        <v>157</v>
      </c>
      <c r="AE26" s="31">
        <v>7</v>
      </c>
      <c r="AF26" s="31" t="s">
        <v>56</v>
      </c>
      <c r="AG26" s="31" t="s">
        <v>57</v>
      </c>
      <c r="AH26" s="31"/>
      <c r="AI26" s="31"/>
      <c r="AJ26" s="31" t="s">
        <v>262</v>
      </c>
      <c r="AK26" s="31"/>
      <c r="AL26" s="31" t="s">
        <v>310</v>
      </c>
      <c r="AM26" s="31"/>
      <c r="AN26" s="31"/>
      <c r="AO26" s="31"/>
      <c r="AP26" s="9" t="str">
        <f t="shared" ca="1" si="5"/>
        <v>Vencida</v>
      </c>
    </row>
    <row r="27" spans="1:42" x14ac:dyDescent="0.25">
      <c r="A27" s="15" t="str">
        <f t="shared" si="0"/>
        <v>GJV6G51</v>
      </c>
      <c r="B27" s="15" t="str">
        <f t="shared" si="1"/>
        <v>B156753944</v>
      </c>
      <c r="C27" s="15" t="str">
        <f>VLOOKUP(A27,Destinatario!A:B,2,)</f>
        <v>CLAUDIA</v>
      </c>
      <c r="D27" s="45">
        <f>VLOOKUP(Y27,CTB!A:C,3,)</f>
        <v>195.23</v>
      </c>
      <c r="E27" s="4" t="str">
        <f t="shared" si="2"/>
        <v>Validado</v>
      </c>
      <c r="F27" s="8">
        <f t="shared" si="3"/>
        <v>45408</v>
      </c>
      <c r="G27" s="15" t="str">
        <f t="shared" si="4"/>
        <v xml:space="preserve"> Processo de indicação validado pela Movida</v>
      </c>
      <c r="H27" s="15"/>
      <c r="I27" s="15" t="str">
        <f>IFERROR(IF(E27 = "Validado","Enviado",IF(AND(G27 = " Link enviado",G27 = " Aguardando envio do link"),"Enviar",IF(G27 = " Aguardando envio do link", "Enviar",(VLOOKUP(B27,LogEnvio!A:B,2,))))),"Enviar")</f>
        <v>Enviado</v>
      </c>
      <c r="J27" s="31">
        <v>18184275</v>
      </c>
      <c r="K27" s="31" t="s">
        <v>311</v>
      </c>
      <c r="L27" s="31" t="s">
        <v>312</v>
      </c>
      <c r="M27" s="31" t="s">
        <v>42</v>
      </c>
      <c r="N27" s="31" t="s">
        <v>313</v>
      </c>
      <c r="O27" s="31" t="s">
        <v>314</v>
      </c>
      <c r="P27" s="31" t="s">
        <v>315</v>
      </c>
      <c r="Q27" s="31"/>
      <c r="R27" s="31"/>
      <c r="S27" s="31"/>
      <c r="T27" s="31" t="s">
        <v>127</v>
      </c>
      <c r="U27" s="31" t="s">
        <v>68</v>
      </c>
      <c r="V27" s="31" t="s">
        <v>316</v>
      </c>
      <c r="W27" s="31" t="s">
        <v>317</v>
      </c>
      <c r="X27" s="31" t="s">
        <v>84</v>
      </c>
      <c r="Y27" s="31" t="s">
        <v>318</v>
      </c>
      <c r="Z27" s="31" t="s">
        <v>319</v>
      </c>
      <c r="AA27" s="31">
        <v>195.23</v>
      </c>
      <c r="AB27" s="31" t="s">
        <v>320</v>
      </c>
      <c r="AC27" s="31" t="s">
        <v>75</v>
      </c>
      <c r="AD27" s="31" t="s">
        <v>55</v>
      </c>
      <c r="AE27" s="31">
        <v>5</v>
      </c>
      <c r="AF27" s="31" t="s">
        <v>100</v>
      </c>
      <c r="AG27" s="31" t="s">
        <v>57</v>
      </c>
      <c r="AH27" s="31"/>
      <c r="AI27" s="31"/>
      <c r="AJ27" s="31" t="s">
        <v>262</v>
      </c>
      <c r="AK27" s="31" t="s">
        <v>321</v>
      </c>
      <c r="AL27" s="31" t="s">
        <v>60</v>
      </c>
      <c r="AM27" s="31"/>
      <c r="AN27" s="31" t="s">
        <v>61</v>
      </c>
      <c r="AO27" s="31"/>
      <c r="AP27" s="9" t="str">
        <f t="shared" si="5"/>
        <v>Validado</v>
      </c>
    </row>
    <row r="28" spans="1:42" x14ac:dyDescent="0.25">
      <c r="A28" s="15" t="str">
        <f t="shared" si="0"/>
        <v>SYG0C27</v>
      </c>
      <c r="B28" s="15" t="str">
        <f t="shared" si="1"/>
        <v>E026854453</v>
      </c>
      <c r="C28" s="15" t="str">
        <f>VLOOKUP(A28,Destinatario!A:B,2,)</f>
        <v>HENRIQUE</v>
      </c>
      <c r="D28" s="45">
        <f>VLOOKUP(Y28,CTB!A:C,3,)</f>
        <v>195.23</v>
      </c>
      <c r="E28" s="4" t="str">
        <f t="shared" si="2"/>
        <v>Validado</v>
      </c>
      <c r="F28" s="8">
        <f t="shared" si="3"/>
        <v>45420</v>
      </c>
      <c r="G28" s="15" t="str">
        <f t="shared" si="4"/>
        <v xml:space="preserve"> Processo de indicação validado pela Movida</v>
      </c>
      <c r="H28" s="15"/>
      <c r="I28" s="15" t="str">
        <f>IFERROR(IF(E28 = "Validado","Enviado",IF(AND(G28 = " Link enviado",G28 = " Aguardando envio do link"),"Enviar",IF(G28 = " Aguardando envio do link", "Enviar",(VLOOKUP(B28,LogEnvio!A:B,2,))))),"Enviar")</f>
        <v>Enviado</v>
      </c>
      <c r="J28" s="31">
        <v>18184986</v>
      </c>
      <c r="K28" s="31" t="s">
        <v>322</v>
      </c>
      <c r="L28" s="31" t="s">
        <v>323</v>
      </c>
      <c r="M28" s="31" t="s">
        <v>42</v>
      </c>
      <c r="N28" s="31" t="s">
        <v>324</v>
      </c>
      <c r="O28" s="31" t="s">
        <v>325</v>
      </c>
      <c r="P28" s="31" t="s">
        <v>326</v>
      </c>
      <c r="Q28" s="31"/>
      <c r="R28" s="31"/>
      <c r="S28" s="31"/>
      <c r="T28" s="31" t="s">
        <v>327</v>
      </c>
      <c r="U28" s="31" t="s">
        <v>47</v>
      </c>
      <c r="V28" s="31" t="s">
        <v>48</v>
      </c>
      <c r="W28" s="31" t="s">
        <v>328</v>
      </c>
      <c r="X28" s="31" t="s">
        <v>329</v>
      </c>
      <c r="Y28" s="31" t="s">
        <v>330</v>
      </c>
      <c r="Z28" s="31" t="s">
        <v>331</v>
      </c>
      <c r="AA28" s="31">
        <v>195.23</v>
      </c>
      <c r="AB28" s="31" t="s">
        <v>261</v>
      </c>
      <c r="AC28" s="31" t="s">
        <v>54</v>
      </c>
      <c r="AD28" s="31" t="s">
        <v>55</v>
      </c>
      <c r="AE28" s="31">
        <v>5</v>
      </c>
      <c r="AF28" s="31" t="s">
        <v>100</v>
      </c>
      <c r="AG28" s="31" t="s">
        <v>57</v>
      </c>
      <c r="AH28" s="31"/>
      <c r="AI28" s="31"/>
      <c r="AJ28" s="31" t="s">
        <v>262</v>
      </c>
      <c r="AK28" s="31" t="s">
        <v>332</v>
      </c>
      <c r="AL28" s="31" t="s">
        <v>60</v>
      </c>
      <c r="AM28" s="31"/>
      <c r="AN28" s="31" t="s">
        <v>61</v>
      </c>
      <c r="AO28" s="31"/>
      <c r="AP28" s="9" t="str">
        <f t="shared" si="5"/>
        <v>Validado</v>
      </c>
    </row>
    <row r="29" spans="1:42" x14ac:dyDescent="0.25">
      <c r="A29" s="15" t="str">
        <f t="shared" si="0"/>
        <v>SYG0D35</v>
      </c>
      <c r="B29" s="15" t="str">
        <f t="shared" si="1"/>
        <v>R000138698</v>
      </c>
      <c r="C29" s="15" t="str">
        <f>VLOOKUP(A29,Destinatario!A:B,2,)</f>
        <v>LEANDRO</v>
      </c>
      <c r="D29" s="45">
        <f>VLOOKUP(Y29,CTB!A:C,3,)</f>
        <v>130.16</v>
      </c>
      <c r="E29" s="4" t="str">
        <f t="shared" si="2"/>
        <v>Validado</v>
      </c>
      <c r="F29" s="8">
        <f t="shared" si="3"/>
        <v>45406</v>
      </c>
      <c r="G29" s="15" t="str">
        <f t="shared" si="4"/>
        <v xml:space="preserve"> Processo de indicação validado pela Movida</v>
      </c>
      <c r="H29" s="15"/>
      <c r="I29" s="15" t="str">
        <f>IFERROR(IF(E29 = "Validado","Enviado",IF(AND(G29 = " Link enviado",G29 = " Aguardando envio do link"),"Enviar",IF(G29 = " Aguardando envio do link", "Enviar",(VLOOKUP(B29,LogEnvio!A:B,2,))))),"Enviar")</f>
        <v>Enviado</v>
      </c>
      <c r="J29" s="31">
        <v>18190021</v>
      </c>
      <c r="K29" s="31" t="s">
        <v>333</v>
      </c>
      <c r="L29" s="31" t="s">
        <v>334</v>
      </c>
      <c r="M29" s="31" t="s">
        <v>42</v>
      </c>
      <c r="N29" s="31" t="s">
        <v>335</v>
      </c>
      <c r="O29" s="31" t="s">
        <v>336</v>
      </c>
      <c r="P29" s="31" t="s">
        <v>337</v>
      </c>
      <c r="Q29" s="31"/>
      <c r="R29" s="31" t="s">
        <v>337</v>
      </c>
      <c r="S29" s="31"/>
      <c r="T29" s="31" t="s">
        <v>338</v>
      </c>
      <c r="U29" s="31" t="s">
        <v>68</v>
      </c>
      <c r="V29" s="31" t="s">
        <v>339</v>
      </c>
      <c r="W29" s="31" t="s">
        <v>340</v>
      </c>
      <c r="X29" s="31" t="s">
        <v>341</v>
      </c>
      <c r="Y29" s="31" t="s">
        <v>85</v>
      </c>
      <c r="Z29" s="31" t="s">
        <v>86</v>
      </c>
      <c r="AA29" s="31">
        <v>130.16</v>
      </c>
      <c r="AB29" s="31" t="s">
        <v>53</v>
      </c>
      <c r="AC29" s="31" t="s">
        <v>54</v>
      </c>
      <c r="AD29" s="31" t="s">
        <v>55</v>
      </c>
      <c r="AE29" s="31">
        <v>4</v>
      </c>
      <c r="AF29" s="31" t="s">
        <v>88</v>
      </c>
      <c r="AG29" s="31" t="s">
        <v>57</v>
      </c>
      <c r="AH29" s="31"/>
      <c r="AI29" s="31"/>
      <c r="AJ29" s="31" t="s">
        <v>262</v>
      </c>
      <c r="AK29" s="31" t="s">
        <v>342</v>
      </c>
      <c r="AL29" s="31" t="s">
        <v>60</v>
      </c>
      <c r="AM29" s="31"/>
      <c r="AN29" s="31" t="s">
        <v>61</v>
      </c>
      <c r="AO29" s="31"/>
      <c r="AP29" s="9" t="str">
        <f t="shared" si="5"/>
        <v>Validado</v>
      </c>
    </row>
    <row r="30" spans="1:42" x14ac:dyDescent="0.25">
      <c r="A30" s="15" t="str">
        <f t="shared" si="0"/>
        <v>SST3J01</v>
      </c>
      <c r="B30" s="15" t="str">
        <f t="shared" si="1"/>
        <v>R026045759</v>
      </c>
      <c r="C30" s="15" t="str">
        <f>VLOOKUP(A30,Destinatario!A:B,2,)</f>
        <v>EDMILTON</v>
      </c>
      <c r="D30" s="45">
        <f>VLOOKUP(Y30,CTB!A:C,3,)</f>
        <v>195.23</v>
      </c>
      <c r="E30" s="4" t="str">
        <f t="shared" ca="1" si="2"/>
        <v>Vencida</v>
      </c>
      <c r="F30" s="8">
        <f t="shared" si="3"/>
        <v>45399</v>
      </c>
      <c r="G30" s="15" t="str">
        <f t="shared" si="4"/>
        <v xml:space="preserve"> Link enviado</v>
      </c>
      <c r="H30" s="15"/>
      <c r="I30" s="15" t="str">
        <f ca="1">IFERROR(IF(E30 = "Validado","Enviado",IF(AND(G30 = " Link enviado",G30 = " Aguardando envio do link"),"Enviar",IF(G30 = " Aguardando envio do link", "Enviar",(VLOOKUP(B30,LogEnvio!A:B,2,))))),"Enviar")</f>
        <v>Enviar</v>
      </c>
      <c r="J30" s="31">
        <v>18210360</v>
      </c>
      <c r="K30" s="31" t="s">
        <v>343</v>
      </c>
      <c r="L30" s="31" t="s">
        <v>344</v>
      </c>
      <c r="M30" s="31" t="s">
        <v>42</v>
      </c>
      <c r="N30" s="31" t="s">
        <v>345</v>
      </c>
      <c r="O30" s="31" t="s">
        <v>346</v>
      </c>
      <c r="P30" s="31" t="s">
        <v>347</v>
      </c>
      <c r="Q30" s="31"/>
      <c r="R30" s="31"/>
      <c r="S30" s="31"/>
      <c r="T30" s="31" t="s">
        <v>348</v>
      </c>
      <c r="U30" s="31" t="s">
        <v>68</v>
      </c>
      <c r="V30" s="31" t="s">
        <v>168</v>
      </c>
      <c r="W30" s="31" t="s">
        <v>349</v>
      </c>
      <c r="X30" s="31" t="s">
        <v>350</v>
      </c>
      <c r="Y30" s="31" t="s">
        <v>111</v>
      </c>
      <c r="Z30" s="31" t="s">
        <v>112</v>
      </c>
      <c r="AA30" s="31">
        <v>195.23</v>
      </c>
      <c r="AB30" s="31" t="s">
        <v>168</v>
      </c>
      <c r="AC30" s="31" t="s">
        <v>190</v>
      </c>
      <c r="AD30" s="31" t="s">
        <v>157</v>
      </c>
      <c r="AE30" s="31">
        <v>5</v>
      </c>
      <c r="AF30" s="31" t="s">
        <v>100</v>
      </c>
      <c r="AG30" s="31" t="s">
        <v>57</v>
      </c>
      <c r="AH30" s="31">
        <v>81</v>
      </c>
      <c r="AI30" s="31">
        <v>60</v>
      </c>
      <c r="AJ30" s="31" t="s">
        <v>351</v>
      </c>
      <c r="AK30" s="31"/>
      <c r="AL30" s="31" t="s">
        <v>158</v>
      </c>
      <c r="AM30" s="31"/>
      <c r="AN30" s="31"/>
      <c r="AO30" s="31"/>
      <c r="AP30" s="9" t="str">
        <f t="shared" ca="1" si="5"/>
        <v>Vencida</v>
      </c>
    </row>
    <row r="31" spans="1:42" x14ac:dyDescent="0.25">
      <c r="A31" s="15" t="str">
        <f t="shared" si="0"/>
        <v>SST3J01</v>
      </c>
      <c r="B31" s="15" t="str">
        <f t="shared" si="1"/>
        <v>R026120580</v>
      </c>
      <c r="C31" s="15" t="str">
        <f>VLOOKUP(A31,Destinatario!A:B,2,)</f>
        <v>EDMILTON</v>
      </c>
      <c r="D31" s="45">
        <f>VLOOKUP(Y31,CTB!A:C,3,)</f>
        <v>130.16</v>
      </c>
      <c r="E31" s="4" t="str">
        <f t="shared" ca="1" si="2"/>
        <v>Vencida</v>
      </c>
      <c r="F31" s="8">
        <f t="shared" si="3"/>
        <v>45413</v>
      </c>
      <c r="G31" s="15" t="str">
        <f t="shared" si="4"/>
        <v xml:space="preserve"> Link enviado</v>
      </c>
      <c r="H31" s="15"/>
      <c r="I31" s="15" t="str">
        <f ca="1">IFERROR(IF(E31 = "Validado","Enviado",IF(AND(G31 = " Link enviado",G31 = " Aguardando envio do link"),"Enviar",IF(G31 = " Aguardando envio do link", "Enviar",(VLOOKUP(B31,LogEnvio!A:B,2,))))),"Enviar")</f>
        <v>Enviar</v>
      </c>
      <c r="J31" s="31">
        <v>18222061</v>
      </c>
      <c r="K31" s="31" t="s">
        <v>343</v>
      </c>
      <c r="L31" s="31" t="s">
        <v>344</v>
      </c>
      <c r="M31" s="31" t="s">
        <v>42</v>
      </c>
      <c r="N31" s="31" t="s">
        <v>352</v>
      </c>
      <c r="O31" s="31" t="s">
        <v>353</v>
      </c>
      <c r="P31" s="31" t="s">
        <v>354</v>
      </c>
      <c r="Q31" s="31"/>
      <c r="R31" s="31"/>
      <c r="S31" s="31"/>
      <c r="T31" s="31" t="s">
        <v>348</v>
      </c>
      <c r="U31" s="31" t="s">
        <v>68</v>
      </c>
      <c r="V31" s="31" t="s">
        <v>144</v>
      </c>
      <c r="W31" s="31" t="s">
        <v>355</v>
      </c>
      <c r="X31" s="31" t="s">
        <v>350</v>
      </c>
      <c r="Y31" s="31" t="s">
        <v>85</v>
      </c>
      <c r="Z31" s="31" t="s">
        <v>86</v>
      </c>
      <c r="AA31" s="31">
        <v>130.16</v>
      </c>
      <c r="AB31" s="31" t="s">
        <v>144</v>
      </c>
      <c r="AC31" s="31" t="s">
        <v>190</v>
      </c>
      <c r="AD31" s="31" t="s">
        <v>157</v>
      </c>
      <c r="AE31" s="31">
        <v>4</v>
      </c>
      <c r="AF31" s="31" t="s">
        <v>88</v>
      </c>
      <c r="AG31" s="31" t="s">
        <v>57</v>
      </c>
      <c r="AH31" s="31">
        <v>66</v>
      </c>
      <c r="AI31" s="31">
        <v>50</v>
      </c>
      <c r="AJ31" s="31" t="s">
        <v>356</v>
      </c>
      <c r="AK31" s="31"/>
      <c r="AL31" s="31" t="s">
        <v>158</v>
      </c>
      <c r="AM31" s="31"/>
      <c r="AN31" s="31"/>
      <c r="AO31" s="31"/>
      <c r="AP31" s="9" t="str">
        <f t="shared" ca="1" si="5"/>
        <v>Vencida</v>
      </c>
    </row>
    <row r="32" spans="1:42" x14ac:dyDescent="0.25">
      <c r="A32" s="15" t="str">
        <f t="shared" si="0"/>
        <v>SST3J01</v>
      </c>
      <c r="B32" s="15" t="str">
        <f t="shared" si="1"/>
        <v>R026125953</v>
      </c>
      <c r="C32" s="15" t="str">
        <f>VLOOKUP(A32,Destinatario!A:B,2,)</f>
        <v>EDMILTON</v>
      </c>
      <c r="D32" s="45">
        <f>VLOOKUP(Y32,CTB!A:C,3,)</f>
        <v>130.16</v>
      </c>
      <c r="E32" s="4" t="str">
        <f t="shared" ca="1" si="2"/>
        <v>Vencida</v>
      </c>
      <c r="F32" s="8">
        <f t="shared" si="3"/>
        <v>45413</v>
      </c>
      <c r="G32" s="15" t="str">
        <f t="shared" si="4"/>
        <v xml:space="preserve"> Link enviado</v>
      </c>
      <c r="H32" s="15"/>
      <c r="I32" s="15" t="str">
        <f ca="1">IFERROR(IF(E32 = "Validado","Enviado",IF(AND(G32 = " Link enviado",G32 = " Aguardando envio do link"),"Enviar",IF(G32 = " Aguardando envio do link", "Enviar",(VLOOKUP(B32,LogEnvio!A:B,2,))))),"Enviar")</f>
        <v>Enviar</v>
      </c>
      <c r="J32" s="31">
        <v>18222070</v>
      </c>
      <c r="K32" s="31" t="s">
        <v>343</v>
      </c>
      <c r="L32" s="31" t="s">
        <v>344</v>
      </c>
      <c r="M32" s="31" t="s">
        <v>42</v>
      </c>
      <c r="N32" s="31" t="s">
        <v>357</v>
      </c>
      <c r="O32" s="31" t="s">
        <v>358</v>
      </c>
      <c r="P32" s="31" t="s">
        <v>359</v>
      </c>
      <c r="Q32" s="31"/>
      <c r="R32" s="31"/>
      <c r="S32" s="31"/>
      <c r="T32" s="31" t="s">
        <v>360</v>
      </c>
      <c r="U32" s="31" t="s">
        <v>68</v>
      </c>
      <c r="V32" s="31" t="s">
        <v>144</v>
      </c>
      <c r="W32" s="31" t="s">
        <v>361</v>
      </c>
      <c r="X32" s="31" t="s">
        <v>362</v>
      </c>
      <c r="Y32" s="31" t="s">
        <v>85</v>
      </c>
      <c r="Z32" s="31" t="s">
        <v>86</v>
      </c>
      <c r="AA32" s="31">
        <v>130.16</v>
      </c>
      <c r="AB32" s="31" t="s">
        <v>144</v>
      </c>
      <c r="AC32" s="31" t="s">
        <v>190</v>
      </c>
      <c r="AD32" s="31" t="s">
        <v>157</v>
      </c>
      <c r="AE32" s="31">
        <v>4</v>
      </c>
      <c r="AF32" s="31" t="s">
        <v>88</v>
      </c>
      <c r="AG32" s="31" t="s">
        <v>57</v>
      </c>
      <c r="AH32" s="31">
        <v>54</v>
      </c>
      <c r="AI32" s="31">
        <v>40</v>
      </c>
      <c r="AJ32" s="31" t="s">
        <v>356</v>
      </c>
      <c r="AK32" s="31"/>
      <c r="AL32" s="31" t="s">
        <v>158</v>
      </c>
      <c r="AM32" s="31"/>
      <c r="AN32" s="31"/>
      <c r="AO32" s="31"/>
      <c r="AP32" s="9" t="str">
        <f t="shared" ca="1" si="5"/>
        <v>Vencida</v>
      </c>
    </row>
    <row r="33" spans="1:42" x14ac:dyDescent="0.25">
      <c r="A33" s="15" t="str">
        <f t="shared" si="0"/>
        <v>SUB6A50</v>
      </c>
      <c r="B33" s="15" t="str">
        <f t="shared" si="1"/>
        <v>S040139803</v>
      </c>
      <c r="C33" s="15" t="str">
        <f>VLOOKUP(A33,Destinatario!A:B,2,)</f>
        <v>ADRIANO</v>
      </c>
      <c r="D33" s="45">
        <f>VLOOKUP(Y33,CTB!A:C,3,)</f>
        <v>130.16</v>
      </c>
      <c r="E33" s="4" t="str">
        <f t="shared" si="2"/>
        <v>Validado</v>
      </c>
      <c r="F33" s="8">
        <f t="shared" si="3"/>
        <v>45407</v>
      </c>
      <c r="G33" s="15" t="str">
        <f t="shared" si="4"/>
        <v xml:space="preserve"> Processo de indicação validado pela Movida</v>
      </c>
      <c r="H33" s="15"/>
      <c r="I33" s="15" t="str">
        <f>IFERROR(IF(E33 = "Validado","Enviado",IF(AND(G33 = " Link enviado",G33 = " Aguardando envio do link"),"Enviar",IF(G33 = " Aguardando envio do link", "Enviar",(VLOOKUP(B33,LogEnvio!A:B,2,))))),"Enviar")</f>
        <v>Enviado</v>
      </c>
      <c r="J33" s="31">
        <v>18227261</v>
      </c>
      <c r="K33" s="31" t="s">
        <v>363</v>
      </c>
      <c r="L33" s="31" t="s">
        <v>364</v>
      </c>
      <c r="M33" s="31" t="s">
        <v>42</v>
      </c>
      <c r="N33" s="31" t="s">
        <v>365</v>
      </c>
      <c r="O33" s="31" t="s">
        <v>366</v>
      </c>
      <c r="P33" s="31" t="s">
        <v>367</v>
      </c>
      <c r="Q33" s="31"/>
      <c r="R33" s="31"/>
      <c r="S33" s="31"/>
      <c r="T33" s="31" t="s">
        <v>107</v>
      </c>
      <c r="U33" s="31" t="s">
        <v>68</v>
      </c>
      <c r="V33" s="31" t="s">
        <v>368</v>
      </c>
      <c r="W33" s="31" t="s">
        <v>369</v>
      </c>
      <c r="X33" s="31" t="s">
        <v>370</v>
      </c>
      <c r="Y33" s="31" t="s">
        <v>85</v>
      </c>
      <c r="Z33" s="31" t="s">
        <v>86</v>
      </c>
      <c r="AA33" s="31">
        <v>130.16</v>
      </c>
      <c r="AB33" s="31" t="s">
        <v>371</v>
      </c>
      <c r="AC33" s="31" t="s">
        <v>114</v>
      </c>
      <c r="AD33" s="31" t="s">
        <v>55</v>
      </c>
      <c r="AE33" s="31">
        <v>4</v>
      </c>
      <c r="AF33" s="31" t="s">
        <v>88</v>
      </c>
      <c r="AG33" s="31" t="s">
        <v>57</v>
      </c>
      <c r="AH33" s="31"/>
      <c r="AI33" s="31"/>
      <c r="AJ33" s="31" t="s">
        <v>356</v>
      </c>
      <c r="AK33" s="31" t="s">
        <v>372</v>
      </c>
      <c r="AL33" s="31" t="s">
        <v>60</v>
      </c>
      <c r="AM33" s="31"/>
      <c r="AN33" s="31"/>
      <c r="AO33" s="31"/>
      <c r="AP33" s="9" t="str">
        <f t="shared" si="5"/>
        <v>Validado</v>
      </c>
    </row>
    <row r="34" spans="1:42" x14ac:dyDescent="0.25">
      <c r="A34" s="15" t="str">
        <f t="shared" si="0"/>
        <v>SYG0C83</v>
      </c>
      <c r="B34" s="15" t="str">
        <f t="shared" si="1"/>
        <v>TE01730707</v>
      </c>
      <c r="C34" s="15" t="str">
        <f>VLOOKUP(A34,Destinatario!A:B,2,)</f>
        <v>HENRIQUE</v>
      </c>
      <c r="D34" s="45">
        <f>VLOOKUP(Y34,CTB!A:C,3,)</f>
        <v>130.16</v>
      </c>
      <c r="E34" s="4" t="str">
        <f t="shared" si="2"/>
        <v>Validado</v>
      </c>
      <c r="F34" s="8">
        <f t="shared" si="3"/>
        <v>45424</v>
      </c>
      <c r="G34" s="15" t="str">
        <f t="shared" si="4"/>
        <v xml:space="preserve"> Processo de indicação validado pela Movida</v>
      </c>
      <c r="H34" s="15"/>
      <c r="I34" s="15" t="str">
        <f>IFERROR(IF(E34 = "Validado","Enviado",IF(AND(G34 = " Link enviado",G34 = " Aguardando envio do link"),"Enviar",IF(G34 = " Aguardando envio do link", "Enviar",(VLOOKUP(B34,LogEnvio!A:B,2,))))),"Enviar")</f>
        <v>Enviado</v>
      </c>
      <c r="J34" s="31">
        <v>18238619</v>
      </c>
      <c r="K34" s="31" t="s">
        <v>373</v>
      </c>
      <c r="L34" s="31" t="s">
        <v>374</v>
      </c>
      <c r="M34" s="31" t="s">
        <v>42</v>
      </c>
      <c r="N34" s="31" t="s">
        <v>375</v>
      </c>
      <c r="O34" s="31" t="s">
        <v>376</v>
      </c>
      <c r="P34" s="31" t="s">
        <v>377</v>
      </c>
      <c r="Q34" s="31"/>
      <c r="R34" s="31"/>
      <c r="S34" s="31"/>
      <c r="T34" s="31" t="s">
        <v>139</v>
      </c>
      <c r="U34" s="31" t="s">
        <v>47</v>
      </c>
      <c r="V34" s="31" t="s">
        <v>48</v>
      </c>
      <c r="W34" s="31" t="s">
        <v>378</v>
      </c>
      <c r="X34" s="31" t="s">
        <v>141</v>
      </c>
      <c r="Y34" s="31" t="s">
        <v>379</v>
      </c>
      <c r="Z34" s="31" t="s">
        <v>380</v>
      </c>
      <c r="AA34" s="31">
        <v>130.16</v>
      </c>
      <c r="AB34" s="31" t="s">
        <v>381</v>
      </c>
      <c r="AC34" s="31" t="s">
        <v>54</v>
      </c>
      <c r="AD34" s="31" t="s">
        <v>55</v>
      </c>
      <c r="AE34" s="31">
        <v>4</v>
      </c>
      <c r="AF34" s="31" t="s">
        <v>88</v>
      </c>
      <c r="AG34" s="31" t="s">
        <v>57</v>
      </c>
      <c r="AH34" s="31"/>
      <c r="AI34" s="31"/>
      <c r="AJ34" s="31" t="s">
        <v>382</v>
      </c>
      <c r="AK34" s="31" t="s">
        <v>383</v>
      </c>
      <c r="AL34" s="31" t="s">
        <v>60</v>
      </c>
      <c r="AM34" s="31"/>
      <c r="AN34" s="31" t="s">
        <v>61</v>
      </c>
      <c r="AO34" s="31"/>
      <c r="AP34" s="9" t="str">
        <f t="shared" si="5"/>
        <v>Validado</v>
      </c>
    </row>
    <row r="35" spans="1:42" x14ac:dyDescent="0.25">
      <c r="A35" s="15" t="str">
        <f t="shared" si="0"/>
        <v>SYG0C51</v>
      </c>
      <c r="B35" s="15" t="str">
        <f t="shared" si="1"/>
        <v>Z000231794</v>
      </c>
      <c r="C35" s="15" t="str">
        <f>VLOOKUP(A35,Destinatario!A:B,2,)</f>
        <v>LEANDRO</v>
      </c>
      <c r="D35" s="45">
        <f>VLOOKUP(Y35,CTB!A:C,3,)</f>
        <v>130.16</v>
      </c>
      <c r="E35" s="4" t="str">
        <f t="shared" si="2"/>
        <v>Validado</v>
      </c>
      <c r="F35" s="8">
        <f t="shared" si="3"/>
        <v>45413</v>
      </c>
      <c r="G35" s="15" t="str">
        <f t="shared" si="4"/>
        <v xml:space="preserve"> Processo de indicação validado pela Movida</v>
      </c>
      <c r="H35" s="15"/>
      <c r="I35" s="15" t="str">
        <f>IFERROR(IF(E35 = "Validado","Enviado",IF(AND(G35 = " Link enviado",G35 = " Aguardando envio do link"),"Enviar",IF(G35 = " Aguardando envio do link", "Enviar",(VLOOKUP(B35,LogEnvio!A:B,2,))))),"Enviar")</f>
        <v>Enviado</v>
      </c>
      <c r="J35" s="31">
        <v>18238621</v>
      </c>
      <c r="K35" s="31" t="s">
        <v>384</v>
      </c>
      <c r="L35" s="31" t="s">
        <v>385</v>
      </c>
      <c r="M35" s="31" t="s">
        <v>42</v>
      </c>
      <c r="N35" s="31" t="s">
        <v>386</v>
      </c>
      <c r="O35" s="31" t="s">
        <v>387</v>
      </c>
      <c r="P35" s="31" t="s">
        <v>388</v>
      </c>
      <c r="Q35" s="31"/>
      <c r="R35" s="31"/>
      <c r="S35" s="31"/>
      <c r="T35" s="31" t="s">
        <v>389</v>
      </c>
      <c r="U35" s="31" t="s">
        <v>68</v>
      </c>
      <c r="V35" s="31" t="s">
        <v>390</v>
      </c>
      <c r="W35" s="31" t="s">
        <v>391</v>
      </c>
      <c r="X35" s="31" t="s">
        <v>392</v>
      </c>
      <c r="Y35" s="31" t="s">
        <v>393</v>
      </c>
      <c r="Z35" s="31" t="s">
        <v>394</v>
      </c>
      <c r="AA35" s="31">
        <v>130.16</v>
      </c>
      <c r="AB35" s="31" t="s">
        <v>144</v>
      </c>
      <c r="AC35" s="31" t="s">
        <v>54</v>
      </c>
      <c r="AD35" s="31" t="s">
        <v>55</v>
      </c>
      <c r="AE35" s="31">
        <v>4</v>
      </c>
      <c r="AF35" s="31" t="s">
        <v>88</v>
      </c>
      <c r="AG35" s="31" t="s">
        <v>57</v>
      </c>
      <c r="AH35" s="31"/>
      <c r="AI35" s="31"/>
      <c r="AJ35" s="31" t="s">
        <v>382</v>
      </c>
      <c r="AK35" s="31" t="s">
        <v>395</v>
      </c>
      <c r="AL35" s="31" t="s">
        <v>60</v>
      </c>
      <c r="AM35" s="31"/>
      <c r="AN35" s="31" t="s">
        <v>61</v>
      </c>
      <c r="AO35" s="31"/>
      <c r="AP35" s="9" t="str">
        <f t="shared" si="5"/>
        <v>Validado</v>
      </c>
    </row>
    <row r="36" spans="1:42" x14ac:dyDescent="0.25">
      <c r="A36" s="15" t="str">
        <f t="shared" si="0"/>
        <v>SYG0D05</v>
      </c>
      <c r="B36" s="15" t="str">
        <f t="shared" si="1"/>
        <v>TE01819361</v>
      </c>
      <c r="C36" s="15" t="str">
        <f>VLOOKUP(A36,Destinatario!A:B,2,)</f>
        <v>HENRIQUE</v>
      </c>
      <c r="D36" s="45">
        <f>VLOOKUP(Y36,CTB!A:C,3,)</f>
        <v>195.23</v>
      </c>
      <c r="E36" s="4" t="str">
        <f t="shared" si="2"/>
        <v>Validado</v>
      </c>
      <c r="F36" s="8">
        <f t="shared" si="3"/>
        <v>45430</v>
      </c>
      <c r="G36" s="15" t="str">
        <f t="shared" si="4"/>
        <v xml:space="preserve"> Processo de indicação validado pela Movida</v>
      </c>
      <c r="H36" s="15"/>
      <c r="I36" s="15" t="str">
        <f>IFERROR(IF(E36 = "Validado","Enviado",IF(AND(G36 = " Link enviado",G36 = " Aguardando envio do link"),"Enviar",IF(G36 = " Aguardando envio do link", "Enviar",(VLOOKUP(B36,LogEnvio!A:B,2,))))),"Enviar")</f>
        <v>Enviado</v>
      </c>
      <c r="J36" s="31">
        <v>18238622</v>
      </c>
      <c r="K36" s="31" t="s">
        <v>396</v>
      </c>
      <c r="L36" s="31" t="s">
        <v>397</v>
      </c>
      <c r="M36" s="31" t="s">
        <v>42</v>
      </c>
      <c r="N36" s="31" t="s">
        <v>398</v>
      </c>
      <c r="O36" s="31" t="s">
        <v>399</v>
      </c>
      <c r="P36" s="31" t="s">
        <v>400</v>
      </c>
      <c r="Q36" s="31"/>
      <c r="R36" s="31"/>
      <c r="S36" s="31"/>
      <c r="T36" s="31" t="s">
        <v>327</v>
      </c>
      <c r="U36" s="31" t="s">
        <v>47</v>
      </c>
      <c r="V36" s="31" t="s">
        <v>48</v>
      </c>
      <c r="W36" s="31" t="s">
        <v>401</v>
      </c>
      <c r="X36" s="31" t="s">
        <v>402</v>
      </c>
      <c r="Y36" s="31" t="s">
        <v>403</v>
      </c>
      <c r="Z36" s="31" t="s">
        <v>404</v>
      </c>
      <c r="AA36" s="31">
        <v>195.23</v>
      </c>
      <c r="AB36" s="31" t="s">
        <v>405</v>
      </c>
      <c r="AC36" s="31" t="s">
        <v>54</v>
      </c>
      <c r="AD36" s="31" t="s">
        <v>55</v>
      </c>
      <c r="AE36" s="31">
        <v>5</v>
      </c>
      <c r="AF36" s="31" t="s">
        <v>100</v>
      </c>
      <c r="AG36" s="31" t="s">
        <v>57</v>
      </c>
      <c r="AH36" s="31"/>
      <c r="AI36" s="31"/>
      <c r="AJ36" s="31" t="s">
        <v>382</v>
      </c>
      <c r="AK36" s="31" t="s">
        <v>406</v>
      </c>
      <c r="AL36" s="31" t="s">
        <v>60</v>
      </c>
      <c r="AM36" s="31"/>
      <c r="AN36" s="31" t="s">
        <v>61</v>
      </c>
      <c r="AO36" s="31"/>
      <c r="AP36" s="9" t="str">
        <f t="shared" si="5"/>
        <v>Validado</v>
      </c>
    </row>
    <row r="37" spans="1:42" x14ac:dyDescent="0.25">
      <c r="A37" s="15" t="str">
        <f t="shared" si="0"/>
        <v>SYG0D36</v>
      </c>
      <c r="B37" s="15" t="str">
        <f t="shared" si="1"/>
        <v>G001593012</v>
      </c>
      <c r="C37" s="15" t="str">
        <f>VLOOKUP(A37,Destinatario!A:B,2,)</f>
        <v>LEANDRO</v>
      </c>
      <c r="D37" s="45">
        <f>VLOOKUP(Y37,CTB!A:C,3,)</f>
        <v>195.23</v>
      </c>
      <c r="E37" s="4" t="str">
        <f t="shared" si="2"/>
        <v>Validado</v>
      </c>
      <c r="F37" s="8">
        <f t="shared" si="3"/>
        <v>45413</v>
      </c>
      <c r="G37" s="15" t="str">
        <f t="shared" si="4"/>
        <v xml:space="preserve"> Processo de indicação validado pela Movida</v>
      </c>
      <c r="H37" s="15"/>
      <c r="I37" s="15" t="str">
        <f>IFERROR(IF(E37 = "Validado","Enviado",IF(AND(G37 = " Link enviado",G37 = " Aguardando envio do link"),"Enviar",IF(G37 = " Aguardando envio do link", "Enviar",(VLOOKUP(B37,LogEnvio!A:B,2,))))),"Enviar")</f>
        <v>Enviado</v>
      </c>
      <c r="J37" s="31">
        <v>18238623</v>
      </c>
      <c r="K37" s="31" t="s">
        <v>407</v>
      </c>
      <c r="L37" s="31" t="s">
        <v>408</v>
      </c>
      <c r="M37" s="31" t="s">
        <v>42</v>
      </c>
      <c r="N37" s="31" t="s">
        <v>398</v>
      </c>
      <c r="O37" s="31" t="s">
        <v>409</v>
      </c>
      <c r="P37" s="31" t="s">
        <v>410</v>
      </c>
      <c r="Q37" s="31"/>
      <c r="R37" s="31"/>
      <c r="S37" s="31"/>
      <c r="T37" s="31" t="s">
        <v>411</v>
      </c>
      <c r="U37" s="31" t="s">
        <v>68</v>
      </c>
      <c r="V37" s="31" t="s">
        <v>412</v>
      </c>
      <c r="W37" s="31" t="s">
        <v>413</v>
      </c>
      <c r="X37" s="31" t="s">
        <v>414</v>
      </c>
      <c r="Y37" s="31" t="s">
        <v>178</v>
      </c>
      <c r="Z37" s="31" t="s">
        <v>179</v>
      </c>
      <c r="AA37" s="31">
        <v>195.23</v>
      </c>
      <c r="AB37" s="31" t="s">
        <v>144</v>
      </c>
      <c r="AC37" s="31" t="s">
        <v>54</v>
      </c>
      <c r="AD37" s="31" t="s">
        <v>55</v>
      </c>
      <c r="AE37" s="31">
        <v>5</v>
      </c>
      <c r="AF37" s="31" t="s">
        <v>100</v>
      </c>
      <c r="AG37" s="31" t="s">
        <v>57</v>
      </c>
      <c r="AH37" s="31"/>
      <c r="AI37" s="31"/>
      <c r="AJ37" s="31" t="s">
        <v>382</v>
      </c>
      <c r="AK37" s="31" t="s">
        <v>415</v>
      </c>
      <c r="AL37" s="31" t="s">
        <v>60</v>
      </c>
      <c r="AM37" s="31"/>
      <c r="AN37" s="31" t="s">
        <v>61</v>
      </c>
      <c r="AO37" s="31"/>
      <c r="AP37" s="9" t="str">
        <f t="shared" si="5"/>
        <v>Validado</v>
      </c>
    </row>
    <row r="38" spans="1:42" x14ac:dyDescent="0.25">
      <c r="A38" s="15" t="str">
        <f t="shared" si="0"/>
        <v>SYG0C24</v>
      </c>
      <c r="B38" s="15" t="str">
        <f t="shared" si="1"/>
        <v>E002519783</v>
      </c>
      <c r="C38" s="15" t="str">
        <f>VLOOKUP(A38,Destinatario!A:B,2,)</f>
        <v>MATEUS</v>
      </c>
      <c r="D38" s="45">
        <f>VLOOKUP(Y38,CTB!A:C,3,)</f>
        <v>293.47000000000003</v>
      </c>
      <c r="E38" s="4" t="str">
        <f t="shared" si="2"/>
        <v>Validado</v>
      </c>
      <c r="F38" s="8">
        <f t="shared" si="3"/>
        <v>45418</v>
      </c>
      <c r="G38" s="15" t="str">
        <f t="shared" si="4"/>
        <v xml:space="preserve"> Processo de indicação validado pela Movida</v>
      </c>
      <c r="H38" s="15"/>
      <c r="I38" s="15" t="str">
        <f>IFERROR(IF(E38 = "Validado","Enviado",IF(AND(G38 = " Link enviado",G38 = " Aguardando envio do link"),"Enviar",IF(G38 = " Aguardando envio do link", "Enviar",(VLOOKUP(B38,LogEnvio!A:B,2,))))),"Enviar")</f>
        <v>Enviado</v>
      </c>
      <c r="J38" s="31">
        <v>18238626</v>
      </c>
      <c r="K38" s="31" t="s">
        <v>416</v>
      </c>
      <c r="L38" s="31" t="s">
        <v>417</v>
      </c>
      <c r="M38" s="31" t="s">
        <v>42</v>
      </c>
      <c r="N38" s="31" t="s">
        <v>418</v>
      </c>
      <c r="O38" s="31" t="s">
        <v>419</v>
      </c>
      <c r="P38" s="31" t="s">
        <v>420</v>
      </c>
      <c r="Q38" s="31"/>
      <c r="R38" s="31"/>
      <c r="S38" s="31"/>
      <c r="T38" s="31" t="s">
        <v>411</v>
      </c>
      <c r="U38" s="31" t="s">
        <v>68</v>
      </c>
      <c r="V38" s="31" t="s">
        <v>412</v>
      </c>
      <c r="W38" s="31" t="s">
        <v>421</v>
      </c>
      <c r="X38" s="31" t="s">
        <v>414</v>
      </c>
      <c r="Y38" s="31" t="s">
        <v>72</v>
      </c>
      <c r="Z38" s="31" t="s">
        <v>73</v>
      </c>
      <c r="AA38" s="31">
        <v>293.47000000000003</v>
      </c>
      <c r="AB38" s="31" t="s">
        <v>299</v>
      </c>
      <c r="AC38" s="31" t="s">
        <v>54</v>
      </c>
      <c r="AD38" s="31" t="s">
        <v>55</v>
      </c>
      <c r="AE38" s="31">
        <v>7</v>
      </c>
      <c r="AF38" s="31" t="s">
        <v>56</v>
      </c>
      <c r="AG38" s="31" t="s">
        <v>57</v>
      </c>
      <c r="AH38" s="31"/>
      <c r="AI38" s="31"/>
      <c r="AJ38" s="31" t="s">
        <v>382</v>
      </c>
      <c r="AK38" s="31" t="s">
        <v>422</v>
      </c>
      <c r="AL38" s="31" t="s">
        <v>60</v>
      </c>
      <c r="AM38" s="31"/>
      <c r="AN38" s="31" t="s">
        <v>61</v>
      </c>
      <c r="AO38" s="31"/>
      <c r="AP38" s="9" t="str">
        <f t="shared" si="5"/>
        <v>Validado</v>
      </c>
    </row>
    <row r="39" spans="1:42" x14ac:dyDescent="0.25">
      <c r="A39" s="15" t="str">
        <f t="shared" si="0"/>
        <v>SYG0E78</v>
      </c>
      <c r="B39" s="15" t="str">
        <f t="shared" si="1"/>
        <v>TE01631840</v>
      </c>
      <c r="C39" s="15" t="str">
        <f>VLOOKUP(A39,Destinatario!A:B,2,)</f>
        <v>HENRIQUE</v>
      </c>
      <c r="D39" s="45">
        <f>VLOOKUP(Y39,CTB!A:C,3,)</f>
        <v>293.47000000000003</v>
      </c>
      <c r="E39" s="4" t="str">
        <f t="shared" si="2"/>
        <v>Validado</v>
      </c>
      <c r="F39" s="8">
        <f t="shared" si="3"/>
        <v>45427</v>
      </c>
      <c r="G39" s="15" t="str">
        <f t="shared" si="4"/>
        <v xml:space="preserve"> Processo de indicação validado pela Movida</v>
      </c>
      <c r="H39" s="15"/>
      <c r="I39" s="15" t="str">
        <f>IFERROR(IF(E39 = "Validado","Enviado",IF(AND(G39 = " Link enviado",G39 = " Aguardando envio do link"),"Enviar",IF(G39 = " Aguardando envio do link", "Enviar",(VLOOKUP(B39,LogEnvio!A:B,2,))))),"Enviar")</f>
        <v>Enviado</v>
      </c>
      <c r="J39" s="31">
        <v>18238628</v>
      </c>
      <c r="K39" s="31" t="s">
        <v>423</v>
      </c>
      <c r="L39" s="31" t="s">
        <v>424</v>
      </c>
      <c r="M39" s="31" t="s">
        <v>42</v>
      </c>
      <c r="N39" s="31" t="s">
        <v>425</v>
      </c>
      <c r="O39" s="31" t="s">
        <v>426</v>
      </c>
      <c r="P39" s="31" t="s">
        <v>427</v>
      </c>
      <c r="Q39" s="31"/>
      <c r="R39" s="31"/>
      <c r="S39" s="31"/>
      <c r="T39" s="31" t="s">
        <v>428</v>
      </c>
      <c r="U39" s="31" t="s">
        <v>47</v>
      </c>
      <c r="V39" s="31" t="s">
        <v>48</v>
      </c>
      <c r="W39" s="31" t="s">
        <v>429</v>
      </c>
      <c r="X39" s="31" t="s">
        <v>430</v>
      </c>
      <c r="Y39" s="31" t="s">
        <v>72</v>
      </c>
      <c r="Z39" s="31" t="s">
        <v>73</v>
      </c>
      <c r="AA39" s="31">
        <v>293.47000000000003</v>
      </c>
      <c r="AB39" s="31" t="s">
        <v>431</v>
      </c>
      <c r="AC39" s="31" t="s">
        <v>54</v>
      </c>
      <c r="AD39" s="31" t="s">
        <v>55</v>
      </c>
      <c r="AE39" s="31">
        <v>7</v>
      </c>
      <c r="AF39" s="31" t="s">
        <v>56</v>
      </c>
      <c r="AG39" s="31" t="s">
        <v>57</v>
      </c>
      <c r="AH39" s="31"/>
      <c r="AI39" s="31"/>
      <c r="AJ39" s="31" t="s">
        <v>382</v>
      </c>
      <c r="AK39" s="31" t="s">
        <v>432</v>
      </c>
      <c r="AL39" s="31" t="s">
        <v>60</v>
      </c>
      <c r="AM39" s="31"/>
      <c r="AN39" s="31" t="s">
        <v>61</v>
      </c>
      <c r="AO39" s="31"/>
      <c r="AP39" s="9" t="str">
        <f t="shared" si="5"/>
        <v>Validado</v>
      </c>
    </row>
    <row r="40" spans="1:42" x14ac:dyDescent="0.25">
      <c r="A40" s="15" t="str">
        <f t="shared" si="0"/>
        <v>SYG9I05</v>
      </c>
      <c r="B40" s="15" t="str">
        <f t="shared" si="1"/>
        <v>SE00105935</v>
      </c>
      <c r="C40" s="15" t="str">
        <f>VLOOKUP(A40,Destinatario!A:B,2,)</f>
        <v>THIAGO</v>
      </c>
      <c r="D40" s="45">
        <f>VLOOKUP(Y40,CTB!A:C,3,)</f>
        <v>195.23</v>
      </c>
      <c r="E40" s="4" t="str">
        <f t="shared" si="2"/>
        <v>Validado</v>
      </c>
      <c r="F40" s="8">
        <f t="shared" si="3"/>
        <v>45413</v>
      </c>
      <c r="G40" s="15" t="str">
        <f t="shared" si="4"/>
        <v xml:space="preserve"> Processo de indicação validado pela Movida</v>
      </c>
      <c r="H40" s="15"/>
      <c r="I40" s="15" t="str">
        <f>IFERROR(IF(E40 = "Validado","Enviado",IF(AND(G40 = " Link enviado",G40 = " Aguardando envio do link"),"Enviar",IF(G40 = " Aguardando envio do link", "Enviar",(VLOOKUP(B40,LogEnvio!A:B,2,))))),"Enviar")</f>
        <v>Enviado</v>
      </c>
      <c r="J40" s="31">
        <v>18238634</v>
      </c>
      <c r="K40" s="31" t="s">
        <v>433</v>
      </c>
      <c r="L40" s="31" t="s">
        <v>434</v>
      </c>
      <c r="M40" s="31" t="s">
        <v>42</v>
      </c>
      <c r="N40" s="31" t="s">
        <v>435</v>
      </c>
      <c r="O40" s="31" t="s">
        <v>436</v>
      </c>
      <c r="P40" s="31" t="s">
        <v>437</v>
      </c>
      <c r="Q40" s="31"/>
      <c r="R40" s="31"/>
      <c r="S40" s="31"/>
      <c r="T40" s="31" t="s">
        <v>438</v>
      </c>
      <c r="U40" s="31" t="s">
        <v>68</v>
      </c>
      <c r="V40" s="31" t="s">
        <v>48</v>
      </c>
      <c r="W40" s="31" t="s">
        <v>439</v>
      </c>
      <c r="X40" s="31" t="s">
        <v>440</v>
      </c>
      <c r="Y40" s="31" t="s">
        <v>441</v>
      </c>
      <c r="Z40" s="31" t="s">
        <v>442</v>
      </c>
      <c r="AA40" s="31">
        <v>195.23</v>
      </c>
      <c r="AB40" s="31" t="s">
        <v>144</v>
      </c>
      <c r="AC40" s="31" t="s">
        <v>54</v>
      </c>
      <c r="AD40" s="31" t="s">
        <v>55</v>
      </c>
      <c r="AE40" s="31">
        <v>5</v>
      </c>
      <c r="AF40" s="31" t="s">
        <v>100</v>
      </c>
      <c r="AG40" s="31" t="s">
        <v>57</v>
      </c>
      <c r="AH40" s="31"/>
      <c r="AI40" s="31"/>
      <c r="AJ40" s="31" t="s">
        <v>382</v>
      </c>
      <c r="AK40" s="31" t="s">
        <v>443</v>
      </c>
      <c r="AL40" s="31" t="s">
        <v>60</v>
      </c>
      <c r="AM40" s="31"/>
      <c r="AN40" s="31" t="s">
        <v>61</v>
      </c>
      <c r="AO40" s="31"/>
      <c r="AP40" s="9" t="str">
        <f t="shared" si="5"/>
        <v>Validado</v>
      </c>
    </row>
    <row r="41" spans="1:42" x14ac:dyDescent="0.25">
      <c r="A41" s="15" t="str">
        <f t="shared" si="0"/>
        <v>SYG0E35</v>
      </c>
      <c r="B41" s="15" t="str">
        <f t="shared" si="1"/>
        <v>G001598793</v>
      </c>
      <c r="C41" s="15" t="str">
        <f>VLOOKUP(A41,Destinatario!A:B,2,)</f>
        <v>LEANDRO</v>
      </c>
      <c r="D41" s="45">
        <f>VLOOKUP(Y41,CTB!A:C,3,)</f>
        <v>195.23</v>
      </c>
      <c r="E41" s="4" t="str">
        <f t="shared" si="2"/>
        <v>Validado</v>
      </c>
      <c r="F41" s="8">
        <f t="shared" si="3"/>
        <v>45413</v>
      </c>
      <c r="G41" s="15" t="str">
        <f t="shared" si="4"/>
        <v xml:space="preserve"> Processo de indicação validado pela Movida</v>
      </c>
      <c r="H41" s="15"/>
      <c r="I41" s="15" t="str">
        <f>IFERROR(IF(E41 = "Validado","Enviado",IF(AND(G41 = " Link enviado",G41 = " Aguardando envio do link"),"Enviar",IF(G41 = " Aguardando envio do link", "Enviar",(VLOOKUP(B41,LogEnvio!A:B,2,))))),"Enviar")</f>
        <v>Enviado</v>
      </c>
      <c r="J41" s="31">
        <v>18238639</v>
      </c>
      <c r="K41" s="31" t="s">
        <v>444</v>
      </c>
      <c r="L41" s="31" t="s">
        <v>445</v>
      </c>
      <c r="M41" s="31" t="s">
        <v>42</v>
      </c>
      <c r="N41" s="31" t="s">
        <v>446</v>
      </c>
      <c r="O41" s="31" t="s">
        <v>447</v>
      </c>
      <c r="P41" s="31" t="s">
        <v>448</v>
      </c>
      <c r="Q41" s="31"/>
      <c r="R41" s="31"/>
      <c r="S41" s="31"/>
      <c r="T41" s="31" t="s">
        <v>411</v>
      </c>
      <c r="U41" s="31" t="s">
        <v>68</v>
      </c>
      <c r="V41" s="31" t="s">
        <v>412</v>
      </c>
      <c r="W41" s="31" t="s">
        <v>449</v>
      </c>
      <c r="X41" s="31" t="s">
        <v>414</v>
      </c>
      <c r="Y41" s="31" t="s">
        <v>178</v>
      </c>
      <c r="Z41" s="31" t="s">
        <v>179</v>
      </c>
      <c r="AA41" s="31">
        <v>195.23</v>
      </c>
      <c r="AB41" s="31" t="s">
        <v>144</v>
      </c>
      <c r="AC41" s="31" t="s">
        <v>54</v>
      </c>
      <c r="AD41" s="31" t="s">
        <v>55</v>
      </c>
      <c r="AE41" s="31">
        <v>5</v>
      </c>
      <c r="AF41" s="31" t="s">
        <v>100</v>
      </c>
      <c r="AG41" s="31" t="s">
        <v>57</v>
      </c>
      <c r="AH41" s="31"/>
      <c r="AI41" s="31"/>
      <c r="AJ41" s="31" t="s">
        <v>382</v>
      </c>
      <c r="AK41" s="31" t="s">
        <v>450</v>
      </c>
      <c r="AL41" s="31" t="s">
        <v>60</v>
      </c>
      <c r="AM41" s="31"/>
      <c r="AN41" s="31" t="s">
        <v>61</v>
      </c>
      <c r="AO41" s="31"/>
      <c r="AP41" s="9" t="str">
        <f t="shared" si="5"/>
        <v>Validado</v>
      </c>
    </row>
    <row r="42" spans="1:42" x14ac:dyDescent="0.25">
      <c r="A42" s="15" t="str">
        <f t="shared" si="0"/>
        <v>SYG0D37</v>
      </c>
      <c r="B42" s="15" t="str">
        <f t="shared" si="1"/>
        <v>G001607273</v>
      </c>
      <c r="C42" s="15" t="str">
        <f>VLOOKUP(A42,Destinatario!A:B,2,)</f>
        <v>LEANDRO</v>
      </c>
      <c r="D42" s="45">
        <f>VLOOKUP(Y42,CTB!A:C,3,)</f>
        <v>195.23</v>
      </c>
      <c r="E42" s="4" t="str">
        <f t="shared" si="2"/>
        <v>Validado</v>
      </c>
      <c r="F42" s="8">
        <f t="shared" si="3"/>
        <v>45413</v>
      </c>
      <c r="G42" s="15" t="str">
        <f t="shared" si="4"/>
        <v xml:space="preserve"> Processo de indicação validado pela Movida</v>
      </c>
      <c r="H42" s="15"/>
      <c r="I42" s="15" t="str">
        <f>IFERROR(IF(E42 = "Validado","Enviado",IF(AND(G42 = " Link enviado",G42 = " Aguardando envio do link"),"Enviar",IF(G42 = " Aguardando envio do link", "Enviar",(VLOOKUP(B42,LogEnvio!A:B,2,))))),"Enviar")</f>
        <v>Enviado</v>
      </c>
      <c r="J42" s="31">
        <v>18238661</v>
      </c>
      <c r="K42" s="31" t="s">
        <v>451</v>
      </c>
      <c r="L42" s="31" t="s">
        <v>452</v>
      </c>
      <c r="M42" s="31" t="s">
        <v>42</v>
      </c>
      <c r="N42" s="31" t="s">
        <v>453</v>
      </c>
      <c r="O42" s="31" t="s">
        <v>454</v>
      </c>
      <c r="P42" s="31" t="s">
        <v>455</v>
      </c>
      <c r="Q42" s="31"/>
      <c r="R42" s="31"/>
      <c r="S42" s="31"/>
      <c r="T42" s="31" t="s">
        <v>411</v>
      </c>
      <c r="U42" s="31" t="s">
        <v>68</v>
      </c>
      <c r="V42" s="31" t="s">
        <v>412</v>
      </c>
      <c r="W42" s="31" t="s">
        <v>456</v>
      </c>
      <c r="X42" s="31" t="s">
        <v>414</v>
      </c>
      <c r="Y42" s="31" t="s">
        <v>178</v>
      </c>
      <c r="Z42" s="31" t="s">
        <v>179</v>
      </c>
      <c r="AA42" s="31">
        <v>195.23</v>
      </c>
      <c r="AB42" s="31" t="s">
        <v>144</v>
      </c>
      <c r="AC42" s="31" t="s">
        <v>54</v>
      </c>
      <c r="AD42" s="31" t="s">
        <v>55</v>
      </c>
      <c r="AE42" s="31">
        <v>5</v>
      </c>
      <c r="AF42" s="31" t="s">
        <v>100</v>
      </c>
      <c r="AG42" s="31" t="s">
        <v>57</v>
      </c>
      <c r="AH42" s="31"/>
      <c r="AI42" s="31"/>
      <c r="AJ42" s="31" t="s">
        <v>382</v>
      </c>
      <c r="AK42" s="31" t="s">
        <v>457</v>
      </c>
      <c r="AL42" s="31" t="s">
        <v>60</v>
      </c>
      <c r="AM42" s="31"/>
      <c r="AN42" s="31" t="s">
        <v>61</v>
      </c>
      <c r="AO42" s="31"/>
      <c r="AP42" s="9" t="str">
        <f t="shared" si="5"/>
        <v>Validado</v>
      </c>
    </row>
    <row r="43" spans="1:42" x14ac:dyDescent="0.25">
      <c r="A43" s="15" t="str">
        <f t="shared" si="0"/>
        <v>GCL2D81</v>
      </c>
      <c r="B43" s="15" t="str">
        <f t="shared" si="1"/>
        <v>AI06150478</v>
      </c>
      <c r="C43" s="15" t="str">
        <f>VLOOKUP(A43,Destinatario!A:B,2,)</f>
        <v>CLAUDIA</v>
      </c>
      <c r="D43" s="45">
        <f>VLOOKUP(Y43,CTB!A:C,3,)</f>
        <v>130.16</v>
      </c>
      <c r="E43" s="4" t="str">
        <f t="shared" ca="1" si="2"/>
        <v>Vencida</v>
      </c>
      <c r="F43" s="8">
        <f t="shared" si="3"/>
        <v>45399</v>
      </c>
      <c r="G43" s="15" t="str">
        <f t="shared" si="4"/>
        <v xml:space="preserve"> Link enviado</v>
      </c>
      <c r="H43" s="15"/>
      <c r="I43" s="15">
        <f ca="1">IFERROR(IF(E43 = "Validado","Enviado",IF(AND(G43 = " Link enviado",G43 = " Aguardando envio do link"),"Enviar",IF(G43 = " Aguardando envio do link", "Enviar",(VLOOKUP(B43,LogEnvio!A:B,2,))))),"Enviar")</f>
        <v>45384.570138888892</v>
      </c>
      <c r="J43" s="31">
        <v>18239003</v>
      </c>
      <c r="K43" s="31" t="s">
        <v>458</v>
      </c>
      <c r="L43" s="31" t="s">
        <v>459</v>
      </c>
      <c r="M43" s="31" t="s">
        <v>42</v>
      </c>
      <c r="N43" s="31" t="s">
        <v>460</v>
      </c>
      <c r="O43" s="31" t="s">
        <v>461</v>
      </c>
      <c r="P43" s="31" t="s">
        <v>462</v>
      </c>
      <c r="Q43" s="31"/>
      <c r="R43" s="31"/>
      <c r="S43" s="31"/>
      <c r="T43" s="31" t="s">
        <v>463</v>
      </c>
      <c r="U43" s="31" t="s">
        <v>68</v>
      </c>
      <c r="V43" s="31" t="s">
        <v>464</v>
      </c>
      <c r="W43" s="31" t="s">
        <v>465</v>
      </c>
      <c r="X43" s="31" t="s">
        <v>466</v>
      </c>
      <c r="Y43" s="31" t="s">
        <v>85</v>
      </c>
      <c r="Z43" s="31" t="s">
        <v>86</v>
      </c>
      <c r="AA43" s="31">
        <v>130.16</v>
      </c>
      <c r="AB43" s="31" t="s">
        <v>168</v>
      </c>
      <c r="AC43" s="31" t="s">
        <v>54</v>
      </c>
      <c r="AD43" s="31" t="s">
        <v>157</v>
      </c>
      <c r="AE43" s="31">
        <v>4</v>
      </c>
      <c r="AF43" s="31" t="s">
        <v>88</v>
      </c>
      <c r="AG43" s="31" t="s">
        <v>57</v>
      </c>
      <c r="AH43" s="31"/>
      <c r="AI43" s="31"/>
      <c r="AJ43" s="31" t="s">
        <v>382</v>
      </c>
      <c r="AK43" s="31"/>
      <c r="AL43" s="31" t="s">
        <v>158</v>
      </c>
      <c r="AM43" s="31"/>
      <c r="AN43" s="31" t="s">
        <v>61</v>
      </c>
      <c r="AO43" s="31"/>
      <c r="AP43" s="9" t="str">
        <f t="shared" ca="1" si="5"/>
        <v>Vencida</v>
      </c>
    </row>
    <row r="44" spans="1:42" x14ac:dyDescent="0.25">
      <c r="A44" s="15" t="str">
        <f t="shared" si="0"/>
        <v>SYG0C82</v>
      </c>
      <c r="B44" s="15" t="str">
        <f t="shared" si="1"/>
        <v>TE01688566</v>
      </c>
      <c r="C44" s="15" t="str">
        <f>VLOOKUP(A44,Destinatario!A:B,2,)</f>
        <v>HENRIQUE</v>
      </c>
      <c r="D44" s="45">
        <f>VLOOKUP(Y44,CTB!A:C,3,)</f>
        <v>130.16</v>
      </c>
      <c r="E44" s="4" t="str">
        <f t="shared" si="2"/>
        <v>Validado</v>
      </c>
      <c r="F44" s="8">
        <f t="shared" si="3"/>
        <v>45427</v>
      </c>
      <c r="G44" s="15" t="str">
        <f t="shared" si="4"/>
        <v xml:space="preserve"> Processo de indicação validado pela Movida</v>
      </c>
      <c r="H44" s="15"/>
      <c r="I44" s="15" t="str">
        <f>IFERROR(IF(E44 = "Validado","Enviado",IF(AND(G44 = " Link enviado",G44 = " Aguardando envio do link"),"Enviar",IF(G44 = " Aguardando envio do link", "Enviar",(VLOOKUP(B44,LogEnvio!A:B,2,))))),"Enviar")</f>
        <v>Enviado</v>
      </c>
      <c r="J44" s="31">
        <v>18239021</v>
      </c>
      <c r="K44" s="31" t="s">
        <v>467</v>
      </c>
      <c r="L44" s="31" t="s">
        <v>468</v>
      </c>
      <c r="M44" s="31" t="s">
        <v>42</v>
      </c>
      <c r="N44" s="31" t="s">
        <v>469</v>
      </c>
      <c r="O44" s="31" t="s">
        <v>470</v>
      </c>
      <c r="P44" s="31" t="s">
        <v>471</v>
      </c>
      <c r="Q44" s="31"/>
      <c r="R44" s="31"/>
      <c r="S44" s="31"/>
      <c r="T44" s="31" t="s">
        <v>139</v>
      </c>
      <c r="U44" s="31" t="s">
        <v>47</v>
      </c>
      <c r="V44" s="31" t="s">
        <v>48</v>
      </c>
      <c r="W44" s="31" t="s">
        <v>472</v>
      </c>
      <c r="X44" s="31" t="s">
        <v>141</v>
      </c>
      <c r="Y44" s="31" t="s">
        <v>473</v>
      </c>
      <c r="Z44" s="31" t="s">
        <v>474</v>
      </c>
      <c r="AA44" s="31">
        <v>130.16</v>
      </c>
      <c r="AB44" s="31" t="s">
        <v>431</v>
      </c>
      <c r="AC44" s="31" t="s">
        <v>54</v>
      </c>
      <c r="AD44" s="31" t="s">
        <v>55</v>
      </c>
      <c r="AE44" s="31">
        <v>4</v>
      </c>
      <c r="AF44" s="31" t="s">
        <v>88</v>
      </c>
      <c r="AG44" s="31" t="s">
        <v>57</v>
      </c>
      <c r="AH44" s="31"/>
      <c r="AI44" s="31"/>
      <c r="AJ44" s="31" t="s">
        <v>382</v>
      </c>
      <c r="AK44" s="31" t="s">
        <v>475</v>
      </c>
      <c r="AL44" s="31" t="s">
        <v>60</v>
      </c>
      <c r="AM44" s="31"/>
      <c r="AN44" s="31" t="s">
        <v>61</v>
      </c>
      <c r="AO44" s="31"/>
      <c r="AP44" s="9" t="str">
        <f t="shared" si="5"/>
        <v>Validado</v>
      </c>
    </row>
    <row r="45" spans="1:42" x14ac:dyDescent="0.25">
      <c r="A45" s="15" t="str">
        <f t="shared" si="0"/>
        <v>SUO1G01</v>
      </c>
      <c r="B45" s="15" t="str">
        <f t="shared" si="1"/>
        <v>NW00047048</v>
      </c>
      <c r="C45" s="15" t="str">
        <f>VLOOKUP(A45,Destinatario!A:B,2,)</f>
        <v>EDMILTON</v>
      </c>
      <c r="D45" s="45">
        <f>VLOOKUP(Y45,CTB!A:C,3,)</f>
        <v>195.23</v>
      </c>
      <c r="E45" s="4" t="str">
        <f t="shared" si="2"/>
        <v>Validado</v>
      </c>
      <c r="F45" s="8">
        <f t="shared" si="3"/>
        <v>45401</v>
      </c>
      <c r="G45" s="15" t="str">
        <f t="shared" si="4"/>
        <v xml:space="preserve"> Processo de indicação validado pela Movida</v>
      </c>
      <c r="H45" s="15"/>
      <c r="I45" s="15" t="str">
        <f>IFERROR(IF(E45 = "Validado","Enviado",IF(AND(G45 = " Link enviado",G45 = " Aguardando envio do link"),"Enviar",IF(G45 = " Aguardando envio do link", "Enviar",(VLOOKUP(B45,LogEnvio!A:B,2,))))),"Enviar")</f>
        <v>Enviado</v>
      </c>
      <c r="J45" s="31">
        <v>18258290</v>
      </c>
      <c r="K45" s="31" t="s">
        <v>476</v>
      </c>
      <c r="L45" s="31" t="s">
        <v>477</v>
      </c>
      <c r="M45" s="31" t="s">
        <v>42</v>
      </c>
      <c r="N45" s="31" t="s">
        <v>478</v>
      </c>
      <c r="O45" s="31" t="s">
        <v>479</v>
      </c>
      <c r="P45" s="31" t="s">
        <v>480</v>
      </c>
      <c r="Q45" s="31"/>
      <c r="R45" s="31"/>
      <c r="S45" s="31"/>
      <c r="T45" s="31" t="s">
        <v>481</v>
      </c>
      <c r="U45" s="31" t="s">
        <v>68</v>
      </c>
      <c r="V45" s="31" t="s">
        <v>339</v>
      </c>
      <c r="W45" s="31" t="s">
        <v>482</v>
      </c>
      <c r="X45" s="31" t="s">
        <v>483</v>
      </c>
      <c r="Y45" s="31" t="s">
        <v>111</v>
      </c>
      <c r="Z45" s="31" t="s">
        <v>112</v>
      </c>
      <c r="AA45" s="31">
        <v>195.23</v>
      </c>
      <c r="AB45" s="31" t="s">
        <v>368</v>
      </c>
      <c r="AC45" s="31" t="s">
        <v>190</v>
      </c>
      <c r="AD45" s="31" t="s">
        <v>55</v>
      </c>
      <c r="AE45" s="31">
        <v>5</v>
      </c>
      <c r="AF45" s="31" t="s">
        <v>100</v>
      </c>
      <c r="AG45" s="31" t="s">
        <v>57</v>
      </c>
      <c r="AH45" s="31">
        <v>72</v>
      </c>
      <c r="AI45" s="31">
        <v>50</v>
      </c>
      <c r="AJ45" s="31" t="s">
        <v>382</v>
      </c>
      <c r="AK45" s="31" t="s">
        <v>484</v>
      </c>
      <c r="AL45" s="31" t="s">
        <v>60</v>
      </c>
      <c r="AM45" s="31"/>
      <c r="AN45" s="31"/>
      <c r="AO45" s="31"/>
      <c r="AP45" s="9" t="str">
        <f t="shared" si="5"/>
        <v>Validado</v>
      </c>
    </row>
    <row r="46" spans="1:42" x14ac:dyDescent="0.25">
      <c r="A46" s="15" t="str">
        <f t="shared" si="0"/>
        <v>SSZ7H11</v>
      </c>
      <c r="B46" s="15" t="str">
        <f t="shared" si="1"/>
        <v>1J6105048</v>
      </c>
      <c r="C46" s="15" t="str">
        <f>VLOOKUP(A46,Destinatario!A:B,2,)</f>
        <v>THIAGO</v>
      </c>
      <c r="D46" s="45">
        <f>VLOOKUP(Y46,CTB!A:C,3,)</f>
        <v>130.16</v>
      </c>
      <c r="E46" s="4" t="str">
        <f t="shared" si="2"/>
        <v>Validado</v>
      </c>
      <c r="F46" s="8">
        <f t="shared" si="3"/>
        <v>45401</v>
      </c>
      <c r="G46" s="15" t="str">
        <f t="shared" si="4"/>
        <v xml:space="preserve"> Processo de indicação validado pela Movida</v>
      </c>
      <c r="H46" s="15"/>
      <c r="I46" s="15" t="str">
        <f>IFERROR(IF(E46 = "Validado","Enviado",IF(AND(G46 = " Link enviado",G46 = " Aguardando envio do link"),"Enviar",IF(G46 = " Aguardando envio do link", "Enviar",(VLOOKUP(B46,LogEnvio!A:B,2,))))),"Enviar")</f>
        <v>Enviado</v>
      </c>
      <c r="J46" s="31">
        <v>18287052</v>
      </c>
      <c r="K46" s="31" t="s">
        <v>485</v>
      </c>
      <c r="L46" s="31" t="s">
        <v>486</v>
      </c>
      <c r="M46" s="31" t="s">
        <v>42</v>
      </c>
      <c r="N46" s="31" t="s">
        <v>487</v>
      </c>
      <c r="O46" s="31" t="s">
        <v>488</v>
      </c>
      <c r="P46" s="31" t="s">
        <v>489</v>
      </c>
      <c r="Q46" s="31"/>
      <c r="R46" s="31"/>
      <c r="S46" s="31"/>
      <c r="T46" s="31" t="s">
        <v>195</v>
      </c>
      <c r="U46" s="31" t="s">
        <v>68</v>
      </c>
      <c r="V46" s="31" t="s">
        <v>490</v>
      </c>
      <c r="W46" s="31" t="s">
        <v>491</v>
      </c>
      <c r="X46" s="31" t="s">
        <v>492</v>
      </c>
      <c r="Y46" s="31" t="s">
        <v>85</v>
      </c>
      <c r="Z46" s="31" t="s">
        <v>86</v>
      </c>
      <c r="AA46" s="31">
        <v>130.16</v>
      </c>
      <c r="AB46" s="31" t="s">
        <v>368</v>
      </c>
      <c r="AC46" s="31" t="s">
        <v>54</v>
      </c>
      <c r="AD46" s="31" t="s">
        <v>55</v>
      </c>
      <c r="AE46" s="31">
        <v>4</v>
      </c>
      <c r="AF46" s="31" t="s">
        <v>88</v>
      </c>
      <c r="AG46" s="31" t="s">
        <v>57</v>
      </c>
      <c r="AH46" s="31">
        <v>109</v>
      </c>
      <c r="AI46" s="31">
        <v>100</v>
      </c>
      <c r="AJ46" s="31" t="s">
        <v>493</v>
      </c>
      <c r="AK46" s="31" t="s">
        <v>494</v>
      </c>
      <c r="AL46" s="31" t="s">
        <v>60</v>
      </c>
      <c r="AM46" s="31"/>
      <c r="AN46" s="31" t="s">
        <v>61</v>
      </c>
      <c r="AO46" s="31"/>
      <c r="AP46" s="9" t="str">
        <f t="shared" si="5"/>
        <v>Validado</v>
      </c>
    </row>
    <row r="47" spans="1:42" x14ac:dyDescent="0.25">
      <c r="A47" s="15" t="str">
        <f t="shared" si="0"/>
        <v>SYG0C73</v>
      </c>
      <c r="B47" s="15" t="str">
        <f t="shared" si="1"/>
        <v>AG08530797</v>
      </c>
      <c r="C47" s="15" t="str">
        <f>VLOOKUP(A47,Destinatario!A:B,2,)</f>
        <v>CLAUDIA</v>
      </c>
      <c r="D47" s="45">
        <f>VLOOKUP(Y47,CTB!A:C,3,)</f>
        <v>130.16</v>
      </c>
      <c r="E47" s="4" t="str">
        <f t="shared" si="2"/>
        <v>Validado</v>
      </c>
      <c r="F47" s="8">
        <f t="shared" si="3"/>
        <v>45420</v>
      </c>
      <c r="G47" s="15" t="str">
        <f t="shared" si="4"/>
        <v xml:space="preserve"> Processo de indicação validado pela Movida</v>
      </c>
      <c r="H47" s="15"/>
      <c r="I47" s="15" t="str">
        <f>IFERROR(IF(E47 = "Validado","Enviado",IF(AND(G47 = " Link enviado",G47 = " Aguardando envio do link"),"Enviar",IF(G47 = " Aguardando envio do link", "Enviar",(VLOOKUP(B47,LogEnvio!A:B,2,))))),"Enviar")</f>
        <v>Enviado</v>
      </c>
      <c r="J47" s="31">
        <v>18292683</v>
      </c>
      <c r="K47" s="31" t="s">
        <v>495</v>
      </c>
      <c r="L47" s="31" t="s">
        <v>496</v>
      </c>
      <c r="M47" s="31" t="s">
        <v>42</v>
      </c>
      <c r="N47" s="31" t="s">
        <v>497</v>
      </c>
      <c r="O47" s="31" t="s">
        <v>498</v>
      </c>
      <c r="P47" s="31" t="s">
        <v>499</v>
      </c>
      <c r="Q47" s="31"/>
      <c r="R47" s="31" t="s">
        <v>499</v>
      </c>
      <c r="S47" s="31"/>
      <c r="T47" s="31" t="s">
        <v>500</v>
      </c>
      <c r="U47" s="31" t="s">
        <v>47</v>
      </c>
      <c r="V47" s="31" t="s">
        <v>48</v>
      </c>
      <c r="W47" s="31" t="s">
        <v>501</v>
      </c>
      <c r="X47" s="31" t="s">
        <v>502</v>
      </c>
      <c r="Y47" s="31" t="s">
        <v>85</v>
      </c>
      <c r="Z47" s="31" t="s">
        <v>86</v>
      </c>
      <c r="AA47" s="31">
        <v>130.16</v>
      </c>
      <c r="AB47" s="31" t="s">
        <v>261</v>
      </c>
      <c r="AC47" s="31" t="s">
        <v>54</v>
      </c>
      <c r="AD47" s="31" t="s">
        <v>55</v>
      </c>
      <c r="AE47" s="31">
        <v>4</v>
      </c>
      <c r="AF47" s="31" t="s">
        <v>88</v>
      </c>
      <c r="AG47" s="31" t="s">
        <v>57</v>
      </c>
      <c r="AH47" s="31"/>
      <c r="AI47" s="31"/>
      <c r="AJ47" s="31" t="s">
        <v>493</v>
      </c>
      <c r="AK47" s="31" t="s">
        <v>503</v>
      </c>
      <c r="AL47" s="31" t="s">
        <v>60</v>
      </c>
      <c r="AM47" s="31"/>
      <c r="AN47" s="31" t="s">
        <v>61</v>
      </c>
      <c r="AO47" s="31"/>
      <c r="AP47" s="9" t="str">
        <f t="shared" si="5"/>
        <v>Validado</v>
      </c>
    </row>
    <row r="48" spans="1:42" x14ac:dyDescent="0.25">
      <c r="A48" s="15" t="str">
        <f t="shared" si="0"/>
        <v>SYG0D78</v>
      </c>
      <c r="B48" s="15" t="str">
        <f t="shared" si="1"/>
        <v>TE00061849</v>
      </c>
      <c r="C48" s="15" t="str">
        <f>VLOOKUP(A48,Destinatario!A:B,2,)</f>
        <v>HENRIQUE</v>
      </c>
      <c r="D48" s="45">
        <f>VLOOKUP(Y48,CTB!A:C,3,)</f>
        <v>195.23</v>
      </c>
      <c r="E48" s="4" t="str">
        <f t="shared" si="2"/>
        <v>Validado</v>
      </c>
      <c r="F48" s="8">
        <f t="shared" si="3"/>
        <v>45431</v>
      </c>
      <c r="G48" s="15" t="str">
        <f t="shared" si="4"/>
        <v xml:space="preserve"> Processo de indicação validado pela Movida</v>
      </c>
      <c r="H48" s="15"/>
      <c r="I48" s="15" t="str">
        <f>IFERROR(IF(E48 = "Validado","Enviado",IF(AND(G48 = " Link enviado",G48 = " Aguardando envio do link"),"Enviar",IF(G48 = " Aguardando envio do link", "Enviar",(VLOOKUP(B48,LogEnvio!A:B,2,))))),"Enviar")</f>
        <v>Enviado</v>
      </c>
      <c r="J48" s="31">
        <v>18292687</v>
      </c>
      <c r="K48" s="31" t="s">
        <v>504</v>
      </c>
      <c r="L48" s="31" t="s">
        <v>505</v>
      </c>
      <c r="M48" s="31" t="s">
        <v>42</v>
      </c>
      <c r="N48" s="31" t="s">
        <v>506</v>
      </c>
      <c r="O48" s="31" t="s">
        <v>507</v>
      </c>
      <c r="P48" s="31" t="s">
        <v>508</v>
      </c>
      <c r="Q48" s="31"/>
      <c r="R48" s="31"/>
      <c r="S48" s="31"/>
      <c r="T48" s="31" t="s">
        <v>509</v>
      </c>
      <c r="U48" s="31" t="s">
        <v>47</v>
      </c>
      <c r="V48" s="31" t="s">
        <v>48</v>
      </c>
      <c r="W48" s="31" t="s">
        <v>510</v>
      </c>
      <c r="X48" s="31" t="s">
        <v>511</v>
      </c>
      <c r="Y48" s="31" t="s">
        <v>155</v>
      </c>
      <c r="Z48" s="31" t="s">
        <v>156</v>
      </c>
      <c r="AA48" s="31">
        <v>195.23</v>
      </c>
      <c r="AB48" s="31" t="s">
        <v>512</v>
      </c>
      <c r="AC48" s="31" t="s">
        <v>54</v>
      </c>
      <c r="AD48" s="31" t="s">
        <v>55</v>
      </c>
      <c r="AE48" s="31">
        <v>5</v>
      </c>
      <c r="AF48" s="31" t="s">
        <v>100</v>
      </c>
      <c r="AG48" s="31" t="s">
        <v>57</v>
      </c>
      <c r="AH48" s="31"/>
      <c r="AI48" s="31"/>
      <c r="AJ48" s="31" t="s">
        <v>493</v>
      </c>
      <c r="AK48" s="31" t="s">
        <v>513</v>
      </c>
      <c r="AL48" s="31" t="s">
        <v>60</v>
      </c>
      <c r="AM48" s="31"/>
      <c r="AN48" s="31" t="s">
        <v>61</v>
      </c>
      <c r="AO48" s="31"/>
      <c r="AP48" s="9" t="str">
        <f t="shared" si="5"/>
        <v>Validado</v>
      </c>
    </row>
    <row r="49" spans="1:42" x14ac:dyDescent="0.25">
      <c r="A49" s="15" t="str">
        <f t="shared" si="0"/>
        <v>SYG0D43</v>
      </c>
      <c r="B49" s="15" t="str">
        <f t="shared" si="1"/>
        <v>X36635096</v>
      </c>
      <c r="C49" s="15" t="str">
        <f>VLOOKUP(A49,Destinatario!A:B,2,)</f>
        <v>LEANDRO</v>
      </c>
      <c r="D49" s="45">
        <f>VLOOKUP(Y49,CTB!A:C,3,)</f>
        <v>130.16</v>
      </c>
      <c r="E49" s="4" t="str">
        <f t="shared" si="2"/>
        <v>Validado</v>
      </c>
      <c r="F49" s="8">
        <f t="shared" si="3"/>
        <v>45410</v>
      </c>
      <c r="G49" s="15" t="str">
        <f t="shared" si="4"/>
        <v xml:space="preserve"> Processo de indicação validado pela Movida</v>
      </c>
      <c r="H49" s="15"/>
      <c r="I49" s="15" t="str">
        <f>IFERROR(IF(E49 = "Validado","Enviado",IF(AND(G49 = " Link enviado",G49 = " Aguardando envio do link"),"Enviar",IF(G49 = " Aguardando envio do link", "Enviar",(VLOOKUP(B49,LogEnvio!A:B,2,))))),"Enviar")</f>
        <v>Enviado</v>
      </c>
      <c r="J49" s="31">
        <v>18292703</v>
      </c>
      <c r="K49" s="31" t="s">
        <v>146</v>
      </c>
      <c r="L49" s="31" t="s">
        <v>147</v>
      </c>
      <c r="M49" s="31" t="s">
        <v>42</v>
      </c>
      <c r="N49" s="31" t="s">
        <v>514</v>
      </c>
      <c r="O49" s="31" t="s">
        <v>515</v>
      </c>
      <c r="P49" s="31" t="s">
        <v>516</v>
      </c>
      <c r="Q49" s="31"/>
      <c r="R49" s="31" t="s">
        <v>516</v>
      </c>
      <c r="S49" s="31"/>
      <c r="T49" s="31" t="s">
        <v>517</v>
      </c>
      <c r="U49" s="31" t="s">
        <v>47</v>
      </c>
      <c r="V49" s="31" t="s">
        <v>48</v>
      </c>
      <c r="W49" s="31" t="s">
        <v>518</v>
      </c>
      <c r="X49" s="31" t="s">
        <v>519</v>
      </c>
      <c r="Y49" s="31" t="s">
        <v>85</v>
      </c>
      <c r="Z49" s="31" t="s">
        <v>86</v>
      </c>
      <c r="AA49" s="31">
        <v>130.16</v>
      </c>
      <c r="AB49" s="31" t="s">
        <v>520</v>
      </c>
      <c r="AC49" s="31" t="s">
        <v>54</v>
      </c>
      <c r="AD49" s="31" t="s">
        <v>55</v>
      </c>
      <c r="AE49" s="31">
        <v>4</v>
      </c>
      <c r="AF49" s="31" t="s">
        <v>88</v>
      </c>
      <c r="AG49" s="31" t="s">
        <v>57</v>
      </c>
      <c r="AH49" s="31"/>
      <c r="AI49" s="31"/>
      <c r="AJ49" s="31" t="s">
        <v>493</v>
      </c>
      <c r="AK49" s="31" t="s">
        <v>521</v>
      </c>
      <c r="AL49" s="31" t="s">
        <v>60</v>
      </c>
      <c r="AM49" s="31"/>
      <c r="AN49" s="31" t="s">
        <v>61</v>
      </c>
      <c r="AO49" s="31"/>
      <c r="AP49" s="9" t="str">
        <f t="shared" si="5"/>
        <v>Validado</v>
      </c>
    </row>
    <row r="50" spans="1:42" x14ac:dyDescent="0.25">
      <c r="A50" s="15" t="str">
        <f t="shared" si="0"/>
        <v>SYG0E75</v>
      </c>
      <c r="B50" s="15" t="str">
        <f t="shared" si="1"/>
        <v>E026957637</v>
      </c>
      <c r="C50" s="15" t="str">
        <f>VLOOKUP(A50,Destinatario!A:B,2,)</f>
        <v>HENRIQUE</v>
      </c>
      <c r="D50" s="45">
        <f>VLOOKUP(Y50,CTB!A:C,3,)</f>
        <v>195.23</v>
      </c>
      <c r="E50" s="4" t="str">
        <f t="shared" si="2"/>
        <v>Validado</v>
      </c>
      <c r="F50" s="8">
        <f t="shared" si="3"/>
        <v>45431</v>
      </c>
      <c r="G50" s="15" t="str">
        <f t="shared" si="4"/>
        <v xml:space="preserve"> Processo de indicação validado pela Movida</v>
      </c>
      <c r="H50" s="15"/>
      <c r="I50" s="15" t="str">
        <f>IFERROR(IF(E50 = "Validado","Enviado",IF(AND(G50 = " Link enviado",G50 = " Aguardando envio do link"),"Enviar",IF(G50 = " Aguardando envio do link", "Enviar",(VLOOKUP(B50,LogEnvio!A:B,2,))))),"Enviar")</f>
        <v>Enviado</v>
      </c>
      <c r="J50" s="31">
        <v>18292708</v>
      </c>
      <c r="K50" s="31" t="s">
        <v>522</v>
      </c>
      <c r="L50" s="31" t="s">
        <v>523</v>
      </c>
      <c r="M50" s="31" t="s">
        <v>42</v>
      </c>
      <c r="N50" s="31" t="s">
        <v>524</v>
      </c>
      <c r="O50" s="31" t="s">
        <v>525</v>
      </c>
      <c r="P50" s="31" t="s">
        <v>526</v>
      </c>
      <c r="Q50" s="31"/>
      <c r="R50" s="31"/>
      <c r="S50" s="31"/>
      <c r="T50" s="31" t="s">
        <v>327</v>
      </c>
      <c r="U50" s="31" t="s">
        <v>47</v>
      </c>
      <c r="V50" s="31" t="s">
        <v>48</v>
      </c>
      <c r="W50" s="31" t="s">
        <v>328</v>
      </c>
      <c r="X50" s="31" t="s">
        <v>329</v>
      </c>
      <c r="Y50" s="31" t="s">
        <v>330</v>
      </c>
      <c r="Z50" s="31" t="s">
        <v>331</v>
      </c>
      <c r="AA50" s="31">
        <v>195.23</v>
      </c>
      <c r="AB50" s="31" t="s">
        <v>512</v>
      </c>
      <c r="AC50" s="31" t="s">
        <v>54</v>
      </c>
      <c r="AD50" s="31" t="s">
        <v>55</v>
      </c>
      <c r="AE50" s="31">
        <v>5</v>
      </c>
      <c r="AF50" s="31" t="s">
        <v>100</v>
      </c>
      <c r="AG50" s="31" t="s">
        <v>57</v>
      </c>
      <c r="AH50" s="31"/>
      <c r="AI50" s="31"/>
      <c r="AJ50" s="31" t="s">
        <v>493</v>
      </c>
      <c r="AK50" s="31" t="s">
        <v>527</v>
      </c>
      <c r="AL50" s="31" t="s">
        <v>60</v>
      </c>
      <c r="AM50" s="31"/>
      <c r="AN50" s="31" t="s">
        <v>61</v>
      </c>
      <c r="AO50" s="31"/>
      <c r="AP50" s="9" t="str">
        <f t="shared" si="5"/>
        <v>Validado</v>
      </c>
    </row>
    <row r="51" spans="1:42" x14ac:dyDescent="0.25">
      <c r="A51" s="15" t="str">
        <f t="shared" si="0"/>
        <v>STM8E81</v>
      </c>
      <c r="B51" s="15" t="str">
        <f t="shared" si="1"/>
        <v>AI06161297</v>
      </c>
      <c r="C51" s="15" t="str">
        <f>VLOOKUP(A51,Destinatario!A:B,2,)</f>
        <v>CLAUDIA</v>
      </c>
      <c r="D51" s="45">
        <f>VLOOKUP(Y51,CTB!A:C,3,)</f>
        <v>195.23</v>
      </c>
      <c r="E51" s="4" t="str">
        <f t="shared" si="2"/>
        <v>Validado</v>
      </c>
      <c r="F51" s="8">
        <f t="shared" si="3"/>
        <v>45403</v>
      </c>
      <c r="G51" s="15" t="str">
        <f t="shared" si="4"/>
        <v xml:space="preserve"> Processo de indicação validado pela Movida</v>
      </c>
      <c r="H51" s="15"/>
      <c r="I51" s="15" t="str">
        <f>IFERROR(IF(E51 = "Validado","Enviado",IF(AND(G51 = " Link enviado",G51 = " Aguardando envio do link"),"Enviar",IF(G51 = " Aguardando envio do link", "Enviar",(VLOOKUP(B51,LogEnvio!A:B,2,))))),"Enviar")</f>
        <v>Enviado</v>
      </c>
      <c r="J51" s="31">
        <v>18292938</v>
      </c>
      <c r="K51" s="31" t="s">
        <v>528</v>
      </c>
      <c r="L51" s="31" t="s">
        <v>529</v>
      </c>
      <c r="M51" s="31" t="s">
        <v>42</v>
      </c>
      <c r="N51" s="31" t="s">
        <v>530</v>
      </c>
      <c r="O51" s="31" t="s">
        <v>531</v>
      </c>
      <c r="P51" s="31" t="s">
        <v>532</v>
      </c>
      <c r="Q51" s="31"/>
      <c r="R51" s="31"/>
      <c r="S51" s="31"/>
      <c r="T51" s="31" t="s">
        <v>463</v>
      </c>
      <c r="U51" s="31" t="s">
        <v>47</v>
      </c>
      <c r="V51" s="31" t="s">
        <v>48</v>
      </c>
      <c r="W51" s="31" t="s">
        <v>533</v>
      </c>
      <c r="X51" s="31" t="s">
        <v>534</v>
      </c>
      <c r="Y51" s="31" t="s">
        <v>111</v>
      </c>
      <c r="Z51" s="31" t="s">
        <v>112</v>
      </c>
      <c r="AA51" s="31">
        <v>195.23</v>
      </c>
      <c r="AB51" s="31" t="s">
        <v>535</v>
      </c>
      <c r="AC51" s="31" t="s">
        <v>54</v>
      </c>
      <c r="AD51" s="31" t="s">
        <v>55</v>
      </c>
      <c r="AE51" s="31">
        <v>5</v>
      </c>
      <c r="AF51" s="31" t="s">
        <v>100</v>
      </c>
      <c r="AG51" s="31" t="s">
        <v>57</v>
      </c>
      <c r="AH51" s="31"/>
      <c r="AI51" s="31"/>
      <c r="AJ51" s="31" t="s">
        <v>493</v>
      </c>
      <c r="AK51" s="31" t="s">
        <v>536</v>
      </c>
      <c r="AL51" s="31" t="s">
        <v>60</v>
      </c>
      <c r="AM51" s="31"/>
      <c r="AN51" s="31" t="s">
        <v>61</v>
      </c>
      <c r="AO51" s="31"/>
      <c r="AP51" s="9" t="str">
        <f t="shared" si="5"/>
        <v>Validado</v>
      </c>
    </row>
    <row r="52" spans="1:42" x14ac:dyDescent="0.25">
      <c r="A52" s="15" t="str">
        <f t="shared" si="0"/>
        <v>SYG0C27</v>
      </c>
      <c r="B52" s="15" t="str">
        <f t="shared" si="1"/>
        <v>E026954848</v>
      </c>
      <c r="C52" s="15" t="str">
        <f>VLOOKUP(A52,Destinatario!A:B,2,)</f>
        <v>HENRIQUE</v>
      </c>
      <c r="D52" s="45">
        <f>VLOOKUP(Y52,CTB!A:C,3,)</f>
        <v>195.23</v>
      </c>
      <c r="E52" s="4" t="str">
        <f t="shared" si="2"/>
        <v>Validado</v>
      </c>
      <c r="F52" s="8">
        <f t="shared" si="3"/>
        <v>45431</v>
      </c>
      <c r="G52" s="15" t="str">
        <f t="shared" si="4"/>
        <v xml:space="preserve"> Processo de indicação validado pela Movida</v>
      </c>
      <c r="H52" s="15"/>
      <c r="I52" s="15" t="str">
        <f>IFERROR(IF(E52 = "Validado","Enviado",IF(AND(G52 = " Link enviado",G52 = " Aguardando envio do link"),"Enviar",IF(G52 = " Aguardando envio do link", "Enviar",(VLOOKUP(B52,LogEnvio!A:B,2,))))),"Enviar")</f>
        <v>Enviado</v>
      </c>
      <c r="J52" s="31">
        <v>18294064</v>
      </c>
      <c r="K52" s="31" t="s">
        <v>322</v>
      </c>
      <c r="L52" s="31" t="s">
        <v>323</v>
      </c>
      <c r="M52" s="31" t="s">
        <v>42</v>
      </c>
      <c r="N52" s="31" t="s">
        <v>537</v>
      </c>
      <c r="O52" s="31" t="s">
        <v>538</v>
      </c>
      <c r="P52" s="31" t="s">
        <v>539</v>
      </c>
      <c r="Q52" s="31"/>
      <c r="R52" s="31"/>
      <c r="S52" s="31"/>
      <c r="T52" s="31" t="s">
        <v>327</v>
      </c>
      <c r="U52" s="31" t="s">
        <v>47</v>
      </c>
      <c r="V52" s="31" t="s">
        <v>48</v>
      </c>
      <c r="W52" s="31" t="s">
        <v>328</v>
      </c>
      <c r="X52" s="31" t="s">
        <v>329</v>
      </c>
      <c r="Y52" s="31" t="s">
        <v>330</v>
      </c>
      <c r="Z52" s="31" t="s">
        <v>331</v>
      </c>
      <c r="AA52" s="31">
        <v>195.23</v>
      </c>
      <c r="AB52" s="31" t="s">
        <v>512</v>
      </c>
      <c r="AC52" s="31" t="s">
        <v>54</v>
      </c>
      <c r="AD52" s="31" t="s">
        <v>55</v>
      </c>
      <c r="AE52" s="31">
        <v>5</v>
      </c>
      <c r="AF52" s="31" t="s">
        <v>100</v>
      </c>
      <c r="AG52" s="31" t="s">
        <v>57</v>
      </c>
      <c r="AH52" s="31"/>
      <c r="AI52" s="31"/>
      <c r="AJ52" s="31" t="s">
        <v>74</v>
      </c>
      <c r="AK52" s="31" t="s">
        <v>540</v>
      </c>
      <c r="AL52" s="31" t="s">
        <v>60</v>
      </c>
      <c r="AM52" s="31"/>
      <c r="AN52" s="31" t="s">
        <v>61</v>
      </c>
      <c r="AO52" s="31"/>
      <c r="AP52" s="9" t="str">
        <f t="shared" si="5"/>
        <v>Validado</v>
      </c>
    </row>
    <row r="53" spans="1:42" x14ac:dyDescent="0.25">
      <c r="A53" s="15" t="str">
        <f t="shared" si="0"/>
        <v>SVO3G01</v>
      </c>
      <c r="B53" s="15" t="str">
        <f t="shared" si="1"/>
        <v>S040328789</v>
      </c>
      <c r="C53" s="15" t="str">
        <f>VLOOKUP(A53,Destinatario!A:B,2,)</f>
        <v>HENRIQUE</v>
      </c>
      <c r="D53" s="45">
        <f>VLOOKUP(Y53,CTB!A:C,3,)</f>
        <v>130.16</v>
      </c>
      <c r="E53" s="4" t="str">
        <f t="shared" si="2"/>
        <v>Validado</v>
      </c>
      <c r="F53" s="8">
        <f t="shared" si="3"/>
        <v>45414</v>
      </c>
      <c r="G53" s="15" t="str">
        <f t="shared" si="4"/>
        <v xml:space="preserve"> Processo de indicação validado pela Movida</v>
      </c>
      <c r="H53" s="15"/>
      <c r="I53" s="15" t="str">
        <f>IFERROR(IF(E53 = "Validado","Enviado",IF(AND(G53 = " Link enviado",G53 = " Aguardando envio do link"),"Enviar",IF(G53 = " Aguardando envio do link", "Enviar",(VLOOKUP(B53,LogEnvio!A:B,2,))))),"Enviar")</f>
        <v>Enviado</v>
      </c>
      <c r="J53" s="31">
        <v>18307908</v>
      </c>
      <c r="K53" s="31" t="s">
        <v>541</v>
      </c>
      <c r="L53" s="31" t="s">
        <v>542</v>
      </c>
      <c r="M53" s="31" t="s">
        <v>42</v>
      </c>
      <c r="N53" s="31" t="s">
        <v>543</v>
      </c>
      <c r="O53" s="31" t="s">
        <v>544</v>
      </c>
      <c r="P53" s="31" t="s">
        <v>545</v>
      </c>
      <c r="Q53" s="31"/>
      <c r="R53" s="31"/>
      <c r="S53" s="31"/>
      <c r="T53" s="31" t="s">
        <v>107</v>
      </c>
      <c r="U53" s="31" t="s">
        <v>68</v>
      </c>
      <c r="V53" s="31" t="s">
        <v>546</v>
      </c>
      <c r="W53" s="31" t="s">
        <v>547</v>
      </c>
      <c r="X53" s="31" t="s">
        <v>548</v>
      </c>
      <c r="Y53" s="31" t="s">
        <v>85</v>
      </c>
      <c r="Z53" s="31" t="s">
        <v>86</v>
      </c>
      <c r="AA53" s="31">
        <v>130.16</v>
      </c>
      <c r="AB53" s="31" t="s">
        <v>549</v>
      </c>
      <c r="AC53" s="31" t="s">
        <v>114</v>
      </c>
      <c r="AD53" s="31" t="s">
        <v>55</v>
      </c>
      <c r="AE53" s="31">
        <v>4</v>
      </c>
      <c r="AF53" s="31" t="s">
        <v>88</v>
      </c>
      <c r="AG53" s="31" t="s">
        <v>57</v>
      </c>
      <c r="AH53" s="31"/>
      <c r="AI53" s="31"/>
      <c r="AJ53" s="31" t="s">
        <v>74</v>
      </c>
      <c r="AK53" s="31" t="s">
        <v>550</v>
      </c>
      <c r="AL53" s="31" t="s">
        <v>60</v>
      </c>
      <c r="AM53" s="31"/>
      <c r="AN53" s="31"/>
      <c r="AO53" s="31"/>
      <c r="AP53" s="9" t="str">
        <f t="shared" si="5"/>
        <v>Validado</v>
      </c>
    </row>
    <row r="54" spans="1:42" x14ac:dyDescent="0.25">
      <c r="A54" s="15" t="str">
        <f t="shared" si="0"/>
        <v>SYG0D21</v>
      </c>
      <c r="B54" s="15" t="str">
        <f t="shared" si="1"/>
        <v>S040303474</v>
      </c>
      <c r="C54" s="15" t="str">
        <f>VLOOKUP(A54,Destinatario!A:B,2,)</f>
        <v>CLAUDIA</v>
      </c>
      <c r="D54" s="45">
        <f>VLOOKUP(Y54,CTB!A:C,3,)</f>
        <v>195.23</v>
      </c>
      <c r="E54" s="4" t="str">
        <f t="shared" si="2"/>
        <v>Validado</v>
      </c>
      <c r="F54" s="8">
        <f t="shared" si="3"/>
        <v>45414</v>
      </c>
      <c r="G54" s="15" t="str">
        <f t="shared" si="4"/>
        <v xml:space="preserve"> Processo de indicação validado pela Movida</v>
      </c>
      <c r="H54" s="15"/>
      <c r="I54" s="15" t="str">
        <f>IFERROR(IF(E54 = "Validado","Enviado",IF(AND(G54 = " Link enviado",G54 = " Aguardando envio do link"),"Enviar",IF(G54 = " Aguardando envio do link", "Enviar",(VLOOKUP(B54,LogEnvio!A:B,2,))))),"Enviar")</f>
        <v>Enviado</v>
      </c>
      <c r="J54" s="31">
        <v>18308221</v>
      </c>
      <c r="K54" s="31" t="s">
        <v>551</v>
      </c>
      <c r="L54" s="31" t="s">
        <v>552</v>
      </c>
      <c r="M54" s="31" t="s">
        <v>42</v>
      </c>
      <c r="N54" s="31" t="s">
        <v>553</v>
      </c>
      <c r="O54" s="31" t="s">
        <v>554</v>
      </c>
      <c r="P54" s="31" t="s">
        <v>555</v>
      </c>
      <c r="Q54" s="31"/>
      <c r="R54" s="31"/>
      <c r="S54" s="31"/>
      <c r="T54" s="31" t="s">
        <v>107</v>
      </c>
      <c r="U54" s="31" t="s">
        <v>68</v>
      </c>
      <c r="V54" s="31" t="s">
        <v>48</v>
      </c>
      <c r="W54" s="31" t="s">
        <v>556</v>
      </c>
      <c r="X54" s="31" t="s">
        <v>557</v>
      </c>
      <c r="Y54" s="31" t="s">
        <v>111</v>
      </c>
      <c r="Z54" s="31" t="s">
        <v>112</v>
      </c>
      <c r="AA54" s="31">
        <v>195.23</v>
      </c>
      <c r="AB54" s="31" t="s">
        <v>549</v>
      </c>
      <c r="AC54" s="31" t="s">
        <v>114</v>
      </c>
      <c r="AD54" s="31" t="s">
        <v>55</v>
      </c>
      <c r="AE54" s="31">
        <v>5</v>
      </c>
      <c r="AF54" s="31" t="s">
        <v>100</v>
      </c>
      <c r="AG54" s="31" t="s">
        <v>57</v>
      </c>
      <c r="AH54" s="31"/>
      <c r="AI54" s="31"/>
      <c r="AJ54" s="31" t="s">
        <v>74</v>
      </c>
      <c r="AK54" s="31" t="s">
        <v>558</v>
      </c>
      <c r="AL54" s="31" t="s">
        <v>60</v>
      </c>
      <c r="AM54" s="31"/>
      <c r="AN54" s="31"/>
      <c r="AO54" s="31"/>
      <c r="AP54" s="9" t="str">
        <f t="shared" si="5"/>
        <v>Validado</v>
      </c>
    </row>
    <row r="55" spans="1:42" x14ac:dyDescent="0.25">
      <c r="A55" s="15" t="str">
        <f t="shared" si="0"/>
        <v>SYG0D25</v>
      </c>
      <c r="B55" s="15" t="str">
        <f t="shared" si="1"/>
        <v>R735859736</v>
      </c>
      <c r="C55" s="15" t="str">
        <f>VLOOKUP(A55,Destinatario!A:B,2,)</f>
        <v>EDMILTON</v>
      </c>
      <c r="D55" s="45">
        <f>VLOOKUP(Y55,CTB!A:C,3,)</f>
        <v>195.23</v>
      </c>
      <c r="E55" s="4" t="str">
        <f t="shared" ca="1" si="2"/>
        <v>Vencida</v>
      </c>
      <c r="F55" s="8">
        <f t="shared" si="3"/>
        <v>45419</v>
      </c>
      <c r="G55" s="15" t="str">
        <f t="shared" si="4"/>
        <v xml:space="preserve"> Link enviado</v>
      </c>
      <c r="H55" s="15"/>
      <c r="I55" s="15">
        <f ca="1">IFERROR(IF(E55 = "Validado","Enviado",IF(AND(G55 = " Link enviado",G55 = " Aguardando envio do link"),"Enviar",IF(G55 = " Aguardando envio do link", "Enviar",(VLOOKUP(B55,LogEnvio!A:B,2,))))),"Enviar")</f>
        <v>45384.587500000001</v>
      </c>
      <c r="J55" s="31">
        <v>18314942</v>
      </c>
      <c r="K55" s="31" t="s">
        <v>559</v>
      </c>
      <c r="L55" s="31" t="s">
        <v>560</v>
      </c>
      <c r="M55" s="31" t="s">
        <v>42</v>
      </c>
      <c r="N55" s="31" t="s">
        <v>561</v>
      </c>
      <c r="O55" s="31" t="s">
        <v>562</v>
      </c>
      <c r="P55" s="31" t="s">
        <v>563</v>
      </c>
      <c r="Q55" s="31"/>
      <c r="R55" s="31"/>
      <c r="S55" s="31"/>
      <c r="T55" s="31" t="s">
        <v>127</v>
      </c>
      <c r="U55" s="31" t="s">
        <v>68</v>
      </c>
      <c r="V55" s="31" t="s">
        <v>564</v>
      </c>
      <c r="W55" s="31" t="s">
        <v>565</v>
      </c>
      <c r="X55" s="31" t="s">
        <v>566</v>
      </c>
      <c r="Y55" s="31" t="s">
        <v>111</v>
      </c>
      <c r="Z55" s="31" t="s">
        <v>112</v>
      </c>
      <c r="AA55" s="31">
        <v>195.23</v>
      </c>
      <c r="AB55" s="31" t="s">
        <v>567</v>
      </c>
      <c r="AC55" s="31" t="s">
        <v>54</v>
      </c>
      <c r="AD55" s="31" t="s">
        <v>157</v>
      </c>
      <c r="AE55" s="31">
        <v>5</v>
      </c>
      <c r="AF55" s="31" t="s">
        <v>100</v>
      </c>
      <c r="AG55" s="31" t="s">
        <v>57</v>
      </c>
      <c r="AH55" s="31"/>
      <c r="AI55" s="31"/>
      <c r="AJ55" s="31" t="s">
        <v>74</v>
      </c>
      <c r="AK55" s="31"/>
      <c r="AL55" s="31" t="s">
        <v>158</v>
      </c>
      <c r="AM55" s="31"/>
      <c r="AN55" s="31"/>
      <c r="AO55" s="31"/>
      <c r="AP55" s="9" t="str">
        <f t="shared" ca="1" si="5"/>
        <v>Vencida</v>
      </c>
    </row>
    <row r="56" spans="1:42" x14ac:dyDescent="0.25">
      <c r="A56" s="15" t="str">
        <f t="shared" si="0"/>
        <v>SVR3C41</v>
      </c>
      <c r="B56" s="15" t="str">
        <f t="shared" si="1"/>
        <v>V010075313</v>
      </c>
      <c r="C56" s="15" t="str">
        <f>VLOOKUP(A56,Destinatario!A:B,2,)</f>
        <v>ADRIANO</v>
      </c>
      <c r="D56" s="45">
        <f>VLOOKUP(Y56,CTB!A:C,3,)</f>
        <v>195.23</v>
      </c>
      <c r="E56" s="4" t="str">
        <f t="shared" si="2"/>
        <v>Validado</v>
      </c>
      <c r="F56" s="8">
        <f t="shared" si="3"/>
        <v>45409</v>
      </c>
      <c r="G56" s="15" t="str">
        <f t="shared" si="4"/>
        <v xml:space="preserve"> Processo de indicação validado pela Movida</v>
      </c>
      <c r="H56" s="15"/>
      <c r="I56" s="15" t="str">
        <f>IFERROR(IF(E56 = "Validado","Enviado",IF(AND(G56 = " Link enviado",G56 = " Aguardando envio do link"),"Enviar",IF(G56 = " Aguardando envio do link", "Enviar",(VLOOKUP(B56,LogEnvio!A:B,2,))))),"Enviar")</f>
        <v>Enviado</v>
      </c>
      <c r="J56" s="31">
        <v>18317259</v>
      </c>
      <c r="K56" s="31" t="s">
        <v>568</v>
      </c>
      <c r="L56" s="31" t="s">
        <v>569</v>
      </c>
      <c r="M56" s="31" t="s">
        <v>42</v>
      </c>
      <c r="N56" s="31" t="s">
        <v>570</v>
      </c>
      <c r="O56" s="31" t="s">
        <v>571</v>
      </c>
      <c r="P56" s="31" t="s">
        <v>572</v>
      </c>
      <c r="Q56" s="31"/>
      <c r="R56" s="31" t="s">
        <v>572</v>
      </c>
      <c r="S56" s="31"/>
      <c r="T56" s="31" t="s">
        <v>573</v>
      </c>
      <c r="U56" s="31" t="s">
        <v>68</v>
      </c>
      <c r="V56" s="31" t="s">
        <v>574</v>
      </c>
      <c r="W56" s="31" t="s">
        <v>575</v>
      </c>
      <c r="X56" s="31" t="s">
        <v>576</v>
      </c>
      <c r="Y56" s="31" t="s">
        <v>577</v>
      </c>
      <c r="Z56" s="31" t="s">
        <v>578</v>
      </c>
      <c r="AA56" s="31">
        <v>156.18</v>
      </c>
      <c r="AB56" s="31" t="s">
        <v>579</v>
      </c>
      <c r="AC56" s="31" t="s">
        <v>190</v>
      </c>
      <c r="AD56" s="31" t="s">
        <v>55</v>
      </c>
      <c r="AE56" s="31">
        <v>5</v>
      </c>
      <c r="AF56" s="31" t="s">
        <v>100</v>
      </c>
      <c r="AG56" s="31" t="s">
        <v>57</v>
      </c>
      <c r="AH56" s="31"/>
      <c r="AI56" s="31"/>
      <c r="AJ56" s="31" t="s">
        <v>74</v>
      </c>
      <c r="AK56" s="31" t="s">
        <v>580</v>
      </c>
      <c r="AL56" s="31" t="s">
        <v>60</v>
      </c>
      <c r="AM56" s="31"/>
      <c r="AN56" s="31"/>
      <c r="AO56" s="31"/>
      <c r="AP56" s="9" t="str">
        <f t="shared" si="5"/>
        <v>Validado</v>
      </c>
    </row>
    <row r="57" spans="1:42" x14ac:dyDescent="0.25">
      <c r="A57" s="15" t="str">
        <f t="shared" si="0"/>
        <v>SUR1G70</v>
      </c>
      <c r="B57" s="15" t="str">
        <f t="shared" si="1"/>
        <v>JL01099182</v>
      </c>
      <c r="C57" s="15" t="str">
        <f>VLOOKUP(A57,Destinatario!A:B,2,)</f>
        <v>MATEUS</v>
      </c>
      <c r="D57" s="45">
        <f>VLOOKUP(Y57,CTB!A:C,3,)</f>
        <v>130.16</v>
      </c>
      <c r="E57" s="4" t="str">
        <f t="shared" si="2"/>
        <v>Validado</v>
      </c>
      <c r="F57" s="8">
        <f t="shared" si="3"/>
        <v>45427</v>
      </c>
      <c r="G57" s="15" t="str">
        <f t="shared" si="4"/>
        <v xml:space="preserve"> Processo de indicação validado pela Movida</v>
      </c>
      <c r="H57" s="15"/>
      <c r="I57" s="15" t="str">
        <f>IFERROR(IF(E57 = "Validado","Enviado",IF(AND(G57 = " Link enviado",G57 = " Aguardando envio do link"),"Enviar",IF(G57 = " Aguardando envio do link", "Enviar",(VLOOKUP(B57,LogEnvio!A:B,2,))))),"Enviar")</f>
        <v>Enviado</v>
      </c>
      <c r="J57" s="31">
        <v>18319767</v>
      </c>
      <c r="K57" s="31" t="s">
        <v>581</v>
      </c>
      <c r="L57" s="31" t="s">
        <v>582</v>
      </c>
      <c r="M57" s="31" t="s">
        <v>42</v>
      </c>
      <c r="N57" s="31" t="s">
        <v>583</v>
      </c>
      <c r="O57" s="31" t="s">
        <v>584</v>
      </c>
      <c r="P57" s="31" t="s">
        <v>585</v>
      </c>
      <c r="Q57" s="31"/>
      <c r="R57" s="31"/>
      <c r="S57" s="31"/>
      <c r="T57" s="31" t="s">
        <v>586</v>
      </c>
      <c r="U57" s="31" t="s">
        <v>68</v>
      </c>
      <c r="V57" s="31" t="s">
        <v>431</v>
      </c>
      <c r="W57" s="31" t="s">
        <v>587</v>
      </c>
      <c r="X57" s="31" t="s">
        <v>588</v>
      </c>
      <c r="Y57" s="31" t="s">
        <v>85</v>
      </c>
      <c r="Z57" s="31" t="s">
        <v>86</v>
      </c>
      <c r="AA57" s="31">
        <v>130.16</v>
      </c>
      <c r="AB57" s="31" t="s">
        <v>431</v>
      </c>
      <c r="AC57" s="31" t="s">
        <v>54</v>
      </c>
      <c r="AD57" s="31" t="s">
        <v>55</v>
      </c>
      <c r="AE57" s="31">
        <v>4</v>
      </c>
      <c r="AF57" s="31" t="s">
        <v>88</v>
      </c>
      <c r="AG57" s="31" t="s">
        <v>57</v>
      </c>
      <c r="AH57" s="31"/>
      <c r="AI57" s="31"/>
      <c r="AJ57" s="31" t="s">
        <v>74</v>
      </c>
      <c r="AK57" s="31" t="s">
        <v>589</v>
      </c>
      <c r="AL57" s="31" t="s">
        <v>60</v>
      </c>
      <c r="AM57" s="31"/>
      <c r="AN57" s="31" t="s">
        <v>61</v>
      </c>
      <c r="AO57" s="31"/>
      <c r="AP57" s="9" t="str">
        <f t="shared" si="5"/>
        <v>Validado</v>
      </c>
    </row>
    <row r="58" spans="1:42" x14ac:dyDescent="0.25">
      <c r="A58" s="15" t="str">
        <f t="shared" si="0"/>
        <v>SYG0E81</v>
      </c>
      <c r="B58" s="15" t="str">
        <f t="shared" si="1"/>
        <v>E027018674</v>
      </c>
      <c r="C58" s="15" t="str">
        <f>VLOOKUP(A58,Destinatario!A:B,2,)</f>
        <v>HENRIQUE</v>
      </c>
      <c r="D58" s="45">
        <f>VLOOKUP(Y58,CTB!A:C,3,)</f>
        <v>130.16</v>
      </c>
      <c r="E58" s="4" t="str">
        <f t="shared" si="2"/>
        <v>Validado</v>
      </c>
      <c r="F58" s="8">
        <f t="shared" si="3"/>
        <v>45441</v>
      </c>
      <c r="G58" s="15" t="str">
        <f t="shared" si="4"/>
        <v xml:space="preserve"> Processo de indicação validado pela Movida</v>
      </c>
      <c r="H58" s="15"/>
      <c r="I58" s="15" t="str">
        <f>IFERROR(IF(E58 = "Validado","Enviado",IF(AND(G58 = " Link enviado",G58 = " Aguardando envio do link"),"Enviar",IF(G58 = " Aguardando envio do link", "Enviar",(VLOOKUP(B58,LogEnvio!A:B,2,))))),"Enviar")</f>
        <v>Enviado</v>
      </c>
      <c r="J58" s="31">
        <v>18358129</v>
      </c>
      <c r="K58" s="31" t="s">
        <v>590</v>
      </c>
      <c r="L58" s="31" t="s">
        <v>591</v>
      </c>
      <c r="M58" s="31" t="s">
        <v>42</v>
      </c>
      <c r="N58" s="31" t="s">
        <v>592</v>
      </c>
      <c r="O58" s="31" t="s">
        <v>593</v>
      </c>
      <c r="P58" s="31" t="s">
        <v>594</v>
      </c>
      <c r="Q58" s="31"/>
      <c r="R58" s="31"/>
      <c r="S58" s="31"/>
      <c r="T58" s="31" t="s">
        <v>327</v>
      </c>
      <c r="U58" s="31" t="s">
        <v>47</v>
      </c>
      <c r="V58" s="31" t="s">
        <v>48</v>
      </c>
      <c r="W58" s="31" t="s">
        <v>595</v>
      </c>
      <c r="X58" s="31" t="s">
        <v>596</v>
      </c>
      <c r="Y58" s="31" t="s">
        <v>85</v>
      </c>
      <c r="Z58" s="31" t="s">
        <v>86</v>
      </c>
      <c r="AA58" s="31">
        <v>130.16</v>
      </c>
      <c r="AB58" s="31" t="s">
        <v>597</v>
      </c>
      <c r="AC58" s="31" t="s">
        <v>54</v>
      </c>
      <c r="AD58" s="31" t="s">
        <v>55</v>
      </c>
      <c r="AE58" s="31">
        <v>4</v>
      </c>
      <c r="AF58" s="31" t="s">
        <v>88</v>
      </c>
      <c r="AG58" s="31" t="s">
        <v>57</v>
      </c>
      <c r="AH58" s="31"/>
      <c r="AI58" s="31"/>
      <c r="AJ58" s="31" t="s">
        <v>598</v>
      </c>
      <c r="AK58" s="31" t="s">
        <v>599</v>
      </c>
      <c r="AL58" s="31" t="s">
        <v>60</v>
      </c>
      <c r="AM58" s="31"/>
      <c r="AN58" s="31" t="s">
        <v>61</v>
      </c>
      <c r="AO58" s="31"/>
      <c r="AP58" s="9" t="str">
        <f t="shared" si="5"/>
        <v>Validado</v>
      </c>
    </row>
    <row r="59" spans="1:42" x14ac:dyDescent="0.25">
      <c r="A59" s="15" t="str">
        <f t="shared" si="0"/>
        <v>SYG0E31</v>
      </c>
      <c r="B59" s="15" t="str">
        <f t="shared" si="1"/>
        <v>Q000357364</v>
      </c>
      <c r="C59" s="15" t="str">
        <f>VLOOKUP(A59,Destinatario!A:B,2,)</f>
        <v>LEANDRO</v>
      </c>
      <c r="D59" s="45">
        <f>VLOOKUP(Y59,CTB!A:C,3,)</f>
        <v>130.16</v>
      </c>
      <c r="E59" s="4" t="str">
        <f t="shared" ca="1" si="2"/>
        <v>Vencida</v>
      </c>
      <c r="F59" s="8">
        <f t="shared" si="3"/>
        <v>45424</v>
      </c>
      <c r="G59" s="15" t="str">
        <f t="shared" si="4"/>
        <v xml:space="preserve"> Upload Cnh pendente</v>
      </c>
      <c r="H59" s="15"/>
      <c r="I59" s="15" t="str">
        <f ca="1">IFERROR(IF(E59 = "Validado","Enviado",IF(AND(G59 = " Link enviado",G59 = " Aguardando envio do link"),"Enviar",IF(G59 = " Aguardando envio do link", "Enviar",(VLOOKUP(B59,LogEnvio!A:B,2,))))),"Enviar")</f>
        <v>Enviar</v>
      </c>
      <c r="J59" s="31">
        <v>18358134</v>
      </c>
      <c r="K59" s="31" t="s">
        <v>600</v>
      </c>
      <c r="L59" s="31" t="s">
        <v>601</v>
      </c>
      <c r="M59" s="31" t="s">
        <v>42</v>
      </c>
      <c r="N59" s="31" t="s">
        <v>602</v>
      </c>
      <c r="O59" s="31" t="s">
        <v>603</v>
      </c>
      <c r="P59" s="31" t="s">
        <v>604</v>
      </c>
      <c r="Q59" s="31"/>
      <c r="R59" s="31"/>
      <c r="S59" s="31"/>
      <c r="T59" s="31" t="s">
        <v>411</v>
      </c>
      <c r="U59" s="31" t="s">
        <v>68</v>
      </c>
      <c r="V59" s="31" t="s">
        <v>605</v>
      </c>
      <c r="W59" s="31" t="s">
        <v>606</v>
      </c>
      <c r="X59" s="31" t="s">
        <v>414</v>
      </c>
      <c r="Y59" s="31" t="s">
        <v>199</v>
      </c>
      <c r="Z59" s="31" t="s">
        <v>200</v>
      </c>
      <c r="AA59" s="31">
        <v>130.16</v>
      </c>
      <c r="AB59" s="31" t="s">
        <v>381</v>
      </c>
      <c r="AC59" s="31" t="s">
        <v>75</v>
      </c>
      <c r="AD59" s="31" t="s">
        <v>157</v>
      </c>
      <c r="AE59" s="31">
        <v>4</v>
      </c>
      <c r="AF59" s="31" t="s">
        <v>88</v>
      </c>
      <c r="AG59" s="31" t="s">
        <v>57</v>
      </c>
      <c r="AH59" s="31"/>
      <c r="AI59" s="31"/>
      <c r="AJ59" s="31" t="s">
        <v>598</v>
      </c>
      <c r="AK59" s="31"/>
      <c r="AL59" s="31" t="s">
        <v>310</v>
      </c>
      <c r="AM59" s="31"/>
      <c r="AN59" s="31" t="s">
        <v>61</v>
      </c>
      <c r="AO59" s="31"/>
      <c r="AP59" s="9" t="str">
        <f t="shared" ca="1" si="5"/>
        <v>Vencida</v>
      </c>
    </row>
    <row r="60" spans="1:42" x14ac:dyDescent="0.25">
      <c r="A60" s="15" t="str">
        <f t="shared" si="0"/>
        <v>SYG0E44</v>
      </c>
      <c r="B60" s="15" t="str">
        <f t="shared" si="1"/>
        <v>X002849288</v>
      </c>
      <c r="C60" s="15" t="str">
        <f>VLOOKUP(A60,Destinatario!A:B,2,)</f>
        <v>LEANDRO</v>
      </c>
      <c r="D60" s="45">
        <f>VLOOKUP(Y60,CTB!A:C,3,)</f>
        <v>130.16</v>
      </c>
      <c r="E60" s="4" t="str">
        <f t="shared" si="2"/>
        <v>Validado</v>
      </c>
      <c r="F60" s="8">
        <f t="shared" si="3"/>
        <v>45424</v>
      </c>
      <c r="G60" s="15" t="str">
        <f t="shared" si="4"/>
        <v xml:space="preserve"> Processo de indicação validado pela Movida</v>
      </c>
      <c r="H60" s="15"/>
      <c r="I60" s="15" t="str">
        <f>IFERROR(IF(E60 = "Validado","Enviado",IF(AND(G60 = " Link enviado",G60 = " Aguardando envio do link"),"Enviar",IF(G60 = " Aguardando envio do link", "Enviar",(VLOOKUP(B60,LogEnvio!A:B,2,))))),"Enviar")</f>
        <v>Enviado</v>
      </c>
      <c r="J60" s="31">
        <v>18358136</v>
      </c>
      <c r="K60" s="31" t="s">
        <v>607</v>
      </c>
      <c r="L60" s="31" t="s">
        <v>608</v>
      </c>
      <c r="M60" s="31" t="s">
        <v>42</v>
      </c>
      <c r="N60" s="31" t="s">
        <v>609</v>
      </c>
      <c r="O60" s="31" t="s">
        <v>610</v>
      </c>
      <c r="P60" s="31" t="s">
        <v>611</v>
      </c>
      <c r="Q60" s="31"/>
      <c r="R60" s="31"/>
      <c r="S60" s="31"/>
      <c r="T60" s="31" t="s">
        <v>389</v>
      </c>
      <c r="U60" s="31" t="s">
        <v>47</v>
      </c>
      <c r="V60" s="31" t="s">
        <v>48</v>
      </c>
      <c r="W60" s="31" t="s">
        <v>612</v>
      </c>
      <c r="X60" s="31" t="s">
        <v>613</v>
      </c>
      <c r="Y60" s="31" t="s">
        <v>85</v>
      </c>
      <c r="Z60" s="31" t="s">
        <v>86</v>
      </c>
      <c r="AA60" s="31">
        <v>130.16</v>
      </c>
      <c r="AB60" s="31" t="s">
        <v>381</v>
      </c>
      <c r="AC60" s="31" t="s">
        <v>75</v>
      </c>
      <c r="AD60" s="31" t="s">
        <v>55</v>
      </c>
      <c r="AE60" s="31">
        <v>4</v>
      </c>
      <c r="AF60" s="31" t="s">
        <v>88</v>
      </c>
      <c r="AG60" s="31" t="s">
        <v>57</v>
      </c>
      <c r="AH60" s="31"/>
      <c r="AI60" s="31"/>
      <c r="AJ60" s="31" t="s">
        <v>598</v>
      </c>
      <c r="AK60" s="31" t="s">
        <v>614</v>
      </c>
      <c r="AL60" s="31" t="s">
        <v>60</v>
      </c>
      <c r="AM60" s="31"/>
      <c r="AN60" s="31" t="s">
        <v>61</v>
      </c>
      <c r="AO60" s="31"/>
      <c r="AP60" s="9" t="str">
        <f t="shared" si="5"/>
        <v>Validado</v>
      </c>
    </row>
    <row r="61" spans="1:42" x14ac:dyDescent="0.25">
      <c r="A61" s="15" t="str">
        <f t="shared" si="0"/>
        <v>SYG0E44</v>
      </c>
      <c r="B61" s="15" t="str">
        <f t="shared" si="1"/>
        <v>X002852579</v>
      </c>
      <c r="C61" s="15" t="str">
        <f>VLOOKUP(A61,Destinatario!A:B,2,)</f>
        <v>LEANDRO</v>
      </c>
      <c r="D61" s="45">
        <f>VLOOKUP(Y61,CTB!A:C,3,)</f>
        <v>130.16</v>
      </c>
      <c r="E61" s="4" t="str">
        <f t="shared" si="2"/>
        <v>Validado</v>
      </c>
      <c r="F61" s="8">
        <f t="shared" si="3"/>
        <v>45427</v>
      </c>
      <c r="G61" s="15" t="str">
        <f t="shared" si="4"/>
        <v xml:space="preserve"> Processo de indicação validado pela Movida</v>
      </c>
      <c r="H61" s="15"/>
      <c r="I61" s="15" t="str">
        <f>IFERROR(IF(E61 = "Validado","Enviado",IF(AND(G61 = " Link enviado",G61 = " Aguardando envio do link"),"Enviar",IF(G61 = " Aguardando envio do link", "Enviar",(VLOOKUP(B61,LogEnvio!A:B,2,))))),"Enviar")</f>
        <v>Enviado</v>
      </c>
      <c r="J61" s="31">
        <v>18358138</v>
      </c>
      <c r="K61" s="31" t="s">
        <v>607</v>
      </c>
      <c r="L61" s="31" t="s">
        <v>608</v>
      </c>
      <c r="M61" s="31" t="s">
        <v>42</v>
      </c>
      <c r="N61" s="31" t="s">
        <v>615</v>
      </c>
      <c r="O61" s="31" t="s">
        <v>616</v>
      </c>
      <c r="P61" s="31" t="s">
        <v>617</v>
      </c>
      <c r="Q61" s="31"/>
      <c r="R61" s="31"/>
      <c r="S61" s="31"/>
      <c r="T61" s="31" t="s">
        <v>389</v>
      </c>
      <c r="U61" s="31" t="s">
        <v>47</v>
      </c>
      <c r="V61" s="31" t="s">
        <v>48</v>
      </c>
      <c r="W61" s="31" t="s">
        <v>618</v>
      </c>
      <c r="X61" s="31" t="s">
        <v>619</v>
      </c>
      <c r="Y61" s="31" t="s">
        <v>85</v>
      </c>
      <c r="Z61" s="31" t="s">
        <v>86</v>
      </c>
      <c r="AA61" s="31">
        <v>130.16</v>
      </c>
      <c r="AB61" s="31" t="s">
        <v>431</v>
      </c>
      <c r="AC61" s="31" t="s">
        <v>54</v>
      </c>
      <c r="AD61" s="31" t="s">
        <v>55</v>
      </c>
      <c r="AE61" s="31">
        <v>4</v>
      </c>
      <c r="AF61" s="31" t="s">
        <v>88</v>
      </c>
      <c r="AG61" s="31" t="s">
        <v>57</v>
      </c>
      <c r="AH61" s="31"/>
      <c r="AI61" s="31"/>
      <c r="AJ61" s="31" t="s">
        <v>598</v>
      </c>
      <c r="AK61" s="31" t="s">
        <v>614</v>
      </c>
      <c r="AL61" s="31" t="s">
        <v>60</v>
      </c>
      <c r="AM61" s="31"/>
      <c r="AN61" s="31" t="s">
        <v>61</v>
      </c>
      <c r="AO61" s="31"/>
      <c r="AP61" s="9" t="str">
        <f t="shared" si="5"/>
        <v>Validado</v>
      </c>
    </row>
    <row r="62" spans="1:42" x14ac:dyDescent="0.25">
      <c r="A62" s="15" t="str">
        <f t="shared" si="0"/>
        <v>SYG0E54</v>
      </c>
      <c r="B62" s="15" t="str">
        <f t="shared" si="1"/>
        <v>E027015959</v>
      </c>
      <c r="C62" s="15" t="str">
        <f>VLOOKUP(A62,Destinatario!A:B,2,)</f>
        <v>HENRIQUE</v>
      </c>
      <c r="D62" s="45">
        <f>VLOOKUP(Y62,CTB!A:C,3,)</f>
        <v>293.47000000000003</v>
      </c>
      <c r="E62" s="4" t="str">
        <f t="shared" si="2"/>
        <v>Validado</v>
      </c>
      <c r="F62" s="8">
        <f t="shared" si="3"/>
        <v>45441</v>
      </c>
      <c r="G62" s="15" t="str">
        <f t="shared" si="4"/>
        <v xml:space="preserve"> Processo de indicação validado pela Movida</v>
      </c>
      <c r="H62" s="15"/>
      <c r="I62" s="15" t="str">
        <f>IFERROR(IF(E62 = "Validado","Enviado",IF(AND(G62 = " Link enviado",G62 = " Aguardando envio do link"),"Enviar",IF(G62 = " Aguardando envio do link", "Enviar",(VLOOKUP(B62,LogEnvio!A:B,2,))))),"Enviar")</f>
        <v>Enviado</v>
      </c>
      <c r="J62" s="31">
        <v>18358141</v>
      </c>
      <c r="K62" s="31" t="s">
        <v>620</v>
      </c>
      <c r="L62" s="31" t="s">
        <v>621</v>
      </c>
      <c r="M62" s="31" t="s">
        <v>42</v>
      </c>
      <c r="N62" s="31" t="s">
        <v>622</v>
      </c>
      <c r="O62" s="31" t="s">
        <v>623</v>
      </c>
      <c r="P62" s="31" t="s">
        <v>624</v>
      </c>
      <c r="Q62" s="31"/>
      <c r="R62" s="31"/>
      <c r="S62" s="31"/>
      <c r="T62" s="31" t="s">
        <v>139</v>
      </c>
      <c r="U62" s="31" t="s">
        <v>47</v>
      </c>
      <c r="V62" s="31" t="s">
        <v>48</v>
      </c>
      <c r="W62" s="31" t="s">
        <v>625</v>
      </c>
      <c r="X62" s="31" t="s">
        <v>141</v>
      </c>
      <c r="Y62" s="31" t="s">
        <v>626</v>
      </c>
      <c r="Z62" s="31" t="s">
        <v>627</v>
      </c>
      <c r="AA62" s="31">
        <v>293.47000000000003</v>
      </c>
      <c r="AB62" s="31" t="s">
        <v>597</v>
      </c>
      <c r="AC62" s="31" t="s">
        <v>54</v>
      </c>
      <c r="AD62" s="31" t="s">
        <v>55</v>
      </c>
      <c r="AE62" s="31">
        <v>7</v>
      </c>
      <c r="AF62" s="31" t="s">
        <v>56</v>
      </c>
      <c r="AG62" s="31" t="s">
        <v>57</v>
      </c>
      <c r="AH62" s="31"/>
      <c r="AI62" s="31"/>
      <c r="AJ62" s="31" t="s">
        <v>598</v>
      </c>
      <c r="AK62" s="31" t="s">
        <v>628</v>
      </c>
      <c r="AL62" s="31" t="s">
        <v>60</v>
      </c>
      <c r="AM62" s="31"/>
      <c r="AN62" s="31" t="s">
        <v>61</v>
      </c>
      <c r="AO62" s="31"/>
      <c r="AP62" s="9" t="str">
        <f t="shared" si="5"/>
        <v>Validado</v>
      </c>
    </row>
    <row r="63" spans="1:42" x14ac:dyDescent="0.25">
      <c r="A63" s="15" t="str">
        <f t="shared" si="0"/>
        <v>SYG0C79</v>
      </c>
      <c r="B63" s="15" t="str">
        <f t="shared" si="1"/>
        <v>E027061134</v>
      </c>
      <c r="C63" s="15" t="str">
        <f>VLOOKUP(A63,Destinatario!A:B,2,)</f>
        <v>HENRIQUE</v>
      </c>
      <c r="D63" s="45">
        <f>VLOOKUP(Y63,CTB!A:C,3,)</f>
        <v>130.16</v>
      </c>
      <c r="E63" s="4" t="str">
        <f t="shared" si="2"/>
        <v>Validado</v>
      </c>
      <c r="F63" s="8">
        <f t="shared" si="3"/>
        <v>45444</v>
      </c>
      <c r="G63" s="15" t="str">
        <f t="shared" si="4"/>
        <v xml:space="preserve"> Processo de indicação validado pela Movida</v>
      </c>
      <c r="H63" s="15"/>
      <c r="I63" s="15" t="str">
        <f>IFERROR(IF(E63 = "Validado","Enviado",IF(AND(G63 = " Link enviado",G63 = " Aguardando envio do link"),"Enviar",IF(G63 = " Aguardando envio do link", "Enviar",(VLOOKUP(B63,LogEnvio!A:B,2,))))),"Enviar")</f>
        <v>Enviado</v>
      </c>
      <c r="J63" s="31">
        <v>18358147</v>
      </c>
      <c r="K63" s="31" t="s">
        <v>629</v>
      </c>
      <c r="L63" s="31" t="s">
        <v>630</v>
      </c>
      <c r="M63" s="31" t="s">
        <v>42</v>
      </c>
      <c r="N63" s="31" t="s">
        <v>631</v>
      </c>
      <c r="O63" s="31" t="s">
        <v>632</v>
      </c>
      <c r="P63" s="31" t="s">
        <v>633</v>
      </c>
      <c r="Q63" s="31"/>
      <c r="R63" s="31"/>
      <c r="S63" s="31"/>
      <c r="T63" s="31" t="s">
        <v>327</v>
      </c>
      <c r="U63" s="31" t="s">
        <v>47</v>
      </c>
      <c r="V63" s="31" t="s">
        <v>48</v>
      </c>
      <c r="W63" s="31" t="s">
        <v>634</v>
      </c>
      <c r="X63" s="31" t="s">
        <v>635</v>
      </c>
      <c r="Y63" s="31" t="s">
        <v>85</v>
      </c>
      <c r="Z63" s="31" t="s">
        <v>86</v>
      </c>
      <c r="AA63" s="31">
        <v>130.16</v>
      </c>
      <c r="AB63" s="31" t="s">
        <v>636</v>
      </c>
      <c r="AC63" s="31" t="s">
        <v>54</v>
      </c>
      <c r="AD63" s="31" t="s">
        <v>55</v>
      </c>
      <c r="AE63" s="31">
        <v>4</v>
      </c>
      <c r="AF63" s="31" t="s">
        <v>88</v>
      </c>
      <c r="AG63" s="31" t="s">
        <v>57</v>
      </c>
      <c r="AH63" s="31"/>
      <c r="AI63" s="31"/>
      <c r="AJ63" s="31" t="s">
        <v>598</v>
      </c>
      <c r="AK63" s="31" t="s">
        <v>637</v>
      </c>
      <c r="AL63" s="31" t="s">
        <v>60</v>
      </c>
      <c r="AM63" s="31"/>
      <c r="AN63" s="31" t="s">
        <v>61</v>
      </c>
      <c r="AO63" s="31"/>
      <c r="AP63" s="9" t="str">
        <f t="shared" si="5"/>
        <v>Validado</v>
      </c>
    </row>
    <row r="64" spans="1:42" x14ac:dyDescent="0.25">
      <c r="A64" s="15" t="str">
        <f t="shared" si="0"/>
        <v>SYG0F05</v>
      </c>
      <c r="B64" s="15" t="str">
        <f t="shared" si="1"/>
        <v>AH20069131</v>
      </c>
      <c r="C64" s="15" t="str">
        <f>VLOOKUP(A64,Destinatario!A:B,2,)</f>
        <v>CLAUDIA</v>
      </c>
      <c r="D64" s="45">
        <f>VLOOKUP(Y64,CTB!A:C,3,)</f>
        <v>130.16</v>
      </c>
      <c r="E64" s="4" t="str">
        <f t="shared" si="2"/>
        <v>Validado</v>
      </c>
      <c r="F64" s="8">
        <f t="shared" si="3"/>
        <v>45413</v>
      </c>
      <c r="G64" s="15" t="str">
        <f t="shared" si="4"/>
        <v xml:space="preserve"> Processo de indicação validado pela Movida</v>
      </c>
      <c r="H64" s="15"/>
      <c r="I64" s="15" t="str">
        <f>IFERROR(IF(E64 = "Validado","Enviado",IF(AND(G64 = " Link enviado",G64 = " Aguardando envio do link"),"Enviar",IF(G64 = " Aguardando envio do link", "Enviar",(VLOOKUP(B64,LogEnvio!A:B,2,))))),"Enviar")</f>
        <v>Enviado</v>
      </c>
      <c r="J64" s="31">
        <v>18358201</v>
      </c>
      <c r="K64" s="31" t="s">
        <v>638</v>
      </c>
      <c r="L64" s="31" t="s">
        <v>639</v>
      </c>
      <c r="M64" s="31" t="s">
        <v>42</v>
      </c>
      <c r="N64" s="31" t="s">
        <v>640</v>
      </c>
      <c r="O64" s="31" t="s">
        <v>641</v>
      </c>
      <c r="P64" s="31" t="s">
        <v>642</v>
      </c>
      <c r="Q64" s="31"/>
      <c r="R64" s="31" t="s">
        <v>642</v>
      </c>
      <c r="S64" s="31"/>
      <c r="T64" s="31" t="s">
        <v>643</v>
      </c>
      <c r="U64" s="31" t="s">
        <v>47</v>
      </c>
      <c r="V64" s="31" t="s">
        <v>48</v>
      </c>
      <c r="W64" s="31" t="s">
        <v>644</v>
      </c>
      <c r="X64" s="31" t="s">
        <v>645</v>
      </c>
      <c r="Y64" s="31" t="s">
        <v>85</v>
      </c>
      <c r="Z64" s="31" t="s">
        <v>86</v>
      </c>
      <c r="AA64" s="31">
        <v>130.16</v>
      </c>
      <c r="AB64" s="31" t="s">
        <v>144</v>
      </c>
      <c r="AC64" s="31" t="s">
        <v>75</v>
      </c>
      <c r="AD64" s="31" t="s">
        <v>55</v>
      </c>
      <c r="AE64" s="31">
        <v>4</v>
      </c>
      <c r="AF64" s="31" t="s">
        <v>88</v>
      </c>
      <c r="AG64" s="31" t="s">
        <v>57</v>
      </c>
      <c r="AH64" s="31"/>
      <c r="AI64" s="31"/>
      <c r="AJ64" s="31" t="s">
        <v>598</v>
      </c>
      <c r="AK64" s="31" t="s">
        <v>646</v>
      </c>
      <c r="AL64" s="31" t="s">
        <v>60</v>
      </c>
      <c r="AM64" s="31"/>
      <c r="AN64" s="31" t="s">
        <v>61</v>
      </c>
      <c r="AO64" s="31"/>
      <c r="AP64" s="9" t="str">
        <f t="shared" si="5"/>
        <v>Validado</v>
      </c>
    </row>
    <row r="65" spans="1:42" x14ac:dyDescent="0.25">
      <c r="A65" s="15" t="str">
        <f t="shared" si="0"/>
        <v>SYG0C85</v>
      </c>
      <c r="B65" s="15" t="str">
        <f t="shared" si="1"/>
        <v>E027029028</v>
      </c>
      <c r="C65" s="15" t="str">
        <f>VLOOKUP(A65,Destinatario!A:B,2,)</f>
        <v>HENRIQUE</v>
      </c>
      <c r="D65" s="45">
        <f>VLOOKUP(Y65,CTB!A:C,3,)</f>
        <v>130.16</v>
      </c>
      <c r="E65" s="4" t="str">
        <f t="shared" si="2"/>
        <v>Validado</v>
      </c>
      <c r="F65" s="8">
        <f t="shared" si="3"/>
        <v>45441</v>
      </c>
      <c r="G65" s="15" t="str">
        <f t="shared" si="4"/>
        <v xml:space="preserve"> Processo de indicação validado pela Movida</v>
      </c>
      <c r="H65" s="15"/>
      <c r="I65" s="15" t="str">
        <f>IFERROR(IF(E65 = "Validado","Enviado",IF(AND(G65 = " Link enviado",G65 = " Aguardando envio do link"),"Enviar",IF(G65 = " Aguardando envio do link", "Enviar",(VLOOKUP(B65,LogEnvio!A:B,2,))))),"Enviar")</f>
        <v>Enviado</v>
      </c>
      <c r="J65" s="31">
        <v>18358681</v>
      </c>
      <c r="K65" s="31" t="s">
        <v>647</v>
      </c>
      <c r="L65" s="31" t="s">
        <v>648</v>
      </c>
      <c r="M65" s="31" t="s">
        <v>42</v>
      </c>
      <c r="N65" s="31" t="s">
        <v>649</v>
      </c>
      <c r="O65" s="31" t="s">
        <v>650</v>
      </c>
      <c r="P65" s="31" t="s">
        <v>651</v>
      </c>
      <c r="Q65" s="31"/>
      <c r="R65" s="31"/>
      <c r="S65" s="31"/>
      <c r="T65" s="31" t="s">
        <v>509</v>
      </c>
      <c r="U65" s="31" t="s">
        <v>47</v>
      </c>
      <c r="V65" s="31" t="s">
        <v>48</v>
      </c>
      <c r="W65" s="31" t="s">
        <v>652</v>
      </c>
      <c r="X65" s="31" t="s">
        <v>511</v>
      </c>
      <c r="Y65" s="31" t="s">
        <v>85</v>
      </c>
      <c r="Z65" s="31" t="s">
        <v>86</v>
      </c>
      <c r="AA65" s="31">
        <v>130.16</v>
      </c>
      <c r="AB65" s="31" t="s">
        <v>597</v>
      </c>
      <c r="AC65" s="31" t="s">
        <v>54</v>
      </c>
      <c r="AD65" s="31" t="s">
        <v>55</v>
      </c>
      <c r="AE65" s="31">
        <v>4</v>
      </c>
      <c r="AF65" s="31" t="s">
        <v>88</v>
      </c>
      <c r="AG65" s="31" t="s">
        <v>57</v>
      </c>
      <c r="AH65" s="31"/>
      <c r="AI65" s="31"/>
      <c r="AJ65" s="31" t="s">
        <v>598</v>
      </c>
      <c r="AK65" s="31" t="s">
        <v>653</v>
      </c>
      <c r="AL65" s="31" t="s">
        <v>60</v>
      </c>
      <c r="AM65" s="31"/>
      <c r="AN65" s="31" t="s">
        <v>61</v>
      </c>
      <c r="AO65" s="31"/>
      <c r="AP65" s="9" t="str">
        <f t="shared" si="5"/>
        <v>Validado</v>
      </c>
    </row>
    <row r="66" spans="1:42" x14ac:dyDescent="0.25">
      <c r="A66" s="15" t="str">
        <f t="shared" ref="A66:A129" si="6">K66</f>
        <v>SYG0C44</v>
      </c>
      <c r="B66" s="15" t="str">
        <f t="shared" ref="B66:B129" si="7">P66</f>
        <v>X002845606</v>
      </c>
      <c r="C66" s="15" t="str">
        <f>VLOOKUP(A66,Destinatario!A:B,2,)</f>
        <v>LEANDRO</v>
      </c>
      <c r="D66" s="45">
        <f>VLOOKUP(Y66,CTB!A:C,3,)</f>
        <v>195.23</v>
      </c>
      <c r="E66" s="4" t="str">
        <f t="shared" ref="E66:E129" si="8">AP66</f>
        <v>Validado</v>
      </c>
      <c r="F66" s="8">
        <f t="shared" ref="F66:F129" si="9">IFERROR(AB66-5,"")</f>
        <v>45424</v>
      </c>
      <c r="G66" s="15" t="str">
        <f t="shared" ref="G66:G129" si="10">AL66</f>
        <v xml:space="preserve"> Processo de indicação validado pela Movida</v>
      </c>
      <c r="H66" s="15"/>
      <c r="I66" s="15" t="str">
        <f>IFERROR(IF(E66 = "Validado","Enviado",IF(AND(G66 = " Link enviado",G66 = " Aguardando envio do link"),"Enviar",IF(G66 = " Aguardando envio do link", "Enviar",(VLOOKUP(B66,LogEnvio!A:B,2,))))),"Enviar")</f>
        <v>Enviado</v>
      </c>
      <c r="J66" s="31">
        <v>18360331</v>
      </c>
      <c r="K66" s="31" t="s">
        <v>220</v>
      </c>
      <c r="L66" s="31" t="s">
        <v>221</v>
      </c>
      <c r="M66" s="31" t="s">
        <v>42</v>
      </c>
      <c r="N66" s="31" t="s">
        <v>654</v>
      </c>
      <c r="O66" s="31" t="s">
        <v>655</v>
      </c>
      <c r="P66" s="31" t="s">
        <v>656</v>
      </c>
      <c r="Q66" s="31"/>
      <c r="R66" s="31"/>
      <c r="S66" s="31"/>
      <c r="T66" s="31" t="s">
        <v>389</v>
      </c>
      <c r="U66" s="31" t="s">
        <v>68</v>
      </c>
      <c r="V66" s="31" t="s">
        <v>605</v>
      </c>
      <c r="W66" s="31" t="s">
        <v>657</v>
      </c>
      <c r="X66" s="31" t="s">
        <v>658</v>
      </c>
      <c r="Y66" s="31" t="s">
        <v>111</v>
      </c>
      <c r="Z66" s="31" t="s">
        <v>112</v>
      </c>
      <c r="AA66" s="31">
        <v>195.23</v>
      </c>
      <c r="AB66" s="31" t="s">
        <v>381</v>
      </c>
      <c r="AC66" s="31" t="s">
        <v>54</v>
      </c>
      <c r="AD66" s="31" t="s">
        <v>55</v>
      </c>
      <c r="AE66" s="31">
        <v>5</v>
      </c>
      <c r="AF66" s="31" t="s">
        <v>100</v>
      </c>
      <c r="AG66" s="31" t="s">
        <v>57</v>
      </c>
      <c r="AH66" s="31"/>
      <c r="AI66" s="31"/>
      <c r="AJ66" s="31" t="s">
        <v>598</v>
      </c>
      <c r="AK66" s="31" t="s">
        <v>659</v>
      </c>
      <c r="AL66" s="31" t="s">
        <v>60</v>
      </c>
      <c r="AM66" s="31"/>
      <c r="AN66" s="31" t="s">
        <v>61</v>
      </c>
      <c r="AO66" s="31"/>
      <c r="AP66" s="9" t="str">
        <f t="shared" ref="AP66:AP129" si="11">IFERROR(IF(AL66=" Processo de indicação validado pela Movida","Validado",IF(F66-$AP$1&lt;1,"Vencida",IF(F66-$AP$1&lt;=7,"1 a 7 dias",IF(F66-$AP$1&lt;=15,"Entre 8 e 15 dias","&gt;15 dias")))),"")</f>
        <v>Validado</v>
      </c>
    </row>
    <row r="67" spans="1:42" x14ac:dyDescent="0.25">
      <c r="A67" s="15" t="str">
        <f t="shared" si="6"/>
        <v>SYG0C97</v>
      </c>
      <c r="B67" s="15" t="str">
        <f t="shared" si="7"/>
        <v>E027051177</v>
      </c>
      <c r="C67" s="15" t="str">
        <f>VLOOKUP(A67,Destinatario!A:B,2,)</f>
        <v>HENRIQUE</v>
      </c>
      <c r="D67" s="45">
        <f>VLOOKUP(Y67,CTB!A:C,3,)</f>
        <v>293.47000000000003</v>
      </c>
      <c r="E67" s="4" t="str">
        <f t="shared" si="8"/>
        <v>Validado</v>
      </c>
      <c r="F67" s="8">
        <f t="shared" si="9"/>
        <v>45444</v>
      </c>
      <c r="G67" s="15" t="str">
        <f t="shared" si="10"/>
        <v xml:space="preserve"> Processo de indicação validado pela Movida</v>
      </c>
      <c r="H67" s="15"/>
      <c r="I67" s="15" t="str">
        <f>IFERROR(IF(E67 = "Validado","Enviado",IF(AND(G67 = " Link enviado",G67 = " Aguardando envio do link"),"Enviar",IF(G67 = " Aguardando envio do link", "Enviar",(VLOOKUP(B67,LogEnvio!A:B,2,))))),"Enviar")</f>
        <v>Enviado</v>
      </c>
      <c r="J67" s="31">
        <v>18360372</v>
      </c>
      <c r="K67" s="31" t="s">
        <v>660</v>
      </c>
      <c r="L67" s="31" t="s">
        <v>661</v>
      </c>
      <c r="M67" s="31" t="s">
        <v>42</v>
      </c>
      <c r="N67" s="31" t="s">
        <v>662</v>
      </c>
      <c r="O67" s="31" t="s">
        <v>663</v>
      </c>
      <c r="P67" s="31" t="s">
        <v>664</v>
      </c>
      <c r="Q67" s="31"/>
      <c r="R67" s="31"/>
      <c r="S67" s="31"/>
      <c r="T67" s="31" t="s">
        <v>139</v>
      </c>
      <c r="U67" s="31" t="s">
        <v>47</v>
      </c>
      <c r="V67" s="31" t="s">
        <v>48</v>
      </c>
      <c r="W67" s="31" t="s">
        <v>665</v>
      </c>
      <c r="X67" s="31" t="s">
        <v>141</v>
      </c>
      <c r="Y67" s="31" t="s">
        <v>626</v>
      </c>
      <c r="Z67" s="31" t="s">
        <v>627</v>
      </c>
      <c r="AA67" s="31">
        <v>293.47000000000003</v>
      </c>
      <c r="AB67" s="31" t="s">
        <v>636</v>
      </c>
      <c r="AC67" s="31" t="s">
        <v>54</v>
      </c>
      <c r="AD67" s="31" t="s">
        <v>55</v>
      </c>
      <c r="AE67" s="31">
        <v>7</v>
      </c>
      <c r="AF67" s="31" t="s">
        <v>56</v>
      </c>
      <c r="AG67" s="31" t="s">
        <v>57</v>
      </c>
      <c r="AH67" s="31"/>
      <c r="AI67" s="31"/>
      <c r="AJ67" s="31" t="s">
        <v>598</v>
      </c>
      <c r="AK67" s="31" t="s">
        <v>666</v>
      </c>
      <c r="AL67" s="31" t="s">
        <v>60</v>
      </c>
      <c r="AM67" s="31"/>
      <c r="AN67" s="31" t="s">
        <v>61</v>
      </c>
      <c r="AO67" s="31"/>
      <c r="AP67" s="9" t="str">
        <f t="shared" si="11"/>
        <v>Validado</v>
      </c>
    </row>
    <row r="68" spans="1:42" x14ac:dyDescent="0.25">
      <c r="A68" s="15" t="str">
        <f t="shared" si="6"/>
        <v>SYG0D75</v>
      </c>
      <c r="B68" s="15" t="str">
        <f t="shared" si="7"/>
        <v>Z56451901</v>
      </c>
      <c r="C68" s="15" t="str">
        <f>VLOOKUP(A68,Destinatario!A:B,2,)</f>
        <v>THIAGO</v>
      </c>
      <c r="D68" s="45">
        <f>VLOOKUP(Y68,CTB!A:C,3,)</f>
        <v>195.23</v>
      </c>
      <c r="E68" s="4" t="str">
        <f t="shared" si="8"/>
        <v>Validado</v>
      </c>
      <c r="F68" s="8">
        <f t="shared" si="9"/>
        <v>45411</v>
      </c>
      <c r="G68" s="15" t="str">
        <f t="shared" si="10"/>
        <v xml:space="preserve"> Processo de indicação validado pela Movida</v>
      </c>
      <c r="H68" s="15"/>
      <c r="I68" s="15" t="str">
        <f>IFERROR(IF(E68 = "Validado","Enviado",IF(AND(G68 = " Link enviado",G68 = " Aguardando envio do link"),"Enviar",IF(G68 = " Aguardando envio do link", "Enviar",(VLOOKUP(B68,LogEnvio!A:B,2,))))),"Enviar")</f>
        <v>Enviado</v>
      </c>
      <c r="J68" s="31">
        <v>18361033</v>
      </c>
      <c r="K68" s="31" t="s">
        <v>667</v>
      </c>
      <c r="L68" s="31" t="s">
        <v>668</v>
      </c>
      <c r="M68" s="31" t="s">
        <v>42</v>
      </c>
      <c r="N68" s="31" t="s">
        <v>669</v>
      </c>
      <c r="O68" s="31" t="s">
        <v>670</v>
      </c>
      <c r="P68" s="31" t="s">
        <v>671</v>
      </c>
      <c r="Q68" s="31"/>
      <c r="R68" s="31" t="s">
        <v>671</v>
      </c>
      <c r="S68" s="31"/>
      <c r="T68" s="31" t="s">
        <v>517</v>
      </c>
      <c r="U68" s="31" t="s">
        <v>47</v>
      </c>
      <c r="V68" s="31" t="s">
        <v>48</v>
      </c>
      <c r="W68" s="31" t="s">
        <v>672</v>
      </c>
      <c r="X68" s="31" t="s">
        <v>673</v>
      </c>
      <c r="Y68" s="31" t="s">
        <v>111</v>
      </c>
      <c r="Z68" s="31" t="s">
        <v>112</v>
      </c>
      <c r="AA68" s="31">
        <v>195.23</v>
      </c>
      <c r="AB68" s="31" t="s">
        <v>131</v>
      </c>
      <c r="AC68" s="31" t="s">
        <v>54</v>
      </c>
      <c r="AD68" s="31" t="s">
        <v>55</v>
      </c>
      <c r="AE68" s="31">
        <v>5</v>
      </c>
      <c r="AF68" s="31" t="s">
        <v>100</v>
      </c>
      <c r="AG68" s="31" t="s">
        <v>57</v>
      </c>
      <c r="AH68" s="31"/>
      <c r="AI68" s="31"/>
      <c r="AJ68" s="31" t="s">
        <v>598</v>
      </c>
      <c r="AK68" s="31" t="s">
        <v>674</v>
      </c>
      <c r="AL68" s="31" t="s">
        <v>60</v>
      </c>
      <c r="AM68" s="31"/>
      <c r="AN68" s="31" t="s">
        <v>61</v>
      </c>
      <c r="AO68" s="31"/>
      <c r="AP68" s="9" t="str">
        <f t="shared" si="11"/>
        <v>Validado</v>
      </c>
    </row>
    <row r="69" spans="1:42" x14ac:dyDescent="0.25">
      <c r="A69" s="15" t="str">
        <f t="shared" si="6"/>
        <v>SYG0E78</v>
      </c>
      <c r="B69" s="15" t="str">
        <f t="shared" si="7"/>
        <v>R735207712</v>
      </c>
      <c r="C69" s="15" t="str">
        <f>VLOOKUP(A69,Destinatario!A:B,2,)</f>
        <v>HENRIQUE</v>
      </c>
      <c r="D69" s="45">
        <f>VLOOKUP(Y69,CTB!A:C,3,)</f>
        <v>130.16</v>
      </c>
      <c r="E69" s="4" t="str">
        <f t="shared" si="8"/>
        <v>Validado</v>
      </c>
      <c r="F69" s="8">
        <f t="shared" si="9"/>
        <v>45432</v>
      </c>
      <c r="G69" s="15" t="str">
        <f t="shared" si="10"/>
        <v xml:space="preserve"> Processo de indicação validado pela Movida</v>
      </c>
      <c r="H69" s="15"/>
      <c r="I69" s="15" t="str">
        <f>IFERROR(IF(E69 = "Validado","Enviado",IF(AND(G69 = " Link enviado",G69 = " Aguardando envio do link"),"Enviar",IF(G69 = " Aguardando envio do link", "Enviar",(VLOOKUP(B69,LogEnvio!A:B,2,))))),"Enviar")</f>
        <v>Enviado</v>
      </c>
      <c r="J69" s="31">
        <v>18375423</v>
      </c>
      <c r="K69" s="31" t="s">
        <v>423</v>
      </c>
      <c r="L69" s="31" t="s">
        <v>424</v>
      </c>
      <c r="M69" s="31" t="s">
        <v>42</v>
      </c>
      <c r="N69" s="31" t="s">
        <v>675</v>
      </c>
      <c r="O69" s="31" t="s">
        <v>676</v>
      </c>
      <c r="P69" s="31" t="s">
        <v>677</v>
      </c>
      <c r="Q69" s="31"/>
      <c r="R69" s="31"/>
      <c r="S69" s="31"/>
      <c r="T69" s="31" t="s">
        <v>127</v>
      </c>
      <c r="U69" s="31" t="s">
        <v>68</v>
      </c>
      <c r="V69" s="31" t="s">
        <v>261</v>
      </c>
      <c r="W69" s="31" t="s">
        <v>678</v>
      </c>
      <c r="X69" s="31" t="s">
        <v>141</v>
      </c>
      <c r="Y69" s="31" t="s">
        <v>85</v>
      </c>
      <c r="Z69" s="31" t="s">
        <v>86</v>
      </c>
      <c r="AA69" s="31">
        <v>130.16</v>
      </c>
      <c r="AB69" s="31" t="s">
        <v>679</v>
      </c>
      <c r="AC69" s="31" t="s">
        <v>54</v>
      </c>
      <c r="AD69" s="31" t="s">
        <v>55</v>
      </c>
      <c r="AE69" s="31">
        <v>4</v>
      </c>
      <c r="AF69" s="31" t="s">
        <v>88</v>
      </c>
      <c r="AG69" s="31" t="s">
        <v>57</v>
      </c>
      <c r="AH69" s="31"/>
      <c r="AI69" s="31"/>
      <c r="AJ69" s="31" t="s">
        <v>598</v>
      </c>
      <c r="AK69" s="31" t="s">
        <v>432</v>
      </c>
      <c r="AL69" s="31" t="s">
        <v>60</v>
      </c>
      <c r="AM69" s="31"/>
      <c r="AN69" s="31" t="s">
        <v>61</v>
      </c>
      <c r="AO69" s="31"/>
      <c r="AP69" s="9" t="str">
        <f t="shared" si="11"/>
        <v>Validado</v>
      </c>
    </row>
    <row r="70" spans="1:42" x14ac:dyDescent="0.25">
      <c r="A70" s="15" t="str">
        <f t="shared" si="6"/>
        <v>SUD3B80</v>
      </c>
      <c r="B70" s="15" t="str">
        <f t="shared" si="7"/>
        <v>1J6557408</v>
      </c>
      <c r="C70" s="15" t="str">
        <f>VLOOKUP(A70,Destinatario!A:B,2,)</f>
        <v>THIAGO</v>
      </c>
      <c r="D70" s="45">
        <f>VLOOKUP(Y70,CTB!A:C,3,)</f>
        <v>130.16</v>
      </c>
      <c r="E70" s="4" t="str">
        <f t="shared" si="8"/>
        <v>Validado</v>
      </c>
      <c r="F70" s="8">
        <f t="shared" si="9"/>
        <v>45408</v>
      </c>
      <c r="G70" s="15" t="str">
        <f t="shared" si="10"/>
        <v xml:space="preserve"> Processo de indicação validado pela Movida</v>
      </c>
      <c r="H70" s="15"/>
      <c r="I70" s="15" t="str">
        <f>IFERROR(IF(E70 = "Validado","Enviado",IF(AND(G70 = " Link enviado",G70 = " Aguardando envio do link"),"Enviar",IF(G70 = " Aguardando envio do link", "Enviar",(VLOOKUP(B70,LogEnvio!A:B,2,))))),"Enviar")</f>
        <v>Enviado</v>
      </c>
      <c r="J70" s="31">
        <v>18376918</v>
      </c>
      <c r="K70" s="31" t="s">
        <v>680</v>
      </c>
      <c r="L70" s="31" t="s">
        <v>681</v>
      </c>
      <c r="M70" s="31" t="s">
        <v>42</v>
      </c>
      <c r="N70" s="31" t="s">
        <v>682</v>
      </c>
      <c r="O70" s="31" t="s">
        <v>683</v>
      </c>
      <c r="P70" s="31" t="s">
        <v>684</v>
      </c>
      <c r="Q70" s="31"/>
      <c r="R70" s="31"/>
      <c r="S70" s="31"/>
      <c r="T70" s="31" t="s">
        <v>195</v>
      </c>
      <c r="U70" s="31" t="s">
        <v>68</v>
      </c>
      <c r="V70" s="31" t="s">
        <v>464</v>
      </c>
      <c r="W70" s="31" t="s">
        <v>685</v>
      </c>
      <c r="X70" s="31" t="s">
        <v>686</v>
      </c>
      <c r="Y70" s="31" t="s">
        <v>85</v>
      </c>
      <c r="Z70" s="31" t="s">
        <v>86</v>
      </c>
      <c r="AA70" s="31">
        <v>130.16</v>
      </c>
      <c r="AB70" s="31" t="s">
        <v>320</v>
      </c>
      <c r="AC70" s="31" t="s">
        <v>54</v>
      </c>
      <c r="AD70" s="31" t="s">
        <v>55</v>
      </c>
      <c r="AE70" s="31">
        <v>4</v>
      </c>
      <c r="AF70" s="31" t="s">
        <v>88</v>
      </c>
      <c r="AG70" s="31" t="s">
        <v>57</v>
      </c>
      <c r="AH70" s="31">
        <v>112</v>
      </c>
      <c r="AI70" s="31">
        <v>100</v>
      </c>
      <c r="AJ70" s="31" t="s">
        <v>598</v>
      </c>
      <c r="AK70" s="31" t="s">
        <v>687</v>
      </c>
      <c r="AL70" s="31" t="s">
        <v>60</v>
      </c>
      <c r="AM70" s="31"/>
      <c r="AN70" s="31" t="s">
        <v>61</v>
      </c>
      <c r="AO70" s="31"/>
      <c r="AP70" s="9" t="str">
        <f t="shared" si="11"/>
        <v>Validado</v>
      </c>
    </row>
    <row r="71" spans="1:42" x14ac:dyDescent="0.25">
      <c r="A71" s="15" t="str">
        <f t="shared" si="6"/>
        <v>SYG0C34</v>
      </c>
      <c r="B71" s="15" t="str">
        <f t="shared" si="7"/>
        <v>E027067340</v>
      </c>
      <c r="C71" s="15" t="str">
        <f>VLOOKUP(A71,Destinatario!A:B,2,)</f>
        <v>HENRIQUE</v>
      </c>
      <c r="D71" s="45">
        <f>VLOOKUP(Y71,CTB!A:C,3,)</f>
        <v>130.16</v>
      </c>
      <c r="E71" s="4" t="str">
        <f t="shared" si="8"/>
        <v>Validado</v>
      </c>
      <c r="F71" s="8">
        <f t="shared" si="9"/>
        <v>45445</v>
      </c>
      <c r="G71" s="15" t="str">
        <f t="shared" si="10"/>
        <v xml:space="preserve"> Processo de indicação validado pela Movida</v>
      </c>
      <c r="H71" s="15"/>
      <c r="I71" s="15" t="str">
        <f>IFERROR(IF(E71 = "Validado","Enviado",IF(AND(G71 = " Link enviado",G71 = " Aguardando envio do link"),"Enviar",IF(G71 = " Aguardando envio do link", "Enviar",(VLOOKUP(B71,LogEnvio!A:B,2,))))),"Enviar")</f>
        <v>Enviado</v>
      </c>
      <c r="J71" s="31">
        <v>18384433</v>
      </c>
      <c r="K71" s="31" t="s">
        <v>90</v>
      </c>
      <c r="L71" s="31" t="s">
        <v>91</v>
      </c>
      <c r="M71" s="31" t="s">
        <v>42</v>
      </c>
      <c r="N71" s="31" t="s">
        <v>688</v>
      </c>
      <c r="O71" s="31" t="s">
        <v>689</v>
      </c>
      <c r="P71" s="31" t="s">
        <v>690</v>
      </c>
      <c r="Q71" s="31"/>
      <c r="R71" s="31"/>
      <c r="S71" s="31"/>
      <c r="T71" s="31" t="s">
        <v>46</v>
      </c>
      <c r="U71" s="31" t="s">
        <v>47</v>
      </c>
      <c r="V71" s="31" t="s">
        <v>48</v>
      </c>
      <c r="W71" s="31" t="s">
        <v>691</v>
      </c>
      <c r="X71" s="31" t="s">
        <v>50</v>
      </c>
      <c r="Y71" s="31" t="s">
        <v>85</v>
      </c>
      <c r="Z71" s="31" t="s">
        <v>86</v>
      </c>
      <c r="AA71" s="31">
        <v>130.16</v>
      </c>
      <c r="AB71" s="31" t="s">
        <v>692</v>
      </c>
      <c r="AC71" s="31" t="s">
        <v>54</v>
      </c>
      <c r="AD71" s="31" t="s">
        <v>55</v>
      </c>
      <c r="AE71" s="31">
        <v>4</v>
      </c>
      <c r="AF71" s="31" t="s">
        <v>88</v>
      </c>
      <c r="AG71" s="31" t="s">
        <v>57</v>
      </c>
      <c r="AH71" s="31"/>
      <c r="AI71" s="31"/>
      <c r="AJ71" s="31" t="s">
        <v>598</v>
      </c>
      <c r="AK71" s="31" t="s">
        <v>101</v>
      </c>
      <c r="AL71" s="31" t="s">
        <v>60</v>
      </c>
      <c r="AM71" s="31"/>
      <c r="AN71" s="31" t="s">
        <v>61</v>
      </c>
      <c r="AO71" s="31"/>
      <c r="AP71" s="9" t="str">
        <f t="shared" si="11"/>
        <v>Validado</v>
      </c>
    </row>
    <row r="72" spans="1:42" x14ac:dyDescent="0.25">
      <c r="A72" s="15" t="str">
        <f t="shared" si="6"/>
        <v>SYG0E39</v>
      </c>
      <c r="B72" s="15" t="str">
        <f t="shared" si="7"/>
        <v>F000993880</v>
      </c>
      <c r="C72" s="15" t="str">
        <f>VLOOKUP(A72,Destinatario!A:B,2,)</f>
        <v>LEANDRO</v>
      </c>
      <c r="D72" s="45">
        <f>VLOOKUP(Y72,CTB!A:C,3,)</f>
        <v>130.16</v>
      </c>
      <c r="E72" s="4" t="str">
        <f t="shared" si="8"/>
        <v>Validado</v>
      </c>
      <c r="F72" s="8">
        <f t="shared" si="9"/>
        <v>45431</v>
      </c>
      <c r="G72" s="15" t="str">
        <f t="shared" si="10"/>
        <v xml:space="preserve"> Processo de indicação validado pela Movida</v>
      </c>
      <c r="H72" s="15"/>
      <c r="I72" s="15" t="str">
        <f>IFERROR(IF(E72 = "Validado","Enviado",IF(AND(G72 = " Link enviado",G72 = " Aguardando envio do link"),"Enviar",IF(G72 = " Aguardando envio do link", "Enviar",(VLOOKUP(B72,LogEnvio!A:B,2,))))),"Enviar")</f>
        <v>Enviado</v>
      </c>
      <c r="J72" s="31">
        <v>18392490</v>
      </c>
      <c r="K72" s="31" t="s">
        <v>693</v>
      </c>
      <c r="L72" s="31" t="s">
        <v>694</v>
      </c>
      <c r="M72" s="31" t="s">
        <v>42</v>
      </c>
      <c r="N72" s="31" t="s">
        <v>695</v>
      </c>
      <c r="O72" s="31" t="s">
        <v>696</v>
      </c>
      <c r="P72" s="31" t="s">
        <v>697</v>
      </c>
      <c r="Q72" s="31"/>
      <c r="R72" s="31"/>
      <c r="S72" s="31"/>
      <c r="T72" s="31" t="s">
        <v>411</v>
      </c>
      <c r="U72" s="31" t="s">
        <v>47</v>
      </c>
      <c r="V72" s="31" t="s">
        <v>48</v>
      </c>
      <c r="W72" s="31" t="s">
        <v>698</v>
      </c>
      <c r="X72" s="31" t="s">
        <v>414</v>
      </c>
      <c r="Y72" s="31" t="s">
        <v>85</v>
      </c>
      <c r="Z72" s="31" t="s">
        <v>86</v>
      </c>
      <c r="AA72" s="31">
        <v>130.16</v>
      </c>
      <c r="AB72" s="31" t="s">
        <v>512</v>
      </c>
      <c r="AC72" s="31" t="s">
        <v>54</v>
      </c>
      <c r="AD72" s="31" t="s">
        <v>55</v>
      </c>
      <c r="AE72" s="31">
        <v>4</v>
      </c>
      <c r="AF72" s="31" t="s">
        <v>88</v>
      </c>
      <c r="AG72" s="31" t="s">
        <v>57</v>
      </c>
      <c r="AH72" s="31"/>
      <c r="AI72" s="31"/>
      <c r="AJ72" s="31" t="s">
        <v>699</v>
      </c>
      <c r="AK72" s="31" t="s">
        <v>700</v>
      </c>
      <c r="AL72" s="31" t="s">
        <v>60</v>
      </c>
      <c r="AM72" s="31"/>
      <c r="AN72" s="31" t="s">
        <v>61</v>
      </c>
      <c r="AO72" s="31"/>
      <c r="AP72" s="9" t="str">
        <f t="shared" si="11"/>
        <v>Validado</v>
      </c>
    </row>
    <row r="73" spans="1:42" x14ac:dyDescent="0.25">
      <c r="A73" s="15" t="str">
        <f t="shared" si="6"/>
        <v>SYG0D84</v>
      </c>
      <c r="B73" s="15" t="str">
        <f t="shared" si="7"/>
        <v>P0AE0001GN</v>
      </c>
      <c r="C73" s="15" t="str">
        <f>VLOOKUP(A73,Destinatario!A:B,2,)</f>
        <v>MATEUS</v>
      </c>
      <c r="D73" s="45">
        <f>VLOOKUP(Y73,CTB!A:C,3,)</f>
        <v>195.23</v>
      </c>
      <c r="E73" s="4" t="str">
        <f t="shared" si="8"/>
        <v>Validado</v>
      </c>
      <c r="F73" s="8">
        <f t="shared" si="9"/>
        <v>45434</v>
      </c>
      <c r="G73" s="15" t="str">
        <f t="shared" si="10"/>
        <v xml:space="preserve"> Processo de indicação validado pela Movida</v>
      </c>
      <c r="H73" s="15"/>
      <c r="I73" s="15" t="str">
        <f>IFERROR(IF(E73 = "Validado","Enviado",IF(AND(G73 = " Link enviado",G73 = " Aguardando envio do link"),"Enviar",IF(G73 = " Aguardando envio do link", "Enviar",(VLOOKUP(B73,LogEnvio!A:B,2,))))),"Enviar")</f>
        <v>Enviado</v>
      </c>
      <c r="J73" s="31">
        <v>18392491</v>
      </c>
      <c r="K73" s="31" t="s">
        <v>701</v>
      </c>
      <c r="L73" s="31" t="s">
        <v>702</v>
      </c>
      <c r="M73" s="31" t="s">
        <v>42</v>
      </c>
      <c r="N73" s="31" t="s">
        <v>703</v>
      </c>
      <c r="O73" s="31" t="s">
        <v>704</v>
      </c>
      <c r="P73" s="31" t="s">
        <v>705</v>
      </c>
      <c r="Q73" s="31"/>
      <c r="R73" s="31"/>
      <c r="S73" s="31"/>
      <c r="T73" s="31" t="s">
        <v>706</v>
      </c>
      <c r="U73" s="31" t="s">
        <v>47</v>
      </c>
      <c r="V73" s="31" t="s">
        <v>48</v>
      </c>
      <c r="W73" s="31" t="s">
        <v>707</v>
      </c>
      <c r="X73" s="31" t="s">
        <v>708</v>
      </c>
      <c r="Y73" s="31" t="s">
        <v>178</v>
      </c>
      <c r="Z73" s="31" t="s">
        <v>179</v>
      </c>
      <c r="AA73" s="31">
        <v>195.23</v>
      </c>
      <c r="AB73" s="31" t="s">
        <v>709</v>
      </c>
      <c r="AC73" s="31" t="s">
        <v>54</v>
      </c>
      <c r="AD73" s="31" t="s">
        <v>55</v>
      </c>
      <c r="AE73" s="31">
        <v>5</v>
      </c>
      <c r="AF73" s="31" t="s">
        <v>100</v>
      </c>
      <c r="AG73" s="31" t="s">
        <v>57</v>
      </c>
      <c r="AH73" s="31"/>
      <c r="AI73" s="31"/>
      <c r="AJ73" s="31" t="s">
        <v>699</v>
      </c>
      <c r="AK73" s="31" t="s">
        <v>710</v>
      </c>
      <c r="AL73" s="31" t="s">
        <v>60</v>
      </c>
      <c r="AM73" s="31"/>
      <c r="AN73" s="31" t="s">
        <v>61</v>
      </c>
      <c r="AO73" s="31"/>
      <c r="AP73" s="9" t="str">
        <f t="shared" si="11"/>
        <v>Validado</v>
      </c>
    </row>
    <row r="74" spans="1:42" x14ac:dyDescent="0.25">
      <c r="A74" s="15" t="str">
        <f t="shared" si="6"/>
        <v>SYG0E54</v>
      </c>
      <c r="B74" s="15" t="str">
        <f t="shared" si="7"/>
        <v>E027067116</v>
      </c>
      <c r="C74" s="15" t="str">
        <f>VLOOKUP(A74,Destinatario!A:B,2,)</f>
        <v>HENRIQUE</v>
      </c>
      <c r="D74" s="45">
        <f>VLOOKUP(Y74,CTB!A:C,3,)</f>
        <v>293.47000000000003</v>
      </c>
      <c r="E74" s="4" t="str">
        <f t="shared" si="8"/>
        <v>Validado</v>
      </c>
      <c r="F74" s="8">
        <f t="shared" si="9"/>
        <v>45445</v>
      </c>
      <c r="G74" s="15" t="str">
        <f t="shared" si="10"/>
        <v xml:space="preserve"> Processo de indicação validado pela Movida</v>
      </c>
      <c r="H74" s="15"/>
      <c r="I74" s="15" t="str">
        <f>IFERROR(IF(E74 = "Validado","Enviado",IF(AND(G74 = " Link enviado",G74 = " Aguardando envio do link"),"Enviar",IF(G74 = " Aguardando envio do link", "Enviar",(VLOOKUP(B74,LogEnvio!A:B,2,))))),"Enviar")</f>
        <v>Enviado</v>
      </c>
      <c r="J74" s="31">
        <v>18392492</v>
      </c>
      <c r="K74" s="31" t="s">
        <v>620</v>
      </c>
      <c r="L74" s="31" t="s">
        <v>621</v>
      </c>
      <c r="M74" s="31" t="s">
        <v>42</v>
      </c>
      <c r="N74" s="31" t="s">
        <v>711</v>
      </c>
      <c r="O74" s="31" t="s">
        <v>712</v>
      </c>
      <c r="P74" s="31" t="s">
        <v>713</v>
      </c>
      <c r="Q74" s="31"/>
      <c r="R74" s="31"/>
      <c r="S74" s="31"/>
      <c r="T74" s="31" t="s">
        <v>139</v>
      </c>
      <c r="U74" s="31" t="s">
        <v>47</v>
      </c>
      <c r="V74" s="31" t="s">
        <v>48</v>
      </c>
      <c r="W74" s="31" t="s">
        <v>625</v>
      </c>
      <c r="X74" s="31" t="s">
        <v>141</v>
      </c>
      <c r="Y74" s="31" t="s">
        <v>626</v>
      </c>
      <c r="Z74" s="31" t="s">
        <v>627</v>
      </c>
      <c r="AA74" s="31">
        <v>293.47000000000003</v>
      </c>
      <c r="AB74" s="31" t="s">
        <v>692</v>
      </c>
      <c r="AC74" s="31" t="s">
        <v>54</v>
      </c>
      <c r="AD74" s="31" t="s">
        <v>55</v>
      </c>
      <c r="AE74" s="31">
        <v>7</v>
      </c>
      <c r="AF74" s="31" t="s">
        <v>56</v>
      </c>
      <c r="AG74" s="31" t="s">
        <v>57</v>
      </c>
      <c r="AH74" s="31"/>
      <c r="AI74" s="31"/>
      <c r="AJ74" s="31" t="s">
        <v>699</v>
      </c>
      <c r="AK74" s="31" t="s">
        <v>628</v>
      </c>
      <c r="AL74" s="31" t="s">
        <v>60</v>
      </c>
      <c r="AM74" s="31"/>
      <c r="AN74" s="31" t="s">
        <v>61</v>
      </c>
      <c r="AO74" s="31"/>
      <c r="AP74" s="9" t="str">
        <f t="shared" si="11"/>
        <v>Validado</v>
      </c>
    </row>
    <row r="75" spans="1:42" x14ac:dyDescent="0.25">
      <c r="A75" s="15" t="str">
        <f t="shared" si="6"/>
        <v>SYG0C99</v>
      </c>
      <c r="B75" s="15" t="str">
        <f t="shared" si="7"/>
        <v>E027072409</v>
      </c>
      <c r="C75" s="15" t="str">
        <f>VLOOKUP(A75,Destinatario!A:B,2,)</f>
        <v>HENRIQUE</v>
      </c>
      <c r="D75" s="45">
        <f>VLOOKUP(Y75,CTB!A:C,3,)</f>
        <v>293.47000000000003</v>
      </c>
      <c r="E75" s="4" t="str">
        <f t="shared" si="8"/>
        <v>Validado</v>
      </c>
      <c r="F75" s="8">
        <f t="shared" si="9"/>
        <v>45448</v>
      </c>
      <c r="G75" s="15" t="str">
        <f t="shared" si="10"/>
        <v xml:space="preserve"> Processo de indicação validado pela Movida</v>
      </c>
      <c r="H75" s="15"/>
      <c r="I75" s="15" t="str">
        <f>IFERROR(IF(E75 = "Validado","Enviado",IF(AND(G75 = " Link enviado",G75 = " Aguardando envio do link"),"Enviar",IF(G75 = " Aguardando envio do link", "Enviar",(VLOOKUP(B75,LogEnvio!A:B,2,))))),"Enviar")</f>
        <v>Enviado</v>
      </c>
      <c r="J75" s="31">
        <v>18392493</v>
      </c>
      <c r="K75" s="31" t="s">
        <v>714</v>
      </c>
      <c r="L75" s="31" t="s">
        <v>715</v>
      </c>
      <c r="M75" s="31" t="s">
        <v>42</v>
      </c>
      <c r="N75" s="31" t="s">
        <v>716</v>
      </c>
      <c r="O75" s="31" t="s">
        <v>717</v>
      </c>
      <c r="P75" s="31" t="s">
        <v>718</v>
      </c>
      <c r="Q75" s="31"/>
      <c r="R75" s="31"/>
      <c r="S75" s="31"/>
      <c r="T75" s="31" t="s">
        <v>509</v>
      </c>
      <c r="U75" s="31" t="s">
        <v>47</v>
      </c>
      <c r="V75" s="31" t="s">
        <v>48</v>
      </c>
      <c r="W75" s="31" t="s">
        <v>719</v>
      </c>
      <c r="X75" s="31" t="s">
        <v>511</v>
      </c>
      <c r="Y75" s="31" t="s">
        <v>255</v>
      </c>
      <c r="Z75" s="31" t="s">
        <v>256</v>
      </c>
      <c r="AA75" s="31">
        <v>293.47000000000003</v>
      </c>
      <c r="AB75" s="31" t="s">
        <v>720</v>
      </c>
      <c r="AC75" s="31" t="s">
        <v>54</v>
      </c>
      <c r="AD75" s="31" t="s">
        <v>55</v>
      </c>
      <c r="AE75" s="31">
        <v>7</v>
      </c>
      <c r="AF75" s="31" t="s">
        <v>56</v>
      </c>
      <c r="AG75" s="31" t="s">
        <v>57</v>
      </c>
      <c r="AH75" s="31"/>
      <c r="AI75" s="31"/>
      <c r="AJ75" s="31" t="s">
        <v>699</v>
      </c>
      <c r="AK75" s="31" t="s">
        <v>721</v>
      </c>
      <c r="AL75" s="31" t="s">
        <v>60</v>
      </c>
      <c r="AM75" s="31"/>
      <c r="AN75" s="31" t="s">
        <v>61</v>
      </c>
      <c r="AO75" s="31"/>
      <c r="AP75" s="9" t="str">
        <f t="shared" si="11"/>
        <v>Validado</v>
      </c>
    </row>
    <row r="76" spans="1:42" x14ac:dyDescent="0.25">
      <c r="A76" s="15" t="str">
        <f t="shared" si="6"/>
        <v>SYG0C51</v>
      </c>
      <c r="B76" s="15" t="str">
        <f t="shared" si="7"/>
        <v>Z000350732</v>
      </c>
      <c r="C76" s="15" t="str">
        <f>VLOOKUP(A76,Destinatario!A:B,2,)</f>
        <v>LEANDRO</v>
      </c>
      <c r="D76" s="45">
        <f>VLOOKUP(Y76,CTB!A:C,3,)</f>
        <v>130.16</v>
      </c>
      <c r="E76" s="4" t="str">
        <f t="shared" si="8"/>
        <v>Validado</v>
      </c>
      <c r="F76" s="8">
        <f t="shared" si="9"/>
        <v>45434</v>
      </c>
      <c r="G76" s="15" t="str">
        <f t="shared" si="10"/>
        <v xml:space="preserve"> Processo de indicação validado pela Movida</v>
      </c>
      <c r="H76" s="15"/>
      <c r="I76" s="15" t="str">
        <f>IFERROR(IF(E76 = "Validado","Enviado",IF(AND(G76 = " Link enviado",G76 = " Aguardando envio do link"),"Enviar",IF(G76 = " Aguardando envio do link", "Enviar",(VLOOKUP(B76,LogEnvio!A:B,2,))))),"Enviar")</f>
        <v>Enviado</v>
      </c>
      <c r="J76" s="31">
        <v>18392495</v>
      </c>
      <c r="K76" s="31" t="s">
        <v>384</v>
      </c>
      <c r="L76" s="31" t="s">
        <v>385</v>
      </c>
      <c r="M76" s="31" t="s">
        <v>42</v>
      </c>
      <c r="N76" s="31" t="s">
        <v>722</v>
      </c>
      <c r="O76" s="31" t="s">
        <v>723</v>
      </c>
      <c r="P76" s="31" t="s">
        <v>724</v>
      </c>
      <c r="Q76" s="31"/>
      <c r="R76" s="31"/>
      <c r="S76" s="31"/>
      <c r="T76" s="31" t="s">
        <v>389</v>
      </c>
      <c r="U76" s="31" t="s">
        <v>47</v>
      </c>
      <c r="V76" s="31" t="s">
        <v>48</v>
      </c>
      <c r="W76" s="31" t="s">
        <v>391</v>
      </c>
      <c r="X76" s="31" t="s">
        <v>392</v>
      </c>
      <c r="Y76" s="31" t="s">
        <v>393</v>
      </c>
      <c r="Z76" s="31" t="s">
        <v>394</v>
      </c>
      <c r="AA76" s="31">
        <v>130.16</v>
      </c>
      <c r="AB76" s="31" t="s">
        <v>709</v>
      </c>
      <c r="AC76" s="31" t="s">
        <v>54</v>
      </c>
      <c r="AD76" s="31" t="s">
        <v>55</v>
      </c>
      <c r="AE76" s="31">
        <v>4</v>
      </c>
      <c r="AF76" s="31" t="s">
        <v>88</v>
      </c>
      <c r="AG76" s="31" t="s">
        <v>57</v>
      </c>
      <c r="AH76" s="31"/>
      <c r="AI76" s="31"/>
      <c r="AJ76" s="31" t="s">
        <v>699</v>
      </c>
      <c r="AK76" s="31" t="s">
        <v>395</v>
      </c>
      <c r="AL76" s="31" t="s">
        <v>60</v>
      </c>
      <c r="AM76" s="31"/>
      <c r="AN76" s="31" t="s">
        <v>61</v>
      </c>
      <c r="AO76" s="31"/>
      <c r="AP76" s="9" t="str">
        <f t="shared" si="11"/>
        <v>Validado</v>
      </c>
    </row>
    <row r="77" spans="1:42" x14ac:dyDescent="0.25">
      <c r="A77" s="15" t="str">
        <f t="shared" si="6"/>
        <v>SUJ0J20</v>
      </c>
      <c r="B77" s="15" t="str">
        <f t="shared" si="7"/>
        <v>S040373027</v>
      </c>
      <c r="C77" s="15" t="str">
        <f>VLOOKUP(A77,Destinatario!A:B,2,)</f>
        <v>ADRIANO</v>
      </c>
      <c r="D77" s="45">
        <f>VLOOKUP(Y77,CTB!A:C,3,)</f>
        <v>130.16</v>
      </c>
      <c r="E77" s="4" t="str">
        <f t="shared" si="8"/>
        <v>Validado</v>
      </c>
      <c r="F77" s="8">
        <f t="shared" si="9"/>
        <v>45421</v>
      </c>
      <c r="G77" s="15" t="str">
        <f t="shared" si="10"/>
        <v xml:space="preserve"> Processo de indicação validado pela Movida</v>
      </c>
      <c r="H77" s="15"/>
      <c r="I77" s="15" t="str">
        <f>IFERROR(IF(E77 = "Validado","Enviado",IF(AND(G77 = " Link enviado",G77 = " Aguardando envio do link"),"Enviar",IF(G77 = " Aguardando envio do link", "Enviar",(VLOOKUP(B77,LogEnvio!A:B,2,))))),"Enviar")</f>
        <v>Enviado</v>
      </c>
      <c r="J77" s="31">
        <v>18405802</v>
      </c>
      <c r="K77" s="31" t="s">
        <v>725</v>
      </c>
      <c r="L77" s="31" t="s">
        <v>726</v>
      </c>
      <c r="M77" s="31" t="s">
        <v>42</v>
      </c>
      <c r="N77" s="31" t="s">
        <v>727</v>
      </c>
      <c r="O77" s="31" t="s">
        <v>728</v>
      </c>
      <c r="P77" s="31" t="s">
        <v>729</v>
      </c>
      <c r="Q77" s="31"/>
      <c r="R77" s="31"/>
      <c r="S77" s="31"/>
      <c r="T77" s="31" t="s">
        <v>107</v>
      </c>
      <c r="U77" s="31" t="s">
        <v>68</v>
      </c>
      <c r="V77" s="31" t="s">
        <v>546</v>
      </c>
      <c r="W77" s="31" t="s">
        <v>730</v>
      </c>
      <c r="X77" s="31" t="s">
        <v>731</v>
      </c>
      <c r="Y77" s="31" t="s">
        <v>85</v>
      </c>
      <c r="Z77" s="31" t="s">
        <v>86</v>
      </c>
      <c r="AA77" s="31">
        <v>130.16</v>
      </c>
      <c r="AB77" s="31" t="s">
        <v>732</v>
      </c>
      <c r="AC77" s="31" t="s">
        <v>114</v>
      </c>
      <c r="AD77" s="31" t="s">
        <v>55</v>
      </c>
      <c r="AE77" s="31">
        <v>4</v>
      </c>
      <c r="AF77" s="31" t="s">
        <v>88</v>
      </c>
      <c r="AG77" s="31" t="s">
        <v>57</v>
      </c>
      <c r="AH77" s="31"/>
      <c r="AI77" s="31"/>
      <c r="AJ77" s="31" t="s">
        <v>699</v>
      </c>
      <c r="AK77" s="31" t="s">
        <v>733</v>
      </c>
      <c r="AL77" s="31" t="s">
        <v>60</v>
      </c>
      <c r="AM77" s="31"/>
      <c r="AN77" s="31"/>
      <c r="AO77" s="31"/>
      <c r="AP77" s="9" t="str">
        <f t="shared" si="11"/>
        <v>Validado</v>
      </c>
    </row>
    <row r="78" spans="1:42" x14ac:dyDescent="0.25">
      <c r="A78" s="15" t="str">
        <f t="shared" si="6"/>
        <v>SYG0D84</v>
      </c>
      <c r="B78" s="15" t="str">
        <f t="shared" si="7"/>
        <v>8779G79339</v>
      </c>
      <c r="C78" s="15" t="str">
        <f>VLOOKUP(A78,Destinatario!A:B,2,)</f>
        <v>MATEUS</v>
      </c>
      <c r="D78" s="45">
        <f>VLOOKUP(Y78,CTB!A:C,3,)</f>
        <v>130.16</v>
      </c>
      <c r="E78" s="4" t="str">
        <f t="shared" si="8"/>
        <v>Validado</v>
      </c>
      <c r="F78" s="8">
        <f t="shared" si="9"/>
        <v>45413</v>
      </c>
      <c r="G78" s="15" t="str">
        <f t="shared" si="10"/>
        <v xml:space="preserve"> Processo de indicação validado pela Movida</v>
      </c>
      <c r="H78" s="15"/>
      <c r="I78" s="15" t="str">
        <f>IFERROR(IF(E78 = "Validado","Enviado",IF(AND(G78 = " Link enviado",G78 = " Aguardando envio do link"),"Enviar",IF(G78 = " Aguardando envio do link", "Enviar",(VLOOKUP(B78,LogEnvio!A:B,2,))))),"Enviar")</f>
        <v>Enviado</v>
      </c>
      <c r="J78" s="31">
        <v>18408553</v>
      </c>
      <c r="K78" s="31" t="s">
        <v>701</v>
      </c>
      <c r="L78" s="31" t="s">
        <v>702</v>
      </c>
      <c r="M78" s="31" t="s">
        <v>42</v>
      </c>
      <c r="N78" s="31" t="s">
        <v>734</v>
      </c>
      <c r="O78" s="31" t="s">
        <v>735</v>
      </c>
      <c r="P78" s="31" t="s">
        <v>736</v>
      </c>
      <c r="Q78" s="31"/>
      <c r="R78" s="31"/>
      <c r="S78" s="31"/>
      <c r="T78" s="31" t="s">
        <v>737</v>
      </c>
      <c r="U78" s="31" t="s">
        <v>47</v>
      </c>
      <c r="V78" s="31" t="s">
        <v>48</v>
      </c>
      <c r="W78" s="31" t="s">
        <v>738</v>
      </c>
      <c r="X78" s="31" t="s">
        <v>739</v>
      </c>
      <c r="Y78" s="31" t="s">
        <v>85</v>
      </c>
      <c r="Z78" s="31" t="s">
        <v>86</v>
      </c>
      <c r="AA78" s="31">
        <v>130.16</v>
      </c>
      <c r="AB78" s="31" t="s">
        <v>144</v>
      </c>
      <c r="AC78" s="31" t="s">
        <v>54</v>
      </c>
      <c r="AD78" s="31" t="s">
        <v>55</v>
      </c>
      <c r="AE78" s="31">
        <v>4</v>
      </c>
      <c r="AF78" s="31" t="s">
        <v>88</v>
      </c>
      <c r="AG78" s="31" t="s">
        <v>57</v>
      </c>
      <c r="AH78" s="31">
        <v>95</v>
      </c>
      <c r="AI78" s="31">
        <v>80</v>
      </c>
      <c r="AJ78" s="31" t="s">
        <v>699</v>
      </c>
      <c r="AK78" s="31" t="s">
        <v>710</v>
      </c>
      <c r="AL78" s="31" t="s">
        <v>60</v>
      </c>
      <c r="AM78" s="31"/>
      <c r="AN78" s="31" t="s">
        <v>61</v>
      </c>
      <c r="AO78" s="31"/>
      <c r="AP78" s="9" t="str">
        <f t="shared" si="11"/>
        <v>Validado</v>
      </c>
    </row>
    <row r="79" spans="1:42" x14ac:dyDescent="0.25">
      <c r="A79" s="15" t="str">
        <f t="shared" si="6"/>
        <v>SYG0C85</v>
      </c>
      <c r="B79" s="15" t="str">
        <f t="shared" si="7"/>
        <v>E027089338</v>
      </c>
      <c r="C79" s="15" t="str">
        <f>VLOOKUP(A79,Destinatario!A:B,2,)</f>
        <v>HENRIQUE</v>
      </c>
      <c r="D79" s="45">
        <f>VLOOKUP(Y79,CTB!A:C,3,)</f>
        <v>130.16</v>
      </c>
      <c r="E79" s="4" t="str">
        <f t="shared" si="8"/>
        <v>Validado</v>
      </c>
      <c r="F79" s="8">
        <f t="shared" si="9"/>
        <v>45448</v>
      </c>
      <c r="G79" s="15" t="str">
        <f t="shared" si="10"/>
        <v xml:space="preserve"> Processo de indicação validado pela Movida</v>
      </c>
      <c r="H79" s="15"/>
      <c r="I79" s="15" t="str">
        <f>IFERROR(IF(E79 = "Validado","Enviado",IF(AND(G79 = " Link enviado",G79 = " Aguardando envio do link"),"Enviar",IF(G79 = " Aguardando envio do link", "Enviar",(VLOOKUP(B79,LogEnvio!A:B,2,))))),"Enviar")</f>
        <v>Enviado</v>
      </c>
      <c r="J79" s="31">
        <v>18414232</v>
      </c>
      <c r="K79" s="31" t="s">
        <v>647</v>
      </c>
      <c r="L79" s="31" t="s">
        <v>648</v>
      </c>
      <c r="M79" s="31" t="s">
        <v>42</v>
      </c>
      <c r="N79" s="31" t="s">
        <v>740</v>
      </c>
      <c r="O79" s="31" t="s">
        <v>741</v>
      </c>
      <c r="P79" s="31" t="s">
        <v>742</v>
      </c>
      <c r="Q79" s="31"/>
      <c r="R79" s="31"/>
      <c r="S79" s="31"/>
      <c r="T79" s="31" t="s">
        <v>509</v>
      </c>
      <c r="U79" s="31" t="s">
        <v>47</v>
      </c>
      <c r="V79" s="31" t="s">
        <v>48</v>
      </c>
      <c r="W79" s="31" t="s">
        <v>743</v>
      </c>
      <c r="X79" s="31" t="s">
        <v>511</v>
      </c>
      <c r="Y79" s="31" t="s">
        <v>85</v>
      </c>
      <c r="Z79" s="31" t="s">
        <v>86</v>
      </c>
      <c r="AA79" s="31">
        <v>130.16</v>
      </c>
      <c r="AB79" s="31" t="s">
        <v>720</v>
      </c>
      <c r="AC79" s="31" t="s">
        <v>54</v>
      </c>
      <c r="AD79" s="31" t="s">
        <v>55</v>
      </c>
      <c r="AE79" s="31">
        <v>4</v>
      </c>
      <c r="AF79" s="31" t="s">
        <v>88</v>
      </c>
      <c r="AG79" s="31" t="s">
        <v>57</v>
      </c>
      <c r="AH79" s="31"/>
      <c r="AI79" s="31"/>
      <c r="AJ79" s="31" t="s">
        <v>699</v>
      </c>
      <c r="AK79" s="31" t="s">
        <v>653</v>
      </c>
      <c r="AL79" s="31" t="s">
        <v>60</v>
      </c>
      <c r="AM79" s="31"/>
      <c r="AN79" s="31" t="s">
        <v>61</v>
      </c>
      <c r="AO79" s="31"/>
      <c r="AP79" s="9" t="str">
        <f t="shared" si="11"/>
        <v>Validado</v>
      </c>
    </row>
    <row r="80" spans="1:42" x14ac:dyDescent="0.25">
      <c r="A80" s="15" t="str">
        <f t="shared" si="6"/>
        <v>SYG0C85</v>
      </c>
      <c r="B80" s="15" t="str">
        <f t="shared" si="7"/>
        <v>E027085394</v>
      </c>
      <c r="C80" s="15" t="str">
        <f>VLOOKUP(A80,Destinatario!A:B,2,)</f>
        <v>HENRIQUE</v>
      </c>
      <c r="D80" s="45">
        <f>VLOOKUP(Y80,CTB!A:C,3,)</f>
        <v>293.47000000000003</v>
      </c>
      <c r="E80" s="4" t="str">
        <f t="shared" si="8"/>
        <v>Validado</v>
      </c>
      <c r="F80" s="8">
        <f t="shared" si="9"/>
        <v>45448</v>
      </c>
      <c r="G80" s="15" t="str">
        <f t="shared" si="10"/>
        <v xml:space="preserve"> Processo de indicação validado pela Movida</v>
      </c>
      <c r="H80" s="15"/>
      <c r="I80" s="15" t="str">
        <f>IFERROR(IF(E80 = "Validado","Enviado",IF(AND(G80 = " Link enviado",G80 = " Aguardando envio do link"),"Enviar",IF(G80 = " Aguardando envio do link", "Enviar",(VLOOKUP(B80,LogEnvio!A:B,2,))))),"Enviar")</f>
        <v>Enviado</v>
      </c>
      <c r="J80" s="31">
        <v>18414236</v>
      </c>
      <c r="K80" s="31" t="s">
        <v>647</v>
      </c>
      <c r="L80" s="31" t="s">
        <v>648</v>
      </c>
      <c r="M80" s="31" t="s">
        <v>42</v>
      </c>
      <c r="N80" s="31" t="s">
        <v>744</v>
      </c>
      <c r="O80" s="31" t="s">
        <v>745</v>
      </c>
      <c r="P80" s="31" t="s">
        <v>746</v>
      </c>
      <c r="Q80" s="31"/>
      <c r="R80" s="31"/>
      <c r="S80" s="31"/>
      <c r="T80" s="31" t="s">
        <v>139</v>
      </c>
      <c r="U80" s="31" t="s">
        <v>47</v>
      </c>
      <c r="V80" s="31" t="s">
        <v>48</v>
      </c>
      <c r="W80" s="31" t="s">
        <v>747</v>
      </c>
      <c r="X80" s="31" t="s">
        <v>141</v>
      </c>
      <c r="Y80" s="31" t="s">
        <v>626</v>
      </c>
      <c r="Z80" s="31" t="s">
        <v>627</v>
      </c>
      <c r="AA80" s="31">
        <v>293.47000000000003</v>
      </c>
      <c r="AB80" s="31" t="s">
        <v>720</v>
      </c>
      <c r="AC80" s="31" t="s">
        <v>54</v>
      </c>
      <c r="AD80" s="31" t="s">
        <v>55</v>
      </c>
      <c r="AE80" s="31">
        <v>7</v>
      </c>
      <c r="AF80" s="31" t="s">
        <v>56</v>
      </c>
      <c r="AG80" s="31" t="s">
        <v>57</v>
      </c>
      <c r="AH80" s="31"/>
      <c r="AI80" s="31"/>
      <c r="AJ80" s="31" t="s">
        <v>699</v>
      </c>
      <c r="AK80" s="31" t="s">
        <v>653</v>
      </c>
      <c r="AL80" s="31" t="s">
        <v>60</v>
      </c>
      <c r="AM80" s="31"/>
      <c r="AN80" s="31" t="s">
        <v>61</v>
      </c>
      <c r="AO80" s="31"/>
      <c r="AP80" s="9" t="str">
        <f t="shared" si="11"/>
        <v>Validado</v>
      </c>
    </row>
    <row r="81" spans="1:42" x14ac:dyDescent="0.25">
      <c r="A81" s="15" t="str">
        <f t="shared" si="6"/>
        <v>SWB0D81</v>
      </c>
      <c r="B81" s="15" t="str">
        <f t="shared" si="7"/>
        <v>AL02042724</v>
      </c>
      <c r="C81" s="15" t="str">
        <f>VLOOKUP(A81,Destinatario!A:B,2,)</f>
        <v>CLAUDIA</v>
      </c>
      <c r="D81" s="45">
        <f>VLOOKUP(Y81,CTB!A:C,3,)</f>
        <v>130.16</v>
      </c>
      <c r="E81" s="4" t="str">
        <f t="shared" ca="1" si="8"/>
        <v>Vencida</v>
      </c>
      <c r="F81" s="8">
        <f t="shared" si="9"/>
        <v>45420</v>
      </c>
      <c r="G81" s="15" t="str">
        <f t="shared" si="10"/>
        <v xml:space="preserve"> Upload Termo pendente</v>
      </c>
      <c r="H81" s="15"/>
      <c r="I81" s="15" t="str">
        <f ca="1">IFERROR(IF(E81 = "Validado","Enviado",IF(AND(G81 = " Link enviado",G81 = " Aguardando envio do link"),"Enviar",IF(G81 = " Aguardando envio do link", "Enviar",(VLOOKUP(B81,LogEnvio!A:B,2,))))),"Enviar")</f>
        <v>Enviar</v>
      </c>
      <c r="J81" s="31">
        <v>18424941</v>
      </c>
      <c r="K81" s="31" t="s">
        <v>748</v>
      </c>
      <c r="L81" s="31" t="s">
        <v>749</v>
      </c>
      <c r="M81" s="31" t="s">
        <v>42</v>
      </c>
      <c r="N81" s="31" t="s">
        <v>750</v>
      </c>
      <c r="O81" s="31" t="s">
        <v>751</v>
      </c>
      <c r="P81" s="31" t="s">
        <v>752</v>
      </c>
      <c r="Q81" s="31"/>
      <c r="R81" s="31"/>
      <c r="S81" s="31"/>
      <c r="T81" s="31" t="s">
        <v>753</v>
      </c>
      <c r="U81" s="31" t="s">
        <v>47</v>
      </c>
      <c r="V81" s="31" t="s">
        <v>48</v>
      </c>
      <c r="W81" s="31" t="s">
        <v>754</v>
      </c>
      <c r="X81" s="31" t="s">
        <v>309</v>
      </c>
      <c r="Y81" s="31" t="s">
        <v>85</v>
      </c>
      <c r="Z81" s="31" t="s">
        <v>86</v>
      </c>
      <c r="AA81" s="31">
        <v>130.16</v>
      </c>
      <c r="AB81" s="31" t="s">
        <v>261</v>
      </c>
      <c r="AC81" s="31" t="s">
        <v>54</v>
      </c>
      <c r="AD81" s="31" t="s">
        <v>157</v>
      </c>
      <c r="AE81" s="31">
        <v>4</v>
      </c>
      <c r="AF81" s="31" t="s">
        <v>88</v>
      </c>
      <c r="AG81" s="31" t="s">
        <v>57</v>
      </c>
      <c r="AH81" s="31"/>
      <c r="AI81" s="31"/>
      <c r="AJ81" s="31" t="s">
        <v>316</v>
      </c>
      <c r="AK81" s="31"/>
      <c r="AL81" s="31" t="s">
        <v>755</v>
      </c>
      <c r="AM81" s="31"/>
      <c r="AN81" s="31" t="s">
        <v>61</v>
      </c>
      <c r="AO81" s="31"/>
      <c r="AP81" s="9" t="str">
        <f t="shared" ca="1" si="11"/>
        <v>Vencida</v>
      </c>
    </row>
    <row r="82" spans="1:42" x14ac:dyDescent="0.25">
      <c r="A82" s="15" t="str">
        <f t="shared" si="6"/>
        <v>STD0E81</v>
      </c>
      <c r="B82" s="15" t="str">
        <f t="shared" si="7"/>
        <v>AL02053753</v>
      </c>
      <c r="C82" s="15" t="str">
        <f>VLOOKUP(A82,Destinatario!A:B,2,)</f>
        <v>CLAUDIA</v>
      </c>
      <c r="D82" s="45">
        <f>VLOOKUP(Y82,CTB!A:C,3,)</f>
        <v>130.16</v>
      </c>
      <c r="E82" s="4" t="str">
        <f t="shared" si="8"/>
        <v>Validado</v>
      </c>
      <c r="F82" s="8">
        <f t="shared" si="9"/>
        <v>45427</v>
      </c>
      <c r="G82" s="15" t="str">
        <f t="shared" si="10"/>
        <v xml:space="preserve"> Processo de indicação validado pela Movida</v>
      </c>
      <c r="H82" s="15"/>
      <c r="I82" s="15" t="str">
        <f>IFERROR(IF(E82 = "Validado","Enviado",IF(AND(G82 = " Link enviado",G82 = " Aguardando envio do link"),"Enviar",IF(G82 = " Aguardando envio do link", "Enviar",(VLOOKUP(B82,LogEnvio!A:B,2,))))),"Enviar")</f>
        <v>Enviado</v>
      </c>
      <c r="J82" s="31">
        <v>18424970</v>
      </c>
      <c r="K82" s="31" t="s">
        <v>756</v>
      </c>
      <c r="L82" s="31" t="s">
        <v>757</v>
      </c>
      <c r="M82" s="31" t="s">
        <v>42</v>
      </c>
      <c r="N82" s="31" t="s">
        <v>758</v>
      </c>
      <c r="O82" s="31" t="s">
        <v>759</v>
      </c>
      <c r="P82" s="31" t="s">
        <v>760</v>
      </c>
      <c r="Q82" s="31"/>
      <c r="R82" s="31"/>
      <c r="S82" s="31"/>
      <c r="T82" s="31" t="s">
        <v>753</v>
      </c>
      <c r="U82" s="31" t="s">
        <v>47</v>
      </c>
      <c r="V82" s="31" t="s">
        <v>48</v>
      </c>
      <c r="W82" s="31" t="s">
        <v>761</v>
      </c>
      <c r="X82" s="31" t="s">
        <v>309</v>
      </c>
      <c r="Y82" s="31" t="s">
        <v>85</v>
      </c>
      <c r="Z82" s="31" t="s">
        <v>86</v>
      </c>
      <c r="AA82" s="31">
        <v>130.16</v>
      </c>
      <c r="AB82" s="31" t="s">
        <v>431</v>
      </c>
      <c r="AC82" s="31" t="s">
        <v>54</v>
      </c>
      <c r="AD82" s="31" t="s">
        <v>55</v>
      </c>
      <c r="AE82" s="31">
        <v>4</v>
      </c>
      <c r="AF82" s="31" t="s">
        <v>88</v>
      </c>
      <c r="AG82" s="31" t="s">
        <v>57</v>
      </c>
      <c r="AH82" s="31"/>
      <c r="AI82" s="31"/>
      <c r="AJ82" s="31" t="s">
        <v>316</v>
      </c>
      <c r="AK82" s="31" t="s">
        <v>762</v>
      </c>
      <c r="AL82" s="31" t="s">
        <v>60</v>
      </c>
      <c r="AM82" s="31"/>
      <c r="AN82" s="31" t="s">
        <v>61</v>
      </c>
      <c r="AO82" s="31"/>
      <c r="AP82" s="9" t="str">
        <f t="shared" si="11"/>
        <v>Validado</v>
      </c>
    </row>
    <row r="83" spans="1:42" x14ac:dyDescent="0.25">
      <c r="A83" s="15" t="str">
        <f t="shared" si="6"/>
        <v>SVF3A60</v>
      </c>
      <c r="B83" s="15" t="str">
        <f t="shared" si="7"/>
        <v>SIC1035868</v>
      </c>
      <c r="C83" s="15" t="str">
        <f>VLOOKUP(A83,Destinatario!A:B,2,)</f>
        <v>THIAGO</v>
      </c>
      <c r="D83" s="45">
        <f>VLOOKUP(Y83,CTB!A:C,3,)</f>
        <v>293.47000000000003</v>
      </c>
      <c r="E83" s="4" t="str">
        <f t="shared" si="8"/>
        <v>Validado</v>
      </c>
      <c r="F83" s="8">
        <f t="shared" si="9"/>
        <v>45422</v>
      </c>
      <c r="G83" s="15" t="str">
        <f t="shared" si="10"/>
        <v xml:space="preserve"> Processo de indicação validado pela Movida</v>
      </c>
      <c r="H83" s="15"/>
      <c r="I83" s="15" t="str">
        <f>IFERROR(IF(E83 = "Validado","Enviado",IF(AND(G83 = " Link enviado",G83 = " Aguardando envio do link"),"Enviar",IF(G83 = " Aguardando envio do link", "Enviar",(VLOOKUP(B83,LogEnvio!A:B,2,))))),"Enviar")</f>
        <v>Enviado</v>
      </c>
      <c r="J83" s="31">
        <v>18425226</v>
      </c>
      <c r="K83" s="31" t="s">
        <v>763</v>
      </c>
      <c r="L83" s="31" t="s">
        <v>764</v>
      </c>
      <c r="M83" s="31" t="s">
        <v>42</v>
      </c>
      <c r="N83" s="31" t="s">
        <v>765</v>
      </c>
      <c r="O83" s="31" t="s">
        <v>766</v>
      </c>
      <c r="P83" s="31" t="s">
        <v>767</v>
      </c>
      <c r="Q83" s="31" t="s">
        <v>768</v>
      </c>
      <c r="R83" s="31"/>
      <c r="S83" s="31"/>
      <c r="T83" s="31" t="s">
        <v>769</v>
      </c>
      <c r="U83" s="31" t="s">
        <v>47</v>
      </c>
      <c r="V83" s="31" t="s">
        <v>48</v>
      </c>
      <c r="W83" s="31" t="s">
        <v>770</v>
      </c>
      <c r="X83" s="31" t="s">
        <v>771</v>
      </c>
      <c r="Y83" s="31" t="s">
        <v>276</v>
      </c>
      <c r="Z83" s="31" t="s">
        <v>277</v>
      </c>
      <c r="AA83" s="31">
        <v>293.47000000000003</v>
      </c>
      <c r="AB83" s="31" t="s">
        <v>772</v>
      </c>
      <c r="AC83" s="31" t="s">
        <v>54</v>
      </c>
      <c r="AD83" s="31" t="s">
        <v>55</v>
      </c>
      <c r="AE83" s="31">
        <v>7</v>
      </c>
      <c r="AF83" s="31" t="s">
        <v>56</v>
      </c>
      <c r="AG83" s="31" t="s">
        <v>57</v>
      </c>
      <c r="AH83" s="31"/>
      <c r="AI83" s="31"/>
      <c r="AJ83" s="31" t="s">
        <v>316</v>
      </c>
      <c r="AK83" s="31" t="s">
        <v>773</v>
      </c>
      <c r="AL83" s="31" t="s">
        <v>60</v>
      </c>
      <c r="AM83" s="31"/>
      <c r="AN83" s="31" t="s">
        <v>61</v>
      </c>
      <c r="AO83" s="31"/>
      <c r="AP83" s="9" t="str">
        <f t="shared" si="11"/>
        <v>Validado</v>
      </c>
    </row>
    <row r="84" spans="1:42" x14ac:dyDescent="0.25">
      <c r="A84" s="15" t="str">
        <f t="shared" si="6"/>
        <v>SYG0E29</v>
      </c>
      <c r="B84" s="15" t="str">
        <f t="shared" si="7"/>
        <v>R000151654</v>
      </c>
      <c r="C84" s="15" t="str">
        <f>VLOOKUP(A84,Destinatario!A:B,2,)</f>
        <v>LEANDRO</v>
      </c>
      <c r="D84" s="45">
        <f>VLOOKUP(Y84,CTB!A:C,3,)</f>
        <v>130.16</v>
      </c>
      <c r="E84" s="4" t="str">
        <f t="shared" si="8"/>
        <v>Validado</v>
      </c>
      <c r="F84" s="8">
        <f t="shared" si="9"/>
        <v>45441</v>
      </c>
      <c r="G84" s="15" t="str">
        <f t="shared" si="10"/>
        <v xml:space="preserve"> Processo de indicação validado pela Movida</v>
      </c>
      <c r="H84" s="15"/>
      <c r="I84" s="15" t="str">
        <f>IFERROR(IF(E84 = "Validado","Enviado",IF(AND(G84 = " Link enviado",G84 = " Aguardando envio do link"),"Enviar",IF(G84 = " Aguardando envio do link", "Enviar",(VLOOKUP(B84,LogEnvio!A:B,2,))))),"Enviar")</f>
        <v>Enviado</v>
      </c>
      <c r="J84" s="31">
        <v>18493101</v>
      </c>
      <c r="K84" s="31" t="s">
        <v>774</v>
      </c>
      <c r="L84" s="31" t="s">
        <v>775</v>
      </c>
      <c r="M84" s="31" t="s">
        <v>42</v>
      </c>
      <c r="N84" s="31" t="s">
        <v>776</v>
      </c>
      <c r="O84" s="31" t="s">
        <v>777</v>
      </c>
      <c r="P84" s="31" t="s">
        <v>778</v>
      </c>
      <c r="Q84" s="31"/>
      <c r="R84" s="31" t="s">
        <v>778</v>
      </c>
      <c r="S84" s="31"/>
      <c r="T84" s="31" t="s">
        <v>338</v>
      </c>
      <c r="U84" s="31" t="s">
        <v>47</v>
      </c>
      <c r="V84" s="31" t="s">
        <v>48</v>
      </c>
      <c r="W84" s="31" t="s">
        <v>779</v>
      </c>
      <c r="X84" s="31" t="s">
        <v>780</v>
      </c>
      <c r="Y84" s="31" t="s">
        <v>85</v>
      </c>
      <c r="Z84" s="31" t="s">
        <v>86</v>
      </c>
      <c r="AA84" s="31">
        <v>130.16</v>
      </c>
      <c r="AB84" s="31" t="s">
        <v>597</v>
      </c>
      <c r="AC84" s="31" t="s">
        <v>54</v>
      </c>
      <c r="AD84" s="31" t="s">
        <v>55</v>
      </c>
      <c r="AE84" s="31">
        <v>4</v>
      </c>
      <c r="AF84" s="31" t="s">
        <v>88</v>
      </c>
      <c r="AG84" s="31" t="s">
        <v>57</v>
      </c>
      <c r="AH84" s="31"/>
      <c r="AI84" s="31"/>
      <c r="AJ84" s="31" t="s">
        <v>781</v>
      </c>
      <c r="AK84" s="31" t="s">
        <v>782</v>
      </c>
      <c r="AL84" s="31" t="s">
        <v>60</v>
      </c>
      <c r="AM84" s="31"/>
      <c r="AN84" s="31" t="s">
        <v>61</v>
      </c>
      <c r="AO84" s="31"/>
      <c r="AP84" s="9" t="str">
        <f t="shared" si="11"/>
        <v>Validado</v>
      </c>
    </row>
    <row r="85" spans="1:42" x14ac:dyDescent="0.25">
      <c r="A85" s="15" t="str">
        <f t="shared" si="6"/>
        <v>SYG0C85</v>
      </c>
      <c r="B85" s="15" t="str">
        <f t="shared" si="7"/>
        <v>E027164330</v>
      </c>
      <c r="C85" s="15" t="str">
        <f>VLOOKUP(A85,Destinatario!A:B,2,)</f>
        <v>HENRIQUE</v>
      </c>
      <c r="D85" s="45">
        <f>VLOOKUP(Y85,CTB!A:C,3,)</f>
        <v>130.16</v>
      </c>
      <c r="E85" s="4" t="str">
        <f t="shared" si="8"/>
        <v>Validado</v>
      </c>
      <c r="F85" s="8">
        <f t="shared" si="9"/>
        <v>45455</v>
      </c>
      <c r="G85" s="15" t="str">
        <f t="shared" si="10"/>
        <v xml:space="preserve"> Processo de indicação validado pela Movida</v>
      </c>
      <c r="H85" s="16">
        <v>45421.734722222223</v>
      </c>
      <c r="I85" s="15" t="str">
        <f>IFERROR(IF(E85 = "Validado","Enviado",IF(AND(G85 = " Link enviado",G85 = " Aguardando envio do link"),"Enviar",IF(G85 = " Aguardando envio do link", "Enviar",(VLOOKUP(B85,LogEnvio!A:B,2,))))),"Enviar")</f>
        <v>Enviado</v>
      </c>
      <c r="J85" s="31">
        <v>18498230</v>
      </c>
      <c r="K85" s="31" t="s">
        <v>647</v>
      </c>
      <c r="L85" s="31" t="s">
        <v>648</v>
      </c>
      <c r="M85" s="31" t="s">
        <v>42</v>
      </c>
      <c r="N85" s="31" t="s">
        <v>783</v>
      </c>
      <c r="O85" s="31" t="s">
        <v>784</v>
      </c>
      <c r="P85" s="31" t="s">
        <v>785</v>
      </c>
      <c r="Q85" s="31"/>
      <c r="R85" s="31"/>
      <c r="S85" s="31"/>
      <c r="T85" s="31" t="s">
        <v>509</v>
      </c>
      <c r="U85" s="31" t="s">
        <v>47</v>
      </c>
      <c r="V85" s="31" t="s">
        <v>48</v>
      </c>
      <c r="W85" s="31" t="s">
        <v>743</v>
      </c>
      <c r="X85" s="31" t="s">
        <v>511</v>
      </c>
      <c r="Y85" s="31" t="s">
        <v>85</v>
      </c>
      <c r="Z85" s="31" t="s">
        <v>86</v>
      </c>
      <c r="AA85" s="31">
        <v>130.16</v>
      </c>
      <c r="AB85" s="31" t="s">
        <v>196</v>
      </c>
      <c r="AC85" s="31" t="s">
        <v>54</v>
      </c>
      <c r="AD85" s="31" t="s">
        <v>55</v>
      </c>
      <c r="AE85" s="31">
        <v>4</v>
      </c>
      <c r="AF85" s="31" t="s">
        <v>88</v>
      </c>
      <c r="AG85" s="31" t="s">
        <v>57</v>
      </c>
      <c r="AH85" s="31"/>
      <c r="AI85" s="31"/>
      <c r="AJ85" s="31" t="s">
        <v>786</v>
      </c>
      <c r="AK85" s="31" t="s">
        <v>787</v>
      </c>
      <c r="AL85" s="31" t="s">
        <v>60</v>
      </c>
      <c r="AM85" s="31"/>
      <c r="AN85" s="31" t="s">
        <v>61</v>
      </c>
      <c r="AO85" s="31"/>
      <c r="AP85" s="9" t="str">
        <f t="shared" si="11"/>
        <v>Validado</v>
      </c>
    </row>
    <row r="86" spans="1:42" x14ac:dyDescent="0.25">
      <c r="A86" s="15" t="str">
        <f t="shared" si="6"/>
        <v>SYG0C85</v>
      </c>
      <c r="B86" s="15" t="str">
        <f t="shared" si="7"/>
        <v>E027133611</v>
      </c>
      <c r="C86" s="15" t="str">
        <f>VLOOKUP(A86,Destinatario!A:B,2,)</f>
        <v>HENRIQUE</v>
      </c>
      <c r="D86" s="45">
        <f>VLOOKUP(Y86,CTB!A:C,3,)</f>
        <v>293.47000000000003</v>
      </c>
      <c r="E86" s="4" t="str">
        <f t="shared" si="8"/>
        <v>Validado</v>
      </c>
      <c r="F86" s="8">
        <f t="shared" si="9"/>
        <v>45455</v>
      </c>
      <c r="G86" s="15" t="str">
        <f t="shared" si="10"/>
        <v xml:space="preserve"> Processo de indicação validado pela Movida</v>
      </c>
      <c r="H86" s="16">
        <v>45421.737500000003</v>
      </c>
      <c r="I86" s="15" t="str">
        <f>IFERROR(IF(E86 = "Validado","Enviado",IF(AND(G86 = " Link enviado",G86 = " Aguardando envio do link"),"Enviar",IF(G86 = " Aguardando envio do link", "Enviar",(VLOOKUP(B86,LogEnvio!A:B,2,))))),"Enviar")</f>
        <v>Enviado</v>
      </c>
      <c r="J86" s="31">
        <v>18498236</v>
      </c>
      <c r="K86" s="31" t="s">
        <v>647</v>
      </c>
      <c r="L86" s="31" t="s">
        <v>648</v>
      </c>
      <c r="M86" s="31" t="s">
        <v>42</v>
      </c>
      <c r="N86" s="31" t="s">
        <v>788</v>
      </c>
      <c r="O86" s="31" t="s">
        <v>789</v>
      </c>
      <c r="P86" s="31" t="s">
        <v>790</v>
      </c>
      <c r="Q86" s="31"/>
      <c r="R86" s="31"/>
      <c r="S86" s="31"/>
      <c r="T86" s="31" t="s">
        <v>139</v>
      </c>
      <c r="U86" s="31" t="s">
        <v>47</v>
      </c>
      <c r="V86" s="31" t="s">
        <v>48</v>
      </c>
      <c r="W86" s="31" t="s">
        <v>625</v>
      </c>
      <c r="X86" s="31" t="s">
        <v>141</v>
      </c>
      <c r="Y86" s="31" t="s">
        <v>626</v>
      </c>
      <c r="Z86" s="31" t="s">
        <v>627</v>
      </c>
      <c r="AA86" s="31">
        <v>293.47000000000003</v>
      </c>
      <c r="AB86" s="31" t="s">
        <v>196</v>
      </c>
      <c r="AC86" s="31" t="s">
        <v>54</v>
      </c>
      <c r="AD86" s="31" t="s">
        <v>55</v>
      </c>
      <c r="AE86" s="31">
        <v>7</v>
      </c>
      <c r="AF86" s="31" t="s">
        <v>56</v>
      </c>
      <c r="AG86" s="31" t="s">
        <v>57</v>
      </c>
      <c r="AH86" s="31"/>
      <c r="AI86" s="31"/>
      <c r="AJ86" s="31" t="s">
        <v>786</v>
      </c>
      <c r="AK86" s="31" t="s">
        <v>787</v>
      </c>
      <c r="AL86" s="31" t="s">
        <v>60</v>
      </c>
      <c r="AM86" s="31"/>
      <c r="AN86" s="31" t="s">
        <v>61</v>
      </c>
      <c r="AO86" s="31"/>
      <c r="AP86" s="9" t="str">
        <f t="shared" si="11"/>
        <v>Validado</v>
      </c>
    </row>
    <row r="87" spans="1:42" x14ac:dyDescent="0.25">
      <c r="A87" s="15" t="str">
        <f t="shared" si="6"/>
        <v>SYG0E99</v>
      </c>
      <c r="B87" s="15" t="str">
        <f t="shared" si="7"/>
        <v>SJ004R414D</v>
      </c>
      <c r="C87" s="15" t="str">
        <f>VLOOKUP(A87,Destinatario!A:B,2,)</f>
        <v>MATEUS</v>
      </c>
      <c r="D87" s="45">
        <f>VLOOKUP(Y87,CTB!A:C,3,)</f>
        <v>130.16</v>
      </c>
      <c r="E87" s="4" t="str">
        <f t="shared" si="8"/>
        <v>Validado</v>
      </c>
      <c r="F87" s="8">
        <f t="shared" si="9"/>
        <v>45441</v>
      </c>
      <c r="G87" s="15" t="str">
        <f t="shared" si="10"/>
        <v xml:space="preserve"> Processo de indicação validado pela Movida</v>
      </c>
      <c r="H87" s="16">
        <v>45421.494444444441</v>
      </c>
      <c r="I87" s="15" t="str">
        <f>IFERROR(IF(E87 = "Validado","Enviado",IF(AND(G87 = " Link enviado",G87 = " Aguardando envio do link"),"Enviar",IF(G87 = " Aguardando envio do link", "Enviar",(VLOOKUP(B87,LogEnvio!A:B,2,))))),"Enviar")</f>
        <v>Enviado</v>
      </c>
      <c r="J87" s="31">
        <v>18501454</v>
      </c>
      <c r="K87" s="31" t="s">
        <v>791</v>
      </c>
      <c r="L87" s="31" t="s">
        <v>792</v>
      </c>
      <c r="M87" s="31" t="s">
        <v>42</v>
      </c>
      <c r="N87" s="31" t="s">
        <v>793</v>
      </c>
      <c r="O87" s="31" t="s">
        <v>794</v>
      </c>
      <c r="P87" s="31" t="s">
        <v>795</v>
      </c>
      <c r="Q87" s="31"/>
      <c r="R87" s="31"/>
      <c r="S87" s="31"/>
      <c r="T87" s="31" t="s">
        <v>3599</v>
      </c>
      <c r="U87" s="31" t="s">
        <v>47</v>
      </c>
      <c r="V87" s="31" t="s">
        <v>48</v>
      </c>
      <c r="W87" s="31" t="s">
        <v>796</v>
      </c>
      <c r="X87" s="31" t="s">
        <v>165</v>
      </c>
      <c r="Y87" s="31" t="s">
        <v>199</v>
      </c>
      <c r="Z87" s="31" t="s">
        <v>200</v>
      </c>
      <c r="AA87" s="31">
        <v>130.16</v>
      </c>
      <c r="AB87" s="31" t="s">
        <v>597</v>
      </c>
      <c r="AC87" s="31" t="s">
        <v>54</v>
      </c>
      <c r="AD87" s="31" t="s">
        <v>55</v>
      </c>
      <c r="AE87" s="31">
        <v>4</v>
      </c>
      <c r="AF87" s="31" t="s">
        <v>88</v>
      </c>
      <c r="AG87" s="31" t="s">
        <v>57</v>
      </c>
      <c r="AH87" s="31"/>
      <c r="AI87" s="31"/>
      <c r="AJ87" s="31" t="s">
        <v>786</v>
      </c>
      <c r="AK87" s="31" t="s">
        <v>797</v>
      </c>
      <c r="AL87" s="31" t="s">
        <v>60</v>
      </c>
      <c r="AM87" s="31"/>
      <c r="AN87" s="31" t="s">
        <v>61</v>
      </c>
      <c r="AO87" s="31"/>
      <c r="AP87" s="9" t="str">
        <f t="shared" si="11"/>
        <v>Validado</v>
      </c>
    </row>
    <row r="88" spans="1:42" x14ac:dyDescent="0.25">
      <c r="A88" s="15" t="str">
        <f t="shared" si="6"/>
        <v>SYG0E50</v>
      </c>
      <c r="B88" s="15" t="str">
        <f t="shared" si="7"/>
        <v>E027172200</v>
      </c>
      <c r="C88" s="15" t="str">
        <f>VLOOKUP(A88,Destinatario!A:B,2,)</f>
        <v>HENRIQUE</v>
      </c>
      <c r="D88" s="45">
        <f>VLOOKUP(Y88,CTB!A:C,3,)</f>
        <v>130.16</v>
      </c>
      <c r="E88" s="4" t="str">
        <f t="shared" si="8"/>
        <v>Validado</v>
      </c>
      <c r="F88" s="8">
        <f t="shared" si="9"/>
        <v>45458</v>
      </c>
      <c r="G88" s="15" t="str">
        <f t="shared" si="10"/>
        <v xml:space="preserve"> Processo de indicação validado pela Movida</v>
      </c>
      <c r="H88" s="16">
        <v>45421.525000000001</v>
      </c>
      <c r="I88" s="15" t="str">
        <f>IFERROR(IF(E88 = "Validado","Enviado",IF(AND(G88 = " Link enviado",G88 = " Aguardando envio do link"),"Enviar",IF(G88 = " Aguardando envio do link", "Enviar",(VLOOKUP(B88,LogEnvio!A:B,2,))))),"Enviar")</f>
        <v>Enviado</v>
      </c>
      <c r="J88" s="31">
        <v>18501455</v>
      </c>
      <c r="K88" s="31" t="s">
        <v>798</v>
      </c>
      <c r="L88" s="31" t="s">
        <v>799</v>
      </c>
      <c r="M88" s="31" t="s">
        <v>42</v>
      </c>
      <c r="N88" s="31" t="s">
        <v>793</v>
      </c>
      <c r="O88" s="31" t="s">
        <v>800</v>
      </c>
      <c r="P88" s="31" t="s">
        <v>801</v>
      </c>
      <c r="Q88" s="31"/>
      <c r="R88" s="31"/>
      <c r="S88" s="31"/>
      <c r="T88" s="31" t="s">
        <v>139</v>
      </c>
      <c r="U88" s="31" t="s">
        <v>47</v>
      </c>
      <c r="V88" s="31" t="s">
        <v>48</v>
      </c>
      <c r="W88" s="31" t="s">
        <v>802</v>
      </c>
      <c r="X88" s="31" t="s">
        <v>141</v>
      </c>
      <c r="Y88" s="31" t="s">
        <v>85</v>
      </c>
      <c r="Z88" s="31" t="s">
        <v>86</v>
      </c>
      <c r="AA88" s="31">
        <v>130.16</v>
      </c>
      <c r="AB88" s="31" t="s">
        <v>803</v>
      </c>
      <c r="AC88" s="31" t="s">
        <v>54</v>
      </c>
      <c r="AD88" s="31" t="s">
        <v>55</v>
      </c>
      <c r="AE88" s="31">
        <v>4</v>
      </c>
      <c r="AF88" s="31" t="s">
        <v>88</v>
      </c>
      <c r="AG88" s="31" t="s">
        <v>57</v>
      </c>
      <c r="AH88" s="31"/>
      <c r="AI88" s="31"/>
      <c r="AJ88" s="31" t="s">
        <v>786</v>
      </c>
      <c r="AK88" s="31" t="s">
        <v>804</v>
      </c>
      <c r="AL88" s="31" t="s">
        <v>60</v>
      </c>
      <c r="AM88" s="31"/>
      <c r="AN88" s="31" t="s">
        <v>61</v>
      </c>
      <c r="AO88" s="31"/>
      <c r="AP88" s="9" t="str">
        <f t="shared" si="11"/>
        <v>Validado</v>
      </c>
    </row>
    <row r="89" spans="1:42" x14ac:dyDescent="0.25">
      <c r="A89" s="15" t="str">
        <f t="shared" si="6"/>
        <v>SYG0D78</v>
      </c>
      <c r="B89" s="15" t="str">
        <f t="shared" si="7"/>
        <v>E027161089</v>
      </c>
      <c r="C89" s="15" t="str">
        <f>VLOOKUP(A89,Destinatario!A:B,2,)</f>
        <v>HENRIQUE</v>
      </c>
      <c r="D89" s="45">
        <f>VLOOKUP(Y89,CTB!A:C,3,)</f>
        <v>195.23</v>
      </c>
      <c r="E89" s="4" t="str">
        <f t="shared" si="8"/>
        <v>Validado</v>
      </c>
      <c r="F89" s="8">
        <f t="shared" si="9"/>
        <v>45455</v>
      </c>
      <c r="G89" s="15" t="str">
        <f t="shared" si="10"/>
        <v xml:space="preserve"> Processo de indicação validado pela Movida</v>
      </c>
      <c r="H89" s="15"/>
      <c r="I89" s="15" t="str">
        <f>IFERROR(IF(E89 = "Validado","Enviado",IF(AND(G89 = " Link enviado",G89 = " Aguardando envio do link"),"Enviar",IF(G89 = " Aguardando envio do link", "Enviar",(VLOOKUP(B89,LogEnvio!A:B,2,))))),"Enviar")</f>
        <v>Enviado</v>
      </c>
      <c r="J89" s="31">
        <v>18501459</v>
      </c>
      <c r="K89" s="31" t="s">
        <v>504</v>
      </c>
      <c r="L89" s="31" t="s">
        <v>505</v>
      </c>
      <c r="M89" s="31" t="s">
        <v>42</v>
      </c>
      <c r="N89" s="31" t="s">
        <v>805</v>
      </c>
      <c r="O89" s="31" t="s">
        <v>806</v>
      </c>
      <c r="P89" s="31" t="s">
        <v>807</v>
      </c>
      <c r="Q89" s="31"/>
      <c r="R89" s="31" t="s">
        <v>807</v>
      </c>
      <c r="S89" s="31"/>
      <c r="T89" s="31" t="s">
        <v>327</v>
      </c>
      <c r="U89" s="31" t="s">
        <v>47</v>
      </c>
      <c r="V89" s="31" t="s">
        <v>48</v>
      </c>
      <c r="W89" s="31" t="s">
        <v>808</v>
      </c>
      <c r="X89" s="31" t="s">
        <v>809</v>
      </c>
      <c r="Y89" s="31" t="s">
        <v>111</v>
      </c>
      <c r="Z89" s="31" t="s">
        <v>112</v>
      </c>
      <c r="AA89" s="31">
        <v>195.23</v>
      </c>
      <c r="AB89" s="31" t="s">
        <v>196</v>
      </c>
      <c r="AC89" s="31" t="s">
        <v>54</v>
      </c>
      <c r="AD89" s="31" t="s">
        <v>55</v>
      </c>
      <c r="AE89" s="31">
        <v>5</v>
      </c>
      <c r="AF89" s="31" t="s">
        <v>100</v>
      </c>
      <c r="AG89" s="31" t="s">
        <v>57</v>
      </c>
      <c r="AH89" s="31"/>
      <c r="AI89" s="31"/>
      <c r="AJ89" s="31" t="s">
        <v>786</v>
      </c>
      <c r="AK89" s="31" t="s">
        <v>810</v>
      </c>
      <c r="AL89" s="31" t="s">
        <v>60</v>
      </c>
      <c r="AM89" s="31"/>
      <c r="AN89" s="31" t="s">
        <v>61</v>
      </c>
      <c r="AO89" s="31"/>
      <c r="AP89" s="9" t="str">
        <f t="shared" si="11"/>
        <v>Validado</v>
      </c>
    </row>
    <row r="90" spans="1:42" x14ac:dyDescent="0.25">
      <c r="A90" s="15" t="str">
        <f t="shared" si="6"/>
        <v>SYG0D60</v>
      </c>
      <c r="B90" s="15" t="str">
        <f t="shared" si="7"/>
        <v>E027097987</v>
      </c>
      <c r="C90" s="15" t="str">
        <f>VLOOKUP(A90,Destinatario!A:B,2,)</f>
        <v>HENRIQUE</v>
      </c>
      <c r="D90" s="45">
        <f>VLOOKUP(Y90,CTB!A:C,3,)</f>
        <v>130.16</v>
      </c>
      <c r="E90" s="4" t="str">
        <f t="shared" si="8"/>
        <v>Validado</v>
      </c>
      <c r="F90" s="8">
        <f t="shared" si="9"/>
        <v>45448</v>
      </c>
      <c r="G90" s="15" t="str">
        <f t="shared" si="10"/>
        <v xml:space="preserve"> Processo de indicação validado pela Movida</v>
      </c>
      <c r="H90" s="16">
        <v>45422.50277777778</v>
      </c>
      <c r="I90" s="15" t="str">
        <f>IFERROR(IF(E90 = "Validado","Enviado",IF(AND(G90 = " Link enviado",G90 = " Aguardando envio do link"),"Enviar",IF(G90 = " Aguardando envio do link", "Enviar",(VLOOKUP(B90,LogEnvio!A:B,2,))))),"Enviar")</f>
        <v>Enviado</v>
      </c>
      <c r="J90" s="31">
        <v>18501461</v>
      </c>
      <c r="K90" s="31" t="s">
        <v>811</v>
      </c>
      <c r="L90" s="31" t="s">
        <v>812</v>
      </c>
      <c r="M90" s="31" t="s">
        <v>42</v>
      </c>
      <c r="N90" s="31" t="s">
        <v>813</v>
      </c>
      <c r="O90" s="31" t="s">
        <v>814</v>
      </c>
      <c r="P90" s="31" t="s">
        <v>815</v>
      </c>
      <c r="Q90" s="31"/>
      <c r="R90" s="31"/>
      <c r="S90" s="31"/>
      <c r="T90" s="31" t="s">
        <v>327</v>
      </c>
      <c r="U90" s="31" t="s">
        <v>47</v>
      </c>
      <c r="V90" s="31" t="s">
        <v>48</v>
      </c>
      <c r="W90" s="31" t="s">
        <v>816</v>
      </c>
      <c r="X90" s="31" t="s">
        <v>817</v>
      </c>
      <c r="Y90" s="31" t="s">
        <v>85</v>
      </c>
      <c r="Z90" s="31" t="s">
        <v>86</v>
      </c>
      <c r="AA90" s="31">
        <v>130.16</v>
      </c>
      <c r="AB90" s="31" t="s">
        <v>720</v>
      </c>
      <c r="AC90" s="31" t="s">
        <v>54</v>
      </c>
      <c r="AD90" s="31" t="s">
        <v>55</v>
      </c>
      <c r="AE90" s="31">
        <v>4</v>
      </c>
      <c r="AF90" s="31" t="s">
        <v>88</v>
      </c>
      <c r="AG90" s="31" t="s">
        <v>57</v>
      </c>
      <c r="AH90" s="31"/>
      <c r="AI90" s="31"/>
      <c r="AJ90" s="31" t="s">
        <v>786</v>
      </c>
      <c r="AK90" s="31" t="s">
        <v>818</v>
      </c>
      <c r="AL90" s="31" t="s">
        <v>60</v>
      </c>
      <c r="AM90" s="31"/>
      <c r="AN90" s="31" t="s">
        <v>61</v>
      </c>
      <c r="AO90" s="31"/>
      <c r="AP90" s="9" t="str">
        <f t="shared" si="11"/>
        <v>Validado</v>
      </c>
    </row>
    <row r="91" spans="1:42" x14ac:dyDescent="0.25">
      <c r="A91" s="15" t="str">
        <f t="shared" si="6"/>
        <v>SYG0E37</v>
      </c>
      <c r="B91" s="15" t="str">
        <f t="shared" si="7"/>
        <v>X002885598</v>
      </c>
      <c r="C91" s="15" t="str">
        <f>VLOOKUP(A91,Destinatario!A:B,2,)</f>
        <v>LEANDRO</v>
      </c>
      <c r="D91" s="45">
        <f>VLOOKUP(Y91,CTB!A:C,3,)</f>
        <v>130.16</v>
      </c>
      <c r="E91" s="4" t="str">
        <f t="shared" si="8"/>
        <v>Validado</v>
      </c>
      <c r="F91" s="8">
        <f t="shared" si="9"/>
        <v>45441</v>
      </c>
      <c r="G91" s="15" t="str">
        <f t="shared" si="10"/>
        <v xml:space="preserve"> Processo de indicação validado pela Movida</v>
      </c>
      <c r="H91" s="16">
        <v>45424.051630891197</v>
      </c>
      <c r="I91" s="15" t="str">
        <f>IFERROR(IF(E91 = "Validado","Enviado",IF(AND(G91 = " Link enviado",G91 = " Aguardando envio do link"),"Enviar",IF(G91 = " Aguardando envio do link", "Enviar",(VLOOKUP(B91,LogEnvio!A:B,2,))))),"Enviar")</f>
        <v>Enviado</v>
      </c>
      <c r="J91" s="31">
        <v>18501462</v>
      </c>
      <c r="K91" s="31" t="s">
        <v>819</v>
      </c>
      <c r="L91" s="31" t="s">
        <v>820</v>
      </c>
      <c r="M91" s="31" t="s">
        <v>42</v>
      </c>
      <c r="N91" s="31" t="s">
        <v>813</v>
      </c>
      <c r="O91" s="31" t="s">
        <v>821</v>
      </c>
      <c r="P91" s="31" t="s">
        <v>822</v>
      </c>
      <c r="Q91" s="31"/>
      <c r="R91" s="31" t="s">
        <v>822</v>
      </c>
      <c r="S91" s="31"/>
      <c r="T91" s="31" t="s">
        <v>389</v>
      </c>
      <c r="U91" s="31" t="s">
        <v>47</v>
      </c>
      <c r="V91" s="31" t="s">
        <v>48</v>
      </c>
      <c r="W91" s="31" t="s">
        <v>823</v>
      </c>
      <c r="X91" s="31" t="s">
        <v>824</v>
      </c>
      <c r="Y91" s="31" t="s">
        <v>85</v>
      </c>
      <c r="Z91" s="31" t="s">
        <v>86</v>
      </c>
      <c r="AA91" s="31">
        <v>130.16</v>
      </c>
      <c r="AB91" s="31" t="s">
        <v>597</v>
      </c>
      <c r="AC91" s="31" t="s">
        <v>54</v>
      </c>
      <c r="AD91" s="31" t="s">
        <v>55</v>
      </c>
      <c r="AE91" s="31">
        <v>4</v>
      </c>
      <c r="AF91" s="31" t="s">
        <v>88</v>
      </c>
      <c r="AG91" s="31" t="s">
        <v>57</v>
      </c>
      <c r="AH91" s="31"/>
      <c r="AI91" s="31"/>
      <c r="AJ91" s="31" t="s">
        <v>786</v>
      </c>
      <c r="AK91" s="31" t="s">
        <v>825</v>
      </c>
      <c r="AL91" s="31" t="s">
        <v>60</v>
      </c>
      <c r="AM91" s="31"/>
      <c r="AN91" s="31" t="s">
        <v>61</v>
      </c>
      <c r="AO91" s="31"/>
      <c r="AP91" s="9" t="str">
        <f t="shared" si="11"/>
        <v>Validado</v>
      </c>
    </row>
    <row r="92" spans="1:42" x14ac:dyDescent="0.25">
      <c r="A92" s="15" t="str">
        <f t="shared" si="6"/>
        <v>SYG0D24</v>
      </c>
      <c r="B92" s="15" t="str">
        <f t="shared" si="7"/>
        <v>RV00104861</v>
      </c>
      <c r="C92" s="15" t="str">
        <f>VLOOKUP(A92,Destinatario!A:B,2,)</f>
        <v>EDMILTON</v>
      </c>
      <c r="D92" s="45">
        <f>VLOOKUP(Y92,CTB!A:C,3,)</f>
        <v>130.16</v>
      </c>
      <c r="E92" s="4" t="str">
        <f t="shared" si="8"/>
        <v>Validado</v>
      </c>
      <c r="F92" s="8">
        <f t="shared" si="9"/>
        <v>45442</v>
      </c>
      <c r="G92" s="15" t="str">
        <f t="shared" si="10"/>
        <v xml:space="preserve"> Processo de indicação validado pela Movida</v>
      </c>
      <c r="H92" s="29">
        <v>45422.889545625003</v>
      </c>
      <c r="I92" s="15" t="str">
        <f>IFERROR(IF(E92 = "Validado","Enviado",IF(AND(G92 = " Link enviado",G92 = " Aguardando envio do link"),"Enviar",IF(G92 = " Aguardando envio do link", "Enviar",(VLOOKUP(B92,LogEnvio!A:B,2,))))),"Enviar")</f>
        <v>Enviado</v>
      </c>
      <c r="J92" s="31">
        <v>18501464</v>
      </c>
      <c r="K92" s="31" t="s">
        <v>826</v>
      </c>
      <c r="L92" s="31" t="s">
        <v>827</v>
      </c>
      <c r="M92" s="31" t="s">
        <v>42</v>
      </c>
      <c r="N92" s="31" t="s">
        <v>828</v>
      </c>
      <c r="O92" s="31" t="s">
        <v>829</v>
      </c>
      <c r="P92" s="31" t="s">
        <v>830</v>
      </c>
      <c r="Q92" s="31"/>
      <c r="R92" s="31"/>
      <c r="S92" s="31"/>
      <c r="T92" s="31" t="s">
        <v>831</v>
      </c>
      <c r="U92" s="31" t="s">
        <v>47</v>
      </c>
      <c r="V92" s="31" t="s">
        <v>48</v>
      </c>
      <c r="W92" s="31" t="s">
        <v>832</v>
      </c>
      <c r="X92" s="31" t="s">
        <v>833</v>
      </c>
      <c r="Y92" s="31" t="s">
        <v>85</v>
      </c>
      <c r="Z92" s="31" t="s">
        <v>86</v>
      </c>
      <c r="AA92" s="31">
        <v>130.16</v>
      </c>
      <c r="AB92" s="31" t="s">
        <v>834</v>
      </c>
      <c r="AC92" s="31" t="s">
        <v>54</v>
      </c>
      <c r="AD92" s="31" t="s">
        <v>55</v>
      </c>
      <c r="AE92" s="31">
        <v>4</v>
      </c>
      <c r="AF92" s="31" t="s">
        <v>88</v>
      </c>
      <c r="AG92" s="31" t="s">
        <v>57</v>
      </c>
      <c r="AH92" s="31"/>
      <c r="AI92" s="31"/>
      <c r="AJ92" s="31" t="s">
        <v>786</v>
      </c>
      <c r="AK92" s="31" t="s">
        <v>835</v>
      </c>
      <c r="AL92" s="31" t="s">
        <v>60</v>
      </c>
      <c r="AM92" s="31"/>
      <c r="AN92" s="31" t="s">
        <v>61</v>
      </c>
      <c r="AO92" s="31"/>
      <c r="AP92" s="9" t="str">
        <f t="shared" si="11"/>
        <v>Validado</v>
      </c>
    </row>
    <row r="93" spans="1:42" x14ac:dyDescent="0.25">
      <c r="A93" s="15" t="str">
        <f t="shared" si="6"/>
        <v>SYG0E48</v>
      </c>
      <c r="B93" s="15" t="str">
        <f t="shared" si="7"/>
        <v>RA10557180</v>
      </c>
      <c r="C93" s="15" t="str">
        <f>VLOOKUP(A93,Destinatario!A:B,2,)</f>
        <v>THIAGO</v>
      </c>
      <c r="D93" s="45">
        <f>VLOOKUP(Y93,CTB!A:C,3,)</f>
        <v>130.16</v>
      </c>
      <c r="E93" s="4" t="str">
        <f t="shared" si="8"/>
        <v>Validado</v>
      </c>
      <c r="F93" s="8">
        <f t="shared" si="9"/>
        <v>45441</v>
      </c>
      <c r="G93" s="15" t="str">
        <f t="shared" si="10"/>
        <v xml:space="preserve"> Processo de indicação validado pela Movida</v>
      </c>
      <c r="H93" s="15"/>
      <c r="I93" s="15" t="str">
        <f>IFERROR(IF(E93 = "Validado","Enviado",IF(AND(G93 = " Link enviado",G93 = " Aguardando envio do link"),"Enviar",IF(G93 = " Aguardando envio do link", "Enviar",(VLOOKUP(B93,LogEnvio!A:B,2,))))),"Enviar")</f>
        <v>Enviado</v>
      </c>
      <c r="J93" s="31">
        <v>18501465</v>
      </c>
      <c r="K93" s="31" t="s">
        <v>836</v>
      </c>
      <c r="L93" s="31" t="s">
        <v>837</v>
      </c>
      <c r="M93" s="31" t="s">
        <v>42</v>
      </c>
      <c r="N93" s="31" t="s">
        <v>828</v>
      </c>
      <c r="O93" s="31" t="s">
        <v>838</v>
      </c>
      <c r="P93" s="31" t="s">
        <v>839</v>
      </c>
      <c r="Q93" s="31" t="s">
        <v>839</v>
      </c>
      <c r="R93" s="31" t="s">
        <v>839</v>
      </c>
      <c r="S93" s="31"/>
      <c r="T93" s="31" t="s">
        <v>840</v>
      </c>
      <c r="U93" s="31" t="s">
        <v>47</v>
      </c>
      <c r="V93" s="31" t="s">
        <v>48</v>
      </c>
      <c r="W93" s="31" t="s">
        <v>841</v>
      </c>
      <c r="X93" s="31" t="s">
        <v>842</v>
      </c>
      <c r="Y93" s="31" t="s">
        <v>85</v>
      </c>
      <c r="Z93" s="31" t="s">
        <v>86</v>
      </c>
      <c r="AA93" s="31">
        <v>130.16</v>
      </c>
      <c r="AB93" s="31" t="s">
        <v>597</v>
      </c>
      <c r="AC93" s="31" t="s">
        <v>75</v>
      </c>
      <c r="AD93" s="31" t="s">
        <v>55</v>
      </c>
      <c r="AE93" s="31">
        <v>4</v>
      </c>
      <c r="AF93" s="31" t="s">
        <v>88</v>
      </c>
      <c r="AG93" s="31" t="s">
        <v>57</v>
      </c>
      <c r="AH93" s="31">
        <v>58</v>
      </c>
      <c r="AI93" s="31">
        <v>50</v>
      </c>
      <c r="AJ93" s="31" t="s">
        <v>786</v>
      </c>
      <c r="AK93" s="31" t="s">
        <v>843</v>
      </c>
      <c r="AL93" s="31" t="s">
        <v>60</v>
      </c>
      <c r="AM93" s="31"/>
      <c r="AN93" s="31" t="s">
        <v>61</v>
      </c>
      <c r="AO93" s="31"/>
      <c r="AP93" s="9" t="str">
        <f t="shared" si="11"/>
        <v>Validado</v>
      </c>
    </row>
    <row r="94" spans="1:42" x14ac:dyDescent="0.25">
      <c r="A94" s="15" t="str">
        <f t="shared" si="6"/>
        <v>SYG0C39</v>
      </c>
      <c r="B94" s="15" t="str">
        <f t="shared" si="7"/>
        <v>E027107423</v>
      </c>
      <c r="C94" s="15" t="str">
        <f>VLOOKUP(A94,Destinatario!A:B,2,)</f>
        <v>HENRIQUE</v>
      </c>
      <c r="D94" s="45">
        <f>VLOOKUP(Y94,CTB!A:C,3,)</f>
        <v>130.16</v>
      </c>
      <c r="E94" s="4" t="str">
        <f t="shared" si="8"/>
        <v>Validado</v>
      </c>
      <c r="F94" s="8">
        <f t="shared" si="9"/>
        <v>45451</v>
      </c>
      <c r="G94" s="15" t="str">
        <f t="shared" si="10"/>
        <v xml:space="preserve"> Processo de indicação validado pela Movida</v>
      </c>
      <c r="H94" s="16">
        <v>45421.513888888891</v>
      </c>
      <c r="I94" s="15" t="str">
        <f>IFERROR(IF(E94 = "Validado","Enviado",IF(AND(G94 = " Link enviado",G94 = " Aguardando envio do link"),"Enviar",IF(G94 = " Aguardando envio do link", "Enviar",(VLOOKUP(B94,LogEnvio!A:B,2,))))),"Enviar")</f>
        <v>Enviado</v>
      </c>
      <c r="J94" s="31">
        <v>18501467</v>
      </c>
      <c r="K94" s="31" t="s">
        <v>844</v>
      </c>
      <c r="L94" s="31" t="s">
        <v>845</v>
      </c>
      <c r="M94" s="31" t="s">
        <v>42</v>
      </c>
      <c r="N94" s="31" t="s">
        <v>828</v>
      </c>
      <c r="O94" s="31" t="s">
        <v>846</v>
      </c>
      <c r="P94" s="31" t="s">
        <v>847</v>
      </c>
      <c r="Q94" s="31"/>
      <c r="R94" s="31"/>
      <c r="S94" s="31"/>
      <c r="T94" s="31" t="s">
        <v>848</v>
      </c>
      <c r="U94" s="31" t="s">
        <v>47</v>
      </c>
      <c r="V94" s="31" t="s">
        <v>48</v>
      </c>
      <c r="W94" s="31" t="s">
        <v>849</v>
      </c>
      <c r="X94" s="31" t="s">
        <v>850</v>
      </c>
      <c r="Y94" s="31" t="s">
        <v>85</v>
      </c>
      <c r="Z94" s="31" t="s">
        <v>86</v>
      </c>
      <c r="AA94" s="31">
        <v>130.16</v>
      </c>
      <c r="AB94" s="31" t="s">
        <v>851</v>
      </c>
      <c r="AC94" s="31" t="s">
        <v>54</v>
      </c>
      <c r="AD94" s="31" t="s">
        <v>55</v>
      </c>
      <c r="AE94" s="31">
        <v>4</v>
      </c>
      <c r="AF94" s="31" t="s">
        <v>88</v>
      </c>
      <c r="AG94" s="31" t="s">
        <v>57</v>
      </c>
      <c r="AH94" s="31"/>
      <c r="AI94" s="31"/>
      <c r="AJ94" s="31" t="s">
        <v>786</v>
      </c>
      <c r="AK94" s="31" t="s">
        <v>852</v>
      </c>
      <c r="AL94" s="31" t="s">
        <v>60</v>
      </c>
      <c r="AM94" s="31"/>
      <c r="AN94" s="31" t="s">
        <v>61</v>
      </c>
      <c r="AO94" s="31"/>
      <c r="AP94" s="9" t="str">
        <f t="shared" si="11"/>
        <v>Validado</v>
      </c>
    </row>
    <row r="95" spans="1:42" x14ac:dyDescent="0.25">
      <c r="A95" s="15" t="str">
        <f t="shared" si="6"/>
        <v>SYG0C86</v>
      </c>
      <c r="B95" s="15" t="str">
        <f t="shared" si="7"/>
        <v>S040572547</v>
      </c>
      <c r="C95" s="15" t="str">
        <f>VLOOKUP(A95,Destinatario!A:B,2,)</f>
        <v>HENRIQUE</v>
      </c>
      <c r="D95" s="45">
        <f>VLOOKUP(Y95,CTB!A:C,3,)</f>
        <v>195.23</v>
      </c>
      <c r="E95" s="4" t="str">
        <f t="shared" si="8"/>
        <v>Validado</v>
      </c>
      <c r="F95" s="8">
        <f t="shared" si="9"/>
        <v>45435</v>
      </c>
      <c r="G95" s="15" t="str">
        <f t="shared" si="10"/>
        <v xml:space="preserve"> Processo de indicação validado pela Movida</v>
      </c>
      <c r="H95" s="16">
        <v>45421.518750000003</v>
      </c>
      <c r="I95" s="15" t="str">
        <f>IFERROR(IF(E95 = "Validado","Enviado",IF(AND(G95 = " Link enviado",G95 = " Aguardando envio do link"),"Enviar",IF(G95 = " Aguardando envio do link", "Enviar",(VLOOKUP(B95,LogEnvio!A:B,2,))))),"Enviar")</f>
        <v>Enviado</v>
      </c>
      <c r="J95" s="31">
        <v>18501468</v>
      </c>
      <c r="K95" s="31" t="s">
        <v>853</v>
      </c>
      <c r="L95" s="31" t="s">
        <v>854</v>
      </c>
      <c r="M95" s="31" t="s">
        <v>42</v>
      </c>
      <c r="N95" s="31" t="s">
        <v>828</v>
      </c>
      <c r="O95" s="31" t="s">
        <v>855</v>
      </c>
      <c r="P95" s="31" t="s">
        <v>856</v>
      </c>
      <c r="Q95" s="31"/>
      <c r="R95" s="31"/>
      <c r="S95" s="31"/>
      <c r="T95" s="31" t="s">
        <v>107</v>
      </c>
      <c r="U95" s="31" t="s">
        <v>68</v>
      </c>
      <c r="V95" s="31" t="s">
        <v>512</v>
      </c>
      <c r="W95" s="31" t="s">
        <v>857</v>
      </c>
      <c r="X95" s="31" t="s">
        <v>858</v>
      </c>
      <c r="Y95" s="31" t="s">
        <v>111</v>
      </c>
      <c r="Z95" s="31" t="s">
        <v>112</v>
      </c>
      <c r="AA95" s="31">
        <v>195.23</v>
      </c>
      <c r="AB95" s="31" t="s">
        <v>859</v>
      </c>
      <c r="AC95" s="31" t="s">
        <v>114</v>
      </c>
      <c r="AD95" s="31" t="s">
        <v>55</v>
      </c>
      <c r="AE95" s="31">
        <v>5</v>
      </c>
      <c r="AF95" s="31" t="s">
        <v>100</v>
      </c>
      <c r="AG95" s="31" t="s">
        <v>57</v>
      </c>
      <c r="AH95" s="31"/>
      <c r="AI95" s="31"/>
      <c r="AJ95" s="31" t="s">
        <v>786</v>
      </c>
      <c r="AK95" s="31" t="s">
        <v>860</v>
      </c>
      <c r="AL95" s="31" t="s">
        <v>60</v>
      </c>
      <c r="AM95" s="31"/>
      <c r="AN95" s="31"/>
      <c r="AO95" s="31"/>
      <c r="AP95" s="9" t="str">
        <f t="shared" si="11"/>
        <v>Validado</v>
      </c>
    </row>
    <row r="96" spans="1:42" x14ac:dyDescent="0.25">
      <c r="A96" s="15" t="str">
        <f t="shared" si="6"/>
        <v>SYG0C84</v>
      </c>
      <c r="B96" s="15" t="str">
        <f t="shared" si="7"/>
        <v>E027121756</v>
      </c>
      <c r="C96" s="15" t="str">
        <f>VLOOKUP(A96,Destinatario!A:B,2,)</f>
        <v>HENRIQUE</v>
      </c>
      <c r="D96" s="45">
        <f>VLOOKUP(Y96,CTB!A:C,3,)</f>
        <v>130.16</v>
      </c>
      <c r="E96" s="4" t="str">
        <f t="shared" si="8"/>
        <v>Validado</v>
      </c>
      <c r="F96" s="8">
        <f t="shared" si="9"/>
        <v>45452</v>
      </c>
      <c r="G96" s="15" t="str">
        <f t="shared" si="10"/>
        <v xml:space="preserve"> Processo de indicação validado pela Movida</v>
      </c>
      <c r="H96" s="16">
        <v>45422.402083333327</v>
      </c>
      <c r="I96" s="15" t="str">
        <f>IFERROR(IF(E96 = "Validado","Enviado",IF(AND(G96 = " Link enviado",G96 = " Aguardando envio do link"),"Enviar",IF(G96 = " Aguardando envio do link", "Enviar",(VLOOKUP(B96,LogEnvio!A:B,2,))))),"Enviar")</f>
        <v>Enviado</v>
      </c>
      <c r="J96" s="31">
        <v>18501470</v>
      </c>
      <c r="K96" s="31" t="s">
        <v>861</v>
      </c>
      <c r="L96" s="31" t="s">
        <v>862</v>
      </c>
      <c r="M96" s="31" t="s">
        <v>42</v>
      </c>
      <c r="N96" s="31" t="s">
        <v>863</v>
      </c>
      <c r="O96" s="31" t="s">
        <v>864</v>
      </c>
      <c r="P96" s="31" t="s">
        <v>865</v>
      </c>
      <c r="Q96" s="31"/>
      <c r="R96" s="31"/>
      <c r="S96" s="31"/>
      <c r="T96" s="31" t="s">
        <v>139</v>
      </c>
      <c r="U96" s="31" t="s">
        <v>47</v>
      </c>
      <c r="V96" s="31" t="s">
        <v>48</v>
      </c>
      <c r="W96" s="31" t="s">
        <v>866</v>
      </c>
      <c r="X96" s="31" t="s">
        <v>141</v>
      </c>
      <c r="Y96" s="31" t="s">
        <v>85</v>
      </c>
      <c r="Z96" s="31" t="s">
        <v>86</v>
      </c>
      <c r="AA96" s="31">
        <v>130.16</v>
      </c>
      <c r="AB96" s="31" t="s">
        <v>574</v>
      </c>
      <c r="AC96" s="31" t="s">
        <v>54</v>
      </c>
      <c r="AD96" s="31" t="s">
        <v>55</v>
      </c>
      <c r="AE96" s="31">
        <v>4</v>
      </c>
      <c r="AF96" s="31" t="s">
        <v>88</v>
      </c>
      <c r="AG96" s="31" t="s">
        <v>57</v>
      </c>
      <c r="AH96" s="31"/>
      <c r="AI96" s="31"/>
      <c r="AJ96" s="31" t="s">
        <v>786</v>
      </c>
      <c r="AK96" s="31" t="s">
        <v>867</v>
      </c>
      <c r="AL96" s="31" t="s">
        <v>60</v>
      </c>
      <c r="AM96" s="31"/>
      <c r="AN96" s="31" t="s">
        <v>61</v>
      </c>
      <c r="AO96" s="31"/>
      <c r="AP96" s="9" t="str">
        <f t="shared" si="11"/>
        <v>Validado</v>
      </c>
    </row>
    <row r="97" spans="1:42" x14ac:dyDescent="0.25">
      <c r="A97" s="15" t="str">
        <f t="shared" si="6"/>
        <v>SYG0C96</v>
      </c>
      <c r="B97" s="15" t="str">
        <f t="shared" si="7"/>
        <v>E027104177</v>
      </c>
      <c r="C97" s="15" t="str">
        <f>VLOOKUP(A97,Destinatario!A:B,2,)</f>
        <v>HENRIQUE</v>
      </c>
      <c r="D97" s="45">
        <f>VLOOKUP(Y97,CTB!A:C,3,)</f>
        <v>130.16</v>
      </c>
      <c r="E97" s="4" t="str">
        <f t="shared" ca="1" si="8"/>
        <v>Vencida</v>
      </c>
      <c r="F97" s="8">
        <f t="shared" si="9"/>
        <v>45448</v>
      </c>
      <c r="G97" s="15" t="str">
        <f t="shared" si="10"/>
        <v xml:space="preserve"> Upload Cnh pendente</v>
      </c>
      <c r="H97" s="16">
        <v>45421.515277777777</v>
      </c>
      <c r="I97" s="15" t="str">
        <f ca="1">IFERROR(IF(E97 = "Validado","Enviado",IF(AND(G97 = " Link enviado",G97 = " Aguardando envio do link"),"Enviar",IF(G97 = " Aguardando envio do link", "Enviar",(VLOOKUP(B97,LogEnvio!A:B,2,))))),"Enviar")</f>
        <v>Enviar</v>
      </c>
      <c r="J97" s="31">
        <v>18501471</v>
      </c>
      <c r="K97" s="31" t="s">
        <v>868</v>
      </c>
      <c r="L97" s="31" t="s">
        <v>869</v>
      </c>
      <c r="M97" s="31" t="s">
        <v>42</v>
      </c>
      <c r="N97" s="31" t="s">
        <v>863</v>
      </c>
      <c r="O97" s="31" t="s">
        <v>870</v>
      </c>
      <c r="P97" s="31" t="s">
        <v>871</v>
      </c>
      <c r="Q97" s="31"/>
      <c r="R97" s="31"/>
      <c r="S97" s="31"/>
      <c r="T97" s="31" t="s">
        <v>139</v>
      </c>
      <c r="U97" s="31" t="s">
        <v>47</v>
      </c>
      <c r="V97" s="31" t="s">
        <v>48</v>
      </c>
      <c r="W97" s="31" t="s">
        <v>872</v>
      </c>
      <c r="X97" s="31" t="s">
        <v>141</v>
      </c>
      <c r="Y97" s="31" t="s">
        <v>85</v>
      </c>
      <c r="Z97" s="31" t="s">
        <v>86</v>
      </c>
      <c r="AA97" s="31">
        <v>130.16</v>
      </c>
      <c r="AB97" s="31" t="s">
        <v>720</v>
      </c>
      <c r="AC97" s="31" t="s">
        <v>54</v>
      </c>
      <c r="AD97" s="31" t="s">
        <v>157</v>
      </c>
      <c r="AE97" s="31">
        <v>4</v>
      </c>
      <c r="AF97" s="31" t="s">
        <v>88</v>
      </c>
      <c r="AG97" s="31" t="s">
        <v>57</v>
      </c>
      <c r="AH97" s="31"/>
      <c r="AI97" s="31"/>
      <c r="AJ97" s="31" t="s">
        <v>786</v>
      </c>
      <c r="AK97" s="31"/>
      <c r="AL97" s="31" t="s">
        <v>310</v>
      </c>
      <c r="AM97" s="31"/>
      <c r="AN97" s="31" t="s">
        <v>61</v>
      </c>
      <c r="AO97" s="31"/>
      <c r="AP97" s="9" t="str">
        <f t="shared" ca="1" si="11"/>
        <v>Vencida</v>
      </c>
    </row>
    <row r="98" spans="1:42" x14ac:dyDescent="0.25">
      <c r="A98" s="15" t="str">
        <f t="shared" si="6"/>
        <v>SYG0D10</v>
      </c>
      <c r="B98" s="15" t="str">
        <f t="shared" si="7"/>
        <v>PMC2167619</v>
      </c>
      <c r="C98" s="15" t="str">
        <f>VLOOKUP(A98,Destinatario!A:B,2,)</f>
        <v>THIAGO</v>
      </c>
      <c r="D98" s="45">
        <f>VLOOKUP(Y98,CTB!A:C,3,)</f>
        <v>130.16</v>
      </c>
      <c r="E98" s="4" t="str">
        <f t="shared" ca="1" si="8"/>
        <v>Vencida</v>
      </c>
      <c r="F98" s="8">
        <f t="shared" si="9"/>
        <v>45435</v>
      </c>
      <c r="G98" s="15" t="str">
        <f t="shared" si="10"/>
        <v xml:space="preserve"> Upload Termo pendente</v>
      </c>
      <c r="H98" s="16">
        <v>45422.412499999999</v>
      </c>
      <c r="I98" s="15" t="str">
        <f ca="1">IFERROR(IF(E98 = "Validado","Enviado",IF(AND(G98 = " Link enviado",G98 = " Aguardando envio do link"),"Enviar",IF(G98 = " Aguardando envio do link", "Enviar",(VLOOKUP(B98,LogEnvio!A:B,2,))))),"Enviar")</f>
        <v>Enviar</v>
      </c>
      <c r="J98" s="31">
        <v>18501472</v>
      </c>
      <c r="K98" s="31" t="s">
        <v>873</v>
      </c>
      <c r="L98" s="31" t="s">
        <v>874</v>
      </c>
      <c r="M98" s="31" t="s">
        <v>42</v>
      </c>
      <c r="N98" s="31" t="s">
        <v>875</v>
      </c>
      <c r="O98" s="31" t="s">
        <v>876</v>
      </c>
      <c r="P98" s="31" t="s">
        <v>877</v>
      </c>
      <c r="Q98" s="31" t="s">
        <v>878</v>
      </c>
      <c r="R98" s="31"/>
      <c r="S98" s="31"/>
      <c r="T98" s="31" t="s">
        <v>769</v>
      </c>
      <c r="U98" s="31" t="s">
        <v>47</v>
      </c>
      <c r="V98" s="31" t="s">
        <v>48</v>
      </c>
      <c r="W98" s="31" t="s">
        <v>879</v>
      </c>
      <c r="X98" s="31" t="s">
        <v>771</v>
      </c>
      <c r="Y98" s="31" t="s">
        <v>473</v>
      </c>
      <c r="Z98" s="31" t="s">
        <v>474</v>
      </c>
      <c r="AA98" s="31">
        <v>130.16</v>
      </c>
      <c r="AB98" s="31" t="s">
        <v>859</v>
      </c>
      <c r="AC98" s="31" t="s">
        <v>54</v>
      </c>
      <c r="AD98" s="31" t="s">
        <v>157</v>
      </c>
      <c r="AE98" s="31">
        <v>4</v>
      </c>
      <c r="AF98" s="31" t="s">
        <v>88</v>
      </c>
      <c r="AG98" s="31" t="s">
        <v>57</v>
      </c>
      <c r="AH98" s="31"/>
      <c r="AI98" s="31"/>
      <c r="AJ98" s="31" t="s">
        <v>786</v>
      </c>
      <c r="AK98" s="31"/>
      <c r="AL98" s="31" t="s">
        <v>755</v>
      </c>
      <c r="AM98" s="31"/>
      <c r="AN98" s="31" t="s">
        <v>61</v>
      </c>
      <c r="AO98" s="31"/>
      <c r="AP98" s="9" t="str">
        <f t="shared" ca="1" si="11"/>
        <v>Vencida</v>
      </c>
    </row>
    <row r="99" spans="1:42" x14ac:dyDescent="0.25">
      <c r="A99" s="15" t="str">
        <f t="shared" si="6"/>
        <v>SYG0D02</v>
      </c>
      <c r="B99" s="15" t="str">
        <f t="shared" si="7"/>
        <v>E027165879</v>
      </c>
      <c r="C99" s="15" t="str">
        <f>VLOOKUP(A99,Destinatario!A:B,2,)</f>
        <v>HENRIQUE</v>
      </c>
      <c r="D99" s="45">
        <f>VLOOKUP(Y99,CTB!A:C,3,)</f>
        <v>130.16</v>
      </c>
      <c r="E99" s="4" t="str">
        <f t="shared" si="8"/>
        <v>Validado</v>
      </c>
      <c r="F99" s="8">
        <f t="shared" si="9"/>
        <v>45455</v>
      </c>
      <c r="G99" s="15" t="str">
        <f t="shared" si="10"/>
        <v xml:space="preserve"> Processo de indicação validado pela Movida</v>
      </c>
      <c r="H99" s="16">
        <v>45421.520833333343</v>
      </c>
      <c r="I99" s="15" t="str">
        <f>IFERROR(IF(E99 = "Validado","Enviado",IF(AND(G99 = " Link enviado",G99 = " Aguardando envio do link"),"Enviar",IF(G99 = " Aguardando envio do link", "Enviar",(VLOOKUP(B99,LogEnvio!A:B,2,))))),"Enviar")</f>
        <v>Enviado</v>
      </c>
      <c r="J99" s="31">
        <v>18501473</v>
      </c>
      <c r="K99" s="31" t="s">
        <v>880</v>
      </c>
      <c r="L99" s="31" t="s">
        <v>881</v>
      </c>
      <c r="M99" s="31" t="s">
        <v>42</v>
      </c>
      <c r="N99" s="31" t="s">
        <v>882</v>
      </c>
      <c r="O99" s="31" t="s">
        <v>883</v>
      </c>
      <c r="P99" s="31" t="s">
        <v>884</v>
      </c>
      <c r="Q99" s="31"/>
      <c r="R99" s="31" t="s">
        <v>884</v>
      </c>
      <c r="S99" s="31"/>
      <c r="T99" s="31" t="s">
        <v>139</v>
      </c>
      <c r="U99" s="31" t="s">
        <v>47</v>
      </c>
      <c r="V99" s="31" t="s">
        <v>48</v>
      </c>
      <c r="W99" s="31" t="s">
        <v>885</v>
      </c>
      <c r="X99" s="31" t="s">
        <v>141</v>
      </c>
      <c r="Y99" s="31" t="s">
        <v>85</v>
      </c>
      <c r="Z99" s="31" t="s">
        <v>86</v>
      </c>
      <c r="AA99" s="31">
        <v>130.16</v>
      </c>
      <c r="AB99" s="31" t="s">
        <v>196</v>
      </c>
      <c r="AC99" s="31" t="s">
        <v>54</v>
      </c>
      <c r="AD99" s="31" t="s">
        <v>55</v>
      </c>
      <c r="AE99" s="31">
        <v>4</v>
      </c>
      <c r="AF99" s="31" t="s">
        <v>88</v>
      </c>
      <c r="AG99" s="31" t="s">
        <v>57</v>
      </c>
      <c r="AH99" s="31"/>
      <c r="AI99" s="31"/>
      <c r="AJ99" s="31" t="s">
        <v>786</v>
      </c>
      <c r="AK99" s="31" t="s">
        <v>886</v>
      </c>
      <c r="AL99" s="31" t="s">
        <v>60</v>
      </c>
      <c r="AM99" s="31"/>
      <c r="AN99" s="31" t="s">
        <v>61</v>
      </c>
      <c r="AO99" s="31"/>
      <c r="AP99" s="9" t="str">
        <f t="shared" si="11"/>
        <v>Validado</v>
      </c>
    </row>
    <row r="100" spans="1:42" x14ac:dyDescent="0.25">
      <c r="A100" s="15" t="str">
        <f t="shared" si="6"/>
        <v>SYG0D24</v>
      </c>
      <c r="B100" s="15" t="str">
        <f t="shared" si="7"/>
        <v>TL01194167</v>
      </c>
      <c r="C100" s="15" t="str">
        <f>VLOOKUP(A100,Destinatario!A:B,2,)</f>
        <v>EDMILTON</v>
      </c>
      <c r="D100" s="45">
        <f>VLOOKUP(Y100,CTB!A:C,3,)</f>
        <v>1467.34</v>
      </c>
      <c r="E100" s="4" t="str">
        <f t="shared" si="8"/>
        <v>Validado</v>
      </c>
      <c r="F100" s="8">
        <f t="shared" si="9"/>
        <v>45445</v>
      </c>
      <c r="G100" s="15" t="str">
        <f t="shared" si="10"/>
        <v xml:space="preserve"> Processo de indicação validado pela Movida</v>
      </c>
      <c r="H100" s="15"/>
      <c r="I100" s="15" t="str">
        <f>IFERROR(IF(E100 = "Validado","Enviado",IF(AND(G100 = " Link enviado",G100 = " Aguardando envio do link"),"Enviar",IF(G100 = " Aguardando envio do link", "Enviar",(VLOOKUP(B100,LogEnvio!A:B,2,))))),"Enviar")</f>
        <v>Enviado</v>
      </c>
      <c r="J100" s="31">
        <v>18501474</v>
      </c>
      <c r="K100" s="31" t="s">
        <v>826</v>
      </c>
      <c r="L100" s="31" t="s">
        <v>827</v>
      </c>
      <c r="M100" s="31" t="s">
        <v>42</v>
      </c>
      <c r="N100" s="31" t="s">
        <v>882</v>
      </c>
      <c r="O100" s="31" t="s">
        <v>887</v>
      </c>
      <c r="P100" s="31" t="s">
        <v>888</v>
      </c>
      <c r="Q100" s="31"/>
      <c r="R100" s="31"/>
      <c r="S100" s="31"/>
      <c r="T100" s="31" t="s">
        <v>889</v>
      </c>
      <c r="U100" s="31" t="s">
        <v>47</v>
      </c>
      <c r="V100" s="31" t="s">
        <v>48</v>
      </c>
      <c r="W100" s="31" t="s">
        <v>890</v>
      </c>
      <c r="X100" s="31" t="s">
        <v>833</v>
      </c>
      <c r="Y100" s="31" t="s">
        <v>129</v>
      </c>
      <c r="Z100" s="31" t="s">
        <v>130</v>
      </c>
      <c r="AA100" s="31">
        <v>1467.35</v>
      </c>
      <c r="AB100" s="31" t="s">
        <v>692</v>
      </c>
      <c r="AC100" s="31" t="s">
        <v>54</v>
      </c>
      <c r="AD100" s="31" t="s">
        <v>55</v>
      </c>
      <c r="AE100" s="31">
        <v>7</v>
      </c>
      <c r="AF100" s="31" t="s">
        <v>56</v>
      </c>
      <c r="AG100" s="31" t="s">
        <v>57</v>
      </c>
      <c r="AH100" s="31"/>
      <c r="AI100" s="31"/>
      <c r="AJ100" s="31" t="s">
        <v>786</v>
      </c>
      <c r="AK100" s="31" t="s">
        <v>891</v>
      </c>
      <c r="AL100" s="31" t="s">
        <v>60</v>
      </c>
      <c r="AM100" s="31"/>
      <c r="AN100" s="31" t="s">
        <v>61</v>
      </c>
      <c r="AO100" s="31"/>
      <c r="AP100" s="9" t="str">
        <f t="shared" si="11"/>
        <v>Validado</v>
      </c>
    </row>
    <row r="101" spans="1:42" x14ac:dyDescent="0.25">
      <c r="A101" s="15" t="str">
        <f t="shared" si="6"/>
        <v>SYG0E35</v>
      </c>
      <c r="B101" s="15" t="str">
        <f t="shared" si="7"/>
        <v>F000999153</v>
      </c>
      <c r="C101" s="15" t="str">
        <f>VLOOKUP(A101,Destinatario!A:B,2,)</f>
        <v>LEANDRO</v>
      </c>
      <c r="D101" s="45">
        <f>VLOOKUP(Y101,CTB!A:C,3,)</f>
        <v>130.16</v>
      </c>
      <c r="E101" s="4" t="str">
        <f t="shared" si="8"/>
        <v>Validado</v>
      </c>
      <c r="F101" s="8">
        <f t="shared" si="9"/>
        <v>45438</v>
      </c>
      <c r="G101" s="15" t="str">
        <f t="shared" si="10"/>
        <v xml:space="preserve"> Processo de indicação validado pela Movida</v>
      </c>
      <c r="H101" s="15"/>
      <c r="I101" s="15" t="str">
        <f>IFERROR(IF(E101 = "Validado","Enviado",IF(AND(G101 = " Link enviado",G101 = " Aguardando envio do link"),"Enviar",IF(G101 = " Aguardando envio do link", "Enviar",(VLOOKUP(B101,LogEnvio!A:B,2,))))),"Enviar")</f>
        <v>Enviado</v>
      </c>
      <c r="J101" s="31">
        <v>18501476</v>
      </c>
      <c r="K101" s="31" t="s">
        <v>444</v>
      </c>
      <c r="L101" s="31" t="s">
        <v>445</v>
      </c>
      <c r="M101" s="31" t="s">
        <v>42</v>
      </c>
      <c r="N101" s="31" t="s">
        <v>882</v>
      </c>
      <c r="O101" s="31" t="s">
        <v>892</v>
      </c>
      <c r="P101" s="31" t="s">
        <v>893</v>
      </c>
      <c r="Q101" s="31"/>
      <c r="R101" s="31" t="s">
        <v>893</v>
      </c>
      <c r="S101" s="31"/>
      <c r="T101" s="31" t="s">
        <v>411</v>
      </c>
      <c r="U101" s="31" t="s">
        <v>47</v>
      </c>
      <c r="V101" s="31" t="s">
        <v>48</v>
      </c>
      <c r="W101" s="31" t="s">
        <v>894</v>
      </c>
      <c r="X101" s="31" t="s">
        <v>414</v>
      </c>
      <c r="Y101" s="31" t="s">
        <v>85</v>
      </c>
      <c r="Z101" s="31" t="s">
        <v>86</v>
      </c>
      <c r="AA101" s="31">
        <v>130.16</v>
      </c>
      <c r="AB101" s="31" t="s">
        <v>895</v>
      </c>
      <c r="AC101" s="31" t="s">
        <v>54</v>
      </c>
      <c r="AD101" s="31" t="s">
        <v>55</v>
      </c>
      <c r="AE101" s="31">
        <v>4</v>
      </c>
      <c r="AF101" s="31" t="s">
        <v>88</v>
      </c>
      <c r="AG101" s="31" t="s">
        <v>57</v>
      </c>
      <c r="AH101" s="31"/>
      <c r="AI101" s="31"/>
      <c r="AJ101" s="31" t="s">
        <v>786</v>
      </c>
      <c r="AK101" s="31" t="s">
        <v>450</v>
      </c>
      <c r="AL101" s="31" t="s">
        <v>60</v>
      </c>
      <c r="AM101" s="31"/>
      <c r="AN101" s="31" t="s">
        <v>61</v>
      </c>
      <c r="AO101" s="31"/>
      <c r="AP101" s="9" t="str">
        <f t="shared" si="11"/>
        <v>Validado</v>
      </c>
    </row>
    <row r="102" spans="1:42" x14ac:dyDescent="0.25">
      <c r="A102" s="15" t="str">
        <f t="shared" si="6"/>
        <v>SYG0C99</v>
      </c>
      <c r="B102" s="15" t="str">
        <f t="shared" si="7"/>
        <v>E027133990</v>
      </c>
      <c r="C102" s="15" t="str">
        <f>VLOOKUP(A102,Destinatario!A:B,2,)</f>
        <v>HENRIQUE</v>
      </c>
      <c r="D102" s="45">
        <f>VLOOKUP(Y102,CTB!A:C,3,)</f>
        <v>130.16</v>
      </c>
      <c r="E102" s="4" t="str">
        <f t="shared" si="8"/>
        <v>Validado</v>
      </c>
      <c r="F102" s="8">
        <f t="shared" si="9"/>
        <v>45455</v>
      </c>
      <c r="G102" s="15" t="str">
        <f t="shared" si="10"/>
        <v xml:space="preserve"> Processo de indicação validado pela Movida</v>
      </c>
      <c r="H102" s="16">
        <v>45421.517361111109</v>
      </c>
      <c r="I102" s="15" t="str">
        <f>IFERROR(IF(E102 = "Validado","Enviado",IF(AND(G102 = " Link enviado",G102 = " Aguardando envio do link"),"Enviar",IF(G102 = " Aguardando envio do link", "Enviar",(VLOOKUP(B102,LogEnvio!A:B,2,))))),"Enviar")</f>
        <v>Enviado</v>
      </c>
      <c r="J102" s="31">
        <v>18501482</v>
      </c>
      <c r="K102" s="31" t="s">
        <v>714</v>
      </c>
      <c r="L102" s="31" t="s">
        <v>715</v>
      </c>
      <c r="M102" s="31" t="s">
        <v>42</v>
      </c>
      <c r="N102" s="31" t="s">
        <v>896</v>
      </c>
      <c r="O102" s="31" t="s">
        <v>897</v>
      </c>
      <c r="P102" s="31" t="s">
        <v>898</v>
      </c>
      <c r="Q102" s="31"/>
      <c r="R102" s="31"/>
      <c r="S102" s="31"/>
      <c r="T102" s="31" t="s">
        <v>509</v>
      </c>
      <c r="U102" s="31" t="s">
        <v>47</v>
      </c>
      <c r="V102" s="31" t="s">
        <v>48</v>
      </c>
      <c r="W102" s="31" t="s">
        <v>899</v>
      </c>
      <c r="X102" s="31" t="s">
        <v>511</v>
      </c>
      <c r="Y102" s="31" t="s">
        <v>85</v>
      </c>
      <c r="Z102" s="31" t="s">
        <v>86</v>
      </c>
      <c r="AA102" s="31">
        <v>130.16</v>
      </c>
      <c r="AB102" s="31" t="s">
        <v>196</v>
      </c>
      <c r="AC102" s="31" t="s">
        <v>54</v>
      </c>
      <c r="AD102" s="31" t="s">
        <v>55</v>
      </c>
      <c r="AE102" s="31">
        <v>4</v>
      </c>
      <c r="AF102" s="31" t="s">
        <v>88</v>
      </c>
      <c r="AG102" s="31" t="s">
        <v>57</v>
      </c>
      <c r="AH102" s="31"/>
      <c r="AI102" s="31"/>
      <c r="AJ102" s="31" t="s">
        <v>786</v>
      </c>
      <c r="AK102" s="31" t="s">
        <v>721</v>
      </c>
      <c r="AL102" s="31" t="s">
        <v>60</v>
      </c>
      <c r="AM102" s="31"/>
      <c r="AN102" s="31" t="s">
        <v>61</v>
      </c>
      <c r="AO102" s="31"/>
      <c r="AP102" s="9" t="str">
        <f t="shared" si="11"/>
        <v>Validado</v>
      </c>
    </row>
    <row r="103" spans="1:42" x14ac:dyDescent="0.25">
      <c r="A103" s="15" t="str">
        <f t="shared" si="6"/>
        <v>SYG0C99</v>
      </c>
      <c r="B103" s="15" t="str">
        <f t="shared" si="7"/>
        <v>E027134018</v>
      </c>
      <c r="C103" s="15" t="str">
        <f>VLOOKUP(A103,Destinatario!A:B,2,)</f>
        <v>HENRIQUE</v>
      </c>
      <c r="D103" s="45">
        <f>VLOOKUP(Y103,CTB!A:C,3,)</f>
        <v>130.16</v>
      </c>
      <c r="E103" s="4" t="str">
        <f t="shared" si="8"/>
        <v>Validado</v>
      </c>
      <c r="F103" s="8">
        <f t="shared" si="9"/>
        <v>45455</v>
      </c>
      <c r="G103" s="15" t="str">
        <f t="shared" si="10"/>
        <v xml:space="preserve"> Processo de indicação validado pela Movida</v>
      </c>
      <c r="H103" s="15"/>
      <c r="I103" s="15" t="str">
        <f>IFERROR(IF(E103 = "Validado","Enviado",IF(AND(G103 = " Link enviado",G103 = " Aguardando envio do link"),"Enviar",IF(G103 = " Aguardando envio do link", "Enviar",(VLOOKUP(B103,LogEnvio!A:B,2,))))),"Enviar")</f>
        <v>Enviado</v>
      </c>
      <c r="J103" s="31">
        <v>18501488</v>
      </c>
      <c r="K103" s="31" t="s">
        <v>714</v>
      </c>
      <c r="L103" s="31" t="s">
        <v>715</v>
      </c>
      <c r="M103" s="31" t="s">
        <v>42</v>
      </c>
      <c r="N103" s="31" t="s">
        <v>900</v>
      </c>
      <c r="O103" s="31" t="s">
        <v>901</v>
      </c>
      <c r="P103" s="31" t="s">
        <v>902</v>
      </c>
      <c r="Q103" s="31"/>
      <c r="R103" s="31"/>
      <c r="S103" s="31"/>
      <c r="T103" s="31" t="s">
        <v>509</v>
      </c>
      <c r="U103" s="31" t="s">
        <v>47</v>
      </c>
      <c r="V103" s="31" t="s">
        <v>48</v>
      </c>
      <c r="W103" s="31" t="s">
        <v>903</v>
      </c>
      <c r="X103" s="31" t="s">
        <v>511</v>
      </c>
      <c r="Y103" s="31" t="s">
        <v>85</v>
      </c>
      <c r="Z103" s="31" t="s">
        <v>86</v>
      </c>
      <c r="AA103" s="31">
        <v>130.16</v>
      </c>
      <c r="AB103" s="31" t="s">
        <v>196</v>
      </c>
      <c r="AC103" s="31" t="s">
        <v>54</v>
      </c>
      <c r="AD103" s="31" t="s">
        <v>55</v>
      </c>
      <c r="AE103" s="31">
        <v>4</v>
      </c>
      <c r="AF103" s="31" t="s">
        <v>88</v>
      </c>
      <c r="AG103" s="31" t="s">
        <v>57</v>
      </c>
      <c r="AH103" s="31"/>
      <c r="AI103" s="31"/>
      <c r="AJ103" s="31" t="s">
        <v>786</v>
      </c>
      <c r="AK103" s="31" t="s">
        <v>721</v>
      </c>
      <c r="AL103" s="31" t="s">
        <v>60</v>
      </c>
      <c r="AM103" s="31"/>
      <c r="AN103" s="31" t="s">
        <v>61</v>
      </c>
      <c r="AO103" s="31"/>
      <c r="AP103" s="9" t="str">
        <f t="shared" si="11"/>
        <v>Validado</v>
      </c>
    </row>
    <row r="104" spans="1:42" x14ac:dyDescent="0.25">
      <c r="A104" s="15" t="str">
        <f t="shared" si="6"/>
        <v>SYG0C71</v>
      </c>
      <c r="B104" s="15" t="str">
        <f t="shared" si="7"/>
        <v>AG05529323</v>
      </c>
      <c r="C104" s="15" t="str">
        <f>VLOOKUP(A104,Destinatario!A:B,2,)</f>
        <v>CLAUDIA</v>
      </c>
      <c r="D104" s="45">
        <f>VLOOKUP(Y104,CTB!A:C,3,)</f>
        <v>130.16</v>
      </c>
      <c r="E104" s="4" t="str">
        <f t="shared" si="8"/>
        <v>Validado</v>
      </c>
      <c r="F104" s="8">
        <f t="shared" si="9"/>
        <v>45427</v>
      </c>
      <c r="G104" s="15" t="str">
        <f t="shared" si="10"/>
        <v xml:space="preserve"> Processo de indicação validado pela Movida</v>
      </c>
      <c r="H104" s="15"/>
      <c r="I104" s="15" t="str">
        <f>IFERROR(IF(E104 = "Validado","Enviado",IF(AND(G104 = " Link enviado",G104 = " Aguardando envio do link"),"Enviar",IF(G104 = " Aguardando envio do link", "Enviar",(VLOOKUP(B104,LogEnvio!A:B,2,))))),"Enviar")</f>
        <v>Enviado</v>
      </c>
      <c r="J104" s="31">
        <v>18501489</v>
      </c>
      <c r="K104" s="31" t="s">
        <v>904</v>
      </c>
      <c r="L104" s="31" t="s">
        <v>905</v>
      </c>
      <c r="M104" s="31" t="s">
        <v>42</v>
      </c>
      <c r="N104" s="31" t="s">
        <v>900</v>
      </c>
      <c r="O104" s="31" t="s">
        <v>906</v>
      </c>
      <c r="P104" s="31" t="s">
        <v>907</v>
      </c>
      <c r="Q104" s="31"/>
      <c r="R104" s="31" t="s">
        <v>907</v>
      </c>
      <c r="S104" s="31"/>
      <c r="T104" s="31" t="s">
        <v>908</v>
      </c>
      <c r="U104" s="31" t="s">
        <v>47</v>
      </c>
      <c r="V104" s="31" t="s">
        <v>48</v>
      </c>
      <c r="W104" s="31" t="s">
        <v>909</v>
      </c>
      <c r="X104" s="31" t="s">
        <v>910</v>
      </c>
      <c r="Y104" s="31" t="s">
        <v>911</v>
      </c>
      <c r="Z104" s="31" t="s">
        <v>912</v>
      </c>
      <c r="AA104" s="31">
        <v>130.16</v>
      </c>
      <c r="AB104" s="31" t="s">
        <v>431</v>
      </c>
      <c r="AC104" s="31" t="s">
        <v>54</v>
      </c>
      <c r="AD104" s="31" t="s">
        <v>55</v>
      </c>
      <c r="AE104" s="31">
        <v>4</v>
      </c>
      <c r="AF104" s="31" t="s">
        <v>88</v>
      </c>
      <c r="AG104" s="31" t="s">
        <v>57</v>
      </c>
      <c r="AH104" s="31"/>
      <c r="AI104" s="31"/>
      <c r="AJ104" s="31" t="s">
        <v>786</v>
      </c>
      <c r="AK104" s="31" t="s">
        <v>913</v>
      </c>
      <c r="AL104" s="31" t="s">
        <v>60</v>
      </c>
      <c r="AM104" s="31"/>
      <c r="AN104" s="31" t="s">
        <v>61</v>
      </c>
      <c r="AO104" s="31"/>
      <c r="AP104" s="9" t="str">
        <f t="shared" si="11"/>
        <v>Validado</v>
      </c>
    </row>
    <row r="105" spans="1:42" x14ac:dyDescent="0.25">
      <c r="A105" s="15" t="str">
        <f t="shared" si="6"/>
        <v>SYG0D32</v>
      </c>
      <c r="B105" s="15" t="str">
        <f t="shared" si="7"/>
        <v>R000012461</v>
      </c>
      <c r="C105" s="15" t="str">
        <f>VLOOKUP(A105,Destinatario!A:B,2,)</f>
        <v>LEANDRO</v>
      </c>
      <c r="D105" s="45">
        <f>VLOOKUP(Y105,CTB!A:C,3,)</f>
        <v>195.23</v>
      </c>
      <c r="E105" s="4" t="str">
        <f t="shared" si="8"/>
        <v>Validado</v>
      </c>
      <c r="F105" s="8">
        <f t="shared" si="9"/>
        <v>45434</v>
      </c>
      <c r="G105" s="15" t="str">
        <f t="shared" si="10"/>
        <v xml:space="preserve"> Processo de indicação validado pela Movida</v>
      </c>
      <c r="H105" s="16">
        <v>45421.50277777778</v>
      </c>
      <c r="I105" s="15" t="str">
        <f>IFERROR(IF(E105 = "Validado","Enviado",IF(AND(G105 = " Link enviado",G105 = " Aguardando envio do link"),"Enviar",IF(G105 = " Aguardando envio do link", "Enviar",(VLOOKUP(B105,LogEnvio!A:B,2,))))),"Enviar")</f>
        <v>Enviado</v>
      </c>
      <c r="J105" s="31">
        <v>18501495</v>
      </c>
      <c r="K105" s="31" t="s">
        <v>914</v>
      </c>
      <c r="L105" s="31" t="s">
        <v>915</v>
      </c>
      <c r="M105" s="31" t="s">
        <v>42</v>
      </c>
      <c r="N105" s="31" t="s">
        <v>916</v>
      </c>
      <c r="O105" s="31" t="s">
        <v>917</v>
      </c>
      <c r="P105" s="31" t="s">
        <v>918</v>
      </c>
      <c r="Q105" s="31"/>
      <c r="R105" s="31"/>
      <c r="S105" s="31"/>
      <c r="T105" s="31" t="s">
        <v>919</v>
      </c>
      <c r="U105" s="31" t="s">
        <v>68</v>
      </c>
      <c r="V105" s="31" t="s">
        <v>3600</v>
      </c>
      <c r="W105" s="31" t="s">
        <v>920</v>
      </c>
      <c r="X105" s="31" t="s">
        <v>921</v>
      </c>
      <c r="Y105" s="31" t="s">
        <v>178</v>
      </c>
      <c r="Z105" s="31" t="s">
        <v>179</v>
      </c>
      <c r="AA105" s="31">
        <v>195.23</v>
      </c>
      <c r="AB105" s="31" t="s">
        <v>709</v>
      </c>
      <c r="AC105" s="31" t="s">
        <v>54</v>
      </c>
      <c r="AD105" s="31" t="s">
        <v>55</v>
      </c>
      <c r="AE105" s="31">
        <v>5</v>
      </c>
      <c r="AF105" s="31" t="s">
        <v>100</v>
      </c>
      <c r="AG105" s="31" t="s">
        <v>57</v>
      </c>
      <c r="AH105" s="31"/>
      <c r="AI105" s="31"/>
      <c r="AJ105" s="31" t="s">
        <v>786</v>
      </c>
      <c r="AK105" s="31" t="s">
        <v>922</v>
      </c>
      <c r="AL105" s="31" t="s">
        <v>60</v>
      </c>
      <c r="AM105" s="31"/>
      <c r="AN105" s="31" t="s">
        <v>61</v>
      </c>
      <c r="AO105" s="31"/>
      <c r="AP105" s="9" t="str">
        <f t="shared" si="11"/>
        <v>Validado</v>
      </c>
    </row>
    <row r="106" spans="1:42" x14ac:dyDescent="0.25">
      <c r="A106" s="15" t="str">
        <f t="shared" si="6"/>
        <v>SUO0B81</v>
      </c>
      <c r="B106" s="15" t="str">
        <f t="shared" si="7"/>
        <v>T005463510</v>
      </c>
      <c r="C106" s="15" t="str">
        <f>VLOOKUP(A106,Destinatario!A:B,2,)</f>
        <v>MATEUS</v>
      </c>
      <c r="D106" s="45">
        <f>VLOOKUP(Y106,CTB!A:C,3,)</f>
        <v>195.23</v>
      </c>
      <c r="E106" s="4" t="str">
        <f t="shared" si="8"/>
        <v>Validado</v>
      </c>
      <c r="F106" s="8">
        <f t="shared" si="9"/>
        <v>45442</v>
      </c>
      <c r="G106" s="15" t="str">
        <f t="shared" si="10"/>
        <v xml:space="preserve"> Processo de indicação validado pela Movida</v>
      </c>
      <c r="H106" s="16">
        <v>45421.508333333331</v>
      </c>
      <c r="I106" s="15" t="str">
        <f>IFERROR(IF(E106 = "Validado","Enviado",IF(AND(G106 = " Link enviado",G106 = " Aguardando envio do link"),"Enviar",IF(G106 = " Aguardando envio do link", "Enviar",(VLOOKUP(B106,LogEnvio!A:B,2,))))),"Enviar")</f>
        <v>Enviado</v>
      </c>
      <c r="J106" s="31">
        <v>18506184</v>
      </c>
      <c r="K106" s="31" t="s">
        <v>923</v>
      </c>
      <c r="L106" s="31" t="s">
        <v>924</v>
      </c>
      <c r="M106" s="31" t="s">
        <v>42</v>
      </c>
      <c r="N106" s="31" t="s">
        <v>925</v>
      </c>
      <c r="O106" s="31" t="s">
        <v>926</v>
      </c>
      <c r="P106" s="31" t="s">
        <v>927</v>
      </c>
      <c r="Q106" s="31"/>
      <c r="R106" s="31" t="s">
        <v>927</v>
      </c>
      <c r="S106" s="31"/>
      <c r="T106" s="31" t="s">
        <v>348</v>
      </c>
      <c r="U106" s="31" t="s">
        <v>68</v>
      </c>
      <c r="V106" s="31" t="s">
        <v>605</v>
      </c>
      <c r="W106" s="31" t="s">
        <v>928</v>
      </c>
      <c r="X106" s="31" t="s">
        <v>350</v>
      </c>
      <c r="Y106" s="31" t="s">
        <v>155</v>
      </c>
      <c r="Z106" s="31" t="s">
        <v>156</v>
      </c>
      <c r="AA106" s="31">
        <v>195.23</v>
      </c>
      <c r="AB106" s="31" t="s">
        <v>834</v>
      </c>
      <c r="AC106" s="31" t="s">
        <v>190</v>
      </c>
      <c r="AD106" s="31" t="s">
        <v>55</v>
      </c>
      <c r="AE106" s="31">
        <v>5</v>
      </c>
      <c r="AF106" s="31" t="s">
        <v>100</v>
      </c>
      <c r="AG106" s="31" t="s">
        <v>57</v>
      </c>
      <c r="AH106" s="31"/>
      <c r="AI106" s="31"/>
      <c r="AJ106" s="31" t="s">
        <v>786</v>
      </c>
      <c r="AK106" s="31" t="s">
        <v>929</v>
      </c>
      <c r="AL106" s="31" t="s">
        <v>60</v>
      </c>
      <c r="AM106" s="31"/>
      <c r="AN106" s="31"/>
      <c r="AO106" s="31"/>
      <c r="AP106" s="9" t="str">
        <f t="shared" si="11"/>
        <v>Validado</v>
      </c>
    </row>
    <row r="107" spans="1:42" x14ac:dyDescent="0.25">
      <c r="A107" s="15" t="str">
        <f t="shared" si="6"/>
        <v>SYG0E79</v>
      </c>
      <c r="B107" s="15" t="str">
        <f t="shared" si="7"/>
        <v>R744517637</v>
      </c>
      <c r="C107" s="15" t="str">
        <f>VLOOKUP(A107,Destinatario!A:B,2,)</f>
        <v>HENRIQUE</v>
      </c>
      <c r="D107" s="45">
        <f>VLOOKUP(Y107,CTB!A:C,3,)</f>
        <v>130.16</v>
      </c>
      <c r="E107" s="4" t="str">
        <f t="shared" si="8"/>
        <v>Validado</v>
      </c>
      <c r="F107" s="8">
        <f t="shared" si="9"/>
        <v>45457</v>
      </c>
      <c r="G107" s="15" t="str">
        <f t="shared" si="10"/>
        <v xml:space="preserve"> Processo de indicação validado pela Movida</v>
      </c>
      <c r="H107" s="15"/>
      <c r="I107" s="15" t="str">
        <f>IFERROR(IF(E107 = "Validado","Enviado",IF(AND(G107 = " Link enviado",G107 = " Aguardando envio do link"),"Enviar",IF(G107 = " Aguardando envio do link", "Enviar",(VLOOKUP(B107,LogEnvio!A:B,2,))))),"Enviar")</f>
        <v>Enviado</v>
      </c>
      <c r="J107" s="31">
        <v>18506375</v>
      </c>
      <c r="K107" s="31" t="s">
        <v>930</v>
      </c>
      <c r="L107" s="31" t="s">
        <v>931</v>
      </c>
      <c r="M107" s="31" t="s">
        <v>42</v>
      </c>
      <c r="N107" s="31" t="s">
        <v>932</v>
      </c>
      <c r="O107" s="31" t="s">
        <v>933</v>
      </c>
      <c r="P107" s="31" t="s">
        <v>934</v>
      </c>
      <c r="Q107" s="31"/>
      <c r="R107" s="31"/>
      <c r="S107" s="31"/>
      <c r="T107" s="31" t="s">
        <v>127</v>
      </c>
      <c r="U107" s="31" t="s">
        <v>68</v>
      </c>
      <c r="V107" s="31" t="s">
        <v>935</v>
      </c>
      <c r="W107" s="31" t="s">
        <v>678</v>
      </c>
      <c r="X107" s="31" t="s">
        <v>141</v>
      </c>
      <c r="Y107" s="31" t="s">
        <v>85</v>
      </c>
      <c r="Z107" s="31" t="s">
        <v>86</v>
      </c>
      <c r="AA107" s="31">
        <v>130.16</v>
      </c>
      <c r="AB107" s="31" t="s">
        <v>936</v>
      </c>
      <c r="AC107" s="31" t="s">
        <v>190</v>
      </c>
      <c r="AD107" s="31" t="s">
        <v>55</v>
      </c>
      <c r="AE107" s="31">
        <v>4</v>
      </c>
      <c r="AF107" s="31" t="s">
        <v>88</v>
      </c>
      <c r="AG107" s="31" t="s">
        <v>57</v>
      </c>
      <c r="AH107" s="31"/>
      <c r="AI107" s="31"/>
      <c r="AJ107" s="31" t="s">
        <v>786</v>
      </c>
      <c r="AK107" s="31" t="s">
        <v>852</v>
      </c>
      <c r="AL107" s="31" t="s">
        <v>60</v>
      </c>
      <c r="AM107" s="31"/>
      <c r="AN107" s="31"/>
      <c r="AO107" s="31"/>
      <c r="AP107" s="9" t="str">
        <f t="shared" si="11"/>
        <v>Validado</v>
      </c>
    </row>
    <row r="108" spans="1:42" x14ac:dyDescent="0.25">
      <c r="A108" s="15" t="str">
        <f t="shared" si="6"/>
        <v>SYG0E79</v>
      </c>
      <c r="B108" s="15" t="str">
        <f t="shared" si="7"/>
        <v>R743490908</v>
      </c>
      <c r="C108" s="15" t="str">
        <f>VLOOKUP(A108,Destinatario!A:B,2,)</f>
        <v>HENRIQUE</v>
      </c>
      <c r="D108" s="45">
        <f>VLOOKUP(Y108,CTB!A:C,3,)</f>
        <v>130.16</v>
      </c>
      <c r="E108" s="4" t="str">
        <f t="shared" si="8"/>
        <v>Validado</v>
      </c>
      <c r="F108" s="8">
        <f t="shared" si="9"/>
        <v>45459</v>
      </c>
      <c r="G108" s="15" t="str">
        <f t="shared" si="10"/>
        <v xml:space="preserve"> Processo de indicação validado pela Movida</v>
      </c>
      <c r="H108" s="15"/>
      <c r="I108" s="15" t="str">
        <f>IFERROR(IF(E108 = "Validado","Enviado",IF(AND(G108 = " Link enviado",G108 = " Aguardando envio do link"),"Enviar",IF(G108 = " Aguardando envio do link", "Enviar",(VLOOKUP(B108,LogEnvio!A:B,2,))))),"Enviar")</f>
        <v>Enviado</v>
      </c>
      <c r="J108" s="31">
        <v>18506381</v>
      </c>
      <c r="K108" s="31" t="s">
        <v>930</v>
      </c>
      <c r="L108" s="31" t="s">
        <v>931</v>
      </c>
      <c r="M108" s="31" t="s">
        <v>42</v>
      </c>
      <c r="N108" s="31" t="s">
        <v>937</v>
      </c>
      <c r="O108" s="31" t="s">
        <v>938</v>
      </c>
      <c r="P108" s="31" t="s">
        <v>939</v>
      </c>
      <c r="Q108" s="31"/>
      <c r="R108" s="31" t="s">
        <v>939</v>
      </c>
      <c r="S108" s="31"/>
      <c r="T108" s="31" t="s">
        <v>127</v>
      </c>
      <c r="U108" s="31" t="s">
        <v>68</v>
      </c>
      <c r="V108" s="31" t="s">
        <v>935</v>
      </c>
      <c r="W108" s="31" t="s">
        <v>940</v>
      </c>
      <c r="X108" s="31" t="s">
        <v>141</v>
      </c>
      <c r="Y108" s="31" t="s">
        <v>85</v>
      </c>
      <c r="Z108" s="31" t="s">
        <v>86</v>
      </c>
      <c r="AA108" s="31">
        <v>130.16</v>
      </c>
      <c r="AB108" s="31" t="s">
        <v>941</v>
      </c>
      <c r="AC108" s="31" t="s">
        <v>190</v>
      </c>
      <c r="AD108" s="31" t="s">
        <v>55</v>
      </c>
      <c r="AE108" s="31">
        <v>4</v>
      </c>
      <c r="AF108" s="31" t="s">
        <v>88</v>
      </c>
      <c r="AG108" s="31" t="s">
        <v>57</v>
      </c>
      <c r="AH108" s="31"/>
      <c r="AI108" s="31"/>
      <c r="AJ108" s="31" t="s">
        <v>786</v>
      </c>
      <c r="AK108" s="31" t="s">
        <v>852</v>
      </c>
      <c r="AL108" s="31" t="s">
        <v>60</v>
      </c>
      <c r="AM108" s="31"/>
      <c r="AN108" s="31"/>
      <c r="AO108" s="31"/>
      <c r="AP108" s="9" t="str">
        <f t="shared" si="11"/>
        <v>Validado</v>
      </c>
    </row>
    <row r="109" spans="1:42" x14ac:dyDescent="0.25">
      <c r="A109" s="15" t="str">
        <f t="shared" si="6"/>
        <v>SSW3B71</v>
      </c>
      <c r="B109" s="15" t="str">
        <f t="shared" si="7"/>
        <v>S040588380</v>
      </c>
      <c r="C109" s="15" t="str">
        <f>VLOOKUP(A109,Destinatario!A:B,2,)</f>
        <v>EDMILTON</v>
      </c>
      <c r="D109" s="45">
        <f>VLOOKUP(Y109,CTB!A:C,3,)</f>
        <v>130.16</v>
      </c>
      <c r="E109" s="4" t="str">
        <f t="shared" si="8"/>
        <v>Validado</v>
      </c>
      <c r="F109" s="8">
        <f t="shared" si="9"/>
        <v>45435</v>
      </c>
      <c r="G109" s="15" t="str">
        <f t="shared" si="10"/>
        <v xml:space="preserve"> Processo de indicação validado pela Movida</v>
      </c>
      <c r="H109" s="16">
        <v>45421.397222222222</v>
      </c>
      <c r="I109" s="15" t="str">
        <f>IFERROR(IF(E109 = "Validado","Enviado",IF(AND(G109 = " Link enviado",G109 = " Aguardando envio do link"),"Enviar",IF(G109 = " Aguardando envio do link", "Enviar",(VLOOKUP(B109,LogEnvio!A:B,2,))))),"Enviar")</f>
        <v>Enviado</v>
      </c>
      <c r="J109" s="31">
        <v>18507000</v>
      </c>
      <c r="K109" s="31" t="s">
        <v>942</v>
      </c>
      <c r="L109" s="31" t="s">
        <v>943</v>
      </c>
      <c r="M109" s="31" t="s">
        <v>42</v>
      </c>
      <c r="N109" s="31" t="s">
        <v>944</v>
      </c>
      <c r="O109" s="31" t="s">
        <v>945</v>
      </c>
      <c r="P109" s="31" t="s">
        <v>946</v>
      </c>
      <c r="Q109" s="31"/>
      <c r="R109" s="31" t="s">
        <v>946</v>
      </c>
      <c r="S109" s="31"/>
      <c r="T109" s="31" t="s">
        <v>107</v>
      </c>
      <c r="U109" s="31" t="s">
        <v>68</v>
      </c>
      <c r="V109" s="31" t="s">
        <v>512</v>
      </c>
      <c r="W109" s="31" t="s">
        <v>947</v>
      </c>
      <c r="X109" s="31" t="s">
        <v>948</v>
      </c>
      <c r="Y109" s="31" t="s">
        <v>85</v>
      </c>
      <c r="Z109" s="31" t="s">
        <v>86</v>
      </c>
      <c r="AA109" s="31">
        <v>130.16</v>
      </c>
      <c r="AB109" s="31" t="s">
        <v>859</v>
      </c>
      <c r="AC109" s="31" t="s">
        <v>114</v>
      </c>
      <c r="AD109" s="31" t="s">
        <v>55</v>
      </c>
      <c r="AE109" s="31">
        <v>4</v>
      </c>
      <c r="AF109" s="31" t="s">
        <v>88</v>
      </c>
      <c r="AG109" s="31" t="s">
        <v>57</v>
      </c>
      <c r="AH109" s="31"/>
      <c r="AI109" s="31"/>
      <c r="AJ109" s="31" t="s">
        <v>786</v>
      </c>
      <c r="AK109" s="31" t="s">
        <v>949</v>
      </c>
      <c r="AL109" s="31" t="s">
        <v>60</v>
      </c>
      <c r="AM109" s="31"/>
      <c r="AN109" s="31"/>
      <c r="AO109" s="31"/>
      <c r="AP109" s="9" t="str">
        <f t="shared" si="11"/>
        <v>Validado</v>
      </c>
    </row>
    <row r="110" spans="1:42" x14ac:dyDescent="0.25">
      <c r="A110" s="15" t="str">
        <f t="shared" si="6"/>
        <v>SUJ0J20</v>
      </c>
      <c r="B110" s="15" t="str">
        <f t="shared" si="7"/>
        <v>S040628139</v>
      </c>
      <c r="C110" s="15" t="str">
        <f>VLOOKUP(A110,Destinatario!A:B,2,)</f>
        <v>ADRIANO</v>
      </c>
      <c r="D110" s="45">
        <f>VLOOKUP(Y110,CTB!A:C,3,)</f>
        <v>130.16</v>
      </c>
      <c r="E110" s="4" t="str">
        <f t="shared" si="8"/>
        <v>Validado</v>
      </c>
      <c r="F110" s="8">
        <f t="shared" si="9"/>
        <v>45435</v>
      </c>
      <c r="G110" s="15" t="str">
        <f t="shared" si="10"/>
        <v xml:space="preserve"> Processo de indicação validado pela Movida</v>
      </c>
      <c r="H110" s="16">
        <v>45421.473611111112</v>
      </c>
      <c r="I110" s="15" t="str">
        <f>IFERROR(IF(E110 = "Validado","Enviado",IF(AND(G110 = " Link enviado",G110 = " Aguardando envio do link"),"Enviar",IF(G110 = " Aguardando envio do link", "Enviar",(VLOOKUP(B110,LogEnvio!A:B,2,))))),"Enviar")</f>
        <v>Enviado</v>
      </c>
      <c r="J110" s="31">
        <v>18507321</v>
      </c>
      <c r="K110" s="31" t="s">
        <v>725</v>
      </c>
      <c r="L110" s="31" t="s">
        <v>726</v>
      </c>
      <c r="M110" s="31" t="s">
        <v>42</v>
      </c>
      <c r="N110" s="31" t="s">
        <v>950</v>
      </c>
      <c r="O110" s="31" t="s">
        <v>951</v>
      </c>
      <c r="P110" s="31" t="s">
        <v>952</v>
      </c>
      <c r="Q110" s="31"/>
      <c r="R110" s="31" t="s">
        <v>952</v>
      </c>
      <c r="S110" s="31"/>
      <c r="T110" s="31" t="s">
        <v>107</v>
      </c>
      <c r="U110" s="31" t="s">
        <v>68</v>
      </c>
      <c r="V110" s="31" t="s">
        <v>953</v>
      </c>
      <c r="W110" s="31" t="s">
        <v>954</v>
      </c>
      <c r="X110" s="31" t="s">
        <v>731</v>
      </c>
      <c r="Y110" s="31" t="s">
        <v>85</v>
      </c>
      <c r="Z110" s="31" t="s">
        <v>86</v>
      </c>
      <c r="AA110" s="31">
        <v>130.16</v>
      </c>
      <c r="AB110" s="31" t="s">
        <v>859</v>
      </c>
      <c r="AC110" s="31" t="s">
        <v>114</v>
      </c>
      <c r="AD110" s="31" t="s">
        <v>55</v>
      </c>
      <c r="AE110" s="31">
        <v>4</v>
      </c>
      <c r="AF110" s="31" t="s">
        <v>88</v>
      </c>
      <c r="AG110" s="31" t="s">
        <v>57</v>
      </c>
      <c r="AH110" s="31"/>
      <c r="AI110" s="31"/>
      <c r="AJ110" s="31" t="s">
        <v>786</v>
      </c>
      <c r="AK110" s="31" t="s">
        <v>733</v>
      </c>
      <c r="AL110" s="31" t="s">
        <v>60</v>
      </c>
      <c r="AM110" s="31"/>
      <c r="AN110" s="31"/>
      <c r="AO110" s="31"/>
      <c r="AP110" s="9" t="str">
        <f t="shared" si="11"/>
        <v>Validado</v>
      </c>
    </row>
    <row r="111" spans="1:42" x14ac:dyDescent="0.25">
      <c r="A111" s="15" t="str">
        <f t="shared" si="6"/>
        <v>SUJ0J20</v>
      </c>
      <c r="B111" s="15" t="str">
        <f t="shared" si="7"/>
        <v>S040628001</v>
      </c>
      <c r="C111" s="15" t="str">
        <f>VLOOKUP(A111,Destinatario!A:B,2,)</f>
        <v>ADRIANO</v>
      </c>
      <c r="D111" s="45">
        <f>VLOOKUP(Y111,CTB!A:C,3,)</f>
        <v>880.41</v>
      </c>
      <c r="E111" s="4" t="str">
        <f t="shared" si="8"/>
        <v>Validado</v>
      </c>
      <c r="F111" s="8">
        <f t="shared" si="9"/>
        <v>45435</v>
      </c>
      <c r="G111" s="15" t="str">
        <f t="shared" si="10"/>
        <v xml:space="preserve"> Processo de indicação validado pela Movida</v>
      </c>
      <c r="H111" s="16">
        <v>45421.463888888888</v>
      </c>
      <c r="I111" s="15" t="str">
        <f>IFERROR(IF(E111 = "Validado","Enviado",IF(AND(G111 = " Link enviado",G111 = " Aguardando envio do link"),"Enviar",IF(G111 = " Aguardando envio do link", "Enviar",(VLOOKUP(B111,LogEnvio!A:B,2,))))),"Enviar")</f>
        <v>Enviado</v>
      </c>
      <c r="J111" s="31">
        <v>18507323</v>
      </c>
      <c r="K111" s="31" t="s">
        <v>725</v>
      </c>
      <c r="L111" s="31" t="s">
        <v>726</v>
      </c>
      <c r="M111" s="31" t="s">
        <v>42</v>
      </c>
      <c r="N111" s="31" t="s">
        <v>955</v>
      </c>
      <c r="O111" s="31" t="s">
        <v>956</v>
      </c>
      <c r="P111" s="31" t="s">
        <v>957</v>
      </c>
      <c r="Q111" s="31"/>
      <c r="R111" s="31" t="s">
        <v>957</v>
      </c>
      <c r="S111" s="31"/>
      <c r="T111" s="31" t="s">
        <v>107</v>
      </c>
      <c r="U111" s="31" t="s">
        <v>68</v>
      </c>
      <c r="V111" s="31" t="s">
        <v>953</v>
      </c>
      <c r="W111" s="31" t="s">
        <v>730</v>
      </c>
      <c r="X111" s="31" t="s">
        <v>731</v>
      </c>
      <c r="Y111" s="31" t="s">
        <v>958</v>
      </c>
      <c r="Z111" s="31" t="s">
        <v>959</v>
      </c>
      <c r="AA111" s="31">
        <v>880.41</v>
      </c>
      <c r="AB111" s="31" t="s">
        <v>859</v>
      </c>
      <c r="AC111" s="31" t="s">
        <v>114</v>
      </c>
      <c r="AD111" s="31" t="s">
        <v>55</v>
      </c>
      <c r="AE111" s="31">
        <v>7</v>
      </c>
      <c r="AF111" s="31" t="s">
        <v>56</v>
      </c>
      <c r="AG111" s="31" t="s">
        <v>57</v>
      </c>
      <c r="AH111" s="31"/>
      <c r="AI111" s="31"/>
      <c r="AJ111" s="31" t="s">
        <v>786</v>
      </c>
      <c r="AK111" s="31" t="s">
        <v>733</v>
      </c>
      <c r="AL111" s="31" t="s">
        <v>60</v>
      </c>
      <c r="AM111" s="31"/>
      <c r="AN111" s="31"/>
      <c r="AO111" s="31"/>
      <c r="AP111" s="9" t="str">
        <f t="shared" si="11"/>
        <v>Validado</v>
      </c>
    </row>
    <row r="112" spans="1:42" x14ac:dyDescent="0.25">
      <c r="A112" s="15" t="str">
        <f t="shared" si="6"/>
        <v>SUJ0J20</v>
      </c>
      <c r="B112" s="15" t="str">
        <f t="shared" si="7"/>
        <v>S040628051</v>
      </c>
      <c r="C112" s="15" t="str">
        <f>VLOOKUP(A112,Destinatario!A:B,2,)</f>
        <v>ADRIANO</v>
      </c>
      <c r="D112" s="45">
        <f>VLOOKUP(Y112,CTB!A:C,3,)</f>
        <v>195.23</v>
      </c>
      <c r="E112" s="4" t="str">
        <f t="shared" si="8"/>
        <v>Validado</v>
      </c>
      <c r="F112" s="8">
        <f t="shared" si="9"/>
        <v>45435</v>
      </c>
      <c r="G112" s="15" t="str">
        <f t="shared" si="10"/>
        <v xml:space="preserve"> Processo de indicação validado pela Movida</v>
      </c>
      <c r="H112" s="16">
        <v>45421.527777777781</v>
      </c>
      <c r="I112" s="15" t="str">
        <f>IFERROR(IF(E112 = "Validado","Enviado",IF(AND(G112 = " Link enviado",G112 = " Aguardando envio do link"),"Enviar",IF(G112 = " Aguardando envio do link", "Enviar",(VLOOKUP(B112,LogEnvio!A:B,2,))))),"Enviar")</f>
        <v>Enviado</v>
      </c>
      <c r="J112" s="31">
        <v>18507326</v>
      </c>
      <c r="K112" s="31" t="s">
        <v>725</v>
      </c>
      <c r="L112" s="31" t="s">
        <v>726</v>
      </c>
      <c r="M112" s="31" t="s">
        <v>42</v>
      </c>
      <c r="N112" s="31" t="s">
        <v>960</v>
      </c>
      <c r="O112" s="31" t="s">
        <v>956</v>
      </c>
      <c r="P112" s="31" t="s">
        <v>961</v>
      </c>
      <c r="Q112" s="31"/>
      <c r="R112" s="31" t="s">
        <v>961</v>
      </c>
      <c r="S112" s="31"/>
      <c r="T112" s="31" t="s">
        <v>107</v>
      </c>
      <c r="U112" s="31" t="s">
        <v>68</v>
      </c>
      <c r="V112" s="31" t="s">
        <v>953</v>
      </c>
      <c r="W112" s="31" t="s">
        <v>954</v>
      </c>
      <c r="X112" s="31" t="s">
        <v>731</v>
      </c>
      <c r="Y112" s="31" t="s">
        <v>111</v>
      </c>
      <c r="Z112" s="31" t="s">
        <v>112</v>
      </c>
      <c r="AA112" s="31">
        <v>195.23</v>
      </c>
      <c r="AB112" s="31" t="s">
        <v>859</v>
      </c>
      <c r="AC112" s="31" t="s">
        <v>114</v>
      </c>
      <c r="AD112" s="31" t="s">
        <v>55</v>
      </c>
      <c r="AE112" s="31">
        <v>5</v>
      </c>
      <c r="AF112" s="31" t="s">
        <v>100</v>
      </c>
      <c r="AG112" s="31" t="s">
        <v>57</v>
      </c>
      <c r="AH112" s="31"/>
      <c r="AI112" s="31"/>
      <c r="AJ112" s="31" t="s">
        <v>786</v>
      </c>
      <c r="AK112" s="31" t="s">
        <v>733</v>
      </c>
      <c r="AL112" s="31" t="s">
        <v>60</v>
      </c>
      <c r="AM112" s="31"/>
      <c r="AN112" s="31"/>
      <c r="AO112" s="31"/>
      <c r="AP112" s="9" t="str">
        <f t="shared" si="11"/>
        <v>Validado</v>
      </c>
    </row>
    <row r="113" spans="1:42" x14ac:dyDescent="0.25">
      <c r="A113" s="15" t="str">
        <f t="shared" si="6"/>
        <v>SUS1I80</v>
      </c>
      <c r="B113" s="15" t="str">
        <f t="shared" si="7"/>
        <v>JL01115736</v>
      </c>
      <c r="C113" s="15" t="str">
        <f>VLOOKUP(A113,Destinatario!A:B,2,)</f>
        <v>MATEUS</v>
      </c>
      <c r="D113" s="45">
        <f>VLOOKUP(Y113,CTB!A:C,3,)</f>
        <v>293.47000000000003</v>
      </c>
      <c r="E113" s="4" t="str">
        <f t="shared" si="8"/>
        <v>Validado</v>
      </c>
      <c r="F113" s="8">
        <f t="shared" si="9"/>
        <v>45448</v>
      </c>
      <c r="G113" s="15" t="str">
        <f t="shared" si="10"/>
        <v xml:space="preserve"> Processo de indicação validado pela Movida</v>
      </c>
      <c r="H113" s="16">
        <v>45422.42291666667</v>
      </c>
      <c r="I113" s="15" t="str">
        <f>IFERROR(IF(E113 = "Validado","Enviado",IF(AND(G113 = " Link enviado",G113 = " Aguardando envio do link"),"Enviar",IF(G113 = " Aguardando envio do link", "Enviar",(VLOOKUP(B113,LogEnvio!A:B,2,))))),"Enviar")</f>
        <v>Enviado</v>
      </c>
      <c r="J113" s="31">
        <v>18515618</v>
      </c>
      <c r="K113" s="31" t="s">
        <v>962</v>
      </c>
      <c r="L113" s="31" t="s">
        <v>963</v>
      </c>
      <c r="M113" s="31" t="s">
        <v>42</v>
      </c>
      <c r="N113" s="31" t="s">
        <v>964</v>
      </c>
      <c r="O113" s="31" t="s">
        <v>965</v>
      </c>
      <c r="P113" s="31" t="s">
        <v>966</v>
      </c>
      <c r="Q113" s="31"/>
      <c r="R113" s="31" t="s">
        <v>966</v>
      </c>
      <c r="S113" s="31"/>
      <c r="T113" s="31" t="s">
        <v>586</v>
      </c>
      <c r="U113" s="31" t="s">
        <v>47</v>
      </c>
      <c r="V113" s="31" t="s">
        <v>720</v>
      </c>
      <c r="W113" s="31" t="s">
        <v>967</v>
      </c>
      <c r="X113" s="31" t="s">
        <v>588</v>
      </c>
      <c r="Y113" s="31" t="s">
        <v>255</v>
      </c>
      <c r="Z113" s="31" t="s">
        <v>256</v>
      </c>
      <c r="AA113" s="31">
        <v>293.47000000000003</v>
      </c>
      <c r="AB113" s="31" t="s">
        <v>720</v>
      </c>
      <c r="AC113" s="31" t="s">
        <v>54</v>
      </c>
      <c r="AD113" s="31" t="s">
        <v>55</v>
      </c>
      <c r="AE113" s="31">
        <v>7</v>
      </c>
      <c r="AF113" s="31" t="s">
        <v>56</v>
      </c>
      <c r="AG113" s="31" t="s">
        <v>57</v>
      </c>
      <c r="AH113" s="31"/>
      <c r="AI113" s="31"/>
      <c r="AJ113" s="31" t="s">
        <v>786</v>
      </c>
      <c r="AK113" s="31" t="s">
        <v>968</v>
      </c>
      <c r="AL113" s="31" t="s">
        <v>60</v>
      </c>
      <c r="AM113" s="31"/>
      <c r="AN113" s="31"/>
      <c r="AO113" s="31"/>
      <c r="AP113" s="9" t="str">
        <f t="shared" si="11"/>
        <v>Validado</v>
      </c>
    </row>
    <row r="114" spans="1:42" x14ac:dyDescent="0.25">
      <c r="A114" s="15" t="str">
        <f t="shared" si="6"/>
        <v>STW3A40</v>
      </c>
      <c r="B114" s="15" t="str">
        <f t="shared" si="7"/>
        <v>E027186727</v>
      </c>
      <c r="C114" s="15" t="str">
        <f>VLOOKUP(A114,Destinatario!A:B,2,)</f>
        <v>HENRIQUE</v>
      </c>
      <c r="D114" s="45">
        <f>VLOOKUP(Y114,CTB!A:C,3,)</f>
        <v>130.16</v>
      </c>
      <c r="E114" s="4" t="str">
        <f t="shared" si="8"/>
        <v>Validado</v>
      </c>
      <c r="F114" s="8">
        <f t="shared" si="9"/>
        <v>45459</v>
      </c>
      <c r="G114" s="15" t="str">
        <f t="shared" si="10"/>
        <v xml:space="preserve"> Processo de indicação validado pela Movida</v>
      </c>
      <c r="H114" s="16">
        <v>45421.486111111109</v>
      </c>
      <c r="I114" s="15" t="str">
        <f>IFERROR(IF(E114 = "Validado","Enviado",IF(AND(G114 = " Link enviado",G114 = " Aguardando envio do link"),"Enviar",IF(G114 = " Aguardando envio do link", "Enviar",(VLOOKUP(B114,LogEnvio!A:B,2,))))),"Enviar")</f>
        <v>Enviado</v>
      </c>
      <c r="J114" s="31">
        <v>18531629</v>
      </c>
      <c r="K114" s="31" t="s">
        <v>969</v>
      </c>
      <c r="L114" s="31" t="s">
        <v>970</v>
      </c>
      <c r="M114" s="31" t="s">
        <v>42</v>
      </c>
      <c r="N114" s="31" t="s">
        <v>971</v>
      </c>
      <c r="O114" s="31" t="s">
        <v>972</v>
      </c>
      <c r="P114" s="31" t="s">
        <v>973</v>
      </c>
      <c r="Q114" s="31"/>
      <c r="R114" s="31" t="s">
        <v>973</v>
      </c>
      <c r="S114" s="31"/>
      <c r="T114" s="31" t="s">
        <v>327</v>
      </c>
      <c r="U114" s="31" t="s">
        <v>47</v>
      </c>
      <c r="V114" s="31" t="s">
        <v>941</v>
      </c>
      <c r="W114" s="31" t="s">
        <v>974</v>
      </c>
      <c r="X114" s="31" t="s">
        <v>975</v>
      </c>
      <c r="Y114" s="31" t="s">
        <v>85</v>
      </c>
      <c r="Z114" s="31" t="s">
        <v>86</v>
      </c>
      <c r="AA114" s="31">
        <v>130.16</v>
      </c>
      <c r="AB114" s="31" t="s">
        <v>941</v>
      </c>
      <c r="AC114" s="31" t="s">
        <v>54</v>
      </c>
      <c r="AD114" s="31" t="s">
        <v>55</v>
      </c>
      <c r="AE114" s="31">
        <v>4</v>
      </c>
      <c r="AF114" s="31" t="s">
        <v>88</v>
      </c>
      <c r="AG114" s="31" t="s">
        <v>57</v>
      </c>
      <c r="AH114" s="31"/>
      <c r="AI114" s="31"/>
      <c r="AJ114" s="31" t="s">
        <v>976</v>
      </c>
      <c r="AK114" s="31" t="s">
        <v>977</v>
      </c>
      <c r="AL114" s="31" t="s">
        <v>60</v>
      </c>
      <c r="AM114" s="31"/>
      <c r="AN114" s="31"/>
      <c r="AO114" s="31"/>
      <c r="AP114" s="9" t="str">
        <f t="shared" si="11"/>
        <v>Validado</v>
      </c>
    </row>
    <row r="115" spans="1:42" x14ac:dyDescent="0.25">
      <c r="A115" s="15" t="str">
        <f t="shared" si="6"/>
        <v>SVO0G01</v>
      </c>
      <c r="B115" s="15" t="str">
        <f t="shared" si="7"/>
        <v>T114507367</v>
      </c>
      <c r="C115" s="15" t="str">
        <f>VLOOKUP(A115,Destinatario!A:B,2,)</f>
        <v>EDMILTON</v>
      </c>
      <c r="D115" s="45">
        <f>VLOOKUP(Y115,CTB!A:C,3,)</f>
        <v>195.23</v>
      </c>
      <c r="E115" s="4" t="str">
        <f t="shared" si="8"/>
        <v>Validado</v>
      </c>
      <c r="F115" s="8">
        <f t="shared" si="9"/>
        <v>45448</v>
      </c>
      <c r="G115" s="15" t="str">
        <f t="shared" si="10"/>
        <v xml:space="preserve"> Processo de indicação validado pela Movida</v>
      </c>
      <c r="H115" s="16">
        <v>45421.748611111107</v>
      </c>
      <c r="I115" s="15" t="str">
        <f>IFERROR(IF(E115 = "Validado","Enviado",IF(AND(G115 = " Link enviado",G115 = " Aguardando envio do link"),"Enviar",IF(G115 = " Aguardando envio do link", "Enviar",(VLOOKUP(B115,LogEnvio!A:B,2,))))),"Enviar")</f>
        <v>Enviado</v>
      </c>
      <c r="J115" s="31">
        <v>18532291</v>
      </c>
      <c r="K115" s="31" t="s">
        <v>978</v>
      </c>
      <c r="L115" s="31" t="s">
        <v>979</v>
      </c>
      <c r="M115" s="31" t="s">
        <v>42</v>
      </c>
      <c r="N115" s="31" t="s">
        <v>980</v>
      </c>
      <c r="O115" s="31" t="s">
        <v>981</v>
      </c>
      <c r="P115" s="31" t="s">
        <v>982</v>
      </c>
      <c r="Q115" s="31"/>
      <c r="R115" s="31"/>
      <c r="S115" s="31"/>
      <c r="T115" s="31" t="s">
        <v>983</v>
      </c>
      <c r="U115" s="31" t="s">
        <v>47</v>
      </c>
      <c r="V115" s="31" t="s">
        <v>48</v>
      </c>
      <c r="W115" s="31" t="s">
        <v>984</v>
      </c>
      <c r="X115" s="31" t="s">
        <v>287</v>
      </c>
      <c r="Y115" s="31" t="s">
        <v>178</v>
      </c>
      <c r="Z115" s="31" t="s">
        <v>179</v>
      </c>
      <c r="AA115" s="31">
        <v>195.23</v>
      </c>
      <c r="AB115" s="31" t="s">
        <v>720</v>
      </c>
      <c r="AC115" s="31" t="s">
        <v>54</v>
      </c>
      <c r="AD115" s="31" t="s">
        <v>55</v>
      </c>
      <c r="AE115" s="31">
        <v>5</v>
      </c>
      <c r="AF115" s="31" t="s">
        <v>100</v>
      </c>
      <c r="AG115" s="31" t="s">
        <v>57</v>
      </c>
      <c r="AH115" s="31"/>
      <c r="AI115" s="31"/>
      <c r="AJ115" s="31" t="s">
        <v>976</v>
      </c>
      <c r="AK115" s="31" t="s">
        <v>985</v>
      </c>
      <c r="AL115" s="31" t="s">
        <v>60</v>
      </c>
      <c r="AM115" s="31"/>
      <c r="AN115" s="31" t="s">
        <v>61</v>
      </c>
      <c r="AO115" s="31"/>
      <c r="AP115" s="9" t="str">
        <f t="shared" si="11"/>
        <v>Validado</v>
      </c>
    </row>
    <row r="116" spans="1:42" x14ac:dyDescent="0.25">
      <c r="A116" s="15" t="str">
        <f t="shared" si="6"/>
        <v>SYG0E29</v>
      </c>
      <c r="B116" s="15" t="str">
        <f t="shared" si="7"/>
        <v>F005724751</v>
      </c>
      <c r="C116" s="15" t="str">
        <f>VLOOKUP(A116,Destinatario!A:B,2,)</f>
        <v>LEANDRO</v>
      </c>
      <c r="D116" s="45">
        <f>VLOOKUP(Y116,CTB!A:C,3,)</f>
        <v>130.16</v>
      </c>
      <c r="E116" s="4" t="str">
        <f t="shared" si="8"/>
        <v>Validado</v>
      </c>
      <c r="F116" s="8">
        <f t="shared" si="9"/>
        <v>45444</v>
      </c>
      <c r="G116" s="15" t="str">
        <f t="shared" si="10"/>
        <v xml:space="preserve"> Processo de indicação validado pela Movida</v>
      </c>
      <c r="H116" s="16">
        <v>45421.498611111107</v>
      </c>
      <c r="I116" s="15" t="str">
        <f>IFERROR(IF(E116 = "Validado","Enviado",IF(AND(G116 = " Link enviado",G116 = " Aguardando envio do link"),"Enviar",IF(G116 = " Aguardando envio do link", "Enviar",(VLOOKUP(B116,LogEnvio!A:B,2,))))),"Enviar")</f>
        <v>Enviado</v>
      </c>
      <c r="J116" s="31">
        <v>18535514</v>
      </c>
      <c r="K116" s="31" t="s">
        <v>774</v>
      </c>
      <c r="L116" s="31" t="s">
        <v>775</v>
      </c>
      <c r="M116" s="31" t="s">
        <v>42</v>
      </c>
      <c r="N116" s="31" t="s">
        <v>986</v>
      </c>
      <c r="O116" s="31" t="s">
        <v>987</v>
      </c>
      <c r="P116" s="31" t="s">
        <v>988</v>
      </c>
      <c r="Q116" s="31"/>
      <c r="R116" s="31" t="s">
        <v>988</v>
      </c>
      <c r="S116" s="31"/>
      <c r="T116" s="31" t="s">
        <v>411</v>
      </c>
      <c r="U116" s="31" t="s">
        <v>47</v>
      </c>
      <c r="V116" s="31" t="s">
        <v>636</v>
      </c>
      <c r="W116" s="31" t="s">
        <v>989</v>
      </c>
      <c r="X116" s="31" t="s">
        <v>414</v>
      </c>
      <c r="Y116" s="31" t="s">
        <v>85</v>
      </c>
      <c r="Z116" s="31" t="s">
        <v>86</v>
      </c>
      <c r="AA116" s="31">
        <v>130.16</v>
      </c>
      <c r="AB116" s="31" t="s">
        <v>636</v>
      </c>
      <c r="AC116" s="31" t="s">
        <v>75</v>
      </c>
      <c r="AD116" s="31" t="s">
        <v>55</v>
      </c>
      <c r="AE116" s="31">
        <v>4</v>
      </c>
      <c r="AF116" s="31" t="s">
        <v>88</v>
      </c>
      <c r="AG116" s="31" t="s">
        <v>57</v>
      </c>
      <c r="AH116" s="31"/>
      <c r="AI116" s="31"/>
      <c r="AJ116" s="31" t="s">
        <v>976</v>
      </c>
      <c r="AK116" s="31" t="s">
        <v>782</v>
      </c>
      <c r="AL116" s="31" t="s">
        <v>60</v>
      </c>
      <c r="AM116" s="31"/>
      <c r="AN116" s="31" t="s">
        <v>61</v>
      </c>
      <c r="AO116" s="31"/>
      <c r="AP116" s="9" t="str">
        <f t="shared" si="11"/>
        <v>Validado</v>
      </c>
    </row>
    <row r="117" spans="1:42" x14ac:dyDescent="0.25">
      <c r="A117" s="15" t="str">
        <f t="shared" si="6"/>
        <v>SYG0E29</v>
      </c>
      <c r="B117" s="15" t="str">
        <f t="shared" si="7"/>
        <v>F005724750</v>
      </c>
      <c r="C117" s="15" t="str">
        <f>VLOOKUP(A117,Destinatario!A:B,2,)</f>
        <v>LEANDRO</v>
      </c>
      <c r="D117" s="45">
        <f>VLOOKUP(Y117,CTB!A:C,3,)</f>
        <v>130.16</v>
      </c>
      <c r="E117" s="4" t="str">
        <f t="shared" si="8"/>
        <v>Validado</v>
      </c>
      <c r="F117" s="8">
        <f t="shared" si="9"/>
        <v>45444</v>
      </c>
      <c r="G117" s="15" t="str">
        <f t="shared" si="10"/>
        <v xml:space="preserve"> Processo de indicação validado pela Movida</v>
      </c>
      <c r="H117" s="16">
        <v>45421.496527777781</v>
      </c>
      <c r="I117" s="15" t="str">
        <f>IFERROR(IF(E117 = "Validado","Enviado",IF(AND(G117 = " Link enviado",G117 = " Aguardando envio do link"),"Enviar",IF(G117 = " Aguardando envio do link", "Enviar",(VLOOKUP(B117,LogEnvio!A:B,2,))))),"Enviar")</f>
        <v>Enviado</v>
      </c>
      <c r="J117" s="31">
        <v>18535521</v>
      </c>
      <c r="K117" s="31" t="s">
        <v>774</v>
      </c>
      <c r="L117" s="31" t="s">
        <v>775</v>
      </c>
      <c r="M117" s="31" t="s">
        <v>42</v>
      </c>
      <c r="N117" s="31" t="s">
        <v>990</v>
      </c>
      <c r="O117" s="31" t="s">
        <v>991</v>
      </c>
      <c r="P117" s="31" t="s">
        <v>992</v>
      </c>
      <c r="Q117" s="31"/>
      <c r="R117" s="31" t="s">
        <v>992</v>
      </c>
      <c r="S117" s="31"/>
      <c r="T117" s="31" t="s">
        <v>411</v>
      </c>
      <c r="U117" s="31" t="s">
        <v>47</v>
      </c>
      <c r="V117" s="31" t="s">
        <v>636</v>
      </c>
      <c r="W117" s="31" t="s">
        <v>993</v>
      </c>
      <c r="X117" s="31" t="s">
        <v>414</v>
      </c>
      <c r="Y117" s="31" t="s">
        <v>85</v>
      </c>
      <c r="Z117" s="31" t="s">
        <v>86</v>
      </c>
      <c r="AA117" s="31">
        <v>130.16</v>
      </c>
      <c r="AB117" s="31" t="s">
        <v>636</v>
      </c>
      <c r="AC117" s="31" t="s">
        <v>75</v>
      </c>
      <c r="AD117" s="31" t="s">
        <v>55</v>
      </c>
      <c r="AE117" s="31">
        <v>4</v>
      </c>
      <c r="AF117" s="31" t="s">
        <v>88</v>
      </c>
      <c r="AG117" s="31" t="s">
        <v>57</v>
      </c>
      <c r="AH117" s="31"/>
      <c r="AI117" s="31"/>
      <c r="AJ117" s="31" t="s">
        <v>976</v>
      </c>
      <c r="AK117" s="31" t="s">
        <v>782</v>
      </c>
      <c r="AL117" s="31" t="s">
        <v>60</v>
      </c>
      <c r="AM117" s="31"/>
      <c r="AN117" s="31" t="s">
        <v>61</v>
      </c>
      <c r="AO117" s="31"/>
      <c r="AP117" s="9" t="str">
        <f t="shared" si="11"/>
        <v>Validado</v>
      </c>
    </row>
    <row r="118" spans="1:42" x14ac:dyDescent="0.25">
      <c r="A118" s="15" t="str">
        <f t="shared" si="6"/>
        <v>SSS4D95</v>
      </c>
      <c r="B118" s="15" t="str">
        <f t="shared" si="7"/>
        <v>V606600291</v>
      </c>
      <c r="C118" s="15" t="str">
        <f>VLOOKUP(A118,Destinatario!A:B,2,)</f>
        <v>ADRIANO</v>
      </c>
      <c r="D118" s="45">
        <f>VLOOKUP(Y118,CTB!A:C,3,)</f>
        <v>195.23</v>
      </c>
      <c r="E118" s="4" t="str">
        <f t="shared" si="8"/>
        <v>Validado</v>
      </c>
      <c r="F118" s="8">
        <f t="shared" si="9"/>
        <v>45434</v>
      </c>
      <c r="G118" s="15" t="str">
        <f t="shared" si="10"/>
        <v xml:space="preserve"> Processo de indicação validado pela Movida</v>
      </c>
      <c r="H118" s="16">
        <v>45421.690972222219</v>
      </c>
      <c r="I118" s="15" t="str">
        <f>IFERROR(IF(E118 = "Validado","Enviado",IF(AND(G118 = " Link enviado",G118 = " Aguardando envio do link"),"Enviar",IF(G118 = " Aguardando envio do link", "Enviar",(VLOOKUP(B118,LogEnvio!A:B,2,))))),"Enviar")</f>
        <v>Enviado</v>
      </c>
      <c r="J118" s="31">
        <v>18548799</v>
      </c>
      <c r="K118" s="31" t="s">
        <v>994</v>
      </c>
      <c r="L118" s="31" t="s">
        <v>995</v>
      </c>
      <c r="M118" s="31" t="s">
        <v>42</v>
      </c>
      <c r="N118" s="31" t="s">
        <v>996</v>
      </c>
      <c r="O118" s="31" t="s">
        <v>997</v>
      </c>
      <c r="P118" s="31" t="s">
        <v>998</v>
      </c>
      <c r="Q118" s="31"/>
      <c r="R118" s="31"/>
      <c r="S118" s="31"/>
      <c r="T118" s="31" t="s">
        <v>999</v>
      </c>
      <c r="U118" s="31" t="s">
        <v>68</v>
      </c>
      <c r="V118" s="31" t="s">
        <v>709</v>
      </c>
      <c r="W118" s="31" t="s">
        <v>1000</v>
      </c>
      <c r="X118" s="31" t="s">
        <v>1001</v>
      </c>
      <c r="Y118" s="31" t="s">
        <v>111</v>
      </c>
      <c r="Z118" s="31" t="s">
        <v>112</v>
      </c>
      <c r="AA118" s="31">
        <v>195.23</v>
      </c>
      <c r="AB118" s="31" t="s">
        <v>709</v>
      </c>
      <c r="AC118" s="31" t="s">
        <v>54</v>
      </c>
      <c r="AD118" s="31" t="s">
        <v>55</v>
      </c>
      <c r="AE118" s="31">
        <v>5</v>
      </c>
      <c r="AF118" s="31" t="s">
        <v>100</v>
      </c>
      <c r="AG118" s="31" t="s">
        <v>57</v>
      </c>
      <c r="AH118" s="31"/>
      <c r="AI118" s="31"/>
      <c r="AJ118" s="31" t="s">
        <v>535</v>
      </c>
      <c r="AK118" s="31" t="s">
        <v>1002</v>
      </c>
      <c r="AL118" s="31" t="s">
        <v>60</v>
      </c>
      <c r="AM118" s="31"/>
      <c r="AN118" s="31" t="s">
        <v>61</v>
      </c>
      <c r="AO118" s="31"/>
      <c r="AP118" s="9" t="str">
        <f t="shared" si="11"/>
        <v>Validado</v>
      </c>
    </row>
    <row r="119" spans="1:42" x14ac:dyDescent="0.25">
      <c r="A119" s="15" t="str">
        <f t="shared" si="6"/>
        <v>SYG0F19</v>
      </c>
      <c r="B119" s="15" t="str">
        <f t="shared" si="7"/>
        <v>CRC0387257</v>
      </c>
      <c r="C119" s="15" t="str">
        <f>VLOOKUP(A119,Destinatario!A:B,2,)</f>
        <v>MATEUS</v>
      </c>
      <c r="D119" s="45">
        <f>VLOOKUP(Y119,CTB!A:C,3,)</f>
        <v>130.16</v>
      </c>
      <c r="E119" s="4" t="str">
        <f t="shared" si="8"/>
        <v>Validado</v>
      </c>
      <c r="F119" s="8">
        <f t="shared" si="9"/>
        <v>45448</v>
      </c>
      <c r="G119" s="15" t="str">
        <f t="shared" si="10"/>
        <v xml:space="preserve"> Processo de indicação validado pela Movida</v>
      </c>
      <c r="H119" s="16">
        <v>45421.490972222222</v>
      </c>
      <c r="I119" s="15" t="str">
        <f>IFERROR(IF(E119 = "Validado","Enviado",IF(AND(G119 = " Link enviado",G119 = " Aguardando envio do link"),"Enviar",IF(G119 = " Aguardando envio do link", "Enviar",(VLOOKUP(B119,LogEnvio!A:B,2,))))),"Enviar")</f>
        <v>Enviado</v>
      </c>
      <c r="J119" s="31">
        <v>18559105</v>
      </c>
      <c r="K119" s="31" t="s">
        <v>1003</v>
      </c>
      <c r="L119" s="31" t="s">
        <v>1004</v>
      </c>
      <c r="M119" s="31" t="s">
        <v>42</v>
      </c>
      <c r="N119" s="31" t="s">
        <v>1005</v>
      </c>
      <c r="O119" s="31" t="s">
        <v>1006</v>
      </c>
      <c r="P119" s="31" t="s">
        <v>1007</v>
      </c>
      <c r="Q119" s="31"/>
      <c r="R119" s="31" t="s">
        <v>1007</v>
      </c>
      <c r="S119" s="31"/>
      <c r="T119" s="31" t="s">
        <v>1008</v>
      </c>
      <c r="U119" s="31" t="s">
        <v>47</v>
      </c>
      <c r="V119" s="31" t="s">
        <v>720</v>
      </c>
      <c r="W119" s="31" t="s">
        <v>1009</v>
      </c>
      <c r="X119" s="31" t="s">
        <v>1010</v>
      </c>
      <c r="Y119" s="31" t="s">
        <v>85</v>
      </c>
      <c r="Z119" s="31" t="s">
        <v>86</v>
      </c>
      <c r="AA119" s="31">
        <v>130.16</v>
      </c>
      <c r="AB119" s="31" t="s">
        <v>720</v>
      </c>
      <c r="AC119" s="31" t="s">
        <v>54</v>
      </c>
      <c r="AD119" s="31" t="s">
        <v>55</v>
      </c>
      <c r="AE119" s="31">
        <v>4</v>
      </c>
      <c r="AF119" s="31" t="s">
        <v>88</v>
      </c>
      <c r="AG119" s="31" t="s">
        <v>57</v>
      </c>
      <c r="AH119" s="31"/>
      <c r="AI119" s="31"/>
      <c r="AJ119" s="31" t="s">
        <v>564</v>
      </c>
      <c r="AK119" s="31" t="s">
        <v>1011</v>
      </c>
      <c r="AL119" s="31" t="s">
        <v>60</v>
      </c>
      <c r="AM119" s="31"/>
      <c r="AN119" s="31"/>
      <c r="AO119" s="31"/>
      <c r="AP119" s="9" t="str">
        <f t="shared" si="11"/>
        <v>Validado</v>
      </c>
    </row>
    <row r="120" spans="1:42" x14ac:dyDescent="0.25">
      <c r="A120" s="15" t="str">
        <f t="shared" si="6"/>
        <v>STT7J80</v>
      </c>
      <c r="B120" s="15" t="str">
        <f t="shared" si="7"/>
        <v>AA05215576</v>
      </c>
      <c r="C120" s="15" t="str">
        <f>VLOOKUP(A120,Destinatario!A:B,2,)</f>
        <v>THIAGO</v>
      </c>
      <c r="D120" s="45">
        <f>VLOOKUP(Y120,CTB!A:C,3,)</f>
        <v>293.47000000000003</v>
      </c>
      <c r="E120" s="4" t="str">
        <f t="shared" si="8"/>
        <v>Validado</v>
      </c>
      <c r="F120" s="8">
        <f t="shared" si="9"/>
        <v>45441</v>
      </c>
      <c r="G120" s="15" t="str">
        <f t="shared" si="10"/>
        <v xml:space="preserve"> Processo de indicação validado pela Movida</v>
      </c>
      <c r="H120" s="16">
        <v>45421.395833333343</v>
      </c>
      <c r="I120" s="15" t="str">
        <f>IFERROR(IF(E120 = "Validado","Enviado",IF(AND(G120 = " Link enviado",G120 = " Aguardando envio do link"),"Enviar",IF(G120 = " Aguardando envio do link", "Enviar",(VLOOKUP(B120,LogEnvio!A:B,2,))))),"Enviar")</f>
        <v>Enviado</v>
      </c>
      <c r="J120" s="31">
        <v>18560058</v>
      </c>
      <c r="K120" s="31" t="s">
        <v>1012</v>
      </c>
      <c r="L120" s="31" t="s">
        <v>1013</v>
      </c>
      <c r="M120" s="31" t="s">
        <v>42</v>
      </c>
      <c r="N120" s="31" t="s">
        <v>1014</v>
      </c>
      <c r="O120" s="31" t="s">
        <v>1015</v>
      </c>
      <c r="P120" s="31" t="s">
        <v>1016</v>
      </c>
      <c r="Q120" s="31"/>
      <c r="R120" s="31"/>
      <c r="S120" s="31"/>
      <c r="T120" s="31" t="s">
        <v>1017</v>
      </c>
      <c r="U120" s="31" t="s">
        <v>47</v>
      </c>
      <c r="V120" s="31" t="s">
        <v>597</v>
      </c>
      <c r="W120" s="31" t="s">
        <v>1018</v>
      </c>
      <c r="X120" s="31" t="s">
        <v>771</v>
      </c>
      <c r="Y120" s="31" t="s">
        <v>626</v>
      </c>
      <c r="Z120" s="31" t="s">
        <v>627</v>
      </c>
      <c r="AA120" s="31">
        <v>293.47000000000003</v>
      </c>
      <c r="AB120" s="31" t="s">
        <v>597</v>
      </c>
      <c r="AC120" s="31" t="s">
        <v>54</v>
      </c>
      <c r="AD120" s="31" t="s">
        <v>55</v>
      </c>
      <c r="AE120" s="31">
        <v>7</v>
      </c>
      <c r="AF120" s="31" t="s">
        <v>56</v>
      </c>
      <c r="AG120" s="31" t="s">
        <v>57</v>
      </c>
      <c r="AH120" s="31"/>
      <c r="AI120" s="31"/>
      <c r="AJ120" s="31" t="s">
        <v>564</v>
      </c>
      <c r="AK120" s="31" t="s">
        <v>1019</v>
      </c>
      <c r="AL120" s="31" t="s">
        <v>60</v>
      </c>
      <c r="AM120" s="31"/>
      <c r="AN120" s="31"/>
      <c r="AO120" s="31"/>
      <c r="AP120" s="9" t="str">
        <f t="shared" si="11"/>
        <v>Validado</v>
      </c>
    </row>
    <row r="121" spans="1:42" x14ac:dyDescent="0.25">
      <c r="A121" s="15" t="str">
        <f t="shared" si="6"/>
        <v>SYG0E79</v>
      </c>
      <c r="B121" s="15" t="str">
        <f t="shared" si="7"/>
        <v>E027206210</v>
      </c>
      <c r="C121" s="15" t="str">
        <f>VLOOKUP(A121,Destinatario!A:B,2,)</f>
        <v>HENRIQUE</v>
      </c>
      <c r="D121" s="45">
        <f>VLOOKUP(Y121,CTB!A:C,3,)</f>
        <v>130.16</v>
      </c>
      <c r="E121" s="4" t="str">
        <f t="shared" ca="1" si="8"/>
        <v>1 a 7 dias</v>
      </c>
      <c r="F121" s="8">
        <f t="shared" si="9"/>
        <v>45462</v>
      </c>
      <c r="G121" s="15" t="str">
        <f t="shared" si="10"/>
        <v xml:space="preserve"> Upload Cnh pendente</v>
      </c>
      <c r="H121" s="16">
        <v>45421.484027777777</v>
      </c>
      <c r="I121" s="15" t="str">
        <f ca="1">IFERROR(IF(E121 = "Validado","Enviado",IF(AND(G121 = " Link enviado",G121 = " Aguardando envio do link"),"Enviar",IF(G121 = " Aguardando envio do link", "Enviar",(VLOOKUP(B121,LogEnvio!A:B,2,))))),"Enviar")</f>
        <v>Enviar</v>
      </c>
      <c r="J121" s="31">
        <v>18561228</v>
      </c>
      <c r="K121" s="31" t="s">
        <v>930</v>
      </c>
      <c r="L121" s="31" t="s">
        <v>931</v>
      </c>
      <c r="M121" s="31" t="s">
        <v>42</v>
      </c>
      <c r="N121" s="31" t="s">
        <v>1020</v>
      </c>
      <c r="O121" s="31" t="s">
        <v>1021</v>
      </c>
      <c r="P121" s="31" t="s">
        <v>1022</v>
      </c>
      <c r="Q121" s="31"/>
      <c r="R121" s="31" t="s">
        <v>1022</v>
      </c>
      <c r="S121" s="31"/>
      <c r="T121" s="31" t="s">
        <v>327</v>
      </c>
      <c r="U121" s="31" t="s">
        <v>47</v>
      </c>
      <c r="V121" s="31" t="s">
        <v>1023</v>
      </c>
      <c r="W121" s="31" t="s">
        <v>1024</v>
      </c>
      <c r="X121" s="31" t="s">
        <v>596</v>
      </c>
      <c r="Y121" s="31" t="s">
        <v>85</v>
      </c>
      <c r="Z121" s="31" t="s">
        <v>86</v>
      </c>
      <c r="AA121" s="31">
        <v>130.16</v>
      </c>
      <c r="AB121" s="31" t="s">
        <v>1023</v>
      </c>
      <c r="AC121" s="31" t="s">
        <v>54</v>
      </c>
      <c r="AD121" s="31" t="s">
        <v>157</v>
      </c>
      <c r="AE121" s="31">
        <v>4</v>
      </c>
      <c r="AF121" s="31" t="s">
        <v>88</v>
      </c>
      <c r="AG121" s="31" t="s">
        <v>57</v>
      </c>
      <c r="AH121" s="31"/>
      <c r="AI121" s="31"/>
      <c r="AJ121" s="31" t="s">
        <v>564</v>
      </c>
      <c r="AK121" s="31"/>
      <c r="AL121" s="31" t="s">
        <v>310</v>
      </c>
      <c r="AM121" s="31"/>
      <c r="AN121" s="31"/>
      <c r="AO121" s="31"/>
      <c r="AP121" s="9" t="str">
        <f t="shared" ca="1" si="11"/>
        <v>1 a 7 dias</v>
      </c>
    </row>
    <row r="122" spans="1:42" x14ac:dyDescent="0.25">
      <c r="A122" s="15" t="str">
        <f t="shared" si="6"/>
        <v>SYG0C53</v>
      </c>
      <c r="B122" s="15" t="str">
        <f t="shared" si="7"/>
        <v>X002895960</v>
      </c>
      <c r="C122" s="15" t="str">
        <f>VLOOKUP(A122,Destinatario!A:B,2,)</f>
        <v>LEANDRO</v>
      </c>
      <c r="D122" s="45">
        <f>VLOOKUP(Y122,CTB!A:C,3,)</f>
        <v>130.16</v>
      </c>
      <c r="E122" s="4" t="str">
        <f t="shared" si="8"/>
        <v>Validado</v>
      </c>
      <c r="F122" s="8">
        <f t="shared" si="9"/>
        <v>45448</v>
      </c>
      <c r="G122" s="15" t="str">
        <f t="shared" si="10"/>
        <v xml:space="preserve"> Processo de indicação validado pela Movida</v>
      </c>
      <c r="H122" s="15"/>
      <c r="I122" s="15" t="str">
        <f>IFERROR(IF(E122 = "Validado","Enviado",IF(AND(G122 = " Link enviado",G122 = " Aguardando envio do link"),"Enviar",IF(G122 = " Aguardando envio do link", "Enviar",(VLOOKUP(B122,LogEnvio!A:B,2,))))),"Enviar")</f>
        <v>Enviado</v>
      </c>
      <c r="J122" s="31">
        <v>18562031</v>
      </c>
      <c r="K122" s="31" t="s">
        <v>1025</v>
      </c>
      <c r="L122" s="31" t="s">
        <v>1026</v>
      </c>
      <c r="M122" s="31" t="s">
        <v>42</v>
      </c>
      <c r="N122" s="31" t="s">
        <v>1027</v>
      </c>
      <c r="O122" s="31" t="s">
        <v>1028</v>
      </c>
      <c r="P122" s="31" t="s">
        <v>1029</v>
      </c>
      <c r="Q122" s="31"/>
      <c r="R122" s="31" t="s">
        <v>1029</v>
      </c>
      <c r="S122" s="31"/>
      <c r="T122" s="31" t="s">
        <v>389</v>
      </c>
      <c r="U122" s="31" t="s">
        <v>47</v>
      </c>
      <c r="V122" s="31" t="s">
        <v>720</v>
      </c>
      <c r="W122" s="31" t="s">
        <v>1030</v>
      </c>
      <c r="X122" s="31" t="s">
        <v>1031</v>
      </c>
      <c r="Y122" s="31" t="s">
        <v>85</v>
      </c>
      <c r="Z122" s="31" t="s">
        <v>86</v>
      </c>
      <c r="AA122" s="31">
        <v>130.16</v>
      </c>
      <c r="AB122" s="31" t="s">
        <v>720</v>
      </c>
      <c r="AC122" s="31" t="s">
        <v>54</v>
      </c>
      <c r="AD122" s="31" t="s">
        <v>55</v>
      </c>
      <c r="AE122" s="31">
        <v>4</v>
      </c>
      <c r="AF122" s="31" t="s">
        <v>88</v>
      </c>
      <c r="AG122" s="31" t="s">
        <v>57</v>
      </c>
      <c r="AH122" s="31"/>
      <c r="AI122" s="31"/>
      <c r="AJ122" s="31" t="s">
        <v>564</v>
      </c>
      <c r="AK122" s="31" t="s">
        <v>1032</v>
      </c>
      <c r="AL122" s="31" t="s">
        <v>60</v>
      </c>
      <c r="AM122" s="31"/>
      <c r="AN122" s="31"/>
      <c r="AO122" s="31"/>
      <c r="AP122" s="9" t="str">
        <f t="shared" si="11"/>
        <v>Validado</v>
      </c>
    </row>
    <row r="123" spans="1:42" x14ac:dyDescent="0.25">
      <c r="A123" s="15" t="str">
        <f t="shared" si="6"/>
        <v>SYG0C28</v>
      </c>
      <c r="B123" s="15" t="str">
        <f t="shared" si="7"/>
        <v>TE00377987</v>
      </c>
      <c r="C123" s="15" t="str">
        <f>VLOOKUP(A123,Destinatario!A:B,2,)</f>
        <v>HENRIQUE</v>
      </c>
      <c r="D123" s="45">
        <f>VLOOKUP(Y123,CTB!A:C,3,)</f>
        <v>130.16</v>
      </c>
      <c r="E123" s="4" t="str">
        <f t="shared" si="8"/>
        <v>Validado</v>
      </c>
      <c r="F123" s="8">
        <f t="shared" si="9"/>
        <v>45462</v>
      </c>
      <c r="G123" s="15" t="str">
        <f t="shared" si="10"/>
        <v xml:space="preserve"> Processo de indicação validado pela Movida</v>
      </c>
      <c r="H123" s="15"/>
      <c r="I123" s="15" t="str">
        <f>IFERROR(IF(E123 = "Validado","Enviado",IF(AND(G123 = " Link enviado",G123 = " Aguardando envio do link"),"Enviar",IF(G123 = " Aguardando envio do link", "Enviar",(VLOOKUP(B123,LogEnvio!A:B,2,))))),"Enviar")</f>
        <v>Enviado</v>
      </c>
      <c r="J123" s="31">
        <v>18562267</v>
      </c>
      <c r="K123" s="31" t="s">
        <v>1033</v>
      </c>
      <c r="L123" s="31" t="s">
        <v>1034</v>
      </c>
      <c r="M123" s="31" t="s">
        <v>42</v>
      </c>
      <c r="N123" s="31" t="s">
        <v>1035</v>
      </c>
      <c r="O123" s="31" t="s">
        <v>1036</v>
      </c>
      <c r="P123" s="31" t="s">
        <v>1037</v>
      </c>
      <c r="Q123" s="31"/>
      <c r="R123" s="31" t="s">
        <v>1037</v>
      </c>
      <c r="S123" s="31"/>
      <c r="T123" s="31" t="s">
        <v>1038</v>
      </c>
      <c r="U123" s="31" t="s">
        <v>47</v>
      </c>
      <c r="V123" s="31" t="s">
        <v>1023</v>
      </c>
      <c r="W123" s="31" t="s">
        <v>1039</v>
      </c>
      <c r="X123" s="31" t="s">
        <v>1040</v>
      </c>
      <c r="Y123" s="31" t="s">
        <v>142</v>
      </c>
      <c r="Z123" s="31" t="s">
        <v>143</v>
      </c>
      <c r="AA123" s="31">
        <v>130.16</v>
      </c>
      <c r="AB123" s="31" t="s">
        <v>1023</v>
      </c>
      <c r="AC123" s="31" t="s">
        <v>54</v>
      </c>
      <c r="AD123" s="31" t="s">
        <v>55</v>
      </c>
      <c r="AE123" s="31">
        <v>4</v>
      </c>
      <c r="AF123" s="31" t="s">
        <v>88</v>
      </c>
      <c r="AG123" s="31" t="s">
        <v>57</v>
      </c>
      <c r="AH123" s="31"/>
      <c r="AI123" s="31"/>
      <c r="AJ123" s="31" t="s">
        <v>564</v>
      </c>
      <c r="AK123" s="31" t="s">
        <v>1041</v>
      </c>
      <c r="AL123" s="31" t="s">
        <v>60</v>
      </c>
      <c r="AM123" s="31"/>
      <c r="AN123" s="31"/>
      <c r="AO123" s="31"/>
      <c r="AP123" s="9" t="str">
        <f t="shared" si="11"/>
        <v>Validado</v>
      </c>
    </row>
    <row r="124" spans="1:42" x14ac:dyDescent="0.25">
      <c r="A124" s="15" t="str">
        <f t="shared" si="6"/>
        <v>SUX4G81</v>
      </c>
      <c r="B124" s="15" t="str">
        <f t="shared" si="7"/>
        <v>KK01220144</v>
      </c>
      <c r="C124" s="15" t="str">
        <f>VLOOKUP(A124,Destinatario!A:B,2,)</f>
        <v>EDMILTON</v>
      </c>
      <c r="D124" s="45">
        <f>VLOOKUP(Y124,CTB!A:C,3,)</f>
        <v>130.16</v>
      </c>
      <c r="E124" s="4" t="str">
        <f t="shared" si="8"/>
        <v>Validado</v>
      </c>
      <c r="F124" s="8">
        <f t="shared" si="9"/>
        <v>45444</v>
      </c>
      <c r="G124" s="15" t="str">
        <f t="shared" si="10"/>
        <v xml:space="preserve"> Processo de indicação validado pela Movida</v>
      </c>
      <c r="H124" s="15"/>
      <c r="I124" s="15" t="str">
        <f>IFERROR(IF(E124 = "Validado","Enviado",IF(AND(G124 = " Link enviado",G124 = " Aguardando envio do link"),"Enviar",IF(G124 = " Aguardando envio do link", "Enviar",(VLOOKUP(B124,LogEnvio!A:B,2,))))),"Enviar")</f>
        <v>Enviado</v>
      </c>
      <c r="J124" s="31">
        <v>18562561</v>
      </c>
      <c r="K124" s="31" t="s">
        <v>1042</v>
      </c>
      <c r="L124" s="31" t="s">
        <v>1043</v>
      </c>
      <c r="M124" s="31" t="s">
        <v>42</v>
      </c>
      <c r="N124" s="31" t="s">
        <v>1044</v>
      </c>
      <c r="O124" s="31" t="s">
        <v>1045</v>
      </c>
      <c r="P124" s="31" t="s">
        <v>1046</v>
      </c>
      <c r="Q124" s="31"/>
      <c r="R124" s="31"/>
      <c r="S124" s="31"/>
      <c r="T124" s="31" t="s">
        <v>1047</v>
      </c>
      <c r="U124" s="31" t="s">
        <v>68</v>
      </c>
      <c r="V124" s="31" t="s">
        <v>1048</v>
      </c>
      <c r="W124" s="31" t="s">
        <v>1049</v>
      </c>
      <c r="X124" s="31">
        <v>5300108</v>
      </c>
      <c r="Y124" s="31">
        <v>74550</v>
      </c>
      <c r="Z124" s="31" t="s">
        <v>1050</v>
      </c>
      <c r="AA124" s="31">
        <v>97.62</v>
      </c>
      <c r="AB124" s="31" t="s">
        <v>636</v>
      </c>
      <c r="AC124" s="31" t="s">
        <v>190</v>
      </c>
      <c r="AD124" s="31" t="s">
        <v>55</v>
      </c>
      <c r="AE124" s="31"/>
      <c r="AF124" s="31"/>
      <c r="AG124" s="31" t="s">
        <v>57</v>
      </c>
      <c r="AH124" s="31">
        <v>0</v>
      </c>
      <c r="AI124" s="31">
        <v>0</v>
      </c>
      <c r="AJ124" s="31" t="s">
        <v>564</v>
      </c>
      <c r="AK124" s="31" t="s">
        <v>1051</v>
      </c>
      <c r="AL124" s="31" t="s">
        <v>60</v>
      </c>
      <c r="AM124" s="31"/>
      <c r="AN124" s="31" t="s">
        <v>61</v>
      </c>
      <c r="AO124" s="31"/>
      <c r="AP124" s="9" t="str">
        <f t="shared" si="11"/>
        <v>Validado</v>
      </c>
    </row>
    <row r="125" spans="1:42" x14ac:dyDescent="0.25">
      <c r="A125" s="15" t="str">
        <f t="shared" si="6"/>
        <v>SSW3B71</v>
      </c>
      <c r="B125" s="15" t="str">
        <f t="shared" si="7"/>
        <v>S040726139</v>
      </c>
      <c r="C125" s="15" t="str">
        <f>VLOOKUP(A125,Destinatario!A:B,2,)</f>
        <v>EDMILTON</v>
      </c>
      <c r="D125" s="45">
        <f>VLOOKUP(Y125,CTB!A:C,3,)</f>
        <v>130.16</v>
      </c>
      <c r="E125" s="4" t="str">
        <f t="shared" si="8"/>
        <v>Validado</v>
      </c>
      <c r="F125" s="8">
        <f t="shared" si="9"/>
        <v>45442</v>
      </c>
      <c r="G125" s="15" t="str">
        <f t="shared" si="10"/>
        <v xml:space="preserve"> Processo de indicação validado pela Movida</v>
      </c>
      <c r="H125" s="16">
        <v>45421.394444444442</v>
      </c>
      <c r="I125" s="15" t="str">
        <f>IFERROR(IF(E125 = "Validado","Enviado",IF(AND(G125 = " Link enviado",G125 = " Aguardando envio do link"),"Enviar",IF(G125 = " Aguardando envio do link", "Enviar",(VLOOKUP(B125,LogEnvio!A:B,2,))))),"Enviar")</f>
        <v>Enviado</v>
      </c>
      <c r="J125" s="31">
        <v>18562929</v>
      </c>
      <c r="K125" s="31" t="s">
        <v>942</v>
      </c>
      <c r="L125" s="31" t="s">
        <v>943</v>
      </c>
      <c r="M125" s="31" t="s">
        <v>42</v>
      </c>
      <c r="N125" s="31" t="s">
        <v>1052</v>
      </c>
      <c r="O125" s="31" t="s">
        <v>1053</v>
      </c>
      <c r="P125" s="31" t="s">
        <v>1054</v>
      </c>
      <c r="Q125" s="31"/>
      <c r="R125" s="31"/>
      <c r="S125" s="31"/>
      <c r="T125" s="31" t="s">
        <v>107</v>
      </c>
      <c r="U125" s="31" t="s">
        <v>68</v>
      </c>
      <c r="V125" s="31" t="s">
        <v>48</v>
      </c>
      <c r="W125" s="31" t="s">
        <v>1055</v>
      </c>
      <c r="X125" s="31" t="s">
        <v>1056</v>
      </c>
      <c r="Y125" s="31" t="s">
        <v>85</v>
      </c>
      <c r="Z125" s="31" t="s">
        <v>86</v>
      </c>
      <c r="AA125" s="31">
        <v>130.16</v>
      </c>
      <c r="AB125" s="31" t="s">
        <v>834</v>
      </c>
      <c r="AC125" s="31" t="s">
        <v>190</v>
      </c>
      <c r="AD125" s="31" t="s">
        <v>55</v>
      </c>
      <c r="AE125" s="31">
        <v>4</v>
      </c>
      <c r="AF125" s="31" t="s">
        <v>88</v>
      </c>
      <c r="AG125" s="31" t="s">
        <v>57</v>
      </c>
      <c r="AH125" s="31">
        <v>0</v>
      </c>
      <c r="AI125" s="31">
        <v>0</v>
      </c>
      <c r="AJ125" s="31" t="s">
        <v>564</v>
      </c>
      <c r="AK125" s="31" t="s">
        <v>949</v>
      </c>
      <c r="AL125" s="31" t="s">
        <v>60</v>
      </c>
      <c r="AM125" s="31"/>
      <c r="AN125" s="31" t="s">
        <v>61</v>
      </c>
      <c r="AO125" s="31"/>
      <c r="AP125" s="9" t="str">
        <f t="shared" si="11"/>
        <v>Validado</v>
      </c>
    </row>
    <row r="126" spans="1:42" x14ac:dyDescent="0.25">
      <c r="A126" s="15" t="str">
        <f t="shared" si="6"/>
        <v>FKL5I91</v>
      </c>
      <c r="B126" s="15" t="str">
        <f t="shared" si="7"/>
        <v>E027196374</v>
      </c>
      <c r="C126" s="15" t="str">
        <f>VLOOKUP(A126,Destinatario!A:B,2,)</f>
        <v>HENRIQUE</v>
      </c>
      <c r="D126" s="45">
        <f>VLOOKUP(Y126,CTB!A:C,3,)</f>
        <v>130.16</v>
      </c>
      <c r="E126" s="4" t="str">
        <f t="shared" ca="1" si="8"/>
        <v>1 a 7 dias</v>
      </c>
      <c r="F126" s="8">
        <f t="shared" si="9"/>
        <v>45462</v>
      </c>
      <c r="G126" s="15" t="str">
        <f t="shared" si="10"/>
        <v xml:space="preserve"> Upload Cnh pendente</v>
      </c>
      <c r="H126" s="16">
        <v>45421.479166666657</v>
      </c>
      <c r="I126" s="15" t="str">
        <f ca="1">IFERROR(IF(E126 = "Validado","Enviado",IF(AND(G126 = " Link enviado",G126 = " Aguardando envio do link"),"Enviar",IF(G126 = " Aguardando envio do link", "Enviar",(VLOOKUP(B126,LogEnvio!A:B,2,))))),"Enviar")</f>
        <v>Enviar</v>
      </c>
      <c r="J126" s="31">
        <v>18563260</v>
      </c>
      <c r="K126" s="31" t="s">
        <v>1057</v>
      </c>
      <c r="L126" s="31" t="s">
        <v>1058</v>
      </c>
      <c r="M126" s="31" t="s">
        <v>42</v>
      </c>
      <c r="N126" s="31" t="s">
        <v>1059</v>
      </c>
      <c r="O126" s="31" t="s">
        <v>1060</v>
      </c>
      <c r="P126" s="31" t="s">
        <v>1061</v>
      </c>
      <c r="Q126" s="31"/>
      <c r="R126" s="31" t="s">
        <v>1061</v>
      </c>
      <c r="S126" s="31"/>
      <c r="T126" s="31" t="s">
        <v>1062</v>
      </c>
      <c r="U126" s="31" t="s">
        <v>47</v>
      </c>
      <c r="V126" s="31" t="s">
        <v>1023</v>
      </c>
      <c r="W126" s="31" t="s">
        <v>1063</v>
      </c>
      <c r="X126" s="31" t="s">
        <v>1064</v>
      </c>
      <c r="Y126" s="31" t="s">
        <v>85</v>
      </c>
      <c r="Z126" s="31" t="s">
        <v>86</v>
      </c>
      <c r="AA126" s="31">
        <v>130.16</v>
      </c>
      <c r="AB126" s="31" t="s">
        <v>1023</v>
      </c>
      <c r="AC126" s="31" t="s">
        <v>54</v>
      </c>
      <c r="AD126" s="31" t="s">
        <v>157</v>
      </c>
      <c r="AE126" s="31">
        <v>4</v>
      </c>
      <c r="AF126" s="31" t="s">
        <v>88</v>
      </c>
      <c r="AG126" s="31" t="s">
        <v>57</v>
      </c>
      <c r="AH126" s="31"/>
      <c r="AI126" s="31"/>
      <c r="AJ126" s="31" t="s">
        <v>564</v>
      </c>
      <c r="AK126" s="31"/>
      <c r="AL126" s="31" t="s">
        <v>310</v>
      </c>
      <c r="AM126" s="31"/>
      <c r="AN126" s="31"/>
      <c r="AO126" s="31"/>
      <c r="AP126" s="9" t="str">
        <f t="shared" ca="1" si="11"/>
        <v>1 a 7 dias</v>
      </c>
    </row>
    <row r="127" spans="1:42" x14ac:dyDescent="0.25">
      <c r="A127" s="15" t="str">
        <f t="shared" si="6"/>
        <v>SUX4G81</v>
      </c>
      <c r="B127" s="15" t="str">
        <f t="shared" si="7"/>
        <v>YE02306638</v>
      </c>
      <c r="C127" s="15" t="str">
        <f>VLOOKUP(A127,Destinatario!A:B,2,)</f>
        <v>EDMILTON</v>
      </c>
      <c r="D127" s="45">
        <f>VLOOKUP(Y127,CTB!A:C,3,)</f>
        <v>293.47000000000003</v>
      </c>
      <c r="E127" s="4" t="str">
        <f t="shared" ca="1" si="8"/>
        <v>Vencida</v>
      </c>
      <c r="F127" s="8">
        <f t="shared" si="9"/>
        <v>45413</v>
      </c>
      <c r="G127" s="15" t="str">
        <f t="shared" si="10"/>
        <v xml:space="preserve"> Link enviado</v>
      </c>
      <c r="H127" s="15"/>
      <c r="I127" s="15" t="str">
        <f ca="1">IFERROR(IF(E127 = "Validado","Enviado",IF(AND(G127 = " Link enviado",G127 = " Aguardando envio do link"),"Enviar",IF(G127 = " Aguardando envio do link", "Enviar",(VLOOKUP(B127,LogEnvio!A:B,2,))))),"Enviar")</f>
        <v>Enviar</v>
      </c>
      <c r="J127" s="31">
        <v>18563778</v>
      </c>
      <c r="K127" s="31" t="s">
        <v>1042</v>
      </c>
      <c r="L127" s="31" t="s">
        <v>1043</v>
      </c>
      <c r="M127" s="31" t="s">
        <v>42</v>
      </c>
      <c r="N127" s="31" t="s">
        <v>1065</v>
      </c>
      <c r="O127" s="31" t="s">
        <v>1066</v>
      </c>
      <c r="P127" s="31" t="s">
        <v>1067</v>
      </c>
      <c r="Q127" s="31"/>
      <c r="R127" s="31" t="s">
        <v>1067</v>
      </c>
      <c r="S127" s="31"/>
      <c r="T127" s="31" t="s">
        <v>1068</v>
      </c>
      <c r="U127" s="31" t="s">
        <v>47</v>
      </c>
      <c r="V127" s="31" t="s">
        <v>48</v>
      </c>
      <c r="W127" s="31" t="s">
        <v>1069</v>
      </c>
      <c r="X127" s="31" t="s">
        <v>1070</v>
      </c>
      <c r="Y127" s="31" t="s">
        <v>626</v>
      </c>
      <c r="Z127" s="31" t="s">
        <v>627</v>
      </c>
      <c r="AA127" s="31">
        <v>293.47000000000003</v>
      </c>
      <c r="AB127" s="31" t="s">
        <v>144</v>
      </c>
      <c r="AC127" s="31" t="s">
        <v>1071</v>
      </c>
      <c r="AD127" s="31" t="s">
        <v>157</v>
      </c>
      <c r="AE127" s="31">
        <v>7</v>
      </c>
      <c r="AF127" s="31" t="s">
        <v>56</v>
      </c>
      <c r="AG127" s="31" t="s">
        <v>57</v>
      </c>
      <c r="AH127" s="31"/>
      <c r="AI127" s="31"/>
      <c r="AJ127" s="31" t="s">
        <v>535</v>
      </c>
      <c r="AK127" s="31"/>
      <c r="AL127" s="31" t="s">
        <v>158</v>
      </c>
      <c r="AM127" s="31"/>
      <c r="AN127" s="31" t="s">
        <v>61</v>
      </c>
      <c r="AO127" s="31"/>
      <c r="AP127" s="9" t="str">
        <f t="shared" ca="1" si="11"/>
        <v>Vencida</v>
      </c>
    </row>
    <row r="128" spans="1:42" x14ac:dyDescent="0.25">
      <c r="A128" s="15" t="str">
        <f t="shared" si="6"/>
        <v>SYG0C97</v>
      </c>
      <c r="B128" s="15" t="str">
        <f t="shared" si="7"/>
        <v>E026767852</v>
      </c>
      <c r="C128" s="15" t="str">
        <f>VLOOKUP(A128,Destinatario!A:B,2,)</f>
        <v>HENRIQUE</v>
      </c>
      <c r="D128" s="45">
        <f>VLOOKUP(Y128,CTB!A:C,3,)</f>
        <v>130.16</v>
      </c>
      <c r="E128" s="4" t="str">
        <f t="shared" ca="1" si="8"/>
        <v>Vencida</v>
      </c>
      <c r="F128" s="8">
        <f t="shared" si="9"/>
        <v>45410</v>
      </c>
      <c r="G128" s="15" t="str">
        <f t="shared" si="10"/>
        <v xml:space="preserve"> Link enviado</v>
      </c>
      <c r="H128" s="15"/>
      <c r="I128" s="15">
        <f ca="1">IFERROR(IF(E128 = "Validado","Enviado",IF(AND(G128 = " Link enviado",G128 = " Aguardando envio do link"),"Enviar",IF(G128 = " Aguardando envio do link", "Enviar",(VLOOKUP(B128,LogEnvio!A:B,2,))))),"Enviar")</f>
        <v>45427.619961076387</v>
      </c>
      <c r="J128" s="31">
        <v>18563933</v>
      </c>
      <c r="K128" s="31" t="s">
        <v>660</v>
      </c>
      <c r="L128" s="31" t="s">
        <v>661</v>
      </c>
      <c r="M128" s="31" t="s">
        <v>42</v>
      </c>
      <c r="N128" s="31" t="s">
        <v>1072</v>
      </c>
      <c r="O128" s="31" t="s">
        <v>1073</v>
      </c>
      <c r="P128" s="31" t="s">
        <v>1074</v>
      </c>
      <c r="Q128" s="31"/>
      <c r="R128" s="31" t="s">
        <v>1074</v>
      </c>
      <c r="S128" s="31"/>
      <c r="T128" s="31" t="s">
        <v>139</v>
      </c>
      <c r="U128" s="31" t="s">
        <v>47</v>
      </c>
      <c r="V128" s="31" t="s">
        <v>48</v>
      </c>
      <c r="W128" s="31" t="s">
        <v>1075</v>
      </c>
      <c r="X128" s="31" t="s">
        <v>141</v>
      </c>
      <c r="Y128" s="31" t="s">
        <v>85</v>
      </c>
      <c r="Z128" s="31" t="s">
        <v>86</v>
      </c>
      <c r="AA128" s="31">
        <v>130.16</v>
      </c>
      <c r="AB128" s="31" t="s">
        <v>520</v>
      </c>
      <c r="AC128" s="31" t="s">
        <v>1071</v>
      </c>
      <c r="AD128" s="31" t="s">
        <v>157</v>
      </c>
      <c r="AE128" s="31">
        <v>4</v>
      </c>
      <c r="AF128" s="31" t="s">
        <v>88</v>
      </c>
      <c r="AG128" s="31" t="s">
        <v>57</v>
      </c>
      <c r="AH128" s="31"/>
      <c r="AI128" s="31"/>
      <c r="AJ128" s="31" t="s">
        <v>535</v>
      </c>
      <c r="AK128" s="31"/>
      <c r="AL128" s="31" t="s">
        <v>158</v>
      </c>
      <c r="AM128" s="31"/>
      <c r="AN128" s="31" t="s">
        <v>61</v>
      </c>
      <c r="AO128" s="31"/>
      <c r="AP128" s="9" t="str">
        <f t="shared" ca="1" si="11"/>
        <v>Vencida</v>
      </c>
    </row>
    <row r="129" spans="1:42" x14ac:dyDescent="0.25">
      <c r="A129" s="15" t="str">
        <f t="shared" si="6"/>
        <v>SYG0E82</v>
      </c>
      <c r="B129" s="15" t="str">
        <f t="shared" si="7"/>
        <v>E026767135</v>
      </c>
      <c r="C129" s="15" t="str">
        <f>VLOOKUP(A129,Destinatario!A:B,2,)</f>
        <v>HENRIQUE</v>
      </c>
      <c r="D129" s="45">
        <f>VLOOKUP(Y129,CTB!A:C,3,)</f>
        <v>130.16</v>
      </c>
      <c r="E129" s="4" t="str">
        <f t="shared" ca="1" si="8"/>
        <v>Vencida</v>
      </c>
      <c r="F129" s="8">
        <f t="shared" si="9"/>
        <v>45410</v>
      </c>
      <c r="G129" s="15" t="str">
        <f t="shared" si="10"/>
        <v xml:space="preserve"> Link enviado</v>
      </c>
      <c r="H129" s="15"/>
      <c r="I129" s="15">
        <f ca="1">IFERROR(IF(E129 = "Validado","Enviado",IF(AND(G129 = " Link enviado",G129 = " Aguardando envio do link"),"Enviar",IF(G129 = " Aguardando envio do link", "Enviar",(VLOOKUP(B129,LogEnvio!A:B,2,))))),"Enviar")</f>
        <v>45427.625023796303</v>
      </c>
      <c r="J129" s="31">
        <v>18563939</v>
      </c>
      <c r="K129" s="31" t="s">
        <v>170</v>
      </c>
      <c r="L129" s="31" t="s">
        <v>171</v>
      </c>
      <c r="M129" s="31" t="s">
        <v>42</v>
      </c>
      <c r="N129" s="31" t="s">
        <v>1076</v>
      </c>
      <c r="O129" s="31" t="s">
        <v>1077</v>
      </c>
      <c r="P129" s="31" t="s">
        <v>1078</v>
      </c>
      <c r="Q129" s="31"/>
      <c r="R129" s="31" t="s">
        <v>1078</v>
      </c>
      <c r="S129" s="31"/>
      <c r="T129" s="31" t="s">
        <v>139</v>
      </c>
      <c r="U129" s="31" t="s">
        <v>47</v>
      </c>
      <c r="V129" s="31" t="s">
        <v>48</v>
      </c>
      <c r="W129" s="31" t="s">
        <v>1079</v>
      </c>
      <c r="X129" s="31" t="s">
        <v>141</v>
      </c>
      <c r="Y129" s="31" t="s">
        <v>85</v>
      </c>
      <c r="Z129" s="31" t="s">
        <v>86</v>
      </c>
      <c r="AA129" s="31">
        <v>130.16</v>
      </c>
      <c r="AB129" s="31" t="s">
        <v>520</v>
      </c>
      <c r="AC129" s="31" t="s">
        <v>1071</v>
      </c>
      <c r="AD129" s="31" t="s">
        <v>157</v>
      </c>
      <c r="AE129" s="31">
        <v>4</v>
      </c>
      <c r="AF129" s="31" t="s">
        <v>88</v>
      </c>
      <c r="AG129" s="31" t="s">
        <v>57</v>
      </c>
      <c r="AH129" s="31"/>
      <c r="AI129" s="31"/>
      <c r="AJ129" s="31" t="s">
        <v>535</v>
      </c>
      <c r="AK129" s="31"/>
      <c r="AL129" s="31" t="s">
        <v>158</v>
      </c>
      <c r="AM129" s="31"/>
      <c r="AN129" s="31" t="s">
        <v>61</v>
      </c>
      <c r="AO129" s="31"/>
      <c r="AP129" s="9" t="str">
        <f t="shared" ca="1" si="11"/>
        <v>Vencida</v>
      </c>
    </row>
    <row r="130" spans="1:42" x14ac:dyDescent="0.25">
      <c r="A130" s="15" t="str">
        <f t="shared" ref="A130:A193" si="12">K130</f>
        <v>SYG0C39</v>
      </c>
      <c r="B130" s="15" t="str">
        <f t="shared" ref="B130:B193" si="13">P130</f>
        <v>E027224237</v>
      </c>
      <c r="C130" s="15" t="str">
        <f>VLOOKUP(A130,Destinatario!A:B,2,)</f>
        <v>HENRIQUE</v>
      </c>
      <c r="D130" s="45">
        <f>VLOOKUP(Y130,CTB!A:C,3,)</f>
        <v>130.16</v>
      </c>
      <c r="E130" s="4" t="str">
        <f t="shared" ref="E130:E193" ca="1" si="14">AP130</f>
        <v>1 a 7 dias</v>
      </c>
      <c r="F130" s="8">
        <f t="shared" ref="F130:F193" si="15">IFERROR(AB130-5,"")</f>
        <v>45462</v>
      </c>
      <c r="G130" s="15" t="str">
        <f t="shared" ref="G130:G193" si="16">AL130</f>
        <v xml:space="preserve"> Link enviado</v>
      </c>
      <c r="H130" s="15"/>
      <c r="I130" s="15" t="str">
        <f ca="1">IFERROR(IF(E130 = "Validado","Enviado",IF(AND(G130 = " Link enviado",G130 = " Aguardando envio do link"),"Enviar",IF(G130 = " Aguardando envio do link", "Enviar",(VLOOKUP(B130,LogEnvio!A:B,2,))))),"Enviar")</f>
        <v>Enviar</v>
      </c>
      <c r="J130" s="31">
        <v>18564205</v>
      </c>
      <c r="K130" s="31" t="s">
        <v>844</v>
      </c>
      <c r="L130" s="31" t="s">
        <v>845</v>
      </c>
      <c r="M130" s="31" t="s">
        <v>42</v>
      </c>
      <c r="N130" s="31" t="s">
        <v>1080</v>
      </c>
      <c r="O130" s="31" t="s">
        <v>1081</v>
      </c>
      <c r="P130" s="31" t="s">
        <v>1082</v>
      </c>
      <c r="Q130" s="31"/>
      <c r="R130" s="31"/>
      <c r="S130" s="31"/>
      <c r="T130" s="31" t="s">
        <v>327</v>
      </c>
      <c r="U130" s="31" t="s">
        <v>68</v>
      </c>
      <c r="V130" s="31" t="s">
        <v>1083</v>
      </c>
      <c r="W130" s="31" t="s">
        <v>1084</v>
      </c>
      <c r="X130" s="31">
        <v>4316808</v>
      </c>
      <c r="Y130" s="31">
        <v>74550</v>
      </c>
      <c r="Z130" s="31" t="s">
        <v>1050</v>
      </c>
      <c r="AA130" s="31">
        <v>130.16</v>
      </c>
      <c r="AB130" s="31" t="s">
        <v>1023</v>
      </c>
      <c r="AC130" s="31" t="s">
        <v>190</v>
      </c>
      <c r="AD130" s="31" t="s">
        <v>157</v>
      </c>
      <c r="AE130" s="31"/>
      <c r="AF130" s="31"/>
      <c r="AG130" s="31" t="s">
        <v>57</v>
      </c>
      <c r="AH130" s="31">
        <v>0</v>
      </c>
      <c r="AI130" s="31">
        <v>0</v>
      </c>
      <c r="AJ130" s="31" t="s">
        <v>564</v>
      </c>
      <c r="AK130" s="31"/>
      <c r="AL130" s="31" t="s">
        <v>158</v>
      </c>
      <c r="AM130" s="31"/>
      <c r="AN130" s="31" t="s">
        <v>61</v>
      </c>
      <c r="AO130" s="31"/>
      <c r="AP130" s="9" t="str">
        <f t="shared" ref="AP130:AP193" ca="1" si="17">IFERROR(IF(AL130=" Processo de indicação validado pela Movida","Validado",IF(F130-$AP$1&lt;1,"Vencida",IF(F130-$AP$1&lt;=7,"1 a 7 dias",IF(F130-$AP$1&lt;=15,"Entre 8 e 15 dias","&gt;15 dias")))),"")</f>
        <v>1 a 7 dias</v>
      </c>
    </row>
    <row r="131" spans="1:42" x14ac:dyDescent="0.25">
      <c r="A131" s="15" t="str">
        <f t="shared" si="12"/>
        <v>SSW2E01</v>
      </c>
      <c r="B131" s="15" t="str">
        <f t="shared" si="13"/>
        <v>AD30046874</v>
      </c>
      <c r="C131" s="15" t="str">
        <f>VLOOKUP(A131,Destinatario!A:B,2,)</f>
        <v>ADRIANO</v>
      </c>
      <c r="D131" s="45">
        <f>VLOOKUP(Y131,CTB!A:C,3,)</f>
        <v>195.23</v>
      </c>
      <c r="E131" s="4" t="str">
        <f t="shared" ca="1" si="14"/>
        <v>Vencida</v>
      </c>
      <c r="F131" s="8">
        <f t="shared" si="15"/>
        <v>45442</v>
      </c>
      <c r="G131" s="15" t="str">
        <f t="shared" si="16"/>
        <v xml:space="preserve"> Upload Cnh pendente</v>
      </c>
      <c r="H131" s="15"/>
      <c r="I131" s="15" t="str">
        <f ca="1">IFERROR(IF(E131 = "Validado","Enviado",IF(AND(G131 = " Link enviado",G131 = " Aguardando envio do link"),"Enviar",IF(G131 = " Aguardando envio do link", "Enviar",(VLOOKUP(B131,LogEnvio!A:B,2,))))),"Enviar")</f>
        <v>Enviar</v>
      </c>
      <c r="J131" s="31">
        <v>18565799</v>
      </c>
      <c r="K131" s="31" t="s">
        <v>1085</v>
      </c>
      <c r="L131" s="31" t="s">
        <v>1086</v>
      </c>
      <c r="M131" s="31" t="s">
        <v>42</v>
      </c>
      <c r="N131" s="31" t="s">
        <v>1087</v>
      </c>
      <c r="O131" s="31" t="s">
        <v>1088</v>
      </c>
      <c r="P131" s="31" t="s">
        <v>1089</v>
      </c>
      <c r="Q131" s="31"/>
      <c r="R131" s="31" t="s">
        <v>1089</v>
      </c>
      <c r="S131" s="31"/>
      <c r="T131" s="31" t="s">
        <v>1090</v>
      </c>
      <c r="U131" s="31" t="s">
        <v>68</v>
      </c>
      <c r="V131" s="31" t="s">
        <v>597</v>
      </c>
      <c r="W131" s="31" t="s">
        <v>1091</v>
      </c>
      <c r="X131" s="31">
        <v>2607901</v>
      </c>
      <c r="Y131" s="31">
        <v>74630</v>
      </c>
      <c r="Z131" s="31" t="s">
        <v>1092</v>
      </c>
      <c r="AA131" s="31">
        <v>195.23</v>
      </c>
      <c r="AB131" s="31" t="s">
        <v>834</v>
      </c>
      <c r="AC131" s="31" t="s">
        <v>190</v>
      </c>
      <c r="AD131" s="31" t="s">
        <v>157</v>
      </c>
      <c r="AE131" s="31"/>
      <c r="AF131" s="31"/>
      <c r="AG131" s="31" t="s">
        <v>57</v>
      </c>
      <c r="AH131" s="31">
        <v>0</v>
      </c>
      <c r="AI131" s="31">
        <v>0</v>
      </c>
      <c r="AJ131" s="31" t="s">
        <v>131</v>
      </c>
      <c r="AK131" s="31"/>
      <c r="AL131" s="31" t="s">
        <v>310</v>
      </c>
      <c r="AM131" s="31"/>
      <c r="AN131" s="31" t="s">
        <v>61</v>
      </c>
      <c r="AO131" s="31"/>
      <c r="AP131" s="9" t="str">
        <f t="shared" ca="1" si="17"/>
        <v>Vencida</v>
      </c>
    </row>
    <row r="132" spans="1:42" x14ac:dyDescent="0.25">
      <c r="A132" s="15" t="str">
        <f t="shared" si="12"/>
        <v>SYG0C85</v>
      </c>
      <c r="B132" s="15" t="str">
        <f t="shared" si="13"/>
        <v>E027239729</v>
      </c>
      <c r="C132" s="15" t="str">
        <f>VLOOKUP(A132,Destinatario!A:B,2,)</f>
        <v>HENRIQUE</v>
      </c>
      <c r="D132" s="45">
        <f>VLOOKUP(Y132,CTB!A:C,3,)</f>
        <v>293.47000000000003</v>
      </c>
      <c r="E132" s="4" t="str">
        <f t="shared" ca="1" si="14"/>
        <v>Entre 8 e 15 dias</v>
      </c>
      <c r="F132" s="8">
        <f t="shared" si="15"/>
        <v>45465</v>
      </c>
      <c r="G132" s="15" t="str">
        <f t="shared" si="16"/>
        <v xml:space="preserve"> Link enviado</v>
      </c>
      <c r="H132" s="15"/>
      <c r="I132" s="15" t="str">
        <f ca="1">IFERROR(IF(E132 = "Validado","Enviado",IF(AND(G132 = " Link enviado",G132 = " Aguardando envio do link"),"Enviar",IF(G132 = " Aguardando envio do link", "Enviar",(VLOOKUP(B132,LogEnvio!A:B,2,))))),"Enviar")</f>
        <v>Enviar</v>
      </c>
      <c r="J132" s="31">
        <v>18570716</v>
      </c>
      <c r="K132" s="31" t="s">
        <v>647</v>
      </c>
      <c r="L132" s="31" t="s">
        <v>648</v>
      </c>
      <c r="M132" s="31" t="s">
        <v>42</v>
      </c>
      <c r="N132" s="31" t="s">
        <v>1093</v>
      </c>
      <c r="O132" s="31" t="s">
        <v>1094</v>
      </c>
      <c r="P132" s="31" t="s">
        <v>1095</v>
      </c>
      <c r="Q132" s="31"/>
      <c r="R132" s="31"/>
      <c r="S132" s="31"/>
      <c r="T132" s="31" t="s">
        <v>139</v>
      </c>
      <c r="U132" s="31" t="s">
        <v>68</v>
      </c>
      <c r="V132" s="31" t="s">
        <v>1096</v>
      </c>
      <c r="W132" s="31" t="s">
        <v>1097</v>
      </c>
      <c r="X132" s="31">
        <v>4314902</v>
      </c>
      <c r="Y132" s="31">
        <v>75870</v>
      </c>
      <c r="Z132" s="31" t="s">
        <v>1098</v>
      </c>
      <c r="AA132" s="31">
        <v>293.47000000000003</v>
      </c>
      <c r="AB132" s="31" t="s">
        <v>226</v>
      </c>
      <c r="AC132" s="31" t="s">
        <v>190</v>
      </c>
      <c r="AD132" s="31" t="s">
        <v>157</v>
      </c>
      <c r="AE132" s="31"/>
      <c r="AF132" s="31"/>
      <c r="AG132" s="31" t="s">
        <v>57</v>
      </c>
      <c r="AH132" s="31">
        <v>0</v>
      </c>
      <c r="AI132" s="31">
        <v>0</v>
      </c>
      <c r="AJ132" s="31" t="s">
        <v>53</v>
      </c>
      <c r="AK132" s="31"/>
      <c r="AL132" s="31" t="s">
        <v>158</v>
      </c>
      <c r="AM132" s="31"/>
      <c r="AN132" s="31" t="s">
        <v>61</v>
      </c>
      <c r="AO132" s="31"/>
      <c r="AP132" s="9" t="str">
        <f t="shared" ca="1" si="17"/>
        <v>Entre 8 e 15 dias</v>
      </c>
    </row>
    <row r="133" spans="1:42" x14ac:dyDescent="0.25">
      <c r="A133" s="15" t="str">
        <f t="shared" si="12"/>
        <v>SSU0I51</v>
      </c>
      <c r="B133" s="15" t="str">
        <f t="shared" si="13"/>
        <v>X002900147</v>
      </c>
      <c r="C133" s="15" t="str">
        <f>VLOOKUP(A133,Destinatario!A:B,2,)</f>
        <v>LEANDRO</v>
      </c>
      <c r="D133" s="45">
        <f>VLOOKUP(Y133,CTB!A:C,3,)</f>
        <v>130.16</v>
      </c>
      <c r="E133" s="4" t="str">
        <f t="shared" si="14"/>
        <v>Validado</v>
      </c>
      <c r="F133" s="8">
        <f t="shared" si="15"/>
        <v>45448</v>
      </c>
      <c r="G133" s="15" t="str">
        <f t="shared" si="16"/>
        <v xml:space="preserve"> Processo de indicação validado pela Movida</v>
      </c>
      <c r="H133" s="15"/>
      <c r="I133" s="15" t="str">
        <f>IFERROR(IF(E133 = "Validado","Enviado",IF(AND(G133 = " Link enviado",G133 = " Aguardando envio do link"),"Enviar",IF(G133 = " Aguardando envio do link", "Enviar",(VLOOKUP(B133,LogEnvio!A:B,2,))))),"Enviar")</f>
        <v>Enviado</v>
      </c>
      <c r="J133" s="31">
        <v>18571173</v>
      </c>
      <c r="K133" s="31" t="s">
        <v>1099</v>
      </c>
      <c r="L133" s="31" t="s">
        <v>1100</v>
      </c>
      <c r="M133" s="31" t="s">
        <v>42</v>
      </c>
      <c r="N133" s="31" t="s">
        <v>1101</v>
      </c>
      <c r="O133" s="31" t="s">
        <v>1102</v>
      </c>
      <c r="P133" s="31" t="s">
        <v>1103</v>
      </c>
      <c r="Q133" s="31"/>
      <c r="R133" s="31"/>
      <c r="S133" s="31"/>
      <c r="T133" s="31" t="s">
        <v>389</v>
      </c>
      <c r="U133" s="31" t="s">
        <v>68</v>
      </c>
      <c r="V133" s="31" t="s">
        <v>1104</v>
      </c>
      <c r="W133" s="31" t="s">
        <v>1105</v>
      </c>
      <c r="X133" s="31">
        <v>4124806</v>
      </c>
      <c r="Y133" s="31">
        <v>74550</v>
      </c>
      <c r="Z133" s="31" t="s">
        <v>1050</v>
      </c>
      <c r="AA133" s="31">
        <v>97.62</v>
      </c>
      <c r="AB133" s="31" t="s">
        <v>720</v>
      </c>
      <c r="AC133" s="31" t="s">
        <v>190</v>
      </c>
      <c r="AD133" s="31" t="s">
        <v>55</v>
      </c>
      <c r="AE133" s="31"/>
      <c r="AF133" s="31"/>
      <c r="AG133" s="31" t="s">
        <v>57</v>
      </c>
      <c r="AH133" s="31">
        <v>0</v>
      </c>
      <c r="AI133" s="31">
        <v>0</v>
      </c>
      <c r="AJ133" s="31" t="s">
        <v>53</v>
      </c>
      <c r="AK133" s="31" t="s">
        <v>1106</v>
      </c>
      <c r="AL133" s="31" t="s">
        <v>60</v>
      </c>
      <c r="AM133" s="31"/>
      <c r="AN133" s="31" t="s">
        <v>61</v>
      </c>
      <c r="AO133" s="31"/>
      <c r="AP133" s="9" t="str">
        <f t="shared" si="17"/>
        <v>Validado</v>
      </c>
    </row>
    <row r="134" spans="1:42" x14ac:dyDescent="0.25">
      <c r="A134" s="15" t="str">
        <f t="shared" si="12"/>
        <v>SYG0E55</v>
      </c>
      <c r="B134" s="15" t="str">
        <f t="shared" si="13"/>
        <v>E027231788</v>
      </c>
      <c r="C134" s="15" t="str">
        <f>VLOOKUP(A134,Destinatario!A:B,2,)</f>
        <v>HENRIQUE</v>
      </c>
      <c r="D134" s="45">
        <f>VLOOKUP(Y134,CTB!A:C,3,)</f>
        <v>130.16</v>
      </c>
      <c r="E134" s="4" t="str">
        <f t="shared" ca="1" si="14"/>
        <v>Entre 8 e 15 dias</v>
      </c>
      <c r="F134" s="8">
        <f t="shared" si="15"/>
        <v>45465</v>
      </c>
      <c r="G134" s="15" t="str">
        <f t="shared" si="16"/>
        <v xml:space="preserve"> Link enviado</v>
      </c>
      <c r="H134" s="15"/>
      <c r="I134" s="15" t="str">
        <f ca="1">IFERROR(IF(E134 = "Validado","Enviado",IF(AND(G134 = " Link enviado",G134 = " Aguardando envio do link"),"Enviar",IF(G134 = " Aguardando envio do link", "Enviar",(VLOOKUP(B134,LogEnvio!A:B,2,))))),"Enviar")</f>
        <v>Enviar</v>
      </c>
      <c r="J134" s="31">
        <v>18574420</v>
      </c>
      <c r="K134" s="31" t="s">
        <v>270</v>
      </c>
      <c r="L134" s="31" t="s">
        <v>271</v>
      </c>
      <c r="M134" s="31" t="s">
        <v>42</v>
      </c>
      <c r="N134" s="31" t="s">
        <v>1107</v>
      </c>
      <c r="O134" s="31" t="s">
        <v>1108</v>
      </c>
      <c r="P134" s="31" t="s">
        <v>1109</v>
      </c>
      <c r="Q134" s="31"/>
      <c r="R134" s="31" t="s">
        <v>1109</v>
      </c>
      <c r="S134" s="31"/>
      <c r="T134" s="31" t="s">
        <v>327</v>
      </c>
      <c r="U134" s="31" t="s">
        <v>68</v>
      </c>
      <c r="V134" s="31" t="s">
        <v>1096</v>
      </c>
      <c r="W134" s="31" t="s">
        <v>1110</v>
      </c>
      <c r="X134" s="31">
        <v>4304630</v>
      </c>
      <c r="Y134" s="31">
        <v>74550</v>
      </c>
      <c r="Z134" s="31" t="s">
        <v>1050</v>
      </c>
      <c r="AA134" s="31">
        <v>130.16</v>
      </c>
      <c r="AB134" s="31" t="s">
        <v>226</v>
      </c>
      <c r="AC134" s="31" t="s">
        <v>190</v>
      </c>
      <c r="AD134" s="31" t="s">
        <v>157</v>
      </c>
      <c r="AE134" s="31"/>
      <c r="AF134" s="31"/>
      <c r="AG134" s="31" t="s">
        <v>57</v>
      </c>
      <c r="AH134" s="31">
        <v>0</v>
      </c>
      <c r="AI134" s="31">
        <v>0</v>
      </c>
      <c r="AJ134" s="31" t="s">
        <v>53</v>
      </c>
      <c r="AK134" s="31"/>
      <c r="AL134" s="31" t="s">
        <v>158</v>
      </c>
      <c r="AM134" s="31"/>
      <c r="AN134" s="31" t="s">
        <v>61</v>
      </c>
      <c r="AO134" s="31"/>
      <c r="AP134" s="9" t="str">
        <f t="shared" ca="1" si="17"/>
        <v>Entre 8 e 15 dias</v>
      </c>
    </row>
    <row r="135" spans="1:42" x14ac:dyDescent="0.25">
      <c r="A135" s="15" t="str">
        <f t="shared" si="12"/>
        <v>SYG0C97</v>
      </c>
      <c r="B135" s="15" t="str">
        <f t="shared" si="13"/>
        <v>E027242093</v>
      </c>
      <c r="C135" s="15" t="str">
        <f>VLOOKUP(A135,Destinatario!A:B,2,)</f>
        <v>HENRIQUE</v>
      </c>
      <c r="D135" s="45">
        <f>VLOOKUP(Y135,CTB!A:C,3,)</f>
        <v>130.16</v>
      </c>
      <c r="E135" s="4" t="str">
        <f t="shared" si="14"/>
        <v>Validado</v>
      </c>
      <c r="F135" s="8">
        <f t="shared" si="15"/>
        <v>45465</v>
      </c>
      <c r="G135" s="15" t="str">
        <f t="shared" si="16"/>
        <v xml:space="preserve"> Processo de indicação validado pela Movida</v>
      </c>
      <c r="H135" s="15" t="s">
        <v>1111</v>
      </c>
      <c r="I135" s="15" t="str">
        <f>IFERROR(IF(E135 = "Validado","Enviado",IF(AND(G135 = " Link enviado",G135 = " Aguardando envio do link"),"Enviar",IF(G135 = " Aguardando envio do link", "Enviar",(VLOOKUP(B135,LogEnvio!A:B,2,))))),"Enviar")</f>
        <v>Enviado</v>
      </c>
      <c r="J135" s="31">
        <v>18574502</v>
      </c>
      <c r="K135" s="31" t="s">
        <v>660</v>
      </c>
      <c r="L135" s="31" t="s">
        <v>661</v>
      </c>
      <c r="M135" s="31" t="s">
        <v>42</v>
      </c>
      <c r="N135" s="31" t="s">
        <v>1112</v>
      </c>
      <c r="O135" s="31" t="s">
        <v>1113</v>
      </c>
      <c r="P135" s="31" t="s">
        <v>1114</v>
      </c>
      <c r="Q135" s="31"/>
      <c r="R135" s="31"/>
      <c r="S135" s="31"/>
      <c r="T135" s="31" t="s">
        <v>139</v>
      </c>
      <c r="U135" s="31" t="s">
        <v>68</v>
      </c>
      <c r="V135" s="31" t="s">
        <v>1096</v>
      </c>
      <c r="W135" s="31" t="s">
        <v>1115</v>
      </c>
      <c r="X135" s="31">
        <v>4314902</v>
      </c>
      <c r="Y135" s="31">
        <v>74550</v>
      </c>
      <c r="Z135" s="31" t="s">
        <v>1050</v>
      </c>
      <c r="AA135" s="31">
        <v>130.16</v>
      </c>
      <c r="AB135" s="31" t="s">
        <v>226</v>
      </c>
      <c r="AC135" s="31" t="s">
        <v>190</v>
      </c>
      <c r="AD135" s="31" t="s">
        <v>55</v>
      </c>
      <c r="AE135" s="31"/>
      <c r="AF135" s="31"/>
      <c r="AG135" s="31" t="s">
        <v>57</v>
      </c>
      <c r="AH135" s="31">
        <v>0</v>
      </c>
      <c r="AI135" s="31">
        <v>0</v>
      </c>
      <c r="AJ135" s="31" t="s">
        <v>53</v>
      </c>
      <c r="AK135" s="31" t="s">
        <v>666</v>
      </c>
      <c r="AL135" s="31" t="s">
        <v>60</v>
      </c>
      <c r="AM135" s="31"/>
      <c r="AN135" s="31" t="s">
        <v>61</v>
      </c>
      <c r="AO135" s="31"/>
      <c r="AP135" s="9" t="str">
        <f t="shared" si="17"/>
        <v>Validado</v>
      </c>
    </row>
    <row r="136" spans="1:42" x14ac:dyDescent="0.25">
      <c r="A136" s="15" t="str">
        <f t="shared" si="12"/>
        <v>SYG0D26</v>
      </c>
      <c r="B136" s="15" t="str">
        <f t="shared" si="13"/>
        <v>REV1609035</v>
      </c>
      <c r="C136" s="15" t="str">
        <f>VLOOKUP(A136,Destinatario!A:B,2,)</f>
        <v>ADRIANO</v>
      </c>
      <c r="D136" s="45">
        <f>VLOOKUP(Y136,CTB!A:C,3,)</f>
        <v>130.16</v>
      </c>
      <c r="E136" s="4" t="str">
        <f t="shared" si="14"/>
        <v>Validado</v>
      </c>
      <c r="F136" s="8">
        <f t="shared" si="15"/>
        <v>45448</v>
      </c>
      <c r="G136" s="15" t="str">
        <f t="shared" si="16"/>
        <v xml:space="preserve"> Processo de indicação validado pela Movida</v>
      </c>
      <c r="H136" s="15"/>
      <c r="I136" s="15" t="str">
        <f>IFERROR(IF(E136 = "Validado","Enviado",IF(AND(G136 = " Link enviado",G136 = " Aguardando envio do link"),"Enviar",IF(G136 = " Aguardando envio do link", "Enviar",(VLOOKUP(B136,LogEnvio!A:B,2,))))),"Enviar")</f>
        <v>Enviado</v>
      </c>
      <c r="J136" s="31">
        <v>18583558</v>
      </c>
      <c r="K136" s="31" t="s">
        <v>1116</v>
      </c>
      <c r="L136" s="31" t="s">
        <v>1117</v>
      </c>
      <c r="M136" s="31" t="s">
        <v>42</v>
      </c>
      <c r="N136" s="31" t="s">
        <v>1118</v>
      </c>
      <c r="O136" s="31" t="s">
        <v>1119</v>
      </c>
      <c r="P136" s="31" t="s">
        <v>1120</v>
      </c>
      <c r="Q136" s="31"/>
      <c r="R136" s="31" t="s">
        <v>1120</v>
      </c>
      <c r="S136" s="31"/>
      <c r="T136" s="31" t="s">
        <v>1121</v>
      </c>
      <c r="U136" s="31" t="s">
        <v>68</v>
      </c>
      <c r="V136" s="31" t="s">
        <v>1104</v>
      </c>
      <c r="W136" s="31" t="s">
        <v>1122</v>
      </c>
      <c r="X136" s="31">
        <v>2507507</v>
      </c>
      <c r="Y136" s="31">
        <v>74550</v>
      </c>
      <c r="Z136" s="31" t="s">
        <v>1050</v>
      </c>
      <c r="AA136" s="31">
        <v>130.16</v>
      </c>
      <c r="AB136" s="31" t="s">
        <v>720</v>
      </c>
      <c r="AC136" s="31" t="s">
        <v>190</v>
      </c>
      <c r="AD136" s="31" t="s">
        <v>55</v>
      </c>
      <c r="AE136" s="31"/>
      <c r="AF136" s="31"/>
      <c r="AG136" s="31" t="s">
        <v>57</v>
      </c>
      <c r="AH136" s="31">
        <v>0</v>
      </c>
      <c r="AI136" s="31">
        <v>0</v>
      </c>
      <c r="AJ136" s="31" t="s">
        <v>131</v>
      </c>
      <c r="AK136" s="31" t="s">
        <v>1123</v>
      </c>
      <c r="AL136" s="31" t="s">
        <v>60</v>
      </c>
      <c r="AM136" s="31"/>
      <c r="AN136" s="31" t="s">
        <v>61</v>
      </c>
      <c r="AO136" s="31"/>
      <c r="AP136" s="9" t="str">
        <f t="shared" si="17"/>
        <v>Validado</v>
      </c>
    </row>
    <row r="137" spans="1:42" x14ac:dyDescent="0.25">
      <c r="A137" s="15" t="str">
        <f t="shared" si="12"/>
        <v>SUK1D80</v>
      </c>
      <c r="B137" s="15" t="str">
        <f t="shared" si="13"/>
        <v>1J9680888</v>
      </c>
      <c r="C137" s="15" t="str">
        <f>VLOOKUP(A137,Destinatario!A:B,2,)</f>
        <v>THIAGO</v>
      </c>
      <c r="D137" s="45">
        <f>VLOOKUP(Y137,CTB!A:C,3,)</f>
        <v>130.16</v>
      </c>
      <c r="E137" s="4" t="str">
        <f t="shared" si="14"/>
        <v>Validado</v>
      </c>
      <c r="F137" s="8">
        <f t="shared" si="15"/>
        <v>45435</v>
      </c>
      <c r="G137" s="15" t="str">
        <f t="shared" si="16"/>
        <v xml:space="preserve"> Processo de indicação validado pela Movida</v>
      </c>
      <c r="H137" s="15"/>
      <c r="I137" s="15" t="str">
        <f>IFERROR(IF(E137 = "Validado","Enviado",IF(AND(G137 = " Link enviado",G137 = " Aguardando envio do link"),"Enviar",IF(G137 = " Aguardando envio do link", "Enviar",(VLOOKUP(B137,LogEnvio!A:B,2,))))),"Enviar")</f>
        <v>Enviado</v>
      </c>
      <c r="J137" s="31">
        <v>18611740</v>
      </c>
      <c r="K137" s="31" t="s">
        <v>1124</v>
      </c>
      <c r="L137" s="31" t="s">
        <v>1125</v>
      </c>
      <c r="M137" s="31" t="s">
        <v>42</v>
      </c>
      <c r="N137" s="31" t="s">
        <v>1126</v>
      </c>
      <c r="O137" s="31" t="s">
        <v>1127</v>
      </c>
      <c r="P137" s="31" t="s">
        <v>1128</v>
      </c>
      <c r="Q137" s="31"/>
      <c r="R137" s="31" t="s">
        <v>1128</v>
      </c>
      <c r="S137" s="31"/>
      <c r="T137" s="31" t="s">
        <v>195</v>
      </c>
      <c r="U137" s="31" t="s">
        <v>47</v>
      </c>
      <c r="V137" s="31" t="s">
        <v>859</v>
      </c>
      <c r="W137" s="31" t="s">
        <v>1129</v>
      </c>
      <c r="X137" s="31" t="s">
        <v>1130</v>
      </c>
      <c r="Y137" s="31" t="s">
        <v>85</v>
      </c>
      <c r="Z137" s="31" t="s">
        <v>86</v>
      </c>
      <c r="AA137" s="31">
        <v>130.16</v>
      </c>
      <c r="AB137" s="31" t="s">
        <v>859</v>
      </c>
      <c r="AC137" s="31" t="s">
        <v>54</v>
      </c>
      <c r="AD137" s="31" t="s">
        <v>55</v>
      </c>
      <c r="AE137" s="31">
        <v>4</v>
      </c>
      <c r="AF137" s="31" t="s">
        <v>88</v>
      </c>
      <c r="AG137" s="31" t="s">
        <v>57</v>
      </c>
      <c r="AH137" s="31">
        <v>65</v>
      </c>
      <c r="AI137" s="31">
        <v>50</v>
      </c>
      <c r="AJ137" s="31" t="s">
        <v>131</v>
      </c>
      <c r="AK137" s="31" t="s">
        <v>1131</v>
      </c>
      <c r="AL137" s="31" t="s">
        <v>60</v>
      </c>
      <c r="AM137" s="31"/>
      <c r="AN137" s="31" t="s">
        <v>61</v>
      </c>
      <c r="AO137" s="31"/>
      <c r="AP137" s="9" t="str">
        <f t="shared" si="17"/>
        <v>Validado</v>
      </c>
    </row>
    <row r="138" spans="1:42" x14ac:dyDescent="0.25">
      <c r="A138" s="15" t="str">
        <f t="shared" si="12"/>
        <v>SYG0F28</v>
      </c>
      <c r="B138" s="15" t="str">
        <f t="shared" si="13"/>
        <v>1J9551388</v>
      </c>
      <c r="C138" s="15" t="str">
        <f>VLOOKUP(A138,Destinatario!A:B,2,)</f>
        <v>THIAGO</v>
      </c>
      <c r="D138" s="45">
        <f>VLOOKUP(Y138,CTB!A:C,3,)</f>
        <v>130.16</v>
      </c>
      <c r="E138" s="4" t="str">
        <f t="shared" si="14"/>
        <v>Validado</v>
      </c>
      <c r="F138" s="8">
        <f t="shared" si="15"/>
        <v>45434</v>
      </c>
      <c r="G138" s="15" t="str">
        <f t="shared" si="16"/>
        <v xml:space="preserve"> Processo de indicação validado pela Movida</v>
      </c>
      <c r="H138" s="15"/>
      <c r="I138" s="15" t="str">
        <f>IFERROR(IF(E138 = "Validado","Enviado",IF(AND(G138 = " Link enviado",G138 = " Aguardando envio do link"),"Enviar",IF(G138 = " Aguardando envio do link", "Enviar",(VLOOKUP(B138,LogEnvio!A:B,2,))))),"Enviar")</f>
        <v>Enviado</v>
      </c>
      <c r="J138" s="31">
        <v>18613183</v>
      </c>
      <c r="K138" s="31" t="s">
        <v>1132</v>
      </c>
      <c r="L138" s="31" t="s">
        <v>1133</v>
      </c>
      <c r="M138" s="31" t="s">
        <v>42</v>
      </c>
      <c r="N138" s="31" t="s">
        <v>1134</v>
      </c>
      <c r="O138" s="31" t="s">
        <v>1135</v>
      </c>
      <c r="P138" s="31" t="s">
        <v>1136</v>
      </c>
      <c r="Q138" s="31"/>
      <c r="R138" s="31" t="s">
        <v>1136</v>
      </c>
      <c r="S138" s="31"/>
      <c r="T138" s="31" t="s">
        <v>195</v>
      </c>
      <c r="U138" s="31" t="s">
        <v>47</v>
      </c>
      <c r="V138" s="31" t="s">
        <v>709</v>
      </c>
      <c r="W138" s="31" t="s">
        <v>1137</v>
      </c>
      <c r="X138" s="31" t="s">
        <v>1138</v>
      </c>
      <c r="Y138" s="31" t="s">
        <v>85</v>
      </c>
      <c r="Z138" s="31" t="s">
        <v>86</v>
      </c>
      <c r="AA138" s="31">
        <v>130.16</v>
      </c>
      <c r="AB138" s="31" t="s">
        <v>709</v>
      </c>
      <c r="AC138" s="31" t="s">
        <v>54</v>
      </c>
      <c r="AD138" s="31" t="s">
        <v>55</v>
      </c>
      <c r="AE138" s="31">
        <v>4</v>
      </c>
      <c r="AF138" s="31" t="s">
        <v>88</v>
      </c>
      <c r="AG138" s="31" t="s">
        <v>57</v>
      </c>
      <c r="AH138" s="31">
        <v>70</v>
      </c>
      <c r="AI138" s="31">
        <v>60</v>
      </c>
      <c r="AJ138" s="31" t="s">
        <v>131</v>
      </c>
      <c r="AK138" s="31" t="s">
        <v>1139</v>
      </c>
      <c r="AL138" s="31" t="s">
        <v>60</v>
      </c>
      <c r="AM138" s="31"/>
      <c r="AN138" s="31" t="s">
        <v>61</v>
      </c>
      <c r="AO138" s="31"/>
      <c r="AP138" s="9" t="str">
        <f t="shared" si="17"/>
        <v>Validado</v>
      </c>
    </row>
    <row r="139" spans="1:42" x14ac:dyDescent="0.25">
      <c r="A139" s="15" t="str">
        <f t="shared" si="12"/>
        <v>SUP5F61</v>
      </c>
      <c r="B139" s="15" t="str">
        <f t="shared" si="13"/>
        <v>X41243880</v>
      </c>
      <c r="C139" s="15" t="str">
        <f>VLOOKUP(A139,Destinatario!A:B,2,)</f>
        <v>THIAGO</v>
      </c>
      <c r="D139" s="45">
        <f>VLOOKUP(Y139,CTB!A:C,3,)</f>
        <v>130.16</v>
      </c>
      <c r="E139" s="4" t="str">
        <f t="shared" si="14"/>
        <v>Validado</v>
      </c>
      <c r="F139" s="8">
        <f t="shared" si="15"/>
        <v>45436</v>
      </c>
      <c r="G139" s="15" t="str">
        <f t="shared" si="16"/>
        <v xml:space="preserve"> Processo de indicação validado pela Movida</v>
      </c>
      <c r="H139" s="15"/>
      <c r="I139" s="15" t="str">
        <f>IFERROR(IF(E139 = "Validado","Enviado",IF(AND(G139 = " Link enviado",G139 = " Aguardando envio do link"),"Enviar",IF(G139 = " Aguardando envio do link", "Enviar",(VLOOKUP(B139,LogEnvio!A:B,2,))))),"Enviar")</f>
        <v>Enviado</v>
      </c>
      <c r="J139" s="31">
        <v>18617124</v>
      </c>
      <c r="K139" s="31" t="s">
        <v>1140</v>
      </c>
      <c r="L139" s="31" t="s">
        <v>1141</v>
      </c>
      <c r="M139" s="31" t="s">
        <v>42</v>
      </c>
      <c r="N139" s="31" t="s">
        <v>1142</v>
      </c>
      <c r="O139" s="31" t="s">
        <v>1143</v>
      </c>
      <c r="P139" s="31" t="s">
        <v>1144</v>
      </c>
      <c r="Q139" s="31"/>
      <c r="R139" s="31"/>
      <c r="S139" s="31"/>
      <c r="T139" s="31" t="s">
        <v>517</v>
      </c>
      <c r="U139" s="31" t="s">
        <v>68</v>
      </c>
      <c r="V139" s="31" t="s">
        <v>1145</v>
      </c>
      <c r="W139" s="31" t="s">
        <v>1146</v>
      </c>
      <c r="X139" s="31">
        <v>3306107</v>
      </c>
      <c r="Y139" s="31">
        <v>74550</v>
      </c>
      <c r="Z139" s="31" t="s">
        <v>1050</v>
      </c>
      <c r="AA139" s="31">
        <v>130.16</v>
      </c>
      <c r="AB139" s="31" t="s">
        <v>953</v>
      </c>
      <c r="AC139" s="31" t="s">
        <v>190</v>
      </c>
      <c r="AD139" s="31" t="s">
        <v>55</v>
      </c>
      <c r="AE139" s="31"/>
      <c r="AF139" s="31"/>
      <c r="AG139" s="31" t="s">
        <v>57</v>
      </c>
      <c r="AH139" s="31">
        <v>0</v>
      </c>
      <c r="AI139" s="31">
        <v>0</v>
      </c>
      <c r="AJ139" s="31" t="s">
        <v>131</v>
      </c>
      <c r="AK139" s="31" t="s">
        <v>1147</v>
      </c>
      <c r="AL139" s="31" t="s">
        <v>60</v>
      </c>
      <c r="AM139" s="31"/>
      <c r="AN139" s="31" t="s">
        <v>61</v>
      </c>
      <c r="AO139" s="31"/>
      <c r="AP139" s="9" t="str">
        <f t="shared" si="17"/>
        <v>Validado</v>
      </c>
    </row>
    <row r="140" spans="1:42" x14ac:dyDescent="0.25">
      <c r="A140" s="15" t="str">
        <f t="shared" si="12"/>
        <v>SWQ0B81</v>
      </c>
      <c r="B140" s="15" t="str">
        <f t="shared" si="13"/>
        <v>R026354416</v>
      </c>
      <c r="C140" s="15" t="str">
        <f>VLOOKUP(A140,Destinatario!A:B,2,)</f>
        <v>EDMILTON</v>
      </c>
      <c r="D140" s="45">
        <f>VLOOKUP(Y140,CTB!A:C,3,)</f>
        <v>130.16</v>
      </c>
      <c r="E140" s="4" t="str">
        <f t="shared" si="14"/>
        <v>Validado</v>
      </c>
      <c r="F140" s="8">
        <f t="shared" si="15"/>
        <v>45444</v>
      </c>
      <c r="G140" s="15" t="str">
        <f t="shared" si="16"/>
        <v xml:space="preserve"> Processo de indicação validado pela Movida</v>
      </c>
      <c r="H140" s="15"/>
      <c r="I140" s="15" t="str">
        <f>IFERROR(IF(E140 = "Validado","Enviado",IF(AND(G140 = " Link enviado",G140 = " Aguardando envio do link"),"Enviar",IF(G140 = " Aguardando envio do link", "Enviar",(VLOOKUP(B140,LogEnvio!A:B,2,))))),"Enviar")</f>
        <v>Enviado</v>
      </c>
      <c r="J140" s="31">
        <v>18619378</v>
      </c>
      <c r="K140" s="31" t="s">
        <v>1148</v>
      </c>
      <c r="L140" s="31" t="s">
        <v>1149</v>
      </c>
      <c r="M140" s="31" t="s">
        <v>42</v>
      </c>
      <c r="N140" s="31" t="s">
        <v>1150</v>
      </c>
      <c r="O140" s="31" t="s">
        <v>1151</v>
      </c>
      <c r="P140" s="31" t="s">
        <v>1152</v>
      </c>
      <c r="Q140" s="31"/>
      <c r="R140" s="31" t="s">
        <v>1152</v>
      </c>
      <c r="S140" s="31"/>
      <c r="T140" s="31" t="s">
        <v>1153</v>
      </c>
      <c r="U140" s="31" t="s">
        <v>68</v>
      </c>
      <c r="V140" s="31" t="s">
        <v>636</v>
      </c>
      <c r="W140" s="31" t="s">
        <v>1154</v>
      </c>
      <c r="X140" s="31" t="s">
        <v>1155</v>
      </c>
      <c r="Y140" s="31" t="s">
        <v>1156</v>
      </c>
      <c r="Z140" s="31" t="s">
        <v>1157</v>
      </c>
      <c r="AA140" s="31">
        <v>130.16</v>
      </c>
      <c r="AB140" s="31" t="s">
        <v>636</v>
      </c>
      <c r="AC140" s="31" t="s">
        <v>190</v>
      </c>
      <c r="AD140" s="31" t="s">
        <v>55</v>
      </c>
      <c r="AE140" s="31">
        <v>4</v>
      </c>
      <c r="AF140" s="31" t="s">
        <v>88</v>
      </c>
      <c r="AG140" s="31" t="s">
        <v>57</v>
      </c>
      <c r="AH140" s="31"/>
      <c r="AI140" s="31"/>
      <c r="AJ140" s="31" t="s">
        <v>131</v>
      </c>
      <c r="AK140" s="31" t="s">
        <v>1158</v>
      </c>
      <c r="AL140" s="31" t="s">
        <v>60</v>
      </c>
      <c r="AM140" s="31"/>
      <c r="AN140" s="31"/>
      <c r="AO140" s="31"/>
      <c r="AP140" s="9" t="str">
        <f t="shared" si="17"/>
        <v>Validado</v>
      </c>
    </row>
    <row r="141" spans="1:42" x14ac:dyDescent="0.25">
      <c r="A141" s="15" t="str">
        <f t="shared" si="12"/>
        <v>GGP0B71</v>
      </c>
      <c r="B141" s="15" t="str">
        <f t="shared" si="13"/>
        <v>R003002674</v>
      </c>
      <c r="C141" s="15" t="str">
        <f>VLOOKUP(A141,Destinatario!A:B,2,)</f>
        <v>EDMILTON</v>
      </c>
      <c r="D141" s="45">
        <f>VLOOKUP(Y141,CTB!A:C,3,)</f>
        <v>130.16</v>
      </c>
      <c r="E141" s="4" t="str">
        <f t="shared" si="14"/>
        <v>Validado</v>
      </c>
      <c r="F141" s="8">
        <f t="shared" si="15"/>
        <v>45441</v>
      </c>
      <c r="G141" s="15" t="str">
        <f t="shared" si="16"/>
        <v xml:space="preserve"> Processo de indicação validado pela Movida</v>
      </c>
      <c r="H141" s="15"/>
      <c r="I141" s="15" t="str">
        <f>IFERROR(IF(E141 = "Validado","Enviado",IF(AND(G141 = " Link enviado",G141 = " Aguardando envio do link"),"Enviar",IF(G141 = " Aguardando envio do link", "Enviar",(VLOOKUP(B141,LogEnvio!A:B,2,))))),"Enviar")</f>
        <v>Enviado</v>
      </c>
      <c r="J141" s="31">
        <v>18620021</v>
      </c>
      <c r="K141" s="31" t="s">
        <v>1159</v>
      </c>
      <c r="L141" s="31" t="s">
        <v>1160</v>
      </c>
      <c r="M141" s="31" t="s">
        <v>42</v>
      </c>
      <c r="N141" s="31" t="s">
        <v>1161</v>
      </c>
      <c r="O141" s="31" t="s">
        <v>1162</v>
      </c>
      <c r="P141" s="31" t="s">
        <v>1163</v>
      </c>
      <c r="Q141" s="31"/>
      <c r="R141" s="31" t="s">
        <v>1163</v>
      </c>
      <c r="S141" s="31"/>
      <c r="T141" s="31" t="s">
        <v>285</v>
      </c>
      <c r="U141" s="31" t="s">
        <v>47</v>
      </c>
      <c r="V141" s="31" t="s">
        <v>48</v>
      </c>
      <c r="W141" s="31" t="s">
        <v>1164</v>
      </c>
      <c r="X141" s="31" t="s">
        <v>1165</v>
      </c>
      <c r="Y141" s="31" t="s">
        <v>85</v>
      </c>
      <c r="Z141" s="31" t="s">
        <v>86</v>
      </c>
      <c r="AA141" s="31">
        <v>130.16</v>
      </c>
      <c r="AB141" s="31" t="s">
        <v>597</v>
      </c>
      <c r="AC141" s="31" t="s">
        <v>54</v>
      </c>
      <c r="AD141" s="31" t="s">
        <v>55</v>
      </c>
      <c r="AE141" s="31">
        <v>4</v>
      </c>
      <c r="AF141" s="31" t="s">
        <v>88</v>
      </c>
      <c r="AG141" s="31" t="s">
        <v>57</v>
      </c>
      <c r="AH141" s="31">
        <v>84</v>
      </c>
      <c r="AI141" s="31">
        <v>80</v>
      </c>
      <c r="AJ141" s="31" t="s">
        <v>131</v>
      </c>
      <c r="AK141" s="31" t="s">
        <v>1166</v>
      </c>
      <c r="AL141" s="31" t="s">
        <v>60</v>
      </c>
      <c r="AM141" s="31"/>
      <c r="AN141" s="31" t="s">
        <v>61</v>
      </c>
      <c r="AO141" s="31"/>
      <c r="AP141" s="9" t="str">
        <f t="shared" si="17"/>
        <v>Validado</v>
      </c>
    </row>
    <row r="142" spans="1:42" x14ac:dyDescent="0.25">
      <c r="A142" s="15" t="str">
        <f t="shared" si="12"/>
        <v>SSW3B71</v>
      </c>
      <c r="B142" s="15" t="str">
        <f t="shared" si="13"/>
        <v>R003013125</v>
      </c>
      <c r="C142" s="15" t="str">
        <f>VLOOKUP(A142,Destinatario!A:B,2,)</f>
        <v>EDMILTON</v>
      </c>
      <c r="D142" s="45">
        <f>VLOOKUP(Y142,CTB!A:C,3,)</f>
        <v>130.16</v>
      </c>
      <c r="E142" s="4" t="str">
        <f t="shared" si="14"/>
        <v>Validado</v>
      </c>
      <c r="F142" s="8">
        <f t="shared" si="15"/>
        <v>45441</v>
      </c>
      <c r="G142" s="15" t="str">
        <f t="shared" si="16"/>
        <v xml:space="preserve"> Processo de indicação validado pela Movida</v>
      </c>
      <c r="H142" s="15"/>
      <c r="I142" s="15" t="str">
        <f>IFERROR(IF(E142 = "Validado","Enviado",IF(AND(G142 = " Link enviado",G142 = " Aguardando envio do link"),"Enviar",IF(G142 = " Aguardando envio do link", "Enviar",(VLOOKUP(B142,LogEnvio!A:B,2,))))),"Enviar")</f>
        <v>Enviado</v>
      </c>
      <c r="J142" s="31">
        <v>18620022</v>
      </c>
      <c r="K142" s="31" t="s">
        <v>942</v>
      </c>
      <c r="L142" s="31" t="s">
        <v>943</v>
      </c>
      <c r="M142" s="31" t="s">
        <v>42</v>
      </c>
      <c r="N142" s="31" t="s">
        <v>1161</v>
      </c>
      <c r="O142" s="31" t="s">
        <v>1167</v>
      </c>
      <c r="P142" s="31" t="s">
        <v>1168</v>
      </c>
      <c r="Q142" s="31"/>
      <c r="R142" s="31" t="s">
        <v>1168</v>
      </c>
      <c r="S142" s="31"/>
      <c r="T142" s="31" t="s">
        <v>285</v>
      </c>
      <c r="U142" s="31" t="s">
        <v>47</v>
      </c>
      <c r="V142" s="31" t="s">
        <v>48</v>
      </c>
      <c r="W142" s="31" t="s">
        <v>1169</v>
      </c>
      <c r="X142" s="31" t="s">
        <v>287</v>
      </c>
      <c r="Y142" s="31" t="s">
        <v>85</v>
      </c>
      <c r="Z142" s="31" t="s">
        <v>86</v>
      </c>
      <c r="AA142" s="31">
        <v>130.16</v>
      </c>
      <c r="AB142" s="31" t="s">
        <v>597</v>
      </c>
      <c r="AC142" s="31" t="s">
        <v>54</v>
      </c>
      <c r="AD142" s="31" t="s">
        <v>55</v>
      </c>
      <c r="AE142" s="31">
        <v>4</v>
      </c>
      <c r="AF142" s="31" t="s">
        <v>88</v>
      </c>
      <c r="AG142" s="31" t="s">
        <v>57</v>
      </c>
      <c r="AH142" s="31">
        <v>94</v>
      </c>
      <c r="AI142" s="31">
        <v>80</v>
      </c>
      <c r="AJ142" s="31" t="s">
        <v>131</v>
      </c>
      <c r="AK142" s="31" t="s">
        <v>949</v>
      </c>
      <c r="AL142" s="31" t="s">
        <v>60</v>
      </c>
      <c r="AM142" s="31"/>
      <c r="AN142" s="31" t="s">
        <v>61</v>
      </c>
      <c r="AO142" s="31"/>
      <c r="AP142" s="9" t="str">
        <f t="shared" si="17"/>
        <v>Validado</v>
      </c>
    </row>
    <row r="143" spans="1:42" x14ac:dyDescent="0.25">
      <c r="A143" s="15" t="str">
        <f t="shared" si="12"/>
        <v>SUH8J70</v>
      </c>
      <c r="B143" s="15" t="str">
        <f t="shared" si="13"/>
        <v>R000152021</v>
      </c>
      <c r="C143" s="15" t="str">
        <f>VLOOKUP(A143,Destinatario!A:B,2,)</f>
        <v>LEANDRO</v>
      </c>
      <c r="D143" s="45">
        <f>VLOOKUP(Y143,CTB!A:C,3,)</f>
        <v>130.16</v>
      </c>
      <c r="E143" s="4" t="str">
        <f t="shared" ca="1" si="14"/>
        <v>Vencida</v>
      </c>
      <c r="F143" s="8">
        <f t="shared" si="15"/>
        <v>45441</v>
      </c>
      <c r="G143" s="15" t="str">
        <f t="shared" si="16"/>
        <v xml:space="preserve"> Link enviado</v>
      </c>
      <c r="H143" s="15"/>
      <c r="I143" s="15">
        <f ca="1">IFERROR(IF(E143 = "Validado","Enviado",IF(AND(G143 = " Link enviado",G143 = " Aguardando envio do link"),"Enviar",IF(G143 = " Aguardando envio do link", "Enviar",(VLOOKUP(B143,LogEnvio!A:B,2,))))),"Enviar")</f>
        <v>45439.548857488429</v>
      </c>
      <c r="J143" s="31">
        <v>18621535</v>
      </c>
      <c r="K143" s="31" t="s">
        <v>1170</v>
      </c>
      <c r="L143" s="31" t="s">
        <v>1171</v>
      </c>
      <c r="M143" s="31" t="s">
        <v>42</v>
      </c>
      <c r="N143" s="31" t="s">
        <v>1172</v>
      </c>
      <c r="O143" s="31" t="s">
        <v>1173</v>
      </c>
      <c r="P143" s="31" t="s">
        <v>1174</v>
      </c>
      <c r="Q143" s="31"/>
      <c r="R143" s="31" t="s">
        <v>1174</v>
      </c>
      <c r="S143" s="31"/>
      <c r="T143" s="31" t="s">
        <v>338</v>
      </c>
      <c r="U143" s="31" t="s">
        <v>47</v>
      </c>
      <c r="V143" s="31" t="s">
        <v>48</v>
      </c>
      <c r="W143" s="31" t="s">
        <v>1175</v>
      </c>
      <c r="X143" s="31" t="s">
        <v>780</v>
      </c>
      <c r="Y143" s="31" t="s">
        <v>85</v>
      </c>
      <c r="Z143" s="31" t="s">
        <v>86</v>
      </c>
      <c r="AA143" s="31">
        <v>130.16</v>
      </c>
      <c r="AB143" s="31" t="s">
        <v>597</v>
      </c>
      <c r="AC143" s="31" t="s">
        <v>54</v>
      </c>
      <c r="AD143" s="31" t="s">
        <v>157</v>
      </c>
      <c r="AE143" s="31">
        <v>4</v>
      </c>
      <c r="AF143" s="31" t="s">
        <v>88</v>
      </c>
      <c r="AG143" s="31" t="s">
        <v>57</v>
      </c>
      <c r="AH143" s="31"/>
      <c r="AI143" s="31"/>
      <c r="AJ143" s="31" t="s">
        <v>131</v>
      </c>
      <c r="AK143" s="31"/>
      <c r="AL143" s="31" t="s">
        <v>158</v>
      </c>
      <c r="AM143" s="31"/>
      <c r="AN143" s="31" t="s">
        <v>61</v>
      </c>
      <c r="AO143" s="31"/>
      <c r="AP143" s="9" t="str">
        <f t="shared" ca="1" si="17"/>
        <v>Vencida</v>
      </c>
    </row>
    <row r="144" spans="1:42" x14ac:dyDescent="0.25">
      <c r="A144" s="15" t="str">
        <f t="shared" si="12"/>
        <v>SYG0C39</v>
      </c>
      <c r="B144" s="15" t="str">
        <f t="shared" si="13"/>
        <v>E027185913</v>
      </c>
      <c r="C144" s="15" t="str">
        <f>VLOOKUP(A144,Destinatario!A:B,2,)</f>
        <v>HENRIQUE</v>
      </c>
      <c r="D144" s="45">
        <f>VLOOKUP(Y144,CTB!A:C,3,)</f>
        <v>130.16</v>
      </c>
      <c r="E144" s="4" t="str">
        <f t="shared" ca="1" si="14"/>
        <v>1 a 7 dias</v>
      </c>
      <c r="F144" s="8">
        <f t="shared" si="15"/>
        <v>45459</v>
      </c>
      <c r="G144" s="15" t="str">
        <f t="shared" si="16"/>
        <v xml:space="preserve"> Upload Cnh pendente</v>
      </c>
      <c r="H144" s="15"/>
      <c r="I144" s="15">
        <f ca="1">IFERROR(IF(E144 = "Validado","Enviado",IF(AND(G144 = " Link enviado",G144 = " Aguardando envio do link"),"Enviar",IF(G144 = " Aguardando envio do link", "Enviar",(VLOOKUP(B144,LogEnvio!A:B,2,))))),"Enviar")</f>
        <v>45428.748105023151</v>
      </c>
      <c r="J144" s="31">
        <v>18625253</v>
      </c>
      <c r="K144" s="31" t="s">
        <v>844</v>
      </c>
      <c r="L144" s="31" t="s">
        <v>845</v>
      </c>
      <c r="M144" s="31" t="s">
        <v>42</v>
      </c>
      <c r="N144" s="31" t="s">
        <v>1176</v>
      </c>
      <c r="O144" s="31" t="s">
        <v>1177</v>
      </c>
      <c r="P144" s="31" t="s">
        <v>1178</v>
      </c>
      <c r="Q144" s="31"/>
      <c r="R144" s="31" t="s">
        <v>1178</v>
      </c>
      <c r="S144" s="31"/>
      <c r="T144" s="31" t="s">
        <v>848</v>
      </c>
      <c r="U144" s="31" t="s">
        <v>47</v>
      </c>
      <c r="V144" s="31" t="s">
        <v>48</v>
      </c>
      <c r="W144" s="31" t="s">
        <v>1179</v>
      </c>
      <c r="X144" s="31" t="s">
        <v>850</v>
      </c>
      <c r="Y144" s="31" t="s">
        <v>85</v>
      </c>
      <c r="Z144" s="31" t="s">
        <v>86</v>
      </c>
      <c r="AA144" s="31">
        <v>130.16</v>
      </c>
      <c r="AB144" s="31" t="s">
        <v>941</v>
      </c>
      <c r="AC144" s="31" t="s">
        <v>54</v>
      </c>
      <c r="AD144" s="31" t="s">
        <v>157</v>
      </c>
      <c r="AE144" s="31">
        <v>4</v>
      </c>
      <c r="AF144" s="31" t="s">
        <v>88</v>
      </c>
      <c r="AG144" s="31" t="s">
        <v>57</v>
      </c>
      <c r="AH144" s="31"/>
      <c r="AI144" s="31"/>
      <c r="AJ144" s="31" t="s">
        <v>131</v>
      </c>
      <c r="AK144" s="31"/>
      <c r="AL144" s="31" t="s">
        <v>310</v>
      </c>
      <c r="AM144" s="31"/>
      <c r="AN144" s="31" t="s">
        <v>61</v>
      </c>
      <c r="AO144" s="31"/>
      <c r="AP144" s="9" t="str">
        <f t="shared" ca="1" si="17"/>
        <v>1 a 7 dias</v>
      </c>
    </row>
    <row r="145" spans="1:42" x14ac:dyDescent="0.25">
      <c r="A145" s="15" t="str">
        <f t="shared" si="12"/>
        <v>SYG0C39</v>
      </c>
      <c r="B145" s="15" t="str">
        <f t="shared" si="13"/>
        <v>E027197413</v>
      </c>
      <c r="C145" s="15" t="str">
        <f>VLOOKUP(A145,Destinatario!A:B,2,)</f>
        <v>HENRIQUE</v>
      </c>
      <c r="D145" s="45">
        <f>VLOOKUP(Y145,CTB!A:C,3,)</f>
        <v>130.16</v>
      </c>
      <c r="E145" s="4" t="str">
        <f t="shared" si="14"/>
        <v>Validado</v>
      </c>
      <c r="F145" s="8">
        <f t="shared" si="15"/>
        <v>45462</v>
      </c>
      <c r="G145" s="15" t="str">
        <f t="shared" si="16"/>
        <v xml:space="preserve"> Processo de indicação validado pela Movida</v>
      </c>
      <c r="H145" s="15"/>
      <c r="I145" s="15" t="str">
        <f>IFERROR(IF(E145 = "Validado","Enviado",IF(AND(G145 = " Link enviado",G145 = " Aguardando envio do link"),"Enviar",IF(G145 = " Aguardando envio do link", "Enviar",(VLOOKUP(B145,LogEnvio!A:B,2,))))),"Enviar")</f>
        <v>Enviado</v>
      </c>
      <c r="J145" s="31">
        <v>18625255</v>
      </c>
      <c r="K145" s="31" t="s">
        <v>844</v>
      </c>
      <c r="L145" s="31" t="s">
        <v>845</v>
      </c>
      <c r="M145" s="31" t="s">
        <v>42</v>
      </c>
      <c r="N145" s="31" t="s">
        <v>1180</v>
      </c>
      <c r="O145" s="31" t="s">
        <v>1181</v>
      </c>
      <c r="P145" s="31" t="s">
        <v>1182</v>
      </c>
      <c r="Q145" s="31"/>
      <c r="R145" s="31"/>
      <c r="S145" s="31"/>
      <c r="T145" s="31" t="s">
        <v>327</v>
      </c>
      <c r="U145" s="31" t="s">
        <v>47</v>
      </c>
      <c r="V145" s="31" t="s">
        <v>48</v>
      </c>
      <c r="W145" s="31" t="s">
        <v>595</v>
      </c>
      <c r="X145" s="31" t="s">
        <v>596</v>
      </c>
      <c r="Y145" s="31" t="s">
        <v>85</v>
      </c>
      <c r="Z145" s="31" t="s">
        <v>86</v>
      </c>
      <c r="AA145" s="31">
        <v>130.16</v>
      </c>
      <c r="AB145" s="31" t="s">
        <v>1023</v>
      </c>
      <c r="AC145" s="31" t="s">
        <v>54</v>
      </c>
      <c r="AD145" s="31" t="s">
        <v>55</v>
      </c>
      <c r="AE145" s="31">
        <v>4</v>
      </c>
      <c r="AF145" s="31" t="s">
        <v>88</v>
      </c>
      <c r="AG145" s="31" t="s">
        <v>57</v>
      </c>
      <c r="AH145" s="31"/>
      <c r="AI145" s="31"/>
      <c r="AJ145" s="31" t="s">
        <v>131</v>
      </c>
      <c r="AK145" s="31" t="s">
        <v>852</v>
      </c>
      <c r="AL145" s="31" t="s">
        <v>60</v>
      </c>
      <c r="AM145" s="31"/>
      <c r="AN145" s="31" t="s">
        <v>61</v>
      </c>
      <c r="AO145" s="31"/>
      <c r="AP145" s="9" t="str">
        <f t="shared" si="17"/>
        <v>Validado</v>
      </c>
    </row>
    <row r="146" spans="1:42" x14ac:dyDescent="0.25">
      <c r="A146" s="15" t="str">
        <f t="shared" si="12"/>
        <v>SYG0C39</v>
      </c>
      <c r="B146" s="15" t="str">
        <f t="shared" si="13"/>
        <v>TE01732933</v>
      </c>
      <c r="C146" s="15" t="str">
        <f>VLOOKUP(A146,Destinatario!A:B,2,)</f>
        <v>HENRIQUE</v>
      </c>
      <c r="D146" s="45">
        <f>VLOOKUP(Y146,CTB!A:C,3,)</f>
        <v>1467.34</v>
      </c>
      <c r="E146" s="4" t="str">
        <f t="shared" ca="1" si="14"/>
        <v>1 a 7 dias</v>
      </c>
      <c r="F146" s="8">
        <f t="shared" si="15"/>
        <v>45462</v>
      </c>
      <c r="G146" s="15" t="str">
        <f t="shared" si="16"/>
        <v xml:space="preserve"> Upload Cnh pendente</v>
      </c>
      <c r="H146" s="15"/>
      <c r="I146" s="15">
        <f ca="1">IFERROR(IF(E146 = "Validado","Enviado",IF(AND(G146 = " Link enviado",G146 = " Aguardando envio do link"),"Enviar",IF(G146 = " Aguardando envio do link", "Enviar",(VLOOKUP(B146,LogEnvio!A:B,2,))))),"Enviar")</f>
        <v>45428.450829837973</v>
      </c>
      <c r="J146" s="31">
        <v>18625257</v>
      </c>
      <c r="K146" s="31" t="s">
        <v>844</v>
      </c>
      <c r="L146" s="31" t="s">
        <v>845</v>
      </c>
      <c r="M146" s="31" t="s">
        <v>42</v>
      </c>
      <c r="N146" s="31" t="s">
        <v>1183</v>
      </c>
      <c r="O146" s="31" t="s">
        <v>1184</v>
      </c>
      <c r="P146" s="31" t="s">
        <v>1185</v>
      </c>
      <c r="Q146" s="31"/>
      <c r="R146" s="31"/>
      <c r="S146" s="31"/>
      <c r="T146" s="31" t="s">
        <v>327</v>
      </c>
      <c r="U146" s="31" t="s">
        <v>47</v>
      </c>
      <c r="V146" s="31" t="s">
        <v>48</v>
      </c>
      <c r="W146" s="31" t="s">
        <v>1186</v>
      </c>
      <c r="X146" s="31" t="s">
        <v>850</v>
      </c>
      <c r="Y146" s="31" t="s">
        <v>129</v>
      </c>
      <c r="Z146" s="31" t="s">
        <v>130</v>
      </c>
      <c r="AA146" s="31">
        <v>1467.35</v>
      </c>
      <c r="AB146" s="31" t="s">
        <v>1023</v>
      </c>
      <c r="AC146" s="31" t="s">
        <v>54</v>
      </c>
      <c r="AD146" s="31" t="s">
        <v>157</v>
      </c>
      <c r="AE146" s="31">
        <v>7</v>
      </c>
      <c r="AF146" s="31" t="s">
        <v>56</v>
      </c>
      <c r="AG146" s="31" t="s">
        <v>57</v>
      </c>
      <c r="AH146" s="31"/>
      <c r="AI146" s="31"/>
      <c r="AJ146" s="31" t="s">
        <v>131</v>
      </c>
      <c r="AK146" s="31"/>
      <c r="AL146" s="31" t="s">
        <v>310</v>
      </c>
      <c r="AM146" s="31"/>
      <c r="AN146" s="31" t="s">
        <v>61</v>
      </c>
      <c r="AO146" s="31"/>
      <c r="AP146" s="9" t="str">
        <f t="shared" ca="1" si="17"/>
        <v>1 a 7 dias</v>
      </c>
    </row>
    <row r="147" spans="1:42" x14ac:dyDescent="0.25">
      <c r="A147" s="15" t="str">
        <f t="shared" si="12"/>
        <v>SYG0E53</v>
      </c>
      <c r="B147" s="15" t="str">
        <f t="shared" si="13"/>
        <v>AH20070794</v>
      </c>
      <c r="C147" s="15" t="str">
        <f>VLOOKUP(A147,Destinatario!A:B,2,)</f>
        <v>CLAUDIA</v>
      </c>
      <c r="D147" s="45">
        <f>VLOOKUP(Y147,CTB!A:C,3,)</f>
        <v>130.16</v>
      </c>
      <c r="E147" s="4" t="str">
        <f t="shared" si="14"/>
        <v>Validado</v>
      </c>
      <c r="F147" s="8">
        <f t="shared" si="15"/>
        <v>45431</v>
      </c>
      <c r="G147" s="15" t="str">
        <f t="shared" si="16"/>
        <v xml:space="preserve"> Processo de indicação validado pela Movida</v>
      </c>
      <c r="H147" s="15"/>
      <c r="I147" s="15" t="str">
        <f>IFERROR(IF(E147 = "Validado","Enviado",IF(AND(G147 = " Link enviado",G147 = " Aguardando envio do link"),"Enviar",IF(G147 = " Aguardando envio do link", "Enviar",(VLOOKUP(B147,LogEnvio!A:B,2,))))),"Enviar")</f>
        <v>Enviado</v>
      </c>
      <c r="J147" s="31">
        <v>18625258</v>
      </c>
      <c r="K147" s="31" t="s">
        <v>1187</v>
      </c>
      <c r="L147" s="31" t="s">
        <v>1188</v>
      </c>
      <c r="M147" s="31" t="s">
        <v>42</v>
      </c>
      <c r="N147" s="31" t="s">
        <v>1189</v>
      </c>
      <c r="O147" s="31" t="s">
        <v>1190</v>
      </c>
      <c r="P147" s="31" t="s">
        <v>1191</v>
      </c>
      <c r="Q147" s="31"/>
      <c r="R147" s="31" t="s">
        <v>1191</v>
      </c>
      <c r="S147" s="31"/>
      <c r="T147" s="31" t="s">
        <v>643</v>
      </c>
      <c r="U147" s="31" t="s">
        <v>47</v>
      </c>
      <c r="V147" s="31" t="s">
        <v>48</v>
      </c>
      <c r="W147" s="31" t="s">
        <v>1192</v>
      </c>
      <c r="X147" s="31" t="s">
        <v>645</v>
      </c>
      <c r="Y147" s="31" t="s">
        <v>85</v>
      </c>
      <c r="Z147" s="31" t="s">
        <v>86</v>
      </c>
      <c r="AA147" s="31">
        <v>130.16</v>
      </c>
      <c r="AB147" s="31" t="s">
        <v>512</v>
      </c>
      <c r="AC147" s="31" t="s">
        <v>54</v>
      </c>
      <c r="AD147" s="31" t="s">
        <v>55</v>
      </c>
      <c r="AE147" s="31">
        <v>4</v>
      </c>
      <c r="AF147" s="31" t="s">
        <v>88</v>
      </c>
      <c r="AG147" s="31" t="s">
        <v>57</v>
      </c>
      <c r="AH147" s="31"/>
      <c r="AI147" s="31"/>
      <c r="AJ147" s="31" t="s">
        <v>131</v>
      </c>
      <c r="AK147" s="31" t="s">
        <v>1193</v>
      </c>
      <c r="AL147" s="31" t="s">
        <v>60</v>
      </c>
      <c r="AM147" s="31"/>
      <c r="AN147" s="31" t="s">
        <v>61</v>
      </c>
      <c r="AO147" s="31"/>
      <c r="AP147" s="9" t="str">
        <f t="shared" si="17"/>
        <v>Validado</v>
      </c>
    </row>
    <row r="148" spans="1:42" x14ac:dyDescent="0.25">
      <c r="A148" s="15" t="str">
        <f t="shared" si="12"/>
        <v>SYG0D02</v>
      </c>
      <c r="B148" s="15" t="str">
        <f t="shared" si="13"/>
        <v>E027214961</v>
      </c>
      <c r="C148" s="15" t="str">
        <f>VLOOKUP(A148,Destinatario!A:B,2,)</f>
        <v>HENRIQUE</v>
      </c>
      <c r="D148" s="45">
        <f>VLOOKUP(Y148,CTB!A:C,3,)</f>
        <v>130.16</v>
      </c>
      <c r="E148" s="4" t="str">
        <f t="shared" ca="1" si="14"/>
        <v>1 a 7 dias</v>
      </c>
      <c r="F148" s="8">
        <f t="shared" si="15"/>
        <v>45462</v>
      </c>
      <c r="G148" s="15" t="str">
        <f t="shared" si="16"/>
        <v xml:space="preserve"> Upload Cnh pendente</v>
      </c>
      <c r="H148" s="15"/>
      <c r="I148" s="15" t="str">
        <f ca="1">IFERROR(IF(E148 = "Validado","Enviado",IF(AND(G148 = " Link enviado",G148 = " Aguardando envio do link"),"Enviar",IF(G148 = " Aguardando envio do link", "Enviar",(VLOOKUP(B148,LogEnvio!A:B,2,))))),"Enviar")</f>
        <v>Enviar</v>
      </c>
      <c r="J148" s="31">
        <v>18625283</v>
      </c>
      <c r="K148" s="31" t="s">
        <v>880</v>
      </c>
      <c r="L148" s="31" t="s">
        <v>881</v>
      </c>
      <c r="M148" s="31" t="s">
        <v>42</v>
      </c>
      <c r="N148" s="31" t="s">
        <v>1194</v>
      </c>
      <c r="O148" s="31" t="s">
        <v>1195</v>
      </c>
      <c r="P148" s="31" t="s">
        <v>1196</v>
      </c>
      <c r="Q148" s="31"/>
      <c r="R148" s="31"/>
      <c r="S148" s="31"/>
      <c r="T148" s="31" t="s">
        <v>139</v>
      </c>
      <c r="U148" s="31" t="s">
        <v>47</v>
      </c>
      <c r="V148" s="31" t="s">
        <v>48</v>
      </c>
      <c r="W148" s="31" t="s">
        <v>1197</v>
      </c>
      <c r="X148" s="31" t="s">
        <v>141</v>
      </c>
      <c r="Y148" s="31" t="s">
        <v>85</v>
      </c>
      <c r="Z148" s="31" t="s">
        <v>86</v>
      </c>
      <c r="AA148" s="31">
        <v>130.16</v>
      </c>
      <c r="AB148" s="31" t="s">
        <v>1023</v>
      </c>
      <c r="AC148" s="31" t="s">
        <v>54</v>
      </c>
      <c r="AD148" s="31" t="s">
        <v>157</v>
      </c>
      <c r="AE148" s="31">
        <v>4</v>
      </c>
      <c r="AF148" s="31" t="s">
        <v>88</v>
      </c>
      <c r="AG148" s="31" t="s">
        <v>57</v>
      </c>
      <c r="AH148" s="31"/>
      <c r="AI148" s="31"/>
      <c r="AJ148" s="31" t="s">
        <v>131</v>
      </c>
      <c r="AK148" s="31"/>
      <c r="AL148" s="31" t="s">
        <v>310</v>
      </c>
      <c r="AM148" s="31"/>
      <c r="AN148" s="31" t="s">
        <v>61</v>
      </c>
      <c r="AO148" s="31"/>
      <c r="AP148" s="9" t="str">
        <f t="shared" ca="1" si="17"/>
        <v>1 a 7 dias</v>
      </c>
    </row>
    <row r="149" spans="1:42" x14ac:dyDescent="0.25">
      <c r="A149" s="15" t="str">
        <f t="shared" si="12"/>
        <v>SYG0D02</v>
      </c>
      <c r="B149" s="15" t="str">
        <f t="shared" si="13"/>
        <v>E027216310</v>
      </c>
      <c r="C149" s="15" t="str">
        <f>VLOOKUP(A149,Destinatario!A:B,2,)</f>
        <v>HENRIQUE</v>
      </c>
      <c r="D149" s="45">
        <f>VLOOKUP(Y149,CTB!A:C,3,)</f>
        <v>130.16</v>
      </c>
      <c r="E149" s="4" t="str">
        <f t="shared" si="14"/>
        <v>Validado</v>
      </c>
      <c r="F149" s="8">
        <f t="shared" si="15"/>
        <v>45462</v>
      </c>
      <c r="G149" s="15" t="str">
        <f t="shared" si="16"/>
        <v xml:space="preserve"> Processo de indicação validado pela Movida</v>
      </c>
      <c r="H149" s="15"/>
      <c r="I149" s="15" t="str">
        <f>IFERROR(IF(E149 = "Validado","Enviado",IF(AND(G149 = " Link enviado",G149 = " Aguardando envio do link"),"Enviar",IF(G149 = " Aguardando envio do link", "Enviar",(VLOOKUP(B149,LogEnvio!A:B,2,))))),"Enviar")</f>
        <v>Enviado</v>
      </c>
      <c r="J149" s="31">
        <v>18625285</v>
      </c>
      <c r="K149" s="31" t="s">
        <v>880</v>
      </c>
      <c r="L149" s="31" t="s">
        <v>881</v>
      </c>
      <c r="M149" s="31" t="s">
        <v>42</v>
      </c>
      <c r="N149" s="31" t="s">
        <v>1198</v>
      </c>
      <c r="O149" s="31" t="s">
        <v>1199</v>
      </c>
      <c r="P149" s="31" t="s">
        <v>1200</v>
      </c>
      <c r="Q149" s="31"/>
      <c r="R149" s="31" t="s">
        <v>1200</v>
      </c>
      <c r="S149" s="31"/>
      <c r="T149" s="31" t="s">
        <v>139</v>
      </c>
      <c r="U149" s="31" t="s">
        <v>47</v>
      </c>
      <c r="V149" s="31" t="s">
        <v>48</v>
      </c>
      <c r="W149" s="31" t="s">
        <v>747</v>
      </c>
      <c r="X149" s="31" t="s">
        <v>141</v>
      </c>
      <c r="Y149" s="31" t="s">
        <v>85</v>
      </c>
      <c r="Z149" s="31" t="s">
        <v>86</v>
      </c>
      <c r="AA149" s="31">
        <v>130.16</v>
      </c>
      <c r="AB149" s="31" t="s">
        <v>1023</v>
      </c>
      <c r="AC149" s="31" t="s">
        <v>54</v>
      </c>
      <c r="AD149" s="31" t="s">
        <v>55</v>
      </c>
      <c r="AE149" s="31">
        <v>4</v>
      </c>
      <c r="AF149" s="31" t="s">
        <v>88</v>
      </c>
      <c r="AG149" s="31" t="s">
        <v>57</v>
      </c>
      <c r="AH149" s="31"/>
      <c r="AI149" s="31"/>
      <c r="AJ149" s="31" t="s">
        <v>131</v>
      </c>
      <c r="AK149" s="31" t="s">
        <v>886</v>
      </c>
      <c r="AL149" s="31" t="s">
        <v>60</v>
      </c>
      <c r="AM149" s="31"/>
      <c r="AN149" s="31" t="s">
        <v>61</v>
      </c>
      <c r="AO149" s="31"/>
      <c r="AP149" s="9" t="str">
        <f t="shared" si="17"/>
        <v>Validado</v>
      </c>
    </row>
    <row r="150" spans="1:42" x14ac:dyDescent="0.25">
      <c r="A150" s="15" t="str">
        <f t="shared" si="12"/>
        <v>SYG0D32</v>
      </c>
      <c r="B150" s="15" t="str">
        <f t="shared" si="13"/>
        <v>T000051647</v>
      </c>
      <c r="C150" s="15" t="str">
        <f>VLOOKUP(A150,Destinatario!A:B,2,)</f>
        <v>LEANDRO</v>
      </c>
      <c r="D150" s="45">
        <f>VLOOKUP(Y150,CTB!A:C,3,)</f>
        <v>195.23</v>
      </c>
      <c r="E150" s="4" t="str">
        <f t="shared" si="14"/>
        <v>Validado</v>
      </c>
      <c r="F150" s="8">
        <f t="shared" si="15"/>
        <v>45444</v>
      </c>
      <c r="G150" s="15" t="str">
        <f t="shared" si="16"/>
        <v xml:space="preserve"> Processo de indicação validado pela Movida</v>
      </c>
      <c r="H150" s="15"/>
      <c r="I150" s="15" t="str">
        <f>IFERROR(IF(E150 = "Validado","Enviado",IF(AND(G150 = " Link enviado",G150 = " Aguardando envio do link"),"Enviar",IF(G150 = " Aguardando envio do link", "Enviar",(VLOOKUP(B150,LogEnvio!A:B,2,))))),"Enviar")</f>
        <v>Enviado</v>
      </c>
      <c r="J150" s="31">
        <v>18625308</v>
      </c>
      <c r="K150" s="31" t="s">
        <v>914</v>
      </c>
      <c r="L150" s="31" t="s">
        <v>915</v>
      </c>
      <c r="M150" s="31" t="s">
        <v>42</v>
      </c>
      <c r="N150" s="31" t="s">
        <v>1201</v>
      </c>
      <c r="O150" s="31" t="s">
        <v>1202</v>
      </c>
      <c r="P150" s="31" t="s">
        <v>1203</v>
      </c>
      <c r="Q150" s="31"/>
      <c r="R150" s="31"/>
      <c r="S150" s="31"/>
      <c r="T150" s="31" t="s">
        <v>1204</v>
      </c>
      <c r="U150" s="31" t="s">
        <v>47</v>
      </c>
      <c r="V150" s="31" t="s">
        <v>48</v>
      </c>
      <c r="W150" s="31" t="s">
        <v>1205</v>
      </c>
      <c r="X150" s="31" t="s">
        <v>1206</v>
      </c>
      <c r="Y150" s="31" t="s">
        <v>1207</v>
      </c>
      <c r="Z150" s="31" t="s">
        <v>1208</v>
      </c>
      <c r="AA150" s="31">
        <v>195.23</v>
      </c>
      <c r="AB150" s="31" t="s">
        <v>636</v>
      </c>
      <c r="AC150" s="31" t="s">
        <v>54</v>
      </c>
      <c r="AD150" s="31" t="s">
        <v>55</v>
      </c>
      <c r="AE150" s="31">
        <v>5</v>
      </c>
      <c r="AF150" s="31" t="s">
        <v>100</v>
      </c>
      <c r="AG150" s="31" t="s">
        <v>57</v>
      </c>
      <c r="AH150" s="31"/>
      <c r="AI150" s="31"/>
      <c r="AJ150" s="31" t="s">
        <v>131</v>
      </c>
      <c r="AK150" s="31" t="s">
        <v>922</v>
      </c>
      <c r="AL150" s="31" t="s">
        <v>60</v>
      </c>
      <c r="AM150" s="31"/>
      <c r="AN150" s="31" t="s">
        <v>61</v>
      </c>
      <c r="AO150" s="31"/>
      <c r="AP150" s="9" t="str">
        <f t="shared" si="17"/>
        <v>Validado</v>
      </c>
    </row>
    <row r="151" spans="1:42" x14ac:dyDescent="0.25">
      <c r="A151" s="15" t="str">
        <f t="shared" si="12"/>
        <v>SYG0D32</v>
      </c>
      <c r="B151" s="15" t="str">
        <f t="shared" si="13"/>
        <v>X002892549</v>
      </c>
      <c r="C151" s="15" t="str">
        <f>VLOOKUP(A151,Destinatario!A:B,2,)</f>
        <v>LEANDRO</v>
      </c>
      <c r="D151" s="45">
        <f>VLOOKUP(Y151,CTB!A:C,3,)</f>
        <v>130.16</v>
      </c>
      <c r="E151" s="4" t="str">
        <f t="shared" si="14"/>
        <v>Validado</v>
      </c>
      <c r="F151" s="8">
        <f t="shared" si="15"/>
        <v>45445</v>
      </c>
      <c r="G151" s="15" t="str">
        <f t="shared" si="16"/>
        <v xml:space="preserve"> Processo de indicação validado pela Movida</v>
      </c>
      <c r="H151" s="15"/>
      <c r="I151" s="15" t="str">
        <f>IFERROR(IF(E151 = "Validado","Enviado",IF(AND(G151 = " Link enviado",G151 = " Aguardando envio do link"),"Enviar",IF(G151 = " Aguardando envio do link", "Enviar",(VLOOKUP(B151,LogEnvio!A:B,2,))))),"Enviar")</f>
        <v>Enviado</v>
      </c>
      <c r="J151" s="31">
        <v>18625309</v>
      </c>
      <c r="K151" s="31" t="s">
        <v>914</v>
      </c>
      <c r="L151" s="31" t="s">
        <v>915</v>
      </c>
      <c r="M151" s="31" t="s">
        <v>42</v>
      </c>
      <c r="N151" s="31" t="s">
        <v>1209</v>
      </c>
      <c r="O151" s="31" t="s">
        <v>1210</v>
      </c>
      <c r="P151" s="31" t="s">
        <v>1211</v>
      </c>
      <c r="Q151" s="31"/>
      <c r="R151" s="31" t="s">
        <v>1211</v>
      </c>
      <c r="S151" s="31"/>
      <c r="T151" s="31" t="s">
        <v>389</v>
      </c>
      <c r="U151" s="31" t="s">
        <v>47</v>
      </c>
      <c r="V151" s="31" t="s">
        <v>48</v>
      </c>
      <c r="W151" s="31" t="s">
        <v>1212</v>
      </c>
      <c r="X151" s="31" t="s">
        <v>1213</v>
      </c>
      <c r="Y151" s="31" t="s">
        <v>85</v>
      </c>
      <c r="Z151" s="31" t="s">
        <v>86</v>
      </c>
      <c r="AA151" s="31">
        <v>130.16</v>
      </c>
      <c r="AB151" s="31" t="s">
        <v>692</v>
      </c>
      <c r="AC151" s="31" t="s">
        <v>54</v>
      </c>
      <c r="AD151" s="31" t="s">
        <v>55</v>
      </c>
      <c r="AE151" s="31">
        <v>4</v>
      </c>
      <c r="AF151" s="31" t="s">
        <v>88</v>
      </c>
      <c r="AG151" s="31" t="s">
        <v>57</v>
      </c>
      <c r="AH151" s="31"/>
      <c r="AI151" s="31"/>
      <c r="AJ151" s="31" t="s">
        <v>131</v>
      </c>
      <c r="AK151" s="31" t="s">
        <v>922</v>
      </c>
      <c r="AL151" s="31" t="s">
        <v>60</v>
      </c>
      <c r="AM151" s="31"/>
      <c r="AN151" s="31" t="s">
        <v>61</v>
      </c>
      <c r="AO151" s="31"/>
      <c r="AP151" s="9" t="str">
        <f t="shared" si="17"/>
        <v>Validado</v>
      </c>
    </row>
    <row r="152" spans="1:42" x14ac:dyDescent="0.25">
      <c r="A152" s="15" t="str">
        <f t="shared" si="12"/>
        <v>SUM9D71</v>
      </c>
      <c r="B152" s="15" t="str">
        <f t="shared" si="13"/>
        <v>S040770787</v>
      </c>
      <c r="C152" s="15" t="str">
        <f>VLOOKUP(A152,Destinatario!A:B,2,)</f>
        <v>ADRIANO</v>
      </c>
      <c r="D152" s="45">
        <f>VLOOKUP(Y152,CTB!A:C,3,)</f>
        <v>130.16</v>
      </c>
      <c r="E152" s="4" t="str">
        <f t="shared" si="14"/>
        <v>Validado</v>
      </c>
      <c r="F152" s="8">
        <f t="shared" si="15"/>
        <v>45449</v>
      </c>
      <c r="G152" s="15" t="str">
        <f t="shared" si="16"/>
        <v xml:space="preserve"> Processo de indicação validado pela Movida</v>
      </c>
      <c r="H152" s="15" t="s">
        <v>1111</v>
      </c>
      <c r="I152" s="15" t="str">
        <f>IFERROR(IF(E152 = "Validado","Enviado",IF(AND(G152 = " Link enviado",G152 = " Aguardando envio do link"),"Enviar",IF(G152 = " Aguardando envio do link", "Enviar",(VLOOKUP(B152,LogEnvio!A:B,2,))))),"Enviar")</f>
        <v>Enviado</v>
      </c>
      <c r="J152" s="31">
        <v>18631915</v>
      </c>
      <c r="K152" s="31" t="s">
        <v>1214</v>
      </c>
      <c r="L152" s="31" t="s">
        <v>1215</v>
      </c>
      <c r="M152" s="31" t="s">
        <v>42</v>
      </c>
      <c r="N152" s="31" t="s">
        <v>1216</v>
      </c>
      <c r="O152" s="31" t="s">
        <v>1217</v>
      </c>
      <c r="P152" s="31" t="s">
        <v>1218</v>
      </c>
      <c r="Q152" s="31"/>
      <c r="R152" s="31" t="s">
        <v>1218</v>
      </c>
      <c r="S152" s="31"/>
      <c r="T152" s="31" t="s">
        <v>107</v>
      </c>
      <c r="U152" s="31" t="s">
        <v>68</v>
      </c>
      <c r="V152" s="31" t="s">
        <v>48</v>
      </c>
      <c r="W152" s="31" t="s">
        <v>1219</v>
      </c>
      <c r="X152" s="31" t="s">
        <v>238</v>
      </c>
      <c r="Y152" s="31" t="s">
        <v>85</v>
      </c>
      <c r="Z152" s="31" t="s">
        <v>86</v>
      </c>
      <c r="AA152" s="31">
        <v>130.16</v>
      </c>
      <c r="AB152" s="31" t="s">
        <v>208</v>
      </c>
      <c r="AC152" s="31" t="s">
        <v>54</v>
      </c>
      <c r="AD152" s="31" t="s">
        <v>55</v>
      </c>
      <c r="AE152" s="31">
        <v>4</v>
      </c>
      <c r="AF152" s="31" t="s">
        <v>88</v>
      </c>
      <c r="AG152" s="31" t="s">
        <v>57</v>
      </c>
      <c r="AH152" s="31">
        <v>0</v>
      </c>
      <c r="AI152" s="31">
        <v>0</v>
      </c>
      <c r="AJ152" s="31" t="s">
        <v>131</v>
      </c>
      <c r="AK152" s="31" t="s">
        <v>1220</v>
      </c>
      <c r="AL152" s="31" t="s">
        <v>60</v>
      </c>
      <c r="AM152" s="31"/>
      <c r="AN152" s="31" t="s">
        <v>61</v>
      </c>
      <c r="AO152" s="31"/>
      <c r="AP152" s="9" t="str">
        <f t="shared" si="17"/>
        <v>Validado</v>
      </c>
    </row>
    <row r="153" spans="1:42" x14ac:dyDescent="0.25">
      <c r="A153" s="15" t="str">
        <f t="shared" si="12"/>
        <v>SYG0F15</v>
      </c>
      <c r="B153" s="15" t="str">
        <f t="shared" si="13"/>
        <v>TE01735722</v>
      </c>
      <c r="C153" s="15" t="str">
        <f>VLOOKUP(A153,Destinatario!A:B,2,)</f>
        <v>HENRIQUE</v>
      </c>
      <c r="D153" s="45">
        <f>VLOOKUP(Y153,CTB!A:C,3,)</f>
        <v>293.47000000000003</v>
      </c>
      <c r="E153" s="4" t="str">
        <f t="shared" si="14"/>
        <v>Validado</v>
      </c>
      <c r="F153" s="8">
        <f t="shared" si="15"/>
        <v>45469</v>
      </c>
      <c r="G153" s="15" t="str">
        <f t="shared" si="16"/>
        <v xml:space="preserve"> Processo de indicação validado pela Movida</v>
      </c>
      <c r="H153" s="15" t="s">
        <v>1111</v>
      </c>
      <c r="I153" s="15" t="str">
        <f>IFERROR(IF(E153 = "Validado","Enviado",IF(AND(G153 = " Link enviado",G153 = " Aguardando envio do link"),"Enviar",IF(G153 = " Aguardando envio do link", "Enviar",(VLOOKUP(B153,LogEnvio!A:B,2,))))),"Enviar")</f>
        <v>Enviado</v>
      </c>
      <c r="J153" s="31">
        <v>18637574</v>
      </c>
      <c r="K153" s="31" t="s">
        <v>1221</v>
      </c>
      <c r="L153" s="31" t="s">
        <v>1222</v>
      </c>
      <c r="M153" s="31" t="s">
        <v>42</v>
      </c>
      <c r="N153" s="31" t="s">
        <v>1223</v>
      </c>
      <c r="O153" s="31" t="s">
        <v>1224</v>
      </c>
      <c r="P153" s="31" t="s">
        <v>1225</v>
      </c>
      <c r="Q153" s="31"/>
      <c r="R153" s="31"/>
      <c r="S153" s="31"/>
      <c r="T153" s="31" t="s">
        <v>139</v>
      </c>
      <c r="U153" s="31" t="s">
        <v>68</v>
      </c>
      <c r="V153" s="31" t="s">
        <v>1226</v>
      </c>
      <c r="W153" s="31" t="s">
        <v>1227</v>
      </c>
      <c r="X153" s="31">
        <v>4314902</v>
      </c>
      <c r="Y153" s="31">
        <v>75870</v>
      </c>
      <c r="Z153" s="31" t="s">
        <v>1098</v>
      </c>
      <c r="AA153" s="31">
        <v>293.47000000000003</v>
      </c>
      <c r="AB153" s="31" t="s">
        <v>187</v>
      </c>
      <c r="AC153" s="31" t="s">
        <v>54</v>
      </c>
      <c r="AD153" s="31" t="s">
        <v>55</v>
      </c>
      <c r="AE153" s="31"/>
      <c r="AF153" s="31"/>
      <c r="AG153" s="31" t="s">
        <v>57</v>
      </c>
      <c r="AH153" s="31">
        <v>0</v>
      </c>
      <c r="AI153" s="31">
        <v>0</v>
      </c>
      <c r="AJ153" s="31" t="s">
        <v>131</v>
      </c>
      <c r="AK153" s="31" t="s">
        <v>1228</v>
      </c>
      <c r="AL153" s="31" t="s">
        <v>60</v>
      </c>
      <c r="AM153" s="31"/>
      <c r="AN153" s="31"/>
      <c r="AO153" s="31"/>
      <c r="AP153" s="9" t="str">
        <f t="shared" si="17"/>
        <v>Validado</v>
      </c>
    </row>
    <row r="154" spans="1:42" x14ac:dyDescent="0.25">
      <c r="A154" s="15" t="str">
        <f t="shared" si="12"/>
        <v>SYG0F25</v>
      </c>
      <c r="B154" s="15" t="str">
        <f t="shared" si="13"/>
        <v>TE01733871</v>
      </c>
      <c r="C154" s="15" t="str">
        <f>VLOOKUP(A154,Destinatario!A:B,2,)</f>
        <v>HENRIQUE</v>
      </c>
      <c r="D154" s="45">
        <f>VLOOKUP(Y154,CTB!A:C,3,)</f>
        <v>130.16</v>
      </c>
      <c r="E154" s="4" t="str">
        <f t="shared" si="14"/>
        <v>Validado</v>
      </c>
      <c r="F154" s="8">
        <f t="shared" si="15"/>
        <v>45469</v>
      </c>
      <c r="G154" s="15" t="str">
        <f t="shared" si="16"/>
        <v xml:space="preserve"> Processo de indicação validado pela Movida</v>
      </c>
      <c r="H154" s="15"/>
      <c r="I154" s="15" t="str">
        <f>IFERROR(IF(E154 = "Validado","Enviado",IF(AND(G154 = " Link enviado",G154 = " Aguardando envio do link"),"Enviar",IF(G154 = " Aguardando envio do link", "Enviar",(VLOOKUP(B154,LogEnvio!A:B,2,))))),"Enviar")</f>
        <v>Enviado</v>
      </c>
      <c r="J154" s="31">
        <v>18637581</v>
      </c>
      <c r="K154" s="31" t="s">
        <v>1229</v>
      </c>
      <c r="L154" s="31" t="s">
        <v>1230</v>
      </c>
      <c r="M154" s="31" t="s">
        <v>42</v>
      </c>
      <c r="N154" s="31" t="s">
        <v>1231</v>
      </c>
      <c r="O154" s="31" t="s">
        <v>1232</v>
      </c>
      <c r="P154" s="31" t="s">
        <v>1233</v>
      </c>
      <c r="Q154" s="31"/>
      <c r="R154" s="31" t="s">
        <v>1233</v>
      </c>
      <c r="S154" s="31"/>
      <c r="T154" s="31" t="s">
        <v>139</v>
      </c>
      <c r="U154" s="31" t="s">
        <v>68</v>
      </c>
      <c r="V154" s="31" t="s">
        <v>1226</v>
      </c>
      <c r="W154" s="31" t="s">
        <v>1234</v>
      </c>
      <c r="X154" s="31">
        <v>4314902</v>
      </c>
      <c r="Y154" s="31">
        <v>55500</v>
      </c>
      <c r="Z154" s="31" t="s">
        <v>1235</v>
      </c>
      <c r="AA154" s="31">
        <v>130.16</v>
      </c>
      <c r="AB154" s="31" t="s">
        <v>187</v>
      </c>
      <c r="AC154" s="31" t="s">
        <v>54</v>
      </c>
      <c r="AD154" s="31" t="s">
        <v>55</v>
      </c>
      <c r="AE154" s="31"/>
      <c r="AF154" s="31"/>
      <c r="AG154" s="31" t="s">
        <v>57</v>
      </c>
      <c r="AH154" s="31">
        <v>0</v>
      </c>
      <c r="AI154" s="31">
        <v>0</v>
      </c>
      <c r="AJ154" s="31" t="s">
        <v>131</v>
      </c>
      <c r="AK154" s="31" t="s">
        <v>1236</v>
      </c>
      <c r="AL154" s="31" t="s">
        <v>60</v>
      </c>
      <c r="AM154" s="31"/>
      <c r="AN154" s="31"/>
      <c r="AO154" s="31"/>
      <c r="AP154" s="9" t="str">
        <f t="shared" si="17"/>
        <v>Validado</v>
      </c>
    </row>
    <row r="155" spans="1:42" x14ac:dyDescent="0.25">
      <c r="A155" s="15" t="str">
        <f t="shared" si="12"/>
        <v>SYG0F25</v>
      </c>
      <c r="B155" s="15" t="str">
        <f t="shared" si="13"/>
        <v>TE01733872</v>
      </c>
      <c r="C155" s="15" t="str">
        <f>VLOOKUP(A155,Destinatario!A:B,2,)</f>
        <v>HENRIQUE</v>
      </c>
      <c r="D155" s="45">
        <f>VLOOKUP(Y155,CTB!A:C,3,)</f>
        <v>130.16</v>
      </c>
      <c r="E155" s="4" t="str">
        <f t="shared" ca="1" si="14"/>
        <v>Entre 8 e 15 dias</v>
      </c>
      <c r="F155" s="8">
        <f t="shared" si="15"/>
        <v>45469</v>
      </c>
      <c r="G155" s="15" t="str">
        <f t="shared" si="16"/>
        <v xml:space="preserve"> Link enviado</v>
      </c>
      <c r="H155" s="15" t="s">
        <v>1111</v>
      </c>
      <c r="I155" s="15" t="str">
        <f ca="1">IFERROR(IF(E155 = "Validado","Enviado",IF(AND(G155 = " Link enviado",G155 = " Aguardando envio do link"),"Enviar",IF(G155 = " Aguardando envio do link", "Enviar",(VLOOKUP(B155,LogEnvio!A:B,2,))))),"Enviar")</f>
        <v>Enviar</v>
      </c>
      <c r="J155" s="31">
        <v>18637586</v>
      </c>
      <c r="K155" s="31" t="s">
        <v>1229</v>
      </c>
      <c r="L155" s="31" t="s">
        <v>1230</v>
      </c>
      <c r="M155" s="31" t="s">
        <v>42</v>
      </c>
      <c r="N155" s="31" t="s">
        <v>1237</v>
      </c>
      <c r="O155" s="31" t="s">
        <v>1238</v>
      </c>
      <c r="P155" s="31" t="s">
        <v>1239</v>
      </c>
      <c r="Q155" s="31"/>
      <c r="R155" s="31" t="s">
        <v>1239</v>
      </c>
      <c r="S155" s="31"/>
      <c r="T155" s="31" t="s">
        <v>139</v>
      </c>
      <c r="U155" s="31" t="s">
        <v>68</v>
      </c>
      <c r="V155" s="31" t="s">
        <v>1226</v>
      </c>
      <c r="W155" s="31" t="s">
        <v>1234</v>
      </c>
      <c r="X155" s="31">
        <v>4314902</v>
      </c>
      <c r="Y155" s="31">
        <v>55250</v>
      </c>
      <c r="Z155" s="31" t="s">
        <v>1240</v>
      </c>
      <c r="AA155" s="31">
        <v>130.16</v>
      </c>
      <c r="AB155" s="31" t="s">
        <v>187</v>
      </c>
      <c r="AC155" s="31" t="s">
        <v>54</v>
      </c>
      <c r="AD155" s="31" t="s">
        <v>157</v>
      </c>
      <c r="AE155" s="31"/>
      <c r="AF155" s="31"/>
      <c r="AG155" s="31" t="s">
        <v>57</v>
      </c>
      <c r="AH155" s="31">
        <v>0</v>
      </c>
      <c r="AI155" s="31">
        <v>0</v>
      </c>
      <c r="AJ155" s="31" t="s">
        <v>131</v>
      </c>
      <c r="AK155" s="31"/>
      <c r="AL155" s="31" t="s">
        <v>158</v>
      </c>
      <c r="AM155" s="31"/>
      <c r="AN155" s="31"/>
      <c r="AO155" s="31"/>
      <c r="AP155" s="9" t="str">
        <f t="shared" ca="1" si="17"/>
        <v>Entre 8 e 15 dias</v>
      </c>
    </row>
    <row r="156" spans="1:42" x14ac:dyDescent="0.25">
      <c r="A156" s="15" t="str">
        <f t="shared" si="12"/>
        <v>SYG0C29</v>
      </c>
      <c r="B156" s="15" t="str">
        <f t="shared" si="13"/>
        <v>E027255451</v>
      </c>
      <c r="C156" s="15" t="str">
        <f>VLOOKUP(A156,Destinatario!A:B,2,)</f>
        <v>HENRIQUE</v>
      </c>
      <c r="D156" s="45">
        <f>VLOOKUP(Y156,CTB!A:C,3,)</f>
        <v>130.16</v>
      </c>
      <c r="E156" s="4" t="str">
        <f t="shared" si="14"/>
        <v>Validado</v>
      </c>
      <c r="F156" s="8">
        <f t="shared" si="15"/>
        <v>45469</v>
      </c>
      <c r="G156" s="15" t="str">
        <f t="shared" si="16"/>
        <v xml:space="preserve"> Processo de indicação validado pela Movida</v>
      </c>
      <c r="H156" s="15" t="s">
        <v>1111</v>
      </c>
      <c r="I156" s="15" t="str">
        <f>IFERROR(IF(E156 = "Validado","Enviado",IF(AND(G156 = " Link enviado",G156 = " Aguardando envio do link"),"Enviar",IF(G156 = " Aguardando envio do link", "Enviar",(VLOOKUP(B156,LogEnvio!A:B,2,))))),"Enviar")</f>
        <v>Enviado</v>
      </c>
      <c r="J156" s="31">
        <v>18640791</v>
      </c>
      <c r="K156" s="31" t="s">
        <v>1241</v>
      </c>
      <c r="L156" s="31" t="s">
        <v>1242</v>
      </c>
      <c r="M156" s="31" t="s">
        <v>42</v>
      </c>
      <c r="N156" s="31" t="s">
        <v>1243</v>
      </c>
      <c r="O156" s="31" t="s">
        <v>1244</v>
      </c>
      <c r="P156" s="31" t="s">
        <v>1245</v>
      </c>
      <c r="Q156" s="31"/>
      <c r="R156" s="31" t="s">
        <v>1245</v>
      </c>
      <c r="S156" s="31"/>
      <c r="T156" s="31" t="s">
        <v>327</v>
      </c>
      <c r="U156" s="31" t="s">
        <v>68</v>
      </c>
      <c r="V156" s="31" t="s">
        <v>1226</v>
      </c>
      <c r="W156" s="31" t="s">
        <v>1246</v>
      </c>
      <c r="X156" s="31">
        <v>4314100</v>
      </c>
      <c r="Y156" s="31">
        <v>74550</v>
      </c>
      <c r="Z156" s="31" t="s">
        <v>1050</v>
      </c>
      <c r="AA156" s="31">
        <v>130.16</v>
      </c>
      <c r="AB156" s="31" t="s">
        <v>187</v>
      </c>
      <c r="AC156" s="31" t="s">
        <v>54</v>
      </c>
      <c r="AD156" s="31" t="s">
        <v>55</v>
      </c>
      <c r="AE156" s="31"/>
      <c r="AF156" s="31"/>
      <c r="AG156" s="31" t="s">
        <v>57</v>
      </c>
      <c r="AH156" s="31">
        <v>0</v>
      </c>
      <c r="AI156" s="31">
        <v>0</v>
      </c>
      <c r="AJ156" s="31" t="s">
        <v>131</v>
      </c>
      <c r="AK156" s="31" t="s">
        <v>1247</v>
      </c>
      <c r="AL156" s="31" t="s">
        <v>60</v>
      </c>
      <c r="AM156" s="31"/>
      <c r="AN156" s="31"/>
      <c r="AO156" s="31"/>
      <c r="AP156" s="9" t="str">
        <f t="shared" si="17"/>
        <v>Validado</v>
      </c>
    </row>
    <row r="157" spans="1:42" x14ac:dyDescent="0.25">
      <c r="A157" s="15" t="str">
        <f t="shared" si="12"/>
        <v>SYG0D03</v>
      </c>
      <c r="B157" s="15" t="str">
        <f t="shared" si="13"/>
        <v>E027258273</v>
      </c>
      <c r="C157" s="15" t="str">
        <f>VLOOKUP(A157,Destinatario!A:B,2,)</f>
        <v>HENRIQUE</v>
      </c>
      <c r="D157" s="45">
        <f>VLOOKUP(Y157,CTB!A:C,3,)</f>
        <v>130.16</v>
      </c>
      <c r="E157" s="4" t="str">
        <f t="shared" ca="1" si="14"/>
        <v>Entre 8 e 15 dias</v>
      </c>
      <c r="F157" s="8">
        <f t="shared" si="15"/>
        <v>45469</v>
      </c>
      <c r="G157" s="15" t="str">
        <f t="shared" si="16"/>
        <v xml:space="preserve"> Upload Cnh pendente</v>
      </c>
      <c r="H157" s="15" t="s">
        <v>1111</v>
      </c>
      <c r="I157" s="15" t="str">
        <f ca="1">IFERROR(IF(E157 = "Validado","Enviado",IF(AND(G157 = " Link enviado",G157 = " Aguardando envio do link"),"Enviar",IF(G157 = " Aguardando envio do link", "Enviar",(VLOOKUP(B157,LogEnvio!A:B,2,))))),"Enviar")</f>
        <v>Enviar</v>
      </c>
      <c r="J157" s="31">
        <v>18640828</v>
      </c>
      <c r="K157" s="31" t="s">
        <v>1248</v>
      </c>
      <c r="L157" s="31" t="s">
        <v>1249</v>
      </c>
      <c r="M157" s="31" t="s">
        <v>42</v>
      </c>
      <c r="N157" s="31" t="s">
        <v>1250</v>
      </c>
      <c r="O157" s="31" t="s">
        <v>1251</v>
      </c>
      <c r="P157" s="31" t="s">
        <v>1252</v>
      </c>
      <c r="Q157" s="31"/>
      <c r="R157" s="31" t="s">
        <v>1252</v>
      </c>
      <c r="S157" s="31"/>
      <c r="T157" s="31" t="s">
        <v>46</v>
      </c>
      <c r="U157" s="31" t="s">
        <v>68</v>
      </c>
      <c r="V157" s="31" t="s">
        <v>1226</v>
      </c>
      <c r="W157" s="31" t="s">
        <v>1253</v>
      </c>
      <c r="X157" s="31">
        <v>4318705</v>
      </c>
      <c r="Y157" s="31">
        <v>74550</v>
      </c>
      <c r="Z157" s="31" t="s">
        <v>1050</v>
      </c>
      <c r="AA157" s="31">
        <v>130.16</v>
      </c>
      <c r="AB157" s="31" t="s">
        <v>187</v>
      </c>
      <c r="AC157" s="31" t="s">
        <v>54</v>
      </c>
      <c r="AD157" s="31" t="s">
        <v>157</v>
      </c>
      <c r="AE157" s="31"/>
      <c r="AF157" s="31"/>
      <c r="AG157" s="31" t="s">
        <v>57</v>
      </c>
      <c r="AH157" s="31">
        <v>0</v>
      </c>
      <c r="AI157" s="31">
        <v>0</v>
      </c>
      <c r="AJ157" s="31" t="s">
        <v>131</v>
      </c>
      <c r="AK157" s="31"/>
      <c r="AL157" s="31" t="s">
        <v>310</v>
      </c>
      <c r="AM157" s="31"/>
      <c r="AN157" s="31"/>
      <c r="AO157" s="31"/>
      <c r="AP157" s="9" t="str">
        <f t="shared" ca="1" si="17"/>
        <v>Entre 8 e 15 dias</v>
      </c>
    </row>
    <row r="158" spans="1:42" x14ac:dyDescent="0.25">
      <c r="A158" s="15" t="str">
        <f t="shared" si="12"/>
        <v>GGP0B71</v>
      </c>
      <c r="B158" s="15" t="str">
        <f t="shared" si="13"/>
        <v>D100186521</v>
      </c>
      <c r="C158" s="15" t="str">
        <f>VLOOKUP(A158,Destinatario!A:B,2,)</f>
        <v>EDMILTON</v>
      </c>
      <c r="D158" s="45">
        <f>VLOOKUP(Y158,CTB!A:C,3,)</f>
        <v>880.41</v>
      </c>
      <c r="E158" s="4" t="str">
        <f t="shared" ca="1" si="14"/>
        <v>Vencida</v>
      </c>
      <c r="F158" s="8">
        <f t="shared" si="15"/>
        <v>45388</v>
      </c>
      <c r="G158" s="15" t="str">
        <f t="shared" si="16"/>
        <v xml:space="preserve"> Link enviado</v>
      </c>
      <c r="H158" s="15"/>
      <c r="I158" s="15" t="str">
        <f ca="1">IFERROR(IF(E158 = "Validado","Enviado",IF(AND(G158 = " Link enviado",G158 = " Aguardando envio do link"),"Enviar",IF(G158 = " Aguardando envio do link", "Enviar",(VLOOKUP(B158,LogEnvio!A:B,2,))))),"Enviar")</f>
        <v>Enviar</v>
      </c>
      <c r="J158" s="31">
        <v>18646100</v>
      </c>
      <c r="K158" s="31" t="s">
        <v>1159</v>
      </c>
      <c r="L158" s="31" t="s">
        <v>1160</v>
      </c>
      <c r="M158" s="31" t="s">
        <v>42</v>
      </c>
      <c r="N158" s="31" t="s">
        <v>1254</v>
      </c>
      <c r="O158" s="31" t="s">
        <v>1255</v>
      </c>
      <c r="P158" s="31" t="s">
        <v>1256</v>
      </c>
      <c r="Q158" s="31"/>
      <c r="R158" s="31" t="s">
        <v>1256</v>
      </c>
      <c r="S158" s="31"/>
      <c r="T158" s="31" t="s">
        <v>1257</v>
      </c>
      <c r="U158" s="31" t="s">
        <v>47</v>
      </c>
      <c r="V158" s="31" t="s">
        <v>48</v>
      </c>
      <c r="W158" s="31" t="s">
        <v>1258</v>
      </c>
      <c r="X158" s="31" t="s">
        <v>1259</v>
      </c>
      <c r="Y158" s="31" t="s">
        <v>958</v>
      </c>
      <c r="Z158" s="31" t="s">
        <v>959</v>
      </c>
      <c r="AA158" s="31">
        <v>880.41</v>
      </c>
      <c r="AB158" s="31" t="s">
        <v>1260</v>
      </c>
      <c r="AC158" s="31" t="s">
        <v>1071</v>
      </c>
      <c r="AD158" s="31" t="s">
        <v>157</v>
      </c>
      <c r="AE158" s="31">
        <v>7</v>
      </c>
      <c r="AF158" s="31" t="s">
        <v>56</v>
      </c>
      <c r="AG158" s="31" t="s">
        <v>57</v>
      </c>
      <c r="AH158" s="31"/>
      <c r="AI158" s="31"/>
      <c r="AJ158" s="31" t="s">
        <v>131</v>
      </c>
      <c r="AK158" s="31"/>
      <c r="AL158" s="31" t="s">
        <v>158</v>
      </c>
      <c r="AM158" s="31"/>
      <c r="AN158" s="31"/>
      <c r="AO158" s="31"/>
      <c r="AP158" s="9" t="str">
        <f t="shared" ca="1" si="17"/>
        <v>Vencida</v>
      </c>
    </row>
    <row r="159" spans="1:42" x14ac:dyDescent="0.25">
      <c r="A159" s="15" t="str">
        <f t="shared" si="12"/>
        <v>SYG0E57</v>
      </c>
      <c r="B159" s="15" t="str">
        <f t="shared" si="13"/>
        <v>TE01761631</v>
      </c>
      <c r="C159" s="15" t="str">
        <f>VLOOKUP(A159,Destinatario!A:B,2,)</f>
        <v>HENRIQUE</v>
      </c>
      <c r="D159" s="45">
        <f>VLOOKUP(Y159,CTB!A:C,3,)</f>
        <v>293.47000000000003</v>
      </c>
      <c r="E159" s="4" t="str">
        <f t="shared" si="14"/>
        <v>Validado</v>
      </c>
      <c r="F159" s="8">
        <f t="shared" si="15"/>
        <v>45469</v>
      </c>
      <c r="G159" s="15" t="str">
        <f t="shared" si="16"/>
        <v xml:space="preserve"> Processo de indicação validado pela Movida</v>
      </c>
      <c r="H159" s="15" t="s">
        <v>1111</v>
      </c>
      <c r="I159" s="15" t="str">
        <f>IFERROR(IF(E159 = "Validado","Enviado",IF(AND(G159 = " Link enviado",G159 = " Aguardando envio do link"),"Enviar",IF(G159 = " Aguardando envio do link", "Enviar",(VLOOKUP(B159,LogEnvio!A:B,2,))))),"Enviar")</f>
        <v>Enviado</v>
      </c>
      <c r="J159" s="31">
        <v>18650421</v>
      </c>
      <c r="K159" s="31" t="s">
        <v>1261</v>
      </c>
      <c r="L159" s="31" t="s">
        <v>1262</v>
      </c>
      <c r="M159" s="31" t="s">
        <v>42</v>
      </c>
      <c r="N159" s="31" t="s">
        <v>1263</v>
      </c>
      <c r="O159" s="31" t="s">
        <v>1264</v>
      </c>
      <c r="P159" s="31" t="s">
        <v>1265</v>
      </c>
      <c r="Q159" s="31"/>
      <c r="R159" s="31" t="s">
        <v>1265</v>
      </c>
      <c r="S159" s="31"/>
      <c r="T159" s="31" t="s">
        <v>139</v>
      </c>
      <c r="U159" s="31" t="s">
        <v>68</v>
      </c>
      <c r="V159" s="31" t="s">
        <v>1226</v>
      </c>
      <c r="W159" s="31" t="s">
        <v>1266</v>
      </c>
      <c r="X159" s="31">
        <v>4314902</v>
      </c>
      <c r="Y159" s="31">
        <v>60501</v>
      </c>
      <c r="Z159" s="31" t="s">
        <v>1267</v>
      </c>
      <c r="AA159" s="31">
        <v>293.47000000000003</v>
      </c>
      <c r="AB159" s="31" t="s">
        <v>187</v>
      </c>
      <c r="AC159" s="31" t="s">
        <v>54</v>
      </c>
      <c r="AD159" s="31" t="s">
        <v>55</v>
      </c>
      <c r="AE159" s="31"/>
      <c r="AF159" s="31"/>
      <c r="AG159" s="31" t="s">
        <v>57</v>
      </c>
      <c r="AH159" s="31">
        <v>0</v>
      </c>
      <c r="AI159" s="31">
        <v>0</v>
      </c>
      <c r="AJ159" s="31" t="s">
        <v>131</v>
      </c>
      <c r="AK159" s="31" t="s">
        <v>1268</v>
      </c>
      <c r="AL159" s="31" t="s">
        <v>60</v>
      </c>
      <c r="AM159" s="31"/>
      <c r="AN159" s="31"/>
      <c r="AO159" s="31"/>
      <c r="AP159" s="9" t="str">
        <f t="shared" si="17"/>
        <v>Validado</v>
      </c>
    </row>
    <row r="160" spans="1:42" x14ac:dyDescent="0.25">
      <c r="A160" s="15" t="str">
        <f t="shared" si="12"/>
        <v>SYG0E29</v>
      </c>
      <c r="B160" s="15" t="str">
        <f t="shared" si="13"/>
        <v>F005732034</v>
      </c>
      <c r="C160" s="15" t="str">
        <f>VLOOKUP(A160,Destinatario!A:B,2,)</f>
        <v>LEANDRO</v>
      </c>
      <c r="D160" s="45">
        <f>VLOOKUP(Y160,CTB!A:C,3,)</f>
        <v>130.16</v>
      </c>
      <c r="E160" s="4" t="str">
        <f t="shared" si="14"/>
        <v>Validado</v>
      </c>
      <c r="F160" s="8">
        <f t="shared" si="15"/>
        <v>45455</v>
      </c>
      <c r="G160" s="15" t="str">
        <f t="shared" si="16"/>
        <v xml:space="preserve"> Processo de indicação validado pela Movida</v>
      </c>
      <c r="H160" s="15" t="s">
        <v>1111</v>
      </c>
      <c r="I160" s="15" t="str">
        <f>IFERROR(IF(E160 = "Validado","Enviado",IF(AND(G160 = " Link enviado",G160 = " Aguardando envio do link"),"Enviar",IF(G160 = " Aguardando envio do link", "Enviar",(VLOOKUP(B160,LogEnvio!A:B,2,))))),"Enviar")</f>
        <v>Enviado</v>
      </c>
      <c r="J160" s="31">
        <v>18651547</v>
      </c>
      <c r="K160" s="31" t="s">
        <v>774</v>
      </c>
      <c r="L160" s="31" t="s">
        <v>775</v>
      </c>
      <c r="M160" s="31" t="s">
        <v>42</v>
      </c>
      <c r="N160" s="31" t="s">
        <v>1269</v>
      </c>
      <c r="O160" s="31" t="s">
        <v>1270</v>
      </c>
      <c r="P160" s="31" t="s">
        <v>1271</v>
      </c>
      <c r="Q160" s="31"/>
      <c r="R160" s="31" t="s">
        <v>1271</v>
      </c>
      <c r="S160" s="31"/>
      <c r="T160" s="31" t="s">
        <v>411</v>
      </c>
      <c r="U160" s="31" t="s">
        <v>68</v>
      </c>
      <c r="V160" s="31" t="s">
        <v>1272</v>
      </c>
      <c r="W160" s="31" t="s">
        <v>1273</v>
      </c>
      <c r="X160" s="31">
        <v>4106902</v>
      </c>
      <c r="Y160" s="31">
        <v>74550</v>
      </c>
      <c r="Z160" s="31" t="s">
        <v>1050</v>
      </c>
      <c r="AA160" s="31">
        <v>130.16</v>
      </c>
      <c r="AB160" s="31" t="s">
        <v>196</v>
      </c>
      <c r="AC160" s="31" t="s">
        <v>54</v>
      </c>
      <c r="AD160" s="31" t="s">
        <v>55</v>
      </c>
      <c r="AE160" s="31"/>
      <c r="AF160" s="31"/>
      <c r="AG160" s="31" t="s">
        <v>57</v>
      </c>
      <c r="AH160" s="31">
        <v>0</v>
      </c>
      <c r="AI160" s="31">
        <v>0</v>
      </c>
      <c r="AJ160" s="31" t="s">
        <v>131</v>
      </c>
      <c r="AK160" s="31" t="s">
        <v>782</v>
      </c>
      <c r="AL160" s="31" t="s">
        <v>60</v>
      </c>
      <c r="AM160" s="31"/>
      <c r="AN160" s="31" t="s">
        <v>61</v>
      </c>
      <c r="AO160" s="31"/>
      <c r="AP160" s="9" t="str">
        <f t="shared" si="17"/>
        <v>Validado</v>
      </c>
    </row>
    <row r="161" spans="1:42" x14ac:dyDescent="0.25">
      <c r="A161" s="15" t="str">
        <f t="shared" si="12"/>
        <v>STU3E21</v>
      </c>
      <c r="B161" s="15" t="str">
        <f t="shared" si="13"/>
        <v>M450806071</v>
      </c>
      <c r="C161" s="15" t="str">
        <f>VLOOKUP(A161,Destinatario!A:B,2,)</f>
        <v>THIAGO</v>
      </c>
      <c r="D161" s="45">
        <f>VLOOKUP(Y161,CTB!A:C,3,)</f>
        <v>293.47000000000003</v>
      </c>
      <c r="E161" s="4" t="str">
        <f t="shared" si="14"/>
        <v>Validado</v>
      </c>
      <c r="F161" s="8">
        <f t="shared" si="15"/>
        <v>45442</v>
      </c>
      <c r="G161" s="15" t="str">
        <f t="shared" si="16"/>
        <v xml:space="preserve"> Processo de indicação validado pela Movida</v>
      </c>
      <c r="H161" s="15"/>
      <c r="I161" s="15" t="str">
        <f>IFERROR(IF(E161 = "Validado","Enviado",IF(AND(G161 = " Link enviado",G161 = " Aguardando envio do link"),"Enviar",IF(G161 = " Aguardando envio do link", "Enviar",(VLOOKUP(B161,LogEnvio!A:B,2,))))),"Enviar")</f>
        <v>Enviado</v>
      </c>
      <c r="J161" s="31">
        <v>18654172</v>
      </c>
      <c r="K161" s="31" t="s">
        <v>1274</v>
      </c>
      <c r="L161" s="31" t="s">
        <v>1275</v>
      </c>
      <c r="M161" s="31" t="s">
        <v>42</v>
      </c>
      <c r="N161" s="31" t="s">
        <v>1276</v>
      </c>
      <c r="O161" s="31" t="s">
        <v>1277</v>
      </c>
      <c r="P161" s="31" t="s">
        <v>1278</v>
      </c>
      <c r="Q161" s="31"/>
      <c r="R161" s="31"/>
      <c r="S161" s="31"/>
      <c r="T161" s="31" t="s">
        <v>1279</v>
      </c>
      <c r="U161" s="31" t="s">
        <v>68</v>
      </c>
      <c r="V161" s="31" t="s">
        <v>597</v>
      </c>
      <c r="W161" s="31" t="s">
        <v>1280</v>
      </c>
      <c r="X161" s="31">
        <v>3547809</v>
      </c>
      <c r="Y161" s="31">
        <v>60503</v>
      </c>
      <c r="Z161" s="31" t="s">
        <v>1281</v>
      </c>
      <c r="AA161" s="31">
        <v>220.1</v>
      </c>
      <c r="AB161" s="31" t="s">
        <v>834</v>
      </c>
      <c r="AC161" s="31" t="s">
        <v>1071</v>
      </c>
      <c r="AD161" s="31" t="s">
        <v>55</v>
      </c>
      <c r="AE161" s="31"/>
      <c r="AF161" s="31"/>
      <c r="AG161" s="31" t="s">
        <v>57</v>
      </c>
      <c r="AH161" s="31">
        <v>0</v>
      </c>
      <c r="AI161" s="31">
        <v>0</v>
      </c>
      <c r="AJ161" s="31" t="s">
        <v>131</v>
      </c>
      <c r="AK161" s="31" t="s">
        <v>1282</v>
      </c>
      <c r="AL161" s="31" t="s">
        <v>60</v>
      </c>
      <c r="AM161" s="31"/>
      <c r="AN161" s="31"/>
      <c r="AO161" s="31"/>
      <c r="AP161" s="9" t="str">
        <f t="shared" si="17"/>
        <v>Validado</v>
      </c>
    </row>
    <row r="162" spans="1:42" x14ac:dyDescent="0.25">
      <c r="A162" s="15" t="str">
        <f t="shared" si="12"/>
        <v>SYG0C87</v>
      </c>
      <c r="B162" s="15" t="str">
        <f t="shared" si="13"/>
        <v>E027276877</v>
      </c>
      <c r="C162" s="15" t="str">
        <f>VLOOKUP(A162,Destinatario!A:B,2,)</f>
        <v>HENRIQUE</v>
      </c>
      <c r="D162" s="45">
        <f>VLOOKUP(Y162,CTB!A:C,3,)</f>
        <v>130.16</v>
      </c>
      <c r="E162" s="4" t="str">
        <f t="shared" si="14"/>
        <v>Validado</v>
      </c>
      <c r="F162" s="8">
        <f t="shared" si="15"/>
        <v>45469</v>
      </c>
      <c r="G162" s="15" t="str">
        <f t="shared" si="16"/>
        <v xml:space="preserve"> Processo de indicação validado pela Movida</v>
      </c>
      <c r="H162" s="15" t="s">
        <v>1111</v>
      </c>
      <c r="I162" s="15" t="str">
        <f>IFERROR(IF(E162 = "Validado","Enviado",IF(AND(G162 = " Link enviado",G162 = " Aguardando envio do link"),"Enviar",IF(G162 = " Aguardando envio do link", "Enviar",(VLOOKUP(B162,LogEnvio!A:B,2,))))),"Enviar")</f>
        <v>Enviado</v>
      </c>
      <c r="J162" s="31">
        <v>18656307</v>
      </c>
      <c r="K162" s="31" t="s">
        <v>1283</v>
      </c>
      <c r="L162" s="31" t="s">
        <v>1284</v>
      </c>
      <c r="M162" s="31" t="s">
        <v>42</v>
      </c>
      <c r="N162" s="31" t="s">
        <v>1285</v>
      </c>
      <c r="O162" s="31" t="s">
        <v>1286</v>
      </c>
      <c r="P162" s="31" t="s">
        <v>1287</v>
      </c>
      <c r="Q162" s="31"/>
      <c r="R162" s="31" t="s">
        <v>1287</v>
      </c>
      <c r="S162" s="31"/>
      <c r="T162" s="31" t="s">
        <v>327</v>
      </c>
      <c r="U162" s="31" t="s">
        <v>68</v>
      </c>
      <c r="V162" s="31" t="s">
        <v>1226</v>
      </c>
      <c r="W162" s="31" t="s">
        <v>1288</v>
      </c>
      <c r="X162" s="31">
        <v>4306205</v>
      </c>
      <c r="Y162" s="31">
        <v>74550</v>
      </c>
      <c r="Z162" s="31" t="s">
        <v>1050</v>
      </c>
      <c r="AA162" s="31">
        <v>130.16</v>
      </c>
      <c r="AB162" s="31" t="s">
        <v>187</v>
      </c>
      <c r="AC162" s="31" t="s">
        <v>54</v>
      </c>
      <c r="AD162" s="31" t="s">
        <v>55</v>
      </c>
      <c r="AE162" s="31"/>
      <c r="AF162" s="31"/>
      <c r="AG162" s="31" t="s">
        <v>57</v>
      </c>
      <c r="AH162" s="31">
        <v>0</v>
      </c>
      <c r="AI162" s="31">
        <v>0</v>
      </c>
      <c r="AJ162" s="31" t="s">
        <v>131</v>
      </c>
      <c r="AK162" s="31" t="s">
        <v>1289</v>
      </c>
      <c r="AL162" s="31" t="s">
        <v>60</v>
      </c>
      <c r="AM162" s="31"/>
      <c r="AN162" s="31"/>
      <c r="AO162" s="31"/>
      <c r="AP162" s="9" t="str">
        <f t="shared" si="17"/>
        <v>Validado</v>
      </c>
    </row>
    <row r="163" spans="1:42" x14ac:dyDescent="0.25">
      <c r="A163" s="15" t="str">
        <f t="shared" si="12"/>
        <v>SYG0F05</v>
      </c>
      <c r="B163" s="15" t="str">
        <f t="shared" si="13"/>
        <v>AG08542205</v>
      </c>
      <c r="C163" s="15" t="str">
        <f>VLOOKUP(A163,Destinatario!A:B,2,)</f>
        <v>CLAUDIA</v>
      </c>
      <c r="D163" s="45">
        <f>VLOOKUP(Y163,CTB!A:C,3,)</f>
        <v>293.47000000000003</v>
      </c>
      <c r="E163" s="4" t="str">
        <f t="shared" si="14"/>
        <v>Validado</v>
      </c>
      <c r="F163" s="8">
        <f t="shared" si="15"/>
        <v>45441</v>
      </c>
      <c r="G163" s="15" t="str">
        <f t="shared" si="16"/>
        <v xml:space="preserve"> Processo de indicação validado pela Movida</v>
      </c>
      <c r="H163" s="15" t="s">
        <v>1111</v>
      </c>
      <c r="I163" s="15" t="str">
        <f>IFERROR(IF(E163 = "Validado","Enviado",IF(AND(G163 = " Link enviado",G163 = " Aguardando envio do link"),"Enviar",IF(G163 = " Aguardando envio do link", "Enviar",(VLOOKUP(B163,LogEnvio!A:B,2,))))),"Enviar")</f>
        <v>Enviado</v>
      </c>
      <c r="J163" s="31">
        <v>18659775</v>
      </c>
      <c r="K163" s="31" t="s">
        <v>638</v>
      </c>
      <c r="L163" s="31" t="s">
        <v>639</v>
      </c>
      <c r="M163" s="31" t="s">
        <v>42</v>
      </c>
      <c r="N163" s="31" t="s">
        <v>1290</v>
      </c>
      <c r="O163" s="31" t="s">
        <v>1291</v>
      </c>
      <c r="P163" s="31" t="s">
        <v>1292</v>
      </c>
      <c r="Q163" s="31"/>
      <c r="R163" s="31" t="s">
        <v>1292</v>
      </c>
      <c r="S163" s="31"/>
      <c r="T163" s="31" t="s">
        <v>643</v>
      </c>
      <c r="U163" s="31" t="s">
        <v>68</v>
      </c>
      <c r="V163" s="31" t="s">
        <v>1293</v>
      </c>
      <c r="W163" s="31" t="s">
        <v>1294</v>
      </c>
      <c r="X163" s="31">
        <v>3127701</v>
      </c>
      <c r="Y163" s="31">
        <v>57380</v>
      </c>
      <c r="Z163" s="31" t="s">
        <v>1295</v>
      </c>
      <c r="AA163" s="31">
        <v>293.47000000000003</v>
      </c>
      <c r="AB163" s="31" t="s">
        <v>597</v>
      </c>
      <c r="AC163" s="31" t="s">
        <v>54</v>
      </c>
      <c r="AD163" s="31" t="s">
        <v>55</v>
      </c>
      <c r="AE163" s="31"/>
      <c r="AF163" s="31"/>
      <c r="AG163" s="31" t="s">
        <v>57</v>
      </c>
      <c r="AH163" s="31">
        <v>0</v>
      </c>
      <c r="AI163" s="31">
        <v>0</v>
      </c>
      <c r="AJ163" s="31" t="s">
        <v>131</v>
      </c>
      <c r="AK163" s="31" t="s">
        <v>646</v>
      </c>
      <c r="AL163" s="31" t="s">
        <v>60</v>
      </c>
      <c r="AM163" s="31"/>
      <c r="AN163" s="31"/>
      <c r="AO163" s="31"/>
      <c r="AP163" s="9" t="str">
        <f t="shared" si="17"/>
        <v>Validado</v>
      </c>
    </row>
    <row r="164" spans="1:42" x14ac:dyDescent="0.25">
      <c r="A164" s="15" t="str">
        <f t="shared" si="12"/>
        <v>STN9F50</v>
      </c>
      <c r="B164" s="15" t="str">
        <f t="shared" si="13"/>
        <v>S040808245</v>
      </c>
      <c r="C164" s="15" t="str">
        <f>VLOOKUP(A164,Destinatario!A:B,2,)</f>
        <v>ADRIANO</v>
      </c>
      <c r="D164" s="45">
        <f>VLOOKUP(Y164,CTB!A:C,3,)</f>
        <v>195.23</v>
      </c>
      <c r="E164" s="4" t="str">
        <f t="shared" si="14"/>
        <v>Validado</v>
      </c>
      <c r="F164" s="8">
        <f t="shared" si="15"/>
        <v>45449</v>
      </c>
      <c r="G164" s="15" t="str">
        <f t="shared" si="16"/>
        <v xml:space="preserve"> Processo de indicação validado pela Movida</v>
      </c>
      <c r="H164" s="15" t="s">
        <v>1111</v>
      </c>
      <c r="I164" s="15" t="str">
        <f>IFERROR(IF(E164 = "Validado","Enviado",IF(AND(G164 = " Link enviado",G164 = " Aguardando envio do link"),"Enviar",IF(G164 = " Aguardando envio do link", "Enviar",(VLOOKUP(B164,LogEnvio!A:B,2,))))),"Enviar")</f>
        <v>Enviado</v>
      </c>
      <c r="J164" s="31">
        <v>18669794</v>
      </c>
      <c r="K164" s="31" t="s">
        <v>1296</v>
      </c>
      <c r="L164" s="31" t="s">
        <v>1297</v>
      </c>
      <c r="M164" s="31" t="s">
        <v>42</v>
      </c>
      <c r="N164" s="31" t="s">
        <v>1298</v>
      </c>
      <c r="O164" s="31" t="s">
        <v>1299</v>
      </c>
      <c r="P164" s="31" t="s">
        <v>1300</v>
      </c>
      <c r="Q164" s="31"/>
      <c r="R164" s="31"/>
      <c r="S164" s="31"/>
      <c r="T164" s="31" t="s">
        <v>107</v>
      </c>
      <c r="U164" s="31" t="s">
        <v>68</v>
      </c>
      <c r="V164" s="31" t="s">
        <v>48</v>
      </c>
      <c r="W164" s="31" t="s">
        <v>1301</v>
      </c>
      <c r="X164" s="31" t="s">
        <v>1302</v>
      </c>
      <c r="Y164" s="31" t="s">
        <v>111</v>
      </c>
      <c r="Z164" s="31" t="s">
        <v>112</v>
      </c>
      <c r="AA164" s="31">
        <v>195.23</v>
      </c>
      <c r="AB164" s="31" t="s">
        <v>208</v>
      </c>
      <c r="AC164" s="31" t="s">
        <v>54</v>
      </c>
      <c r="AD164" s="31" t="s">
        <v>55</v>
      </c>
      <c r="AE164" s="31">
        <v>5</v>
      </c>
      <c r="AF164" s="31" t="s">
        <v>100</v>
      </c>
      <c r="AG164" s="31" t="s">
        <v>57</v>
      </c>
      <c r="AH164" s="31">
        <v>0</v>
      </c>
      <c r="AI164" s="31">
        <v>0</v>
      </c>
      <c r="AJ164" s="31" t="s">
        <v>131</v>
      </c>
      <c r="AK164" s="31" t="s">
        <v>1303</v>
      </c>
      <c r="AL164" s="31" t="s">
        <v>60</v>
      </c>
      <c r="AM164" s="31"/>
      <c r="AN164" s="31" t="s">
        <v>61</v>
      </c>
      <c r="AO164" s="31"/>
      <c r="AP164" s="9" t="str">
        <f t="shared" si="17"/>
        <v>Validado</v>
      </c>
    </row>
    <row r="165" spans="1:42" x14ac:dyDescent="0.25">
      <c r="A165" s="15" t="str">
        <f t="shared" si="12"/>
        <v>SYG0F15</v>
      </c>
      <c r="B165" s="15" t="str">
        <f t="shared" si="13"/>
        <v>E027282950</v>
      </c>
      <c r="C165" s="15" t="str">
        <f>VLOOKUP(A165,Destinatario!A:B,2,)</f>
        <v>HENRIQUE</v>
      </c>
      <c r="D165" s="45">
        <f>VLOOKUP(Y165,CTB!A:C,3,)</f>
        <v>293.47000000000003</v>
      </c>
      <c r="E165" s="4" t="str">
        <f t="shared" si="14"/>
        <v>Validado</v>
      </c>
      <c r="F165" s="8">
        <f t="shared" si="15"/>
        <v>45472</v>
      </c>
      <c r="G165" s="15" t="str">
        <f t="shared" si="16"/>
        <v xml:space="preserve"> Processo de indicação validado pela Movida</v>
      </c>
      <c r="H165" s="15" t="s">
        <v>1111</v>
      </c>
      <c r="I165" s="15" t="str">
        <f>IFERROR(IF(E165 = "Validado","Enviado",IF(AND(G165 = " Link enviado",G165 = " Aguardando envio do link"),"Enviar",IF(G165 = " Aguardando envio do link", "Enviar",(VLOOKUP(B165,LogEnvio!A:B,2,))))),"Enviar")</f>
        <v>Enviado</v>
      </c>
      <c r="J165" s="31">
        <v>18674555</v>
      </c>
      <c r="K165" s="31" t="s">
        <v>1221</v>
      </c>
      <c r="L165" s="31" t="s">
        <v>1222</v>
      </c>
      <c r="M165" s="31" t="s">
        <v>42</v>
      </c>
      <c r="N165" s="31" t="s">
        <v>1304</v>
      </c>
      <c r="O165" s="31" t="s">
        <v>1305</v>
      </c>
      <c r="P165" s="31" t="s">
        <v>1306</v>
      </c>
      <c r="Q165" s="31"/>
      <c r="R165" s="31" t="s">
        <v>1306</v>
      </c>
      <c r="S165" s="31"/>
      <c r="T165" s="31" t="s">
        <v>139</v>
      </c>
      <c r="U165" s="31" t="s">
        <v>68</v>
      </c>
      <c r="V165" s="31" t="s">
        <v>1307</v>
      </c>
      <c r="W165" s="31" t="s">
        <v>1308</v>
      </c>
      <c r="X165" s="31">
        <v>4314902</v>
      </c>
      <c r="Y165" s="31">
        <v>75870</v>
      </c>
      <c r="Z165" s="31" t="s">
        <v>1098</v>
      </c>
      <c r="AA165" s="31">
        <v>293.47000000000003</v>
      </c>
      <c r="AB165" s="31" t="s">
        <v>1522</v>
      </c>
      <c r="AC165" s="31" t="s">
        <v>54</v>
      </c>
      <c r="AD165" s="31" t="s">
        <v>55</v>
      </c>
      <c r="AE165" s="31"/>
      <c r="AF165" s="31"/>
      <c r="AG165" s="31" t="s">
        <v>57</v>
      </c>
      <c r="AH165" s="31">
        <v>0</v>
      </c>
      <c r="AI165" s="31">
        <v>0</v>
      </c>
      <c r="AJ165" s="31" t="s">
        <v>131</v>
      </c>
      <c r="AK165" s="31" t="s">
        <v>1228</v>
      </c>
      <c r="AL165" s="31" t="s">
        <v>60</v>
      </c>
      <c r="AM165" s="31"/>
      <c r="AN165" s="31" t="s">
        <v>61</v>
      </c>
      <c r="AO165" s="31"/>
      <c r="AP165" s="9" t="str">
        <f t="shared" si="17"/>
        <v>Validado</v>
      </c>
    </row>
    <row r="166" spans="1:42" x14ac:dyDescent="0.25">
      <c r="A166" s="15" t="str">
        <f t="shared" si="12"/>
        <v>SYG0C60</v>
      </c>
      <c r="B166" s="15" t="str">
        <f t="shared" si="13"/>
        <v>RA10581245</v>
      </c>
      <c r="C166" s="15" t="str">
        <f>VLOOKUP(A166,Destinatario!A:B,2,)</f>
        <v>THIAGO</v>
      </c>
      <c r="D166" s="45">
        <f>VLOOKUP(Y166,CTB!A:C,3,)</f>
        <v>130.16</v>
      </c>
      <c r="E166" s="4" t="str">
        <f t="shared" si="14"/>
        <v>Validado</v>
      </c>
      <c r="F166" s="8">
        <f t="shared" si="15"/>
        <v>45455</v>
      </c>
      <c r="G166" s="15" t="str">
        <f t="shared" si="16"/>
        <v xml:space="preserve"> Processo de indicação validado pela Movida</v>
      </c>
      <c r="H166" s="16">
        <v>45422.414583333331</v>
      </c>
      <c r="I166" s="15" t="str">
        <f>IFERROR(IF(E166 = "Validado","Enviado",IF(AND(G166 = " Link enviado",G166 = " Aguardando envio do link"),"Enviar",IF(G166 = " Aguardando envio do link", "Enviar",(VLOOKUP(B166,LogEnvio!A:B,2,))))),"Enviar")</f>
        <v>Enviado</v>
      </c>
      <c r="J166" s="31">
        <v>18683452</v>
      </c>
      <c r="K166" s="31" t="s">
        <v>1309</v>
      </c>
      <c r="L166" s="31" t="s">
        <v>1310</v>
      </c>
      <c r="M166" s="31" t="s">
        <v>42</v>
      </c>
      <c r="N166" s="31" t="s">
        <v>1311</v>
      </c>
      <c r="O166" s="31" t="s">
        <v>1312</v>
      </c>
      <c r="P166" s="31" t="s">
        <v>1313</v>
      </c>
      <c r="Q166" s="31"/>
      <c r="R166" s="31"/>
      <c r="S166" s="31"/>
      <c r="T166" s="31" t="s">
        <v>840</v>
      </c>
      <c r="U166" s="31" t="s">
        <v>68</v>
      </c>
      <c r="V166" s="31" t="s">
        <v>1048</v>
      </c>
      <c r="W166" s="31" t="s">
        <v>1314</v>
      </c>
      <c r="X166" s="31" t="s">
        <v>842</v>
      </c>
      <c r="Y166" s="31" t="s">
        <v>85</v>
      </c>
      <c r="Z166" s="31" t="s">
        <v>86</v>
      </c>
      <c r="AA166" s="31">
        <v>130.16</v>
      </c>
      <c r="AB166" s="31" t="s">
        <v>196</v>
      </c>
      <c r="AC166" s="31" t="s">
        <v>75</v>
      </c>
      <c r="AD166" s="31" t="s">
        <v>55</v>
      </c>
      <c r="AE166" s="31">
        <v>4</v>
      </c>
      <c r="AF166" s="31" t="s">
        <v>88</v>
      </c>
      <c r="AG166" s="31" t="s">
        <v>57</v>
      </c>
      <c r="AH166" s="31">
        <v>50</v>
      </c>
      <c r="AI166" s="31">
        <v>40</v>
      </c>
      <c r="AJ166" s="31" t="s">
        <v>1315</v>
      </c>
      <c r="AK166" s="31" t="s">
        <v>1316</v>
      </c>
      <c r="AL166" s="31" t="s">
        <v>60</v>
      </c>
      <c r="AM166" s="31"/>
      <c r="AN166" s="31" t="s">
        <v>61</v>
      </c>
      <c r="AO166" s="31"/>
      <c r="AP166" s="9" t="str">
        <f t="shared" si="17"/>
        <v>Validado</v>
      </c>
    </row>
    <row r="167" spans="1:42" x14ac:dyDescent="0.25">
      <c r="A167" s="15" t="str">
        <f t="shared" si="12"/>
        <v>SUV7J60</v>
      </c>
      <c r="B167" s="15" t="str">
        <f t="shared" si="13"/>
        <v>AG08404790</v>
      </c>
      <c r="C167" s="15" t="str">
        <f>VLOOKUP(A167,Destinatario!A:B,2,)</f>
        <v>CLAUDIA</v>
      </c>
      <c r="D167" s="45">
        <f>VLOOKUP(Y167,CTB!A:C,3,)</f>
        <v>195.23</v>
      </c>
      <c r="E167" s="4" t="str">
        <f t="shared" si="14"/>
        <v>Validado</v>
      </c>
      <c r="F167" s="8">
        <f t="shared" si="15"/>
        <v>45448</v>
      </c>
      <c r="G167" s="15" t="str">
        <f t="shared" si="16"/>
        <v xml:space="preserve"> Processo de indicação validado pela Movida</v>
      </c>
      <c r="H167" s="16">
        <v>45422.417361111111</v>
      </c>
      <c r="I167" s="15" t="str">
        <f>IFERROR(IF(E167 = "Validado","Enviado",IF(AND(G167 = " Link enviado",G167 = " Aguardando envio do link"),"Enviar",IF(G167 = " Aguardando envio do link", "Enviar",(VLOOKUP(B167,LogEnvio!A:B,2,))))),"Enviar")</f>
        <v>Enviado</v>
      </c>
      <c r="J167" s="31">
        <v>18684157</v>
      </c>
      <c r="K167" s="31" t="s">
        <v>1317</v>
      </c>
      <c r="L167" s="31" t="s">
        <v>1318</v>
      </c>
      <c r="M167" s="31" t="s">
        <v>42</v>
      </c>
      <c r="N167" s="31" t="s">
        <v>1319</v>
      </c>
      <c r="O167" s="31" t="s">
        <v>1320</v>
      </c>
      <c r="P167" s="31" t="s">
        <v>1321</v>
      </c>
      <c r="Q167" s="31"/>
      <c r="R167" s="31"/>
      <c r="S167" s="31"/>
      <c r="T167" s="31" t="s">
        <v>1322</v>
      </c>
      <c r="U167" s="31" t="s">
        <v>47</v>
      </c>
      <c r="V167" s="31" t="s">
        <v>48</v>
      </c>
      <c r="W167" s="31" t="s">
        <v>1323</v>
      </c>
      <c r="X167" s="31" t="s">
        <v>1324</v>
      </c>
      <c r="Y167" s="31" t="s">
        <v>1207</v>
      </c>
      <c r="Z167" s="31" t="s">
        <v>1208</v>
      </c>
      <c r="AA167" s="31">
        <v>195.23</v>
      </c>
      <c r="AB167" s="31" t="s">
        <v>720</v>
      </c>
      <c r="AC167" s="31" t="s">
        <v>54</v>
      </c>
      <c r="AD167" s="31" t="s">
        <v>55</v>
      </c>
      <c r="AE167" s="31">
        <v>5</v>
      </c>
      <c r="AF167" s="31" t="s">
        <v>100</v>
      </c>
      <c r="AG167" s="31" t="s">
        <v>57</v>
      </c>
      <c r="AH167" s="31"/>
      <c r="AI167" s="31"/>
      <c r="AJ167" s="31" t="s">
        <v>1315</v>
      </c>
      <c r="AK167" s="31" t="s">
        <v>1325</v>
      </c>
      <c r="AL167" s="31" t="s">
        <v>60</v>
      </c>
      <c r="AM167" s="31"/>
      <c r="AN167" s="31" t="s">
        <v>61</v>
      </c>
      <c r="AO167" s="31"/>
      <c r="AP167" s="9" t="str">
        <f t="shared" si="17"/>
        <v>Validado</v>
      </c>
    </row>
    <row r="168" spans="1:42" x14ac:dyDescent="0.25">
      <c r="A168" s="15" t="str">
        <f t="shared" si="12"/>
        <v>SUZ7B41</v>
      </c>
      <c r="B168" s="15" t="str">
        <f t="shared" si="13"/>
        <v>T005471367</v>
      </c>
      <c r="C168" s="15" t="str">
        <f>VLOOKUP(A168,Destinatario!A:B,2,)</f>
        <v>EDMILTON</v>
      </c>
      <c r="D168" s="45">
        <f>VLOOKUP(Y168,CTB!A:C,3,)</f>
        <v>1467.34</v>
      </c>
      <c r="E168" s="4" t="str">
        <f t="shared" si="14"/>
        <v>Validado</v>
      </c>
      <c r="F168" s="8">
        <f t="shared" si="15"/>
        <v>45457</v>
      </c>
      <c r="G168" s="15" t="str">
        <f t="shared" si="16"/>
        <v xml:space="preserve"> Processo de indicação validado pela Movida</v>
      </c>
      <c r="H168" s="15" t="s">
        <v>1111</v>
      </c>
      <c r="I168" s="15" t="str">
        <f>IFERROR(IF(E168 = "Validado","Enviado",IF(AND(G168 = " Link enviado",G168 = " Aguardando envio do link"),"Enviar",IF(G168 = " Aguardando envio do link", "Enviar",(VLOOKUP(B168,LogEnvio!A:B,2,))))),"Enviar")</f>
        <v>Enviado</v>
      </c>
      <c r="J168" s="31">
        <v>18686843</v>
      </c>
      <c r="K168" s="31" t="s">
        <v>1326</v>
      </c>
      <c r="L168" s="31" t="s">
        <v>1327</v>
      </c>
      <c r="M168" s="31" t="s">
        <v>42</v>
      </c>
      <c r="N168" s="31" t="s">
        <v>1328</v>
      </c>
      <c r="O168" s="31" t="s">
        <v>1329</v>
      </c>
      <c r="P168" s="31" t="s">
        <v>1330</v>
      </c>
      <c r="Q168" s="31"/>
      <c r="R168" s="31"/>
      <c r="S168" s="31"/>
      <c r="T168" s="31" t="s">
        <v>360</v>
      </c>
      <c r="U168" s="31" t="s">
        <v>68</v>
      </c>
      <c r="V168" s="31" t="s">
        <v>936</v>
      </c>
      <c r="W168" s="31" t="s">
        <v>1331</v>
      </c>
      <c r="X168" s="31" t="s">
        <v>1332</v>
      </c>
      <c r="Y168" s="31" t="s">
        <v>129</v>
      </c>
      <c r="Z168" s="31" t="s">
        <v>130</v>
      </c>
      <c r="AA168" s="31">
        <v>1467.35</v>
      </c>
      <c r="AB168" s="31" t="s">
        <v>936</v>
      </c>
      <c r="AC168" s="31" t="s">
        <v>190</v>
      </c>
      <c r="AD168" s="31" t="s">
        <v>55</v>
      </c>
      <c r="AE168" s="31">
        <v>7</v>
      </c>
      <c r="AF168" s="31" t="s">
        <v>56</v>
      </c>
      <c r="AG168" s="31" t="s">
        <v>57</v>
      </c>
      <c r="AH168" s="31">
        <v>0</v>
      </c>
      <c r="AI168" s="31">
        <v>0</v>
      </c>
      <c r="AJ168" s="31" t="s">
        <v>144</v>
      </c>
      <c r="AK168" s="31" t="s">
        <v>1333</v>
      </c>
      <c r="AL168" s="31" t="s">
        <v>60</v>
      </c>
      <c r="AM168" s="31"/>
      <c r="AN168" s="31"/>
      <c r="AO168" s="31"/>
      <c r="AP168" s="9" t="str">
        <f t="shared" si="17"/>
        <v>Validado</v>
      </c>
    </row>
    <row r="169" spans="1:42" x14ac:dyDescent="0.25">
      <c r="A169" s="15" t="str">
        <f t="shared" si="12"/>
        <v>SST3J01</v>
      </c>
      <c r="B169" s="15" t="str">
        <f t="shared" si="13"/>
        <v>T005506729</v>
      </c>
      <c r="C169" s="15" t="str">
        <f>VLOOKUP(A169,Destinatario!A:B,2,)</f>
        <v>EDMILTON</v>
      </c>
      <c r="D169" s="45">
        <f>VLOOKUP(Y169,CTB!A:C,3,)</f>
        <v>293.47000000000003</v>
      </c>
      <c r="E169" s="4" t="str">
        <f t="shared" si="14"/>
        <v>Validado</v>
      </c>
      <c r="F169" s="8">
        <f t="shared" si="15"/>
        <v>45458</v>
      </c>
      <c r="G169" s="15" t="str">
        <f t="shared" si="16"/>
        <v xml:space="preserve"> Processo de indicação validado pela Movida</v>
      </c>
      <c r="H169" s="15" t="s">
        <v>1111</v>
      </c>
      <c r="I169" s="15" t="str">
        <f>IFERROR(IF(E169 = "Validado","Enviado",IF(AND(G169 = " Link enviado",G169 = " Aguardando envio do link"),"Enviar",IF(G169 = " Aguardando envio do link", "Enviar",(VLOOKUP(B169,LogEnvio!A:B,2,))))),"Enviar")</f>
        <v>Enviado</v>
      </c>
      <c r="J169" s="31">
        <v>18688969</v>
      </c>
      <c r="K169" s="31" t="s">
        <v>343</v>
      </c>
      <c r="L169" s="31" t="s">
        <v>344</v>
      </c>
      <c r="M169" s="31" t="s">
        <v>42</v>
      </c>
      <c r="N169" s="31" t="s">
        <v>1334</v>
      </c>
      <c r="O169" s="31" t="s">
        <v>1335</v>
      </c>
      <c r="P169" s="31" t="s">
        <v>1336</v>
      </c>
      <c r="Q169" s="31"/>
      <c r="R169" s="31"/>
      <c r="S169" s="31"/>
      <c r="T169" s="31" t="s">
        <v>1337</v>
      </c>
      <c r="U169" s="31" t="s">
        <v>68</v>
      </c>
      <c r="V169" s="31" t="s">
        <v>803</v>
      </c>
      <c r="W169" s="31" t="s">
        <v>1338</v>
      </c>
      <c r="X169" s="31" t="s">
        <v>350</v>
      </c>
      <c r="Y169" s="31" t="s">
        <v>276</v>
      </c>
      <c r="Z169" s="31" t="s">
        <v>277</v>
      </c>
      <c r="AA169" s="31">
        <v>293.47000000000003</v>
      </c>
      <c r="AB169" s="31" t="s">
        <v>803</v>
      </c>
      <c r="AC169" s="31" t="s">
        <v>190</v>
      </c>
      <c r="AD169" s="31" t="s">
        <v>55</v>
      </c>
      <c r="AE169" s="31">
        <v>7</v>
      </c>
      <c r="AF169" s="31" t="s">
        <v>56</v>
      </c>
      <c r="AG169" s="31" t="s">
        <v>57</v>
      </c>
      <c r="AH169" s="31">
        <v>0</v>
      </c>
      <c r="AI169" s="31">
        <v>0</v>
      </c>
      <c r="AJ169" s="31" t="s">
        <v>549</v>
      </c>
      <c r="AK169" s="31" t="s">
        <v>1339</v>
      </c>
      <c r="AL169" s="31" t="s">
        <v>60</v>
      </c>
      <c r="AM169" s="31"/>
      <c r="AN169" s="31"/>
      <c r="AO169" s="31"/>
      <c r="AP169" s="9" t="str">
        <f t="shared" si="17"/>
        <v>Validado</v>
      </c>
    </row>
    <row r="170" spans="1:42" x14ac:dyDescent="0.25">
      <c r="A170" s="15" t="str">
        <f t="shared" si="12"/>
        <v>SST3J01</v>
      </c>
      <c r="B170" s="15" t="str">
        <f t="shared" si="13"/>
        <v>R026290066</v>
      </c>
      <c r="C170" s="15" t="str">
        <f>VLOOKUP(A170,Destinatario!A:B,2,)</f>
        <v>EDMILTON</v>
      </c>
      <c r="D170" s="45">
        <f>VLOOKUP(Y170,CTB!A:C,3,)</f>
        <v>130.16</v>
      </c>
      <c r="E170" s="4" t="str">
        <f t="shared" si="14"/>
        <v>Validado</v>
      </c>
      <c r="F170" s="8">
        <f t="shared" si="15"/>
        <v>45435</v>
      </c>
      <c r="G170" s="15" t="str">
        <f t="shared" si="16"/>
        <v xml:space="preserve"> Processo de indicação validado pela Movida</v>
      </c>
      <c r="H170" s="15"/>
      <c r="I170" s="15" t="str">
        <f>IFERROR(IF(E170 = "Validado","Enviado",IF(AND(G170 = " Link enviado",G170 = " Aguardando envio do link"),"Enviar",IF(G170 = " Aguardando envio do link", "Enviar",(VLOOKUP(B170,LogEnvio!A:B,2,))))),"Enviar")</f>
        <v>Enviado</v>
      </c>
      <c r="J170" s="31">
        <v>18689266</v>
      </c>
      <c r="K170" s="31" t="s">
        <v>343</v>
      </c>
      <c r="L170" s="31" t="s">
        <v>344</v>
      </c>
      <c r="M170" s="31" t="s">
        <v>42</v>
      </c>
      <c r="N170" s="31" t="s">
        <v>1340</v>
      </c>
      <c r="O170" s="31" t="s">
        <v>1341</v>
      </c>
      <c r="P170" s="31" t="s">
        <v>1342</v>
      </c>
      <c r="Q170" s="31"/>
      <c r="R170" s="31" t="s">
        <v>1342</v>
      </c>
      <c r="S170" s="31"/>
      <c r="T170" s="31" t="s">
        <v>348</v>
      </c>
      <c r="U170" s="31" t="s">
        <v>68</v>
      </c>
      <c r="V170" s="31" t="s">
        <v>859</v>
      </c>
      <c r="W170" s="31" t="s">
        <v>1343</v>
      </c>
      <c r="X170" s="31" t="s">
        <v>350</v>
      </c>
      <c r="Y170" s="31" t="s">
        <v>85</v>
      </c>
      <c r="Z170" s="31" t="s">
        <v>86</v>
      </c>
      <c r="AA170" s="31">
        <v>130.16</v>
      </c>
      <c r="AB170" s="31" t="s">
        <v>859</v>
      </c>
      <c r="AC170" s="31" t="s">
        <v>75</v>
      </c>
      <c r="AD170" s="31" t="s">
        <v>55</v>
      </c>
      <c r="AE170" s="31">
        <v>4</v>
      </c>
      <c r="AF170" s="31" t="s">
        <v>88</v>
      </c>
      <c r="AG170" s="31" t="s">
        <v>57</v>
      </c>
      <c r="AH170" s="31">
        <v>70</v>
      </c>
      <c r="AI170" s="31">
        <v>60</v>
      </c>
      <c r="AJ170" s="31" t="s">
        <v>549</v>
      </c>
      <c r="AK170" s="31" t="s">
        <v>1339</v>
      </c>
      <c r="AL170" s="31" t="s">
        <v>60</v>
      </c>
      <c r="AM170" s="31"/>
      <c r="AN170" s="31" t="s">
        <v>61</v>
      </c>
      <c r="AO170" s="31"/>
      <c r="AP170" s="9" t="str">
        <f t="shared" si="17"/>
        <v>Validado</v>
      </c>
    </row>
    <row r="171" spans="1:42" x14ac:dyDescent="0.25">
      <c r="A171" s="15" t="str">
        <f t="shared" si="12"/>
        <v>SST3J01</v>
      </c>
      <c r="B171" s="15" t="str">
        <f t="shared" si="13"/>
        <v>T005506730</v>
      </c>
      <c r="C171" s="15" t="str">
        <f>VLOOKUP(A171,Destinatario!A:B,2,)</f>
        <v>EDMILTON</v>
      </c>
      <c r="D171" s="45">
        <f>VLOOKUP(Y171,CTB!A:C,3,)</f>
        <v>293.47000000000003</v>
      </c>
      <c r="E171" s="4" t="str">
        <f t="shared" si="14"/>
        <v>Validado</v>
      </c>
      <c r="F171" s="8">
        <f t="shared" si="15"/>
        <v>45458</v>
      </c>
      <c r="G171" s="15" t="str">
        <f t="shared" si="16"/>
        <v xml:space="preserve"> Processo de indicação validado pela Movida</v>
      </c>
      <c r="H171" s="15"/>
      <c r="I171" s="15" t="str">
        <f>IFERROR(IF(E171 = "Validado","Enviado",IF(AND(G171 = " Link enviado",G171 = " Aguardando envio do link"),"Enviar",IF(G171 = " Aguardando envio do link", "Enviar",(VLOOKUP(B171,LogEnvio!A:B,2,))))),"Enviar")</f>
        <v>Enviado</v>
      </c>
      <c r="J171" s="31">
        <v>18689282</v>
      </c>
      <c r="K171" s="31" t="s">
        <v>343</v>
      </c>
      <c r="L171" s="31" t="s">
        <v>344</v>
      </c>
      <c r="M171" s="31" t="s">
        <v>42</v>
      </c>
      <c r="N171" s="31" t="s">
        <v>1344</v>
      </c>
      <c r="O171" s="31" t="s">
        <v>1345</v>
      </c>
      <c r="P171" s="31" t="s">
        <v>1346</v>
      </c>
      <c r="Q171" s="31"/>
      <c r="R171" s="31" t="s">
        <v>1346</v>
      </c>
      <c r="S171" s="31"/>
      <c r="T171" s="31" t="s">
        <v>1337</v>
      </c>
      <c r="U171" s="31" t="s">
        <v>68</v>
      </c>
      <c r="V171" s="31" t="s">
        <v>803</v>
      </c>
      <c r="W171" s="31" t="s">
        <v>1338</v>
      </c>
      <c r="X171" s="31" t="s">
        <v>350</v>
      </c>
      <c r="Y171" s="31" t="s">
        <v>51</v>
      </c>
      <c r="Z171" s="31" t="s">
        <v>52</v>
      </c>
      <c r="AA171" s="31">
        <v>293.47000000000003</v>
      </c>
      <c r="AB171" s="31" t="s">
        <v>803</v>
      </c>
      <c r="AC171" s="31" t="s">
        <v>190</v>
      </c>
      <c r="AD171" s="31" t="s">
        <v>55</v>
      </c>
      <c r="AE171" s="31">
        <v>7</v>
      </c>
      <c r="AF171" s="31" t="s">
        <v>56</v>
      </c>
      <c r="AG171" s="31" t="s">
        <v>57</v>
      </c>
      <c r="AH171" s="31"/>
      <c r="AI171" s="31"/>
      <c r="AJ171" s="31" t="s">
        <v>549</v>
      </c>
      <c r="AK171" s="31" t="s">
        <v>1339</v>
      </c>
      <c r="AL171" s="31" t="s">
        <v>60</v>
      </c>
      <c r="AM171" s="31"/>
      <c r="AN171" s="31"/>
      <c r="AO171" s="31"/>
      <c r="AP171" s="9" t="str">
        <f t="shared" si="17"/>
        <v>Validado</v>
      </c>
    </row>
    <row r="172" spans="1:42" x14ac:dyDescent="0.25">
      <c r="A172" s="15" t="str">
        <f t="shared" si="12"/>
        <v>SYG0C60</v>
      </c>
      <c r="B172" s="15" t="str">
        <f t="shared" si="13"/>
        <v>RA40266317</v>
      </c>
      <c r="C172" s="15" t="str">
        <f>VLOOKUP(A172,Destinatario!A:B,2,)</f>
        <v>THIAGO</v>
      </c>
      <c r="D172" s="45">
        <f>VLOOKUP(Y172,CTB!A:C,3,)</f>
        <v>130.16</v>
      </c>
      <c r="E172" s="4" t="str">
        <f t="shared" ca="1" si="14"/>
        <v>Vencida</v>
      </c>
      <c r="F172" s="8">
        <f t="shared" si="15"/>
        <v>45407</v>
      </c>
      <c r="G172" s="15" t="str">
        <f t="shared" si="16"/>
        <v xml:space="preserve"> Link enviado</v>
      </c>
      <c r="H172" s="15" t="s">
        <v>1111</v>
      </c>
      <c r="I172" s="15">
        <f ca="1">IFERROR(IF(E172 = "Validado","Enviado",IF(AND(G172 = " Link enviado",G172 = " Aguardando envio do link"),"Enviar",IF(G172 = " Aguardando envio do link", "Enviar",(VLOOKUP(B172,LogEnvio!A:B,2,))))),"Enviar")</f>
        <v>45427.644223206022</v>
      </c>
      <c r="J172" s="31">
        <v>18690635</v>
      </c>
      <c r="K172" s="31" t="s">
        <v>1309</v>
      </c>
      <c r="L172" s="31" t="s">
        <v>1310</v>
      </c>
      <c r="M172" s="31" t="s">
        <v>42</v>
      </c>
      <c r="N172" s="31" t="s">
        <v>1347</v>
      </c>
      <c r="O172" s="31" t="s">
        <v>1348</v>
      </c>
      <c r="P172" s="31" t="s">
        <v>1349</v>
      </c>
      <c r="Q172" s="31"/>
      <c r="R172" s="31"/>
      <c r="S172" s="31"/>
      <c r="T172" s="31" t="s">
        <v>840</v>
      </c>
      <c r="U172" s="31" t="s">
        <v>47</v>
      </c>
      <c r="V172" s="31" t="s">
        <v>1048</v>
      </c>
      <c r="W172" s="31" t="s">
        <v>1350</v>
      </c>
      <c r="X172" s="31" t="s">
        <v>842</v>
      </c>
      <c r="Y172" s="31" t="s">
        <v>85</v>
      </c>
      <c r="Z172" s="31" t="s">
        <v>86</v>
      </c>
      <c r="AA172" s="31">
        <v>130.16</v>
      </c>
      <c r="AB172" s="31" t="s">
        <v>371</v>
      </c>
      <c r="AC172" s="31" t="s">
        <v>75</v>
      </c>
      <c r="AD172" s="31" t="s">
        <v>157</v>
      </c>
      <c r="AE172" s="31">
        <v>4</v>
      </c>
      <c r="AF172" s="31" t="s">
        <v>88</v>
      </c>
      <c r="AG172" s="31" t="s">
        <v>57</v>
      </c>
      <c r="AH172" s="31">
        <v>59</v>
      </c>
      <c r="AI172" s="31">
        <v>50</v>
      </c>
      <c r="AJ172" s="31" t="s">
        <v>549</v>
      </c>
      <c r="AK172" s="31"/>
      <c r="AL172" s="31" t="s">
        <v>158</v>
      </c>
      <c r="AM172" s="31"/>
      <c r="AN172" s="31" t="s">
        <v>61</v>
      </c>
      <c r="AO172" s="31"/>
      <c r="AP172" s="9" t="str">
        <f t="shared" ca="1" si="17"/>
        <v>Vencida</v>
      </c>
    </row>
    <row r="173" spans="1:42" x14ac:dyDescent="0.25">
      <c r="A173" s="15" t="str">
        <f t="shared" si="12"/>
        <v>SYG0D51</v>
      </c>
      <c r="B173" s="15" t="str">
        <f t="shared" si="13"/>
        <v>R747720711</v>
      </c>
      <c r="C173" s="15" t="str">
        <f>VLOOKUP(A173,Destinatario!A:B,2,)</f>
        <v>HENRIQUE</v>
      </c>
      <c r="D173" s="45">
        <f>VLOOKUP(Y173,CTB!A:C,3,)</f>
        <v>130.16</v>
      </c>
      <c r="E173" s="4" t="str">
        <f t="shared" si="14"/>
        <v>Validado</v>
      </c>
      <c r="F173" s="8">
        <f t="shared" si="15"/>
        <v>45469</v>
      </c>
      <c r="G173" s="15" t="str">
        <f t="shared" si="16"/>
        <v xml:space="preserve"> Processo de indicação validado pela Movida</v>
      </c>
      <c r="H173" s="15"/>
      <c r="I173" s="15" t="str">
        <f>IFERROR(IF(E173 = "Validado","Enviado",IF(AND(G173 = " Link enviado",G173 = " Aguardando envio do link"),"Enviar",IF(G173 = " Aguardando envio do link", "Enviar",(VLOOKUP(B173,LogEnvio!A:B,2,))))),"Enviar")</f>
        <v>Enviado</v>
      </c>
      <c r="J173" s="31">
        <v>18690995</v>
      </c>
      <c r="K173" s="31" t="s">
        <v>1351</v>
      </c>
      <c r="L173" s="31" t="s">
        <v>1352</v>
      </c>
      <c r="M173" s="31" t="s">
        <v>42</v>
      </c>
      <c r="N173" s="31" t="s">
        <v>1353</v>
      </c>
      <c r="O173" s="31" t="s">
        <v>1354</v>
      </c>
      <c r="P173" s="31" t="s">
        <v>1355</v>
      </c>
      <c r="Q173" s="31"/>
      <c r="R173" s="31"/>
      <c r="S173" s="31"/>
      <c r="T173" s="31" t="s">
        <v>127</v>
      </c>
      <c r="U173" s="31" t="s">
        <v>68</v>
      </c>
      <c r="V173" s="31" t="s">
        <v>208</v>
      </c>
      <c r="W173" s="31" t="s">
        <v>1356</v>
      </c>
      <c r="X173" s="31" t="s">
        <v>141</v>
      </c>
      <c r="Y173" s="31" t="s">
        <v>85</v>
      </c>
      <c r="Z173" s="31" t="s">
        <v>86</v>
      </c>
      <c r="AA173" s="31">
        <v>130.16</v>
      </c>
      <c r="AB173" s="31" t="s">
        <v>187</v>
      </c>
      <c r="AC173" s="31" t="s">
        <v>190</v>
      </c>
      <c r="AD173" s="31" t="s">
        <v>55</v>
      </c>
      <c r="AE173" s="31">
        <v>4</v>
      </c>
      <c r="AF173" s="31" t="s">
        <v>88</v>
      </c>
      <c r="AG173" s="31" t="s">
        <v>57</v>
      </c>
      <c r="AH173" s="31"/>
      <c r="AI173" s="31"/>
      <c r="AJ173" s="31" t="s">
        <v>549</v>
      </c>
      <c r="AK173" s="31" t="s">
        <v>1357</v>
      </c>
      <c r="AL173" s="31" t="s">
        <v>60</v>
      </c>
      <c r="AM173" s="31"/>
      <c r="AN173" s="31"/>
      <c r="AO173" s="31"/>
      <c r="AP173" s="9" t="str">
        <f t="shared" si="17"/>
        <v>Validado</v>
      </c>
    </row>
    <row r="174" spans="1:42" x14ac:dyDescent="0.25">
      <c r="A174" s="15" t="str">
        <f t="shared" si="12"/>
        <v>SYG0D03</v>
      </c>
      <c r="B174" s="15" t="str">
        <f t="shared" si="13"/>
        <v>E027243953</v>
      </c>
      <c r="C174" s="15" t="str">
        <f>VLOOKUP(A174,Destinatario!A:B,2,)</f>
        <v>HENRIQUE</v>
      </c>
      <c r="D174" s="45">
        <f>VLOOKUP(Y174,CTB!A:C,3,)</f>
        <v>130.16</v>
      </c>
      <c r="E174" s="4" t="str">
        <f t="shared" ca="1" si="14"/>
        <v>Entre 8 e 15 dias</v>
      </c>
      <c r="F174" s="8">
        <f t="shared" si="15"/>
        <v>45466</v>
      </c>
      <c r="G174" s="15" t="str">
        <f t="shared" si="16"/>
        <v xml:space="preserve"> Upload Cnh pendente</v>
      </c>
      <c r="H174" s="15"/>
      <c r="I174" s="15" t="str">
        <f ca="1">IFERROR(IF(E174 = "Validado","Enviado",IF(AND(G174 = " Link enviado",G174 = " Aguardando envio do link"),"Enviar",IF(G174 = " Aguardando envio do link", "Enviar",(VLOOKUP(B174,LogEnvio!A:B,2,))))),"Enviar")</f>
        <v>Enviar</v>
      </c>
      <c r="J174" s="31">
        <v>18691017</v>
      </c>
      <c r="K174" s="31" t="s">
        <v>1248</v>
      </c>
      <c r="L174" s="31" t="s">
        <v>1249</v>
      </c>
      <c r="M174" s="31" t="s">
        <v>42</v>
      </c>
      <c r="N174" s="31" t="s">
        <v>1358</v>
      </c>
      <c r="O174" s="31" t="s">
        <v>1359</v>
      </c>
      <c r="P174" s="31" t="s">
        <v>1360</v>
      </c>
      <c r="Q174" s="31"/>
      <c r="R174" s="31" t="s">
        <v>1360</v>
      </c>
      <c r="S174" s="31"/>
      <c r="T174" s="31" t="s">
        <v>1361</v>
      </c>
      <c r="U174" s="31" t="s">
        <v>47</v>
      </c>
      <c r="V174" s="31" t="s">
        <v>48</v>
      </c>
      <c r="W174" s="31" t="s">
        <v>1362</v>
      </c>
      <c r="X174" s="31" t="s">
        <v>1363</v>
      </c>
      <c r="Y174" s="31" t="s">
        <v>85</v>
      </c>
      <c r="Z174" s="31" t="s">
        <v>86</v>
      </c>
      <c r="AA174" s="31">
        <v>130.16</v>
      </c>
      <c r="AB174" s="31" t="s">
        <v>1364</v>
      </c>
      <c r="AC174" s="31" t="s">
        <v>54</v>
      </c>
      <c r="AD174" s="31" t="s">
        <v>157</v>
      </c>
      <c r="AE174" s="31">
        <v>4</v>
      </c>
      <c r="AF174" s="31" t="s">
        <v>88</v>
      </c>
      <c r="AG174" s="31" t="s">
        <v>57</v>
      </c>
      <c r="AH174" s="31"/>
      <c r="AI174" s="31"/>
      <c r="AJ174" s="31" t="s">
        <v>549</v>
      </c>
      <c r="AK174" s="31"/>
      <c r="AL174" s="31" t="s">
        <v>310</v>
      </c>
      <c r="AM174" s="31"/>
      <c r="AN174" s="31" t="s">
        <v>61</v>
      </c>
      <c r="AO174" s="31"/>
      <c r="AP174" s="9" t="str">
        <f t="shared" ca="1" si="17"/>
        <v>Entre 8 e 15 dias</v>
      </c>
    </row>
    <row r="175" spans="1:42" x14ac:dyDescent="0.25">
      <c r="A175" s="15" t="str">
        <f t="shared" si="12"/>
        <v>SUM5C30</v>
      </c>
      <c r="B175" s="15" t="str">
        <f t="shared" si="13"/>
        <v>M011112255</v>
      </c>
      <c r="C175" s="15" t="str">
        <f>VLOOKUP(A175,Destinatario!A:B,2,)</f>
        <v>ADRIANO</v>
      </c>
      <c r="D175" s="45">
        <f>VLOOKUP(Y175,CTB!A:C,3,)</f>
        <v>293.47000000000003</v>
      </c>
      <c r="E175" s="4" t="str">
        <f t="shared" si="14"/>
        <v>Validado</v>
      </c>
      <c r="F175" s="8">
        <f t="shared" si="15"/>
        <v>45458</v>
      </c>
      <c r="G175" s="15" t="str">
        <f t="shared" si="16"/>
        <v xml:space="preserve"> Processo de indicação validado pela Movida</v>
      </c>
      <c r="H175" s="15" t="s">
        <v>1111</v>
      </c>
      <c r="I175" s="15" t="str">
        <f>IFERROR(IF(E175 = "Validado","Enviado",IF(AND(G175 = " Link enviado",G175 = " Aguardando envio do link"),"Enviar",IF(G175 = " Aguardando envio do link", "Enviar",(VLOOKUP(B175,LogEnvio!A:B,2,))))),"Enviar")</f>
        <v>Enviado</v>
      </c>
      <c r="J175" s="31">
        <v>18700154</v>
      </c>
      <c r="K175" s="31" t="s">
        <v>1365</v>
      </c>
      <c r="L175" s="31" t="s">
        <v>1366</v>
      </c>
      <c r="M175" s="31" t="s">
        <v>42</v>
      </c>
      <c r="N175" s="31" t="s">
        <v>1367</v>
      </c>
      <c r="O175" s="31" t="s">
        <v>1368</v>
      </c>
      <c r="P175" s="31" t="s">
        <v>1369</v>
      </c>
      <c r="Q175" s="31"/>
      <c r="R175" s="31"/>
      <c r="S175" s="31"/>
      <c r="T175" s="31" t="s">
        <v>1121</v>
      </c>
      <c r="U175" s="31" t="s">
        <v>68</v>
      </c>
      <c r="V175" s="31" t="s">
        <v>48</v>
      </c>
      <c r="W175" s="31" t="s">
        <v>1370</v>
      </c>
      <c r="X175" s="31">
        <v>2507507</v>
      </c>
      <c r="Y175" s="31">
        <v>57380</v>
      </c>
      <c r="Z175" s="31" t="s">
        <v>1295</v>
      </c>
      <c r="AA175" s="31">
        <v>293.47000000000003</v>
      </c>
      <c r="AB175" s="31" t="s">
        <v>803</v>
      </c>
      <c r="AC175" s="31" t="s">
        <v>54</v>
      </c>
      <c r="AD175" s="31" t="s">
        <v>55</v>
      </c>
      <c r="AE175" s="31"/>
      <c r="AF175" s="31"/>
      <c r="AG175" s="31" t="s">
        <v>57</v>
      </c>
      <c r="AH175" s="31">
        <v>0</v>
      </c>
      <c r="AI175" s="31">
        <v>0</v>
      </c>
      <c r="AJ175" s="31" t="s">
        <v>549</v>
      </c>
      <c r="AK175" s="31" t="s">
        <v>1371</v>
      </c>
      <c r="AL175" s="31" t="s">
        <v>60</v>
      </c>
      <c r="AM175" s="31"/>
      <c r="AN175" s="31" t="s">
        <v>61</v>
      </c>
      <c r="AO175" s="31"/>
      <c r="AP175" s="9" t="str">
        <f t="shared" si="17"/>
        <v>Validado</v>
      </c>
    </row>
    <row r="176" spans="1:42" x14ac:dyDescent="0.25">
      <c r="A176" s="15" t="str">
        <f t="shared" si="12"/>
        <v>GCO0E81</v>
      </c>
      <c r="B176" s="15" t="str">
        <f t="shared" si="13"/>
        <v>V606649791</v>
      </c>
      <c r="C176" s="15" t="str">
        <f>VLOOKUP(A176,Destinatario!A:B,2,)</f>
        <v>ADRIANO</v>
      </c>
      <c r="D176" s="45">
        <f>VLOOKUP(Y176,CTB!A:C,3,)</f>
        <v>130.16</v>
      </c>
      <c r="E176" s="4" t="str">
        <f t="shared" si="14"/>
        <v>Validado</v>
      </c>
      <c r="F176" s="8">
        <f t="shared" si="15"/>
        <v>45458</v>
      </c>
      <c r="G176" s="15" t="str">
        <f t="shared" si="16"/>
        <v xml:space="preserve"> Processo de indicação validado pela Movida</v>
      </c>
      <c r="H176" s="15" t="s">
        <v>1111</v>
      </c>
      <c r="I176" s="15" t="str">
        <f>IFERROR(IF(E176 = "Validado","Enviado",IF(AND(G176 = " Link enviado",G176 = " Aguardando envio do link"),"Enviar",IF(G176 = " Aguardando envio do link", "Enviar",(VLOOKUP(B176,LogEnvio!A:B,2,))))),"Enviar")</f>
        <v>Enviado</v>
      </c>
      <c r="J176" s="31">
        <v>18700441</v>
      </c>
      <c r="K176" s="31" t="s">
        <v>1372</v>
      </c>
      <c r="L176" s="31" t="s">
        <v>1373</v>
      </c>
      <c r="M176" s="31" t="s">
        <v>42</v>
      </c>
      <c r="N176" s="31" t="s">
        <v>1374</v>
      </c>
      <c r="O176" s="31" t="s">
        <v>1375</v>
      </c>
      <c r="P176" s="31" t="s">
        <v>1376</v>
      </c>
      <c r="Q176" s="31"/>
      <c r="R176" s="31"/>
      <c r="S176" s="31"/>
      <c r="T176" s="31" t="s">
        <v>999</v>
      </c>
      <c r="U176" s="31" t="s">
        <v>68</v>
      </c>
      <c r="V176" s="31" t="s">
        <v>1364</v>
      </c>
      <c r="W176" s="31" t="s">
        <v>1377</v>
      </c>
      <c r="X176" s="31">
        <v>2304400</v>
      </c>
      <c r="Y176" s="31">
        <v>74550</v>
      </c>
      <c r="Z176" s="31" t="s">
        <v>1050</v>
      </c>
      <c r="AA176" s="31">
        <v>130.16</v>
      </c>
      <c r="AB176" s="31" t="s">
        <v>803</v>
      </c>
      <c r="AC176" s="31" t="s">
        <v>190</v>
      </c>
      <c r="AD176" s="31" t="s">
        <v>55</v>
      </c>
      <c r="AE176" s="31"/>
      <c r="AF176" s="31"/>
      <c r="AG176" s="31" t="s">
        <v>57</v>
      </c>
      <c r="AH176" s="31">
        <v>0</v>
      </c>
      <c r="AI176" s="31">
        <v>0</v>
      </c>
      <c r="AJ176" s="31" t="s">
        <v>549</v>
      </c>
      <c r="AK176" s="31" t="s">
        <v>1378</v>
      </c>
      <c r="AL176" s="31" t="s">
        <v>60</v>
      </c>
      <c r="AM176" s="31"/>
      <c r="AN176" s="31"/>
      <c r="AO176" s="31"/>
      <c r="AP176" s="9" t="str">
        <f t="shared" si="17"/>
        <v>Validado</v>
      </c>
    </row>
    <row r="177" spans="1:42" x14ac:dyDescent="0.25">
      <c r="A177" s="15" t="str">
        <f t="shared" si="12"/>
        <v>STT7J80</v>
      </c>
      <c r="B177" s="15" t="str">
        <f t="shared" si="13"/>
        <v>TPA2124271</v>
      </c>
      <c r="C177" s="15" t="str">
        <f>VLOOKUP(A177,Destinatario!A:B,2,)</f>
        <v>THIAGO</v>
      </c>
      <c r="D177" s="45">
        <f>VLOOKUP(Y177,CTB!A:C,3,)</f>
        <v>293.47000000000003</v>
      </c>
      <c r="E177" s="4" t="str">
        <f t="shared" si="14"/>
        <v>Validado</v>
      </c>
      <c r="F177" s="8">
        <f t="shared" si="15"/>
        <v>45448</v>
      </c>
      <c r="G177" s="15" t="str">
        <f t="shared" si="16"/>
        <v xml:space="preserve"> Processo de indicação validado pela Movida</v>
      </c>
      <c r="H177" s="16">
        <v>45421.523611111108</v>
      </c>
      <c r="I177" s="15" t="str">
        <f>IFERROR(IF(E177 = "Validado","Enviado",IF(AND(G177 = " Link enviado",G177 = " Aguardando envio do link"),"Enviar",IF(G177 = " Aguardando envio do link", "Enviar",(VLOOKUP(B177,LogEnvio!A:B,2,))))),"Enviar")</f>
        <v>Enviado</v>
      </c>
      <c r="J177" s="31">
        <v>18700829</v>
      </c>
      <c r="K177" s="31" t="s">
        <v>1012</v>
      </c>
      <c r="L177" s="31" t="s">
        <v>1013</v>
      </c>
      <c r="M177" s="31" t="s">
        <v>42</v>
      </c>
      <c r="N177" s="31" t="s">
        <v>1379</v>
      </c>
      <c r="O177" s="31" t="s">
        <v>1380</v>
      </c>
      <c r="P177" s="31" t="s">
        <v>1381</v>
      </c>
      <c r="Q177" s="31" t="s">
        <v>1382</v>
      </c>
      <c r="R177" s="31"/>
      <c r="S177" s="31"/>
      <c r="T177" s="31" t="s">
        <v>769</v>
      </c>
      <c r="U177" s="31" t="s">
        <v>47</v>
      </c>
      <c r="V177" s="31" t="s">
        <v>48</v>
      </c>
      <c r="W177" s="31" t="s">
        <v>1383</v>
      </c>
      <c r="X177" s="31" t="s">
        <v>771</v>
      </c>
      <c r="Y177" s="31" t="s">
        <v>626</v>
      </c>
      <c r="Z177" s="31" t="s">
        <v>627</v>
      </c>
      <c r="AA177" s="31">
        <v>293.47000000000003</v>
      </c>
      <c r="AB177" s="31" t="s">
        <v>720</v>
      </c>
      <c r="AC177" s="31" t="s">
        <v>54</v>
      </c>
      <c r="AD177" s="31" t="s">
        <v>55</v>
      </c>
      <c r="AE177" s="31">
        <v>7</v>
      </c>
      <c r="AF177" s="31" t="s">
        <v>56</v>
      </c>
      <c r="AG177" s="31" t="s">
        <v>57</v>
      </c>
      <c r="AH177" s="31"/>
      <c r="AI177" s="31"/>
      <c r="AJ177" s="31" t="s">
        <v>549</v>
      </c>
      <c r="AK177" s="31" t="s">
        <v>1019</v>
      </c>
      <c r="AL177" s="31" t="s">
        <v>60</v>
      </c>
      <c r="AM177" s="31"/>
      <c r="AN177" s="31" t="s">
        <v>61</v>
      </c>
      <c r="AO177" s="31"/>
      <c r="AP177" s="9" t="str">
        <f t="shared" si="17"/>
        <v>Validado</v>
      </c>
    </row>
    <row r="178" spans="1:42" x14ac:dyDescent="0.25">
      <c r="A178" s="15" t="str">
        <f t="shared" si="12"/>
        <v>SYG0D43</v>
      </c>
      <c r="B178" s="15" t="str">
        <f t="shared" si="13"/>
        <v>RA40304586</v>
      </c>
      <c r="C178" s="15" t="str">
        <f>VLOOKUP(A178,Destinatario!A:B,2,)</f>
        <v>LEANDRO</v>
      </c>
      <c r="D178" s="45">
        <f>VLOOKUP(Y178,CTB!A:C,3,)</f>
        <v>293.47000000000003</v>
      </c>
      <c r="E178" s="4" t="str">
        <f t="shared" si="14"/>
        <v>Validado</v>
      </c>
      <c r="F178" s="8">
        <f t="shared" si="15"/>
        <v>45455</v>
      </c>
      <c r="G178" s="15" t="str">
        <f t="shared" si="16"/>
        <v xml:space="preserve"> Processo de indicação validado pela Movida</v>
      </c>
      <c r="H178" s="15"/>
      <c r="I178" s="15" t="str">
        <f>IFERROR(IF(E178 = "Validado","Enviado",IF(AND(G178 = " Link enviado",G178 = " Aguardando envio do link"),"Enviar",IF(G178 = " Aguardando envio do link", "Enviar",(VLOOKUP(B178,LogEnvio!A:B,2,))))),"Enviar")</f>
        <v>Enviado</v>
      </c>
      <c r="J178" s="31">
        <v>18702095</v>
      </c>
      <c r="K178" s="31" t="s">
        <v>146</v>
      </c>
      <c r="L178" s="31" t="s">
        <v>147</v>
      </c>
      <c r="M178" s="31" t="s">
        <v>42</v>
      </c>
      <c r="N178" s="31" t="s">
        <v>1384</v>
      </c>
      <c r="O178" s="31" t="s">
        <v>1385</v>
      </c>
      <c r="P178" s="31" t="s">
        <v>1386</v>
      </c>
      <c r="Q178" s="31"/>
      <c r="R178" s="31"/>
      <c r="S178" s="31"/>
      <c r="T178" s="31" t="s">
        <v>840</v>
      </c>
      <c r="U178" s="31" t="s">
        <v>68</v>
      </c>
      <c r="V178" s="31" t="s">
        <v>48</v>
      </c>
      <c r="W178" s="31" t="s">
        <v>1387</v>
      </c>
      <c r="X178" s="31" t="s">
        <v>842</v>
      </c>
      <c r="Y178" s="31" t="s">
        <v>626</v>
      </c>
      <c r="Z178" s="31" t="s">
        <v>627</v>
      </c>
      <c r="AA178" s="31">
        <v>293.47000000000003</v>
      </c>
      <c r="AB178" s="31" t="s">
        <v>196</v>
      </c>
      <c r="AC178" s="31" t="s">
        <v>54</v>
      </c>
      <c r="AD178" s="31" t="s">
        <v>55</v>
      </c>
      <c r="AE178" s="31">
        <v>7</v>
      </c>
      <c r="AF178" s="31" t="s">
        <v>56</v>
      </c>
      <c r="AG178" s="31" t="s">
        <v>57</v>
      </c>
      <c r="AH178" s="31">
        <v>0</v>
      </c>
      <c r="AI178" s="31">
        <v>0</v>
      </c>
      <c r="AJ178" s="31" t="s">
        <v>549</v>
      </c>
      <c r="AK178" s="31" t="s">
        <v>1388</v>
      </c>
      <c r="AL178" s="31" t="s">
        <v>60</v>
      </c>
      <c r="AM178" s="31"/>
      <c r="AN178" s="31" t="s">
        <v>61</v>
      </c>
      <c r="AO178" s="31"/>
      <c r="AP178" s="9" t="str">
        <f t="shared" si="17"/>
        <v>Validado</v>
      </c>
    </row>
    <row r="179" spans="1:42" x14ac:dyDescent="0.25">
      <c r="A179" s="15" t="str">
        <f t="shared" si="12"/>
        <v>SUP5F61</v>
      </c>
      <c r="B179" s="15" t="str">
        <f t="shared" si="13"/>
        <v>M31629800</v>
      </c>
      <c r="C179" s="15" t="str">
        <f>VLOOKUP(A179,Destinatario!A:B,2,)</f>
        <v>THIAGO</v>
      </c>
      <c r="D179" s="45">
        <f>VLOOKUP(Y179,CTB!A:C,3,)</f>
        <v>195.23</v>
      </c>
      <c r="E179" s="4" t="str">
        <f t="shared" si="14"/>
        <v>Validado</v>
      </c>
      <c r="F179" s="8">
        <f t="shared" si="15"/>
        <v>45444</v>
      </c>
      <c r="G179" s="15" t="str">
        <f t="shared" si="16"/>
        <v xml:space="preserve"> Processo de indicação validado pela Movida</v>
      </c>
      <c r="H179" s="15" t="s">
        <v>1111</v>
      </c>
      <c r="I179" s="15" t="str">
        <f>IFERROR(IF(E179 = "Validado","Enviado",IF(AND(G179 = " Link enviado",G179 = " Aguardando envio do link"),"Enviar",IF(G179 = " Aguardando envio do link", "Enviar",(VLOOKUP(B179,LogEnvio!A:B,2,))))),"Enviar")</f>
        <v>Enviado</v>
      </c>
      <c r="J179" s="31">
        <v>18703231</v>
      </c>
      <c r="K179" s="31" t="s">
        <v>1140</v>
      </c>
      <c r="L179" s="31" t="s">
        <v>1141</v>
      </c>
      <c r="M179" s="31" t="s">
        <v>42</v>
      </c>
      <c r="N179" s="31" t="s">
        <v>1389</v>
      </c>
      <c r="O179" s="31" t="s">
        <v>1390</v>
      </c>
      <c r="P179" s="31" t="s">
        <v>1391</v>
      </c>
      <c r="Q179" s="31"/>
      <c r="R179" s="31"/>
      <c r="S179" s="31"/>
      <c r="T179" s="31" t="s">
        <v>1392</v>
      </c>
      <c r="U179" s="31" t="s">
        <v>68</v>
      </c>
      <c r="V179" s="31" t="s">
        <v>1048</v>
      </c>
      <c r="W179" s="31" t="s">
        <v>1393</v>
      </c>
      <c r="X179" s="31">
        <v>3306305</v>
      </c>
      <c r="Y179" s="31">
        <v>55412</v>
      </c>
      <c r="Z179" s="31" t="s">
        <v>1394</v>
      </c>
      <c r="AA179" s="31">
        <v>195.23</v>
      </c>
      <c r="AB179" s="31" t="s">
        <v>636</v>
      </c>
      <c r="AC179" s="31" t="s">
        <v>54</v>
      </c>
      <c r="AD179" s="31" t="s">
        <v>55</v>
      </c>
      <c r="AE179" s="31"/>
      <c r="AF179" s="31"/>
      <c r="AG179" s="31" t="s">
        <v>57</v>
      </c>
      <c r="AH179" s="31">
        <v>0</v>
      </c>
      <c r="AI179" s="31">
        <v>0</v>
      </c>
      <c r="AJ179" s="31" t="s">
        <v>546</v>
      </c>
      <c r="AK179" s="31" t="s">
        <v>1147</v>
      </c>
      <c r="AL179" s="31" t="s">
        <v>60</v>
      </c>
      <c r="AM179" s="31"/>
      <c r="AN179" s="31"/>
      <c r="AO179" s="31"/>
      <c r="AP179" s="9" t="str">
        <f t="shared" si="17"/>
        <v>Validado</v>
      </c>
    </row>
    <row r="180" spans="1:42" x14ac:dyDescent="0.25">
      <c r="A180" s="15" t="str">
        <f t="shared" si="12"/>
        <v>SVF3D20</v>
      </c>
      <c r="B180" s="15" t="str">
        <f t="shared" si="13"/>
        <v>T750482214</v>
      </c>
      <c r="C180" s="15" t="str">
        <f>VLOOKUP(A180,Destinatario!A:B,2,)</f>
        <v>THIAGO</v>
      </c>
      <c r="D180" s="45">
        <f>VLOOKUP(Y180,CTB!A:C,3,)</f>
        <v>880.41</v>
      </c>
      <c r="E180" s="4" t="str">
        <f t="shared" si="14"/>
        <v>Validado</v>
      </c>
      <c r="F180" s="8">
        <f t="shared" si="15"/>
        <v>45478</v>
      </c>
      <c r="G180" s="15" t="str">
        <f t="shared" si="16"/>
        <v xml:space="preserve"> Processo de indicação validado pela Movida</v>
      </c>
      <c r="H180" s="16">
        <v>45422.422222222223</v>
      </c>
      <c r="I180" s="15" t="str">
        <f>IFERROR(IF(E180 = "Validado","Enviado",IF(AND(G180 = " Link enviado",G180 = " Aguardando envio do link"),"Enviar",IF(G180 = " Aguardando envio do link", "Enviar",(VLOOKUP(B180,LogEnvio!A:B,2,))))),"Enviar")</f>
        <v>Enviado</v>
      </c>
      <c r="J180" s="31">
        <v>18712765</v>
      </c>
      <c r="K180" s="31" t="s">
        <v>1395</v>
      </c>
      <c r="L180" s="31" t="s">
        <v>1396</v>
      </c>
      <c r="M180" s="31" t="s">
        <v>42</v>
      </c>
      <c r="N180" s="31" t="s">
        <v>1397</v>
      </c>
      <c r="O180" s="31" t="s">
        <v>1398</v>
      </c>
      <c r="P180" s="31" t="s">
        <v>1399</v>
      </c>
      <c r="Q180" s="31"/>
      <c r="R180" s="31"/>
      <c r="S180" s="31"/>
      <c r="T180" s="31" t="s">
        <v>127</v>
      </c>
      <c r="U180" s="31" t="s">
        <v>47</v>
      </c>
      <c r="V180" s="31" t="s">
        <v>48</v>
      </c>
      <c r="W180" s="31" t="s">
        <v>1400</v>
      </c>
      <c r="X180" s="31" t="s">
        <v>842</v>
      </c>
      <c r="Y180" s="31" t="s">
        <v>1401</v>
      </c>
      <c r="Z180" s="31" t="s">
        <v>1402</v>
      </c>
      <c r="AA180" s="31">
        <v>880.41</v>
      </c>
      <c r="AB180" s="31" t="s">
        <v>1403</v>
      </c>
      <c r="AC180" s="31" t="s">
        <v>54</v>
      </c>
      <c r="AD180" s="31" t="s">
        <v>55</v>
      </c>
      <c r="AE180" s="31">
        <v>7</v>
      </c>
      <c r="AF180" s="31" t="s">
        <v>56</v>
      </c>
      <c r="AG180" s="31" t="s">
        <v>57</v>
      </c>
      <c r="AH180" s="31"/>
      <c r="AI180" s="31"/>
      <c r="AJ180" s="31" t="s">
        <v>546</v>
      </c>
      <c r="AK180" s="31" t="s">
        <v>1404</v>
      </c>
      <c r="AL180" s="31" t="s">
        <v>60</v>
      </c>
      <c r="AM180" s="31"/>
      <c r="AN180" s="31" t="s">
        <v>61</v>
      </c>
      <c r="AO180" s="31"/>
      <c r="AP180" s="9" t="str">
        <f t="shared" si="17"/>
        <v>Validado</v>
      </c>
    </row>
    <row r="181" spans="1:42" x14ac:dyDescent="0.25">
      <c r="A181" s="15" t="str">
        <f t="shared" si="12"/>
        <v>SUQ8F60</v>
      </c>
      <c r="B181" s="15" t="str">
        <f t="shared" si="13"/>
        <v>R750137002</v>
      </c>
      <c r="C181" s="15" t="str">
        <f>VLOOKUP(A181,Destinatario!A:B,2,)</f>
        <v>LEANDRO</v>
      </c>
      <c r="D181" s="45">
        <f>VLOOKUP(Y181,CTB!A:C,3,)</f>
        <v>130.16</v>
      </c>
      <c r="E181" s="4" t="str">
        <f t="shared" ca="1" si="14"/>
        <v>Entre 8 e 15 dias</v>
      </c>
      <c r="F181" s="8">
        <f t="shared" si="15"/>
        <v>45471</v>
      </c>
      <c r="G181" s="15" t="str">
        <f t="shared" si="16"/>
        <v xml:space="preserve"> Upload Cnh pendente</v>
      </c>
      <c r="H181" s="16"/>
      <c r="I181" s="15" t="str">
        <f ca="1">IFERROR(IF(E181 = "Validado","Enviado",IF(AND(G181 = " Link enviado",G181 = " Aguardando envio do link"),"Enviar",IF(G181 = " Aguardando envio do link", "Enviar",(VLOOKUP(B181,LogEnvio!A:B,2,))))),"Enviar")</f>
        <v>Enviar</v>
      </c>
      <c r="J181" s="31">
        <v>18714508</v>
      </c>
      <c r="K181" s="31" t="s">
        <v>1405</v>
      </c>
      <c r="L181" s="31" t="s">
        <v>1406</v>
      </c>
      <c r="M181" s="31" t="s">
        <v>42</v>
      </c>
      <c r="N181" s="31" t="s">
        <v>1407</v>
      </c>
      <c r="O181" s="31" t="s">
        <v>1408</v>
      </c>
      <c r="P181" s="31" t="s">
        <v>1409</v>
      </c>
      <c r="Q181" s="31"/>
      <c r="R181" s="31"/>
      <c r="S181" s="31"/>
      <c r="T181" s="31"/>
      <c r="U181" s="31" t="s">
        <v>68</v>
      </c>
      <c r="V181" s="31" t="s">
        <v>1307</v>
      </c>
      <c r="W181" s="31" t="s">
        <v>1410</v>
      </c>
      <c r="X181" s="31">
        <v>4105805</v>
      </c>
      <c r="Y181" s="31" t="s">
        <v>85</v>
      </c>
      <c r="Z181" s="31" t="s">
        <v>86</v>
      </c>
      <c r="AA181" s="31">
        <v>130.16</v>
      </c>
      <c r="AB181" s="31" t="s">
        <v>1307</v>
      </c>
      <c r="AC181" s="31" t="s">
        <v>75</v>
      </c>
      <c r="AD181" s="31" t="s">
        <v>157</v>
      </c>
      <c r="AE181" s="31">
        <v>4</v>
      </c>
      <c r="AF181" s="31" t="s">
        <v>88</v>
      </c>
      <c r="AG181" s="31" t="s">
        <v>57</v>
      </c>
      <c r="AH181" s="31">
        <v>0</v>
      </c>
      <c r="AI181" s="31">
        <v>0</v>
      </c>
      <c r="AJ181" s="31" t="s">
        <v>546</v>
      </c>
      <c r="AK181" s="31"/>
      <c r="AL181" s="31" t="s">
        <v>310</v>
      </c>
      <c r="AM181" s="31"/>
      <c r="AN181" s="31" t="s">
        <v>61</v>
      </c>
      <c r="AO181" s="31"/>
      <c r="AP181" s="9" t="str">
        <f t="shared" ca="1" si="17"/>
        <v>Entre 8 e 15 dias</v>
      </c>
    </row>
    <row r="182" spans="1:42" x14ac:dyDescent="0.25">
      <c r="A182" s="15" t="str">
        <f t="shared" si="12"/>
        <v>SUH8J70</v>
      </c>
      <c r="B182" s="15" t="str">
        <f t="shared" si="13"/>
        <v>T738404918</v>
      </c>
      <c r="C182" s="15" t="str">
        <f>VLOOKUP(A182,Destinatario!A:B,2,)</f>
        <v>LEANDRO</v>
      </c>
      <c r="D182" s="45">
        <f>VLOOKUP(Y182,CTB!A:C,3,)</f>
        <v>293.47000000000003</v>
      </c>
      <c r="E182" s="4" t="str">
        <f t="shared" si="14"/>
        <v>Validado</v>
      </c>
      <c r="F182" s="8">
        <f t="shared" si="15"/>
        <v>45476</v>
      </c>
      <c r="G182" s="15" t="str">
        <f t="shared" si="16"/>
        <v xml:space="preserve"> Processo de indicação validado pela Movida</v>
      </c>
      <c r="H182" s="15"/>
      <c r="I182" s="15" t="str">
        <f>IFERROR(IF(E182 = "Validado","Enviado",IF(AND(G182 = " Link enviado",G182 = " Aguardando envio do link"),"Enviar",IF(G182 = " Aguardando envio do link", "Enviar",(VLOOKUP(B182,LogEnvio!A:B,2,))))),"Enviar")</f>
        <v>Enviado</v>
      </c>
      <c r="J182" s="31">
        <v>18715292</v>
      </c>
      <c r="K182" s="31" t="s">
        <v>1170</v>
      </c>
      <c r="L182" s="31" t="s">
        <v>1171</v>
      </c>
      <c r="M182" s="31" t="s">
        <v>42</v>
      </c>
      <c r="N182" s="31" t="s">
        <v>1411</v>
      </c>
      <c r="O182" s="31" t="s">
        <v>1412</v>
      </c>
      <c r="P182" s="31" t="s">
        <v>1413</v>
      </c>
      <c r="Q182" s="31"/>
      <c r="R182" s="31"/>
      <c r="S182" s="31"/>
      <c r="T182" s="31" t="s">
        <v>127</v>
      </c>
      <c r="U182" s="31" t="s">
        <v>47</v>
      </c>
      <c r="V182" s="31" t="s">
        <v>48</v>
      </c>
      <c r="W182" s="31" t="s">
        <v>1414</v>
      </c>
      <c r="X182" s="31" t="s">
        <v>414</v>
      </c>
      <c r="Y182" s="31" t="s">
        <v>276</v>
      </c>
      <c r="Z182" s="31" t="s">
        <v>277</v>
      </c>
      <c r="AA182" s="31">
        <v>293.47000000000003</v>
      </c>
      <c r="AB182" s="31" t="s">
        <v>464</v>
      </c>
      <c r="AC182" s="31" t="s">
        <v>54</v>
      </c>
      <c r="AD182" s="31" t="s">
        <v>55</v>
      </c>
      <c r="AE182" s="31">
        <v>7</v>
      </c>
      <c r="AF182" s="31" t="s">
        <v>56</v>
      </c>
      <c r="AG182" s="31" t="s">
        <v>57</v>
      </c>
      <c r="AH182" s="31"/>
      <c r="AI182" s="31"/>
      <c r="AJ182" s="31" t="s">
        <v>546</v>
      </c>
      <c r="AK182" s="31" t="s">
        <v>1415</v>
      </c>
      <c r="AL182" s="31" t="s">
        <v>60</v>
      </c>
      <c r="AM182" s="31"/>
      <c r="AN182" s="31" t="s">
        <v>61</v>
      </c>
      <c r="AO182" s="31"/>
      <c r="AP182" s="9" t="str">
        <f t="shared" si="17"/>
        <v>Validado</v>
      </c>
    </row>
    <row r="183" spans="1:42" x14ac:dyDescent="0.25">
      <c r="A183" s="15" t="str">
        <f t="shared" si="12"/>
        <v>SUJ0J20</v>
      </c>
      <c r="B183" s="15" t="str">
        <f t="shared" si="13"/>
        <v>T741123436</v>
      </c>
      <c r="C183" s="15" t="str">
        <f>VLOOKUP(A183,Destinatario!A:B,2,)</f>
        <v>ADRIANO</v>
      </c>
      <c r="D183" s="45">
        <f>VLOOKUP(Y183,CTB!A:C,3,)</f>
        <v>880.41</v>
      </c>
      <c r="E183" s="4" t="str">
        <f t="shared" si="14"/>
        <v>Validado</v>
      </c>
      <c r="F183" s="8">
        <f t="shared" si="15"/>
        <v>45465</v>
      </c>
      <c r="G183" s="15" t="str">
        <f t="shared" si="16"/>
        <v xml:space="preserve"> Processo de indicação validado pela Movida</v>
      </c>
      <c r="H183" s="15"/>
      <c r="I183" s="15" t="str">
        <f>IFERROR(IF(E183 = "Validado","Enviado",IF(AND(G183 = " Link enviado",G183 = " Aguardando envio do link"),"Enviar",IF(G183 = " Aguardando envio do link", "Enviar",(VLOOKUP(B183,LogEnvio!A:B,2,))))),"Enviar")</f>
        <v>Enviado</v>
      </c>
      <c r="J183" s="31">
        <v>18715339</v>
      </c>
      <c r="K183" s="31" t="s">
        <v>725</v>
      </c>
      <c r="L183" s="31" t="s">
        <v>726</v>
      </c>
      <c r="M183" s="31" t="s">
        <v>42</v>
      </c>
      <c r="N183" s="31" t="s">
        <v>1416</v>
      </c>
      <c r="O183" s="31" t="s">
        <v>1417</v>
      </c>
      <c r="P183" s="31" t="s">
        <v>1418</v>
      </c>
      <c r="Q183" s="31"/>
      <c r="R183" s="31"/>
      <c r="S183" s="31"/>
      <c r="T183" s="31" t="s">
        <v>127</v>
      </c>
      <c r="U183" s="31" t="s">
        <v>68</v>
      </c>
      <c r="V183" s="31" t="s">
        <v>720</v>
      </c>
      <c r="W183" s="31" t="s">
        <v>1419</v>
      </c>
      <c r="X183" s="31" t="s">
        <v>731</v>
      </c>
      <c r="Y183" s="31" t="s">
        <v>297</v>
      </c>
      <c r="Z183" s="31" t="s">
        <v>298</v>
      </c>
      <c r="AA183" s="31">
        <v>880.41</v>
      </c>
      <c r="AB183" s="31" t="s">
        <v>226</v>
      </c>
      <c r="AC183" s="31" t="s">
        <v>190</v>
      </c>
      <c r="AD183" s="31" t="s">
        <v>55</v>
      </c>
      <c r="AE183" s="31">
        <v>7</v>
      </c>
      <c r="AF183" s="31" t="s">
        <v>56</v>
      </c>
      <c r="AG183" s="31" t="s">
        <v>57</v>
      </c>
      <c r="AH183" s="31"/>
      <c r="AI183" s="31"/>
      <c r="AJ183" s="31" t="s">
        <v>546</v>
      </c>
      <c r="AK183" s="31" t="s">
        <v>733</v>
      </c>
      <c r="AL183" s="31" t="s">
        <v>60</v>
      </c>
      <c r="AM183" s="31"/>
      <c r="AN183" s="31"/>
      <c r="AO183" s="31"/>
      <c r="AP183" s="9" t="str">
        <f t="shared" si="17"/>
        <v>Validado</v>
      </c>
    </row>
    <row r="184" spans="1:42" x14ac:dyDescent="0.25">
      <c r="A184" s="15" t="str">
        <f t="shared" si="12"/>
        <v>STW2D41</v>
      </c>
      <c r="B184" s="15" t="str">
        <f t="shared" si="13"/>
        <v>RE40025161</v>
      </c>
      <c r="C184" s="15" t="str">
        <f>VLOOKUP(A184,Destinatario!A:B,2,)</f>
        <v>THIAGO</v>
      </c>
      <c r="D184" s="45">
        <f>VLOOKUP(Y184,CTB!A:C,3,)</f>
        <v>88.38</v>
      </c>
      <c r="E184" s="4" t="str">
        <f t="shared" si="14"/>
        <v>Validado</v>
      </c>
      <c r="F184" s="8">
        <f t="shared" si="15"/>
        <v>45456</v>
      </c>
      <c r="G184" s="15" t="str">
        <f t="shared" si="16"/>
        <v xml:space="preserve"> Processo de indicação validado pela Movida</v>
      </c>
      <c r="H184" s="15"/>
      <c r="I184" s="15" t="str">
        <f>IFERROR(IF(E184 = "Validado","Enviado",IF(AND(G184 = " Link enviado",G184 = " Aguardando envio do link"),"Enviar",IF(G184 = " Aguardando envio do link", "Enviar",(VLOOKUP(B184,LogEnvio!A:B,2,))))),"Enviar")</f>
        <v>Enviado</v>
      </c>
      <c r="J184" s="31">
        <v>18723343</v>
      </c>
      <c r="K184" s="31" t="s">
        <v>1420</v>
      </c>
      <c r="L184" s="31" t="s">
        <v>1421</v>
      </c>
      <c r="M184" s="31" t="s">
        <v>42</v>
      </c>
      <c r="N184" s="31" t="s">
        <v>1422</v>
      </c>
      <c r="O184" s="31" t="s">
        <v>1423</v>
      </c>
      <c r="P184" s="31" t="s">
        <v>1424</v>
      </c>
      <c r="Q184" s="31"/>
      <c r="R184" s="31"/>
      <c r="S184" s="31"/>
      <c r="T184" s="31" t="s">
        <v>840</v>
      </c>
      <c r="U184" s="31" t="s">
        <v>68</v>
      </c>
      <c r="V184" s="31" t="s">
        <v>48</v>
      </c>
      <c r="W184" s="31" t="s">
        <v>1425</v>
      </c>
      <c r="X184" s="31" t="s">
        <v>842</v>
      </c>
      <c r="Y184" s="31" t="s">
        <v>1426</v>
      </c>
      <c r="Z184" s="31" t="s">
        <v>1427</v>
      </c>
      <c r="AA184" s="31">
        <v>88.38</v>
      </c>
      <c r="AB184" s="31" t="s">
        <v>1428</v>
      </c>
      <c r="AC184" s="31" t="s">
        <v>75</v>
      </c>
      <c r="AD184" s="31" t="s">
        <v>55</v>
      </c>
      <c r="AE184" s="31">
        <v>3</v>
      </c>
      <c r="AF184" s="31" t="s">
        <v>1429</v>
      </c>
      <c r="AG184" s="31" t="s">
        <v>57</v>
      </c>
      <c r="AH184" s="31">
        <v>0</v>
      </c>
      <c r="AI184" s="31">
        <v>0</v>
      </c>
      <c r="AJ184" s="31" t="s">
        <v>278</v>
      </c>
      <c r="AK184" s="31" t="s">
        <v>1430</v>
      </c>
      <c r="AL184" s="31" t="s">
        <v>60</v>
      </c>
      <c r="AM184" s="31"/>
      <c r="AN184" s="31" t="s">
        <v>61</v>
      </c>
      <c r="AO184" s="31"/>
      <c r="AP184" s="9" t="str">
        <f t="shared" si="17"/>
        <v>Validado</v>
      </c>
    </row>
    <row r="185" spans="1:42" x14ac:dyDescent="0.25">
      <c r="A185" s="15" t="str">
        <f t="shared" si="12"/>
        <v>SYG0E33</v>
      </c>
      <c r="B185" s="15" t="str">
        <f t="shared" si="13"/>
        <v>F005735907</v>
      </c>
      <c r="C185" s="15" t="str">
        <f>VLOOKUP(A185,Destinatario!A:B,2,)</f>
        <v>LEANDRO</v>
      </c>
      <c r="D185" s="45">
        <f>VLOOKUP(Y185,CTB!A:C,3,)</f>
        <v>195.23</v>
      </c>
      <c r="E185" s="4" t="str">
        <f t="shared" si="14"/>
        <v>Validado</v>
      </c>
      <c r="F185" s="8">
        <f t="shared" si="15"/>
        <v>45461</v>
      </c>
      <c r="G185" s="15" t="str">
        <f t="shared" si="16"/>
        <v xml:space="preserve"> Processo de indicação validado pela Movida</v>
      </c>
      <c r="H185" s="15"/>
      <c r="I185" s="15" t="str">
        <f>IFERROR(IF(E185 = "Validado","Enviado",IF(AND(G185 = " Link enviado",G185 = " Aguardando envio do link"),"Enviar",IF(G185 = " Aguardando envio do link", "Enviar",(VLOOKUP(B185,LogEnvio!A:B,2,))))),"Enviar")</f>
        <v>Enviado</v>
      </c>
      <c r="J185" s="31">
        <v>18726054</v>
      </c>
      <c r="K185" s="31" t="s">
        <v>1431</v>
      </c>
      <c r="L185" s="31" t="s">
        <v>1432</v>
      </c>
      <c r="M185" s="31" t="s">
        <v>42</v>
      </c>
      <c r="N185" s="31" t="s">
        <v>1433</v>
      </c>
      <c r="O185" s="31" t="s">
        <v>1434</v>
      </c>
      <c r="P185" s="31" t="s">
        <v>1435</v>
      </c>
      <c r="Q185" s="31"/>
      <c r="R185" s="31"/>
      <c r="S185" s="31"/>
      <c r="T185" s="31" t="s">
        <v>411</v>
      </c>
      <c r="U185" s="31" t="s">
        <v>68</v>
      </c>
      <c r="V185" s="31" t="s">
        <v>1083</v>
      </c>
      <c r="W185" s="31" t="s">
        <v>1273</v>
      </c>
      <c r="X185" s="31">
        <v>4106902</v>
      </c>
      <c r="Y185" s="31" t="s">
        <v>111</v>
      </c>
      <c r="Z185" s="31" t="s">
        <v>112</v>
      </c>
      <c r="AA185" s="31">
        <v>195.23</v>
      </c>
      <c r="AB185" s="31" t="s">
        <v>1083</v>
      </c>
      <c r="AC185" s="31" t="s">
        <v>54</v>
      </c>
      <c r="AD185" s="31" t="s">
        <v>55</v>
      </c>
      <c r="AE185" s="31">
        <v>5</v>
      </c>
      <c r="AF185" s="31" t="s">
        <v>100</v>
      </c>
      <c r="AG185" s="31" t="s">
        <v>57</v>
      </c>
      <c r="AH185" s="31">
        <v>0</v>
      </c>
      <c r="AI185" s="31">
        <v>0</v>
      </c>
      <c r="AJ185" s="31" t="s">
        <v>278</v>
      </c>
      <c r="AK185" s="31" t="s">
        <v>1436</v>
      </c>
      <c r="AL185" s="31" t="s">
        <v>60</v>
      </c>
      <c r="AM185" s="31"/>
      <c r="AN185" s="31"/>
      <c r="AO185" s="31"/>
      <c r="AP185" s="9" t="str">
        <f t="shared" si="17"/>
        <v>Validado</v>
      </c>
    </row>
    <row r="186" spans="1:42" x14ac:dyDescent="0.25">
      <c r="A186" s="15" t="str">
        <f t="shared" si="12"/>
        <v>SWI5E90</v>
      </c>
      <c r="B186" s="15" t="str">
        <f t="shared" si="13"/>
        <v>NIC0764013</v>
      </c>
      <c r="C186" s="15" t="str">
        <f>VLOOKUP(A186,Destinatario!A:B,2,)</f>
        <v>LEANDRO</v>
      </c>
      <c r="D186" s="45">
        <f>VLOOKUP(Y186,CTB!A:C,3,)</f>
        <v>0</v>
      </c>
      <c r="E186" s="4" t="str">
        <f t="shared" ca="1" si="14"/>
        <v>1 a 7 dias</v>
      </c>
      <c r="F186" s="8">
        <f t="shared" si="15"/>
        <v>45461</v>
      </c>
      <c r="G186" s="15" t="str">
        <f t="shared" si="16"/>
        <v xml:space="preserve"> Aguardando envio do link</v>
      </c>
      <c r="H186" s="15"/>
      <c r="I186" s="15" t="str">
        <f ca="1">IFERROR(IF(E186 = "Validado","Enviado",IF(AND(G186 = " Link enviado",G186 = " Aguardando envio do link"),"Enviar",IF(G186 = " Aguardando envio do link", "Enviar",(VLOOKUP(B186,LogEnvio!A:B,2,))))),"Enviar")</f>
        <v>Enviar</v>
      </c>
      <c r="J186" s="31">
        <v>18729265</v>
      </c>
      <c r="K186" s="31" t="s">
        <v>247</v>
      </c>
      <c r="L186" s="31" t="s">
        <v>248</v>
      </c>
      <c r="M186" s="31" t="s">
        <v>42</v>
      </c>
      <c r="N186" s="31" t="s">
        <v>1437</v>
      </c>
      <c r="O186" s="31" t="s">
        <v>1438</v>
      </c>
      <c r="P186" s="31" t="s">
        <v>1439</v>
      </c>
      <c r="Q186" s="31"/>
      <c r="R186" s="31"/>
      <c r="S186" s="31"/>
      <c r="T186" s="31" t="s">
        <v>389</v>
      </c>
      <c r="U186" s="31" t="s">
        <v>68</v>
      </c>
      <c r="V186" s="31" t="s">
        <v>1083</v>
      </c>
      <c r="W186" s="31" t="s">
        <v>1440</v>
      </c>
      <c r="X186" s="31">
        <v>4106902</v>
      </c>
      <c r="Y186" s="31" t="s">
        <v>1441</v>
      </c>
      <c r="Z186" s="31" t="s">
        <v>1442</v>
      </c>
      <c r="AA186" s="31">
        <v>195.24</v>
      </c>
      <c r="AB186" s="31" t="s">
        <v>1083</v>
      </c>
      <c r="AC186" s="31" t="s">
        <v>1071</v>
      </c>
      <c r="AD186" s="31" t="s">
        <v>157</v>
      </c>
      <c r="AE186" s="31">
        <v>0</v>
      </c>
      <c r="AF186" s="31" t="s">
        <v>48</v>
      </c>
      <c r="AG186" s="31" t="s">
        <v>57</v>
      </c>
      <c r="AH186" s="31">
        <v>0</v>
      </c>
      <c r="AI186" s="31">
        <v>0</v>
      </c>
      <c r="AJ186" s="31"/>
      <c r="AK186" s="31"/>
      <c r="AL186" s="31" t="s">
        <v>1443</v>
      </c>
      <c r="AM186" s="31"/>
      <c r="AN186" s="31"/>
      <c r="AO186" s="31"/>
      <c r="AP186" s="9" t="str">
        <f t="shared" ca="1" si="17"/>
        <v>1 a 7 dias</v>
      </c>
    </row>
    <row r="187" spans="1:42" x14ac:dyDescent="0.25">
      <c r="A187" s="15" t="str">
        <f t="shared" si="12"/>
        <v>STS3G60</v>
      </c>
      <c r="B187" s="15" t="str">
        <f t="shared" si="13"/>
        <v>M000190602</v>
      </c>
      <c r="C187" s="15" t="str">
        <f>VLOOKUP(A187,Destinatario!A:B,2,)</f>
        <v>ADRIANO</v>
      </c>
      <c r="D187" s="45">
        <f>VLOOKUP(Y187,CTB!A:C,3,)</f>
        <v>195.23</v>
      </c>
      <c r="E187" s="4" t="str">
        <f t="shared" si="14"/>
        <v>Validado</v>
      </c>
      <c r="F187" s="8">
        <f t="shared" si="15"/>
        <v>45462</v>
      </c>
      <c r="G187" s="15" t="str">
        <f t="shared" si="16"/>
        <v xml:space="preserve"> Processo de indicação validado pela Movida</v>
      </c>
      <c r="H187" s="15"/>
      <c r="I187" s="15" t="str">
        <f>IFERROR(IF(E187 = "Validado","Enviado",IF(AND(G187 = " Link enviado",G187 = " Aguardando envio do link"),"Enviar",IF(G187 = " Aguardando envio do link", "Enviar",(VLOOKUP(B187,LogEnvio!A:B,2,))))),"Enviar")</f>
        <v>Enviado</v>
      </c>
      <c r="J187" s="31">
        <v>18731926</v>
      </c>
      <c r="K187" s="31" t="s">
        <v>1444</v>
      </c>
      <c r="L187" s="31" t="s">
        <v>1445</v>
      </c>
      <c r="M187" s="31" t="s">
        <v>42</v>
      </c>
      <c r="N187" s="31" t="s">
        <v>1446</v>
      </c>
      <c r="O187" s="31" t="s">
        <v>1447</v>
      </c>
      <c r="P187" s="31" t="s">
        <v>1448</v>
      </c>
      <c r="Q187" s="31"/>
      <c r="R187" s="31"/>
      <c r="S187" s="31"/>
      <c r="T187" s="31" t="s">
        <v>1449</v>
      </c>
      <c r="U187" s="31" t="s">
        <v>68</v>
      </c>
      <c r="V187" s="31" t="s">
        <v>1023</v>
      </c>
      <c r="W187" s="31" t="s">
        <v>1450</v>
      </c>
      <c r="X187" s="31">
        <v>2704302</v>
      </c>
      <c r="Y187" s="31" t="s">
        <v>441</v>
      </c>
      <c r="Z187" s="31" t="s">
        <v>442</v>
      </c>
      <c r="AA187" s="31">
        <v>146.41999999999999</v>
      </c>
      <c r="AB187" s="31" t="s">
        <v>1023</v>
      </c>
      <c r="AC187" s="31" t="s">
        <v>1071</v>
      </c>
      <c r="AD187" s="31" t="s">
        <v>55</v>
      </c>
      <c r="AE187" s="31">
        <v>5</v>
      </c>
      <c r="AF187" s="31" t="s">
        <v>100</v>
      </c>
      <c r="AG187" s="31" t="s">
        <v>57</v>
      </c>
      <c r="AH187" s="31">
        <v>0</v>
      </c>
      <c r="AI187" s="31">
        <v>0</v>
      </c>
      <c r="AJ187" s="31" t="s">
        <v>1451</v>
      </c>
      <c r="AK187" s="31" t="s">
        <v>1452</v>
      </c>
      <c r="AL187" s="31" t="s">
        <v>60</v>
      </c>
      <c r="AM187" s="31"/>
      <c r="AN187" s="31"/>
      <c r="AO187" s="31"/>
      <c r="AP187" s="9" t="str">
        <f t="shared" si="17"/>
        <v>Validado</v>
      </c>
    </row>
    <row r="188" spans="1:42" x14ac:dyDescent="0.25">
      <c r="A188" s="15" t="str">
        <f t="shared" si="12"/>
        <v>STR1H00</v>
      </c>
      <c r="B188" s="15" t="str">
        <f t="shared" si="13"/>
        <v>JTP.105711</v>
      </c>
      <c r="C188" s="15" t="str">
        <f>VLOOKUP(A188,Destinatario!A:B,2,)</f>
        <v>MATEUS</v>
      </c>
      <c r="D188" s="45">
        <f>VLOOKUP(Y188,CTB!A:C,3,)</f>
        <v>195.23</v>
      </c>
      <c r="E188" s="4" t="str">
        <f t="shared" ca="1" si="14"/>
        <v>Entre 8 e 15 dias</v>
      </c>
      <c r="F188" s="8">
        <f t="shared" si="15"/>
        <v>45466</v>
      </c>
      <c r="G188" s="15" t="str">
        <f t="shared" si="16"/>
        <v xml:space="preserve"> Link enviado</v>
      </c>
      <c r="H188" s="15"/>
      <c r="I188" s="15">
        <f ca="1">IFERROR(IF(E188 = "Validado","Enviado",IF(AND(G188 = " Link enviado",G188 = " Aguardando envio do link"),"Enviar",IF(G188 = " Aguardando envio do link", "Enviar",(VLOOKUP(B188,LogEnvio!A:B,2,))))),"Enviar")</f>
        <v>45427.644275104169</v>
      </c>
      <c r="J188" s="31">
        <v>18735441</v>
      </c>
      <c r="K188" s="31" t="s">
        <v>1453</v>
      </c>
      <c r="L188" s="31" t="s">
        <v>1454</v>
      </c>
      <c r="M188" s="31" t="s">
        <v>42</v>
      </c>
      <c r="N188" s="31" t="s">
        <v>1455</v>
      </c>
      <c r="O188" s="31" t="s">
        <v>1456</v>
      </c>
      <c r="P188" s="31" t="s">
        <v>1457</v>
      </c>
      <c r="Q188" s="31"/>
      <c r="R188" s="31"/>
      <c r="S188" s="31"/>
      <c r="T188" s="31" t="s">
        <v>1458</v>
      </c>
      <c r="U188" s="31" t="s">
        <v>68</v>
      </c>
      <c r="V188" s="31" t="s">
        <v>1096</v>
      </c>
      <c r="W188" s="31" t="s">
        <v>1459</v>
      </c>
      <c r="X188" s="31">
        <v>4208906</v>
      </c>
      <c r="Y188" s="31" t="s">
        <v>178</v>
      </c>
      <c r="Z188" s="31" t="s">
        <v>179</v>
      </c>
      <c r="AA188" s="31">
        <v>195.23</v>
      </c>
      <c r="AB188" s="31" t="s">
        <v>1364</v>
      </c>
      <c r="AC188" s="31" t="s">
        <v>54</v>
      </c>
      <c r="AD188" s="31" t="s">
        <v>157</v>
      </c>
      <c r="AE188" s="31">
        <v>5</v>
      </c>
      <c r="AF188" s="31" t="s">
        <v>100</v>
      </c>
      <c r="AG188" s="31" t="s">
        <v>57</v>
      </c>
      <c r="AH188" s="31">
        <v>0</v>
      </c>
      <c r="AI188" s="31">
        <v>0</v>
      </c>
      <c r="AJ188" s="31" t="s">
        <v>1451</v>
      </c>
      <c r="AK188" s="31"/>
      <c r="AL188" s="31" t="s">
        <v>158</v>
      </c>
      <c r="AM188" s="31"/>
      <c r="AN188" s="31"/>
      <c r="AO188" s="31"/>
      <c r="AP188" s="9" t="str">
        <f t="shared" ca="1" si="17"/>
        <v>Entre 8 e 15 dias</v>
      </c>
    </row>
    <row r="189" spans="1:42" x14ac:dyDescent="0.25">
      <c r="A189" s="15" t="str">
        <f t="shared" si="12"/>
        <v>SWI5E90</v>
      </c>
      <c r="B189" s="15" t="str">
        <f t="shared" si="13"/>
        <v>X002801376</v>
      </c>
      <c r="C189" s="15" t="str">
        <f>VLOOKUP(A189,Destinatario!A:B,2,)</f>
        <v>LEANDRO</v>
      </c>
      <c r="D189" s="45">
        <f>VLOOKUP(Y189,CTB!A:C,3,)</f>
        <v>130.16</v>
      </c>
      <c r="E189" s="4" t="str">
        <f t="shared" ca="1" si="14"/>
        <v>Vencida</v>
      </c>
      <c r="F189" s="8">
        <f t="shared" si="15"/>
        <v>45395</v>
      </c>
      <c r="G189" s="15" t="str">
        <f t="shared" si="16"/>
        <v xml:space="preserve"> Link enviado</v>
      </c>
      <c r="H189" s="15"/>
      <c r="I189" s="15">
        <f ca="1">IFERROR(IF(E189 = "Validado","Enviado",IF(AND(G189 = " Link enviado",G189 = " Aguardando envio do link"),"Enviar",IF(G189 = " Aguardando envio do link", "Enviar",(VLOOKUP(B189,LogEnvio!A:B,2,))))),"Enviar")</f>
        <v>45427.62507347222</v>
      </c>
      <c r="J189" s="31">
        <v>18735870</v>
      </c>
      <c r="K189" s="31" t="s">
        <v>247</v>
      </c>
      <c r="L189" s="31" t="s">
        <v>248</v>
      </c>
      <c r="M189" s="31" t="s">
        <v>42</v>
      </c>
      <c r="N189" s="31" t="s">
        <v>1460</v>
      </c>
      <c r="O189" s="31" t="s">
        <v>1461</v>
      </c>
      <c r="P189" s="31" t="s">
        <v>1462</v>
      </c>
      <c r="Q189" s="31"/>
      <c r="R189" s="31"/>
      <c r="S189" s="31"/>
      <c r="T189" s="31" t="s">
        <v>389</v>
      </c>
      <c r="U189" s="31" t="s">
        <v>68</v>
      </c>
      <c r="V189" s="31" t="s">
        <v>1083</v>
      </c>
      <c r="W189" s="31" t="s">
        <v>1463</v>
      </c>
      <c r="X189" s="31">
        <v>4107504</v>
      </c>
      <c r="Y189" s="31" t="s">
        <v>85</v>
      </c>
      <c r="Z189" s="31" t="s">
        <v>86</v>
      </c>
      <c r="AA189" s="31">
        <v>97.62</v>
      </c>
      <c r="AB189" s="31" t="s">
        <v>1464</v>
      </c>
      <c r="AC189" s="31" t="s">
        <v>1071</v>
      </c>
      <c r="AD189" s="31" t="s">
        <v>157</v>
      </c>
      <c r="AE189" s="31">
        <v>4</v>
      </c>
      <c r="AF189" s="31" t="s">
        <v>88</v>
      </c>
      <c r="AG189" s="31" t="s">
        <v>57</v>
      </c>
      <c r="AH189" s="31">
        <v>0</v>
      </c>
      <c r="AI189" s="31">
        <v>0</v>
      </c>
      <c r="AJ189" s="31" t="s">
        <v>1451</v>
      </c>
      <c r="AK189" s="31"/>
      <c r="AL189" s="31" t="s">
        <v>158</v>
      </c>
      <c r="AM189" s="31"/>
      <c r="AN189" s="31"/>
      <c r="AO189" s="31"/>
      <c r="AP189" s="9" t="str">
        <f t="shared" ca="1" si="17"/>
        <v>Vencida</v>
      </c>
    </row>
    <row r="190" spans="1:42" x14ac:dyDescent="0.25">
      <c r="A190" s="15" t="str">
        <f t="shared" si="12"/>
        <v>STK3I75</v>
      </c>
      <c r="B190" s="15" t="str">
        <f t="shared" si="13"/>
        <v>AS00441415</v>
      </c>
      <c r="C190" s="15" t="str">
        <f>VLOOKUP(A190,Destinatario!A:B,2,)</f>
        <v>ADRIANO</v>
      </c>
      <c r="D190" s="45">
        <f>VLOOKUP(Y190,CTB!A:C,3,)</f>
        <v>130.16</v>
      </c>
      <c r="E190" s="4" t="str">
        <f t="shared" ca="1" si="14"/>
        <v>Vencida</v>
      </c>
      <c r="F190" s="8">
        <f t="shared" si="15"/>
        <v>45406</v>
      </c>
      <c r="G190" s="15" t="str">
        <f t="shared" si="16"/>
        <v xml:space="preserve"> Link enviado</v>
      </c>
      <c r="H190" s="15"/>
      <c r="I190" s="15">
        <f ca="1">IFERROR(IF(E190 = "Validado","Enviado",IF(AND(G190 = " Link enviado",G190 = " Aguardando envio do link"),"Enviar",IF(G190 = " Aguardando envio do link", "Enviar",(VLOOKUP(B190,LogEnvio!A:B,2,))))),"Enviar")</f>
        <v>45427.625085775457</v>
      </c>
      <c r="J190" s="31">
        <v>18736324</v>
      </c>
      <c r="K190" s="31" t="s">
        <v>1465</v>
      </c>
      <c r="L190" s="31" t="s">
        <v>1466</v>
      </c>
      <c r="M190" s="31" t="s">
        <v>42</v>
      </c>
      <c r="N190" s="31" t="s">
        <v>1467</v>
      </c>
      <c r="O190" s="31" t="s">
        <v>1468</v>
      </c>
      <c r="P190" s="31" t="s">
        <v>1469</v>
      </c>
      <c r="Q190" s="31"/>
      <c r="R190" s="31"/>
      <c r="S190" s="31"/>
      <c r="T190" s="31" t="s">
        <v>1470</v>
      </c>
      <c r="U190" s="31" t="s">
        <v>68</v>
      </c>
      <c r="V190" s="31" t="s">
        <v>48</v>
      </c>
      <c r="W190" s="31" t="s">
        <v>1471</v>
      </c>
      <c r="X190" s="31" t="s">
        <v>1472</v>
      </c>
      <c r="Y190" s="31" t="s">
        <v>142</v>
      </c>
      <c r="Z190" s="31" t="s">
        <v>143</v>
      </c>
      <c r="AA190" s="31">
        <v>130.16</v>
      </c>
      <c r="AB190" s="31" t="s">
        <v>53</v>
      </c>
      <c r="AC190" s="31" t="s">
        <v>75</v>
      </c>
      <c r="AD190" s="31" t="s">
        <v>157</v>
      </c>
      <c r="AE190" s="31">
        <v>4</v>
      </c>
      <c r="AF190" s="31" t="s">
        <v>88</v>
      </c>
      <c r="AG190" s="31" t="s">
        <v>57</v>
      </c>
      <c r="AH190" s="31">
        <v>0</v>
      </c>
      <c r="AI190" s="31">
        <v>0</v>
      </c>
      <c r="AJ190" s="31" t="s">
        <v>1451</v>
      </c>
      <c r="AK190" s="31"/>
      <c r="AL190" s="31" t="s">
        <v>158</v>
      </c>
      <c r="AM190" s="31"/>
      <c r="AN190" s="31" t="s">
        <v>61</v>
      </c>
      <c r="AO190" s="31"/>
      <c r="AP190" s="9" t="str">
        <f t="shared" ca="1" si="17"/>
        <v>Vencida</v>
      </c>
    </row>
    <row r="191" spans="1:42" x14ac:dyDescent="0.25">
      <c r="A191" s="15" t="str">
        <f t="shared" si="12"/>
        <v>SYG0E50</v>
      </c>
      <c r="B191" s="15" t="str">
        <f t="shared" si="13"/>
        <v>E026873116</v>
      </c>
      <c r="C191" s="15" t="str">
        <f>VLOOKUP(A191,Destinatario!A:B,2,)</f>
        <v>HENRIQUE</v>
      </c>
      <c r="D191" s="45">
        <f>VLOOKUP(Y191,CTB!A:C,3,)</f>
        <v>195.23</v>
      </c>
      <c r="E191" s="4" t="str">
        <f t="shared" ca="1" si="14"/>
        <v>Vencida</v>
      </c>
      <c r="F191" s="8">
        <f t="shared" si="15"/>
        <v>45422</v>
      </c>
      <c r="G191" s="15" t="str">
        <f t="shared" si="16"/>
        <v xml:space="preserve"> Link enviado</v>
      </c>
      <c r="H191" s="15"/>
      <c r="I191" s="15">
        <f ca="1">IFERROR(IF(E191 = "Validado","Enviado",IF(AND(G191 = " Link enviado",G191 = " Aguardando envio do link"),"Enviar",IF(G191 = " Aguardando envio do link", "Enviar",(VLOOKUP(B191,LogEnvio!A:B,2,))))),"Enviar")</f>
        <v>45427.625095856478</v>
      </c>
      <c r="J191" s="31">
        <v>18736479</v>
      </c>
      <c r="K191" s="31" t="s">
        <v>798</v>
      </c>
      <c r="L191" s="31" t="s">
        <v>799</v>
      </c>
      <c r="M191" s="31" t="s">
        <v>42</v>
      </c>
      <c r="N191" s="31" t="s">
        <v>1473</v>
      </c>
      <c r="O191" s="31" t="s">
        <v>1474</v>
      </c>
      <c r="P191" s="31" t="s">
        <v>1475</v>
      </c>
      <c r="Q191" s="31"/>
      <c r="R191" s="31"/>
      <c r="S191" s="31"/>
      <c r="T191" s="31" t="s">
        <v>327</v>
      </c>
      <c r="U191" s="31" t="s">
        <v>68</v>
      </c>
      <c r="V191" s="31" t="s">
        <v>772</v>
      </c>
      <c r="W191" s="31" t="s">
        <v>1084</v>
      </c>
      <c r="X191" s="31">
        <v>4316808</v>
      </c>
      <c r="Y191" s="31" t="s">
        <v>111</v>
      </c>
      <c r="Z191" s="31" t="s">
        <v>112</v>
      </c>
      <c r="AA191" s="31">
        <v>156.18</v>
      </c>
      <c r="AB191" s="31" t="s">
        <v>772</v>
      </c>
      <c r="AC191" s="31" t="s">
        <v>1071</v>
      </c>
      <c r="AD191" s="31" t="s">
        <v>157</v>
      </c>
      <c r="AE191" s="31">
        <v>5</v>
      </c>
      <c r="AF191" s="31" t="s">
        <v>100</v>
      </c>
      <c r="AG191" s="31" t="s">
        <v>57</v>
      </c>
      <c r="AH191" s="31">
        <v>0</v>
      </c>
      <c r="AI191" s="31">
        <v>0</v>
      </c>
      <c r="AJ191" s="31" t="s">
        <v>1451</v>
      </c>
      <c r="AK191" s="31"/>
      <c r="AL191" s="31" t="s">
        <v>158</v>
      </c>
      <c r="AM191" s="31"/>
      <c r="AN191" s="31" t="s">
        <v>61</v>
      </c>
      <c r="AO191" s="31"/>
      <c r="AP191" s="9" t="str">
        <f t="shared" ca="1" si="17"/>
        <v>Vencida</v>
      </c>
    </row>
    <row r="192" spans="1:42" x14ac:dyDescent="0.25">
      <c r="A192" s="15" t="str">
        <f t="shared" si="12"/>
        <v>SUW6H31</v>
      </c>
      <c r="B192" s="15" t="str">
        <f t="shared" si="13"/>
        <v>X002841478</v>
      </c>
      <c r="C192" s="15" t="str">
        <f>VLOOKUP(A192,Destinatario!A:B,2,)</f>
        <v>LEANDRO</v>
      </c>
      <c r="D192" s="45">
        <f>VLOOKUP(Y192,CTB!A:C,3,)</f>
        <v>130.16</v>
      </c>
      <c r="E192" s="4" t="str">
        <f t="shared" ca="1" si="14"/>
        <v>Vencida</v>
      </c>
      <c r="F192" s="8">
        <f t="shared" si="15"/>
        <v>45416</v>
      </c>
      <c r="G192" s="15" t="str">
        <f t="shared" si="16"/>
        <v xml:space="preserve"> Link enviado</v>
      </c>
      <c r="H192" s="15"/>
      <c r="I192" s="15">
        <f ca="1">IFERROR(IF(E192 = "Validado","Enviado",IF(AND(G192 = " Link enviado",G192 = " Aguardando envio do link"),"Enviar",IF(G192 = " Aguardando envio do link", "Enviar",(VLOOKUP(B192,LogEnvio!A:B,2,))))),"Enviar")</f>
        <v>45427.625106412037</v>
      </c>
      <c r="J192" s="31">
        <v>18736994</v>
      </c>
      <c r="K192" s="31" t="s">
        <v>1476</v>
      </c>
      <c r="L192" s="31" t="s">
        <v>1477</v>
      </c>
      <c r="M192" s="31" t="s">
        <v>42</v>
      </c>
      <c r="N192" s="31" t="s">
        <v>1478</v>
      </c>
      <c r="O192" s="31" t="s">
        <v>1479</v>
      </c>
      <c r="P192" s="31" t="s">
        <v>1480</v>
      </c>
      <c r="Q192" s="31"/>
      <c r="R192" s="31"/>
      <c r="S192" s="31"/>
      <c r="T192" s="31" t="s">
        <v>389</v>
      </c>
      <c r="U192" s="31" t="s">
        <v>68</v>
      </c>
      <c r="V192" s="31" t="s">
        <v>278</v>
      </c>
      <c r="W192" s="31" t="s">
        <v>1481</v>
      </c>
      <c r="X192" s="31">
        <v>4113700</v>
      </c>
      <c r="Y192" s="31" t="s">
        <v>85</v>
      </c>
      <c r="Z192" s="31" t="s">
        <v>86</v>
      </c>
      <c r="AA192" s="31">
        <v>104.13</v>
      </c>
      <c r="AB192" s="31" t="s">
        <v>278</v>
      </c>
      <c r="AC192" s="31" t="s">
        <v>1071</v>
      </c>
      <c r="AD192" s="31" t="s">
        <v>157</v>
      </c>
      <c r="AE192" s="31">
        <v>4</v>
      </c>
      <c r="AF192" s="31" t="s">
        <v>88</v>
      </c>
      <c r="AG192" s="31" t="s">
        <v>57</v>
      </c>
      <c r="AH192" s="31">
        <v>0</v>
      </c>
      <c r="AI192" s="31">
        <v>0</v>
      </c>
      <c r="AJ192" s="31" t="s">
        <v>1451</v>
      </c>
      <c r="AK192" s="31"/>
      <c r="AL192" s="31" t="s">
        <v>158</v>
      </c>
      <c r="AM192" s="31"/>
      <c r="AN192" s="31"/>
      <c r="AO192" s="31"/>
      <c r="AP192" s="9" t="str">
        <f t="shared" ca="1" si="17"/>
        <v>Vencida</v>
      </c>
    </row>
    <row r="193" spans="1:42" x14ac:dyDescent="0.25">
      <c r="A193" s="15" t="str">
        <f t="shared" si="12"/>
        <v>SWD3D50</v>
      </c>
      <c r="B193" s="15" t="str">
        <f t="shared" si="13"/>
        <v>TE01730918</v>
      </c>
      <c r="C193" s="15" t="str">
        <f>VLOOKUP(A193,Destinatario!A:B,2,)</f>
        <v>HENRIQUE</v>
      </c>
      <c r="D193" s="45">
        <f>VLOOKUP(Y193,CTB!A:C,3,)</f>
        <v>195.23</v>
      </c>
      <c r="E193" s="4" t="str">
        <f t="shared" ca="1" si="14"/>
        <v>Vencida</v>
      </c>
      <c r="F193" s="8">
        <f t="shared" si="15"/>
        <v>45435</v>
      </c>
      <c r="G193" s="15" t="str">
        <f t="shared" si="16"/>
        <v xml:space="preserve"> Upload Cnh pendente</v>
      </c>
      <c r="H193" s="15"/>
      <c r="I193" s="15">
        <f ca="1">IFERROR(IF(E193 = "Validado","Enviado",IF(AND(G193 = " Link enviado",G193 = " Aguardando envio do link"),"Enviar",IF(G193 = " Aguardando envio do link", "Enviar",(VLOOKUP(B193,LogEnvio!A:B,2,))))),"Enviar")</f>
        <v>45427.625116145828</v>
      </c>
      <c r="J193" s="31">
        <v>18737361</v>
      </c>
      <c r="K193" s="31" t="s">
        <v>1482</v>
      </c>
      <c r="L193" s="31" t="s">
        <v>1483</v>
      </c>
      <c r="M193" s="31" t="s">
        <v>42</v>
      </c>
      <c r="N193" s="31" t="s">
        <v>1484</v>
      </c>
      <c r="O193" s="31" t="s">
        <v>1485</v>
      </c>
      <c r="P193" s="31" t="s">
        <v>1486</v>
      </c>
      <c r="Q193" s="31"/>
      <c r="R193" s="31"/>
      <c r="S193" s="31"/>
      <c r="T193" s="31" t="s">
        <v>139</v>
      </c>
      <c r="U193" s="31" t="s">
        <v>68</v>
      </c>
      <c r="V193" s="31" t="s">
        <v>1487</v>
      </c>
      <c r="W193" s="31" t="s">
        <v>1488</v>
      </c>
      <c r="X193" s="31">
        <v>4314902</v>
      </c>
      <c r="Y193" s="31" t="s">
        <v>1489</v>
      </c>
      <c r="Z193" s="31" t="s">
        <v>1490</v>
      </c>
      <c r="AA193" s="31">
        <v>156.18</v>
      </c>
      <c r="AB193" s="31" t="s">
        <v>859</v>
      </c>
      <c r="AC193" s="31" t="s">
        <v>1071</v>
      </c>
      <c r="AD193" s="31" t="s">
        <v>157</v>
      </c>
      <c r="AE193" s="31">
        <v>5</v>
      </c>
      <c r="AF193" s="31" t="s">
        <v>100</v>
      </c>
      <c r="AG193" s="31" t="s">
        <v>57</v>
      </c>
      <c r="AH193" s="31">
        <v>0</v>
      </c>
      <c r="AI193" s="31">
        <v>0</v>
      </c>
      <c r="AJ193" s="31" t="s">
        <v>1451</v>
      </c>
      <c r="AK193" s="31"/>
      <c r="AL193" s="31" t="s">
        <v>310</v>
      </c>
      <c r="AM193" s="31"/>
      <c r="AN193" s="31" t="s">
        <v>61</v>
      </c>
      <c r="AO193" s="31"/>
      <c r="AP193" s="9" t="str">
        <f t="shared" ca="1" si="17"/>
        <v>Vencida</v>
      </c>
    </row>
    <row r="194" spans="1:42" x14ac:dyDescent="0.25">
      <c r="A194" s="15" t="str">
        <f t="shared" ref="A194:A257" si="18">K194</f>
        <v>SYG0D84</v>
      </c>
      <c r="B194" s="15" t="str">
        <f t="shared" ref="B194:B257" si="19">P194</f>
        <v>8779G79339</v>
      </c>
      <c r="C194" s="15" t="str">
        <f>VLOOKUP(A194,Destinatario!A:B,2,)</f>
        <v>MATEUS</v>
      </c>
      <c r="D194" s="45">
        <f>VLOOKUP(Y194,CTB!A:C,3,)</f>
        <v>130.16</v>
      </c>
      <c r="E194" s="4" t="str">
        <f t="shared" ref="E194:E257" ca="1" si="20">AP194</f>
        <v>Vencida</v>
      </c>
      <c r="F194" s="8">
        <f t="shared" ref="F194:F257" si="21">IFERROR(AB194-5,"")</f>
        <v>45413</v>
      </c>
      <c r="G194" s="15" t="str">
        <f t="shared" ref="G194:G257" si="22">AL194</f>
        <v xml:space="preserve"> Link enviado</v>
      </c>
      <c r="H194" s="15"/>
      <c r="I194" s="15">
        <f ca="1">IFERROR(IF(E194 = "Validado","Enviado",IF(AND(G194 = " Link enviado",G194 = " Aguardando envio do link"),"Enviar",IF(G194 = " Aguardando envio do link", "Enviar",(VLOOKUP(B194,LogEnvio!A:B,2,))))),"Enviar")</f>
        <v>45427.625126874998</v>
      </c>
      <c r="J194" s="31">
        <v>18737610</v>
      </c>
      <c r="K194" s="31" t="s">
        <v>701</v>
      </c>
      <c r="L194" s="31" t="s">
        <v>702</v>
      </c>
      <c r="M194" s="31" t="s">
        <v>42</v>
      </c>
      <c r="N194" s="31" t="s">
        <v>1491</v>
      </c>
      <c r="O194" s="31" t="s">
        <v>735</v>
      </c>
      <c r="P194" s="31" t="s">
        <v>736</v>
      </c>
      <c r="Q194" s="31"/>
      <c r="R194" s="31"/>
      <c r="S194" s="31"/>
      <c r="T194" s="31" t="s">
        <v>737</v>
      </c>
      <c r="U194" s="31" t="s">
        <v>68</v>
      </c>
      <c r="V194" s="31" t="s">
        <v>579</v>
      </c>
      <c r="W194" s="31" t="s">
        <v>738</v>
      </c>
      <c r="X194" s="31">
        <v>4203006</v>
      </c>
      <c r="Y194" s="31" t="s">
        <v>85</v>
      </c>
      <c r="Z194" s="31" t="s">
        <v>86</v>
      </c>
      <c r="AA194" s="31">
        <v>104.13</v>
      </c>
      <c r="AB194" s="31" t="s">
        <v>144</v>
      </c>
      <c r="AC194" s="31" t="s">
        <v>54</v>
      </c>
      <c r="AD194" s="31" t="s">
        <v>157</v>
      </c>
      <c r="AE194" s="31">
        <v>4</v>
      </c>
      <c r="AF194" s="31" t="s">
        <v>88</v>
      </c>
      <c r="AG194" s="31" t="s">
        <v>57</v>
      </c>
      <c r="AH194" s="31">
        <v>0</v>
      </c>
      <c r="AI194" s="31">
        <v>0</v>
      </c>
      <c r="AJ194" s="31" t="s">
        <v>1451</v>
      </c>
      <c r="AK194" s="31"/>
      <c r="AL194" s="31" t="s">
        <v>158</v>
      </c>
      <c r="AM194" s="31"/>
      <c r="AN194" s="31" t="s">
        <v>61</v>
      </c>
      <c r="AO194" s="31"/>
      <c r="AP194" s="9" t="str">
        <f t="shared" ref="AP194:AP257" ca="1" si="23">IFERROR(IF(AL194=" Processo de indicação validado pela Movida","Validado",IF(F194-$AP$1&lt;1,"Vencida",IF(F194-$AP$1&lt;=7,"1 a 7 dias",IF(F194-$AP$1&lt;=15,"Entre 8 e 15 dias","&gt;15 dias")))),"")</f>
        <v>Vencida</v>
      </c>
    </row>
    <row r="195" spans="1:42" x14ac:dyDescent="0.25">
      <c r="A195" s="15" t="str">
        <f t="shared" si="18"/>
        <v>SUM9D30</v>
      </c>
      <c r="B195" s="15" t="str">
        <f t="shared" si="19"/>
        <v>DT03542401</v>
      </c>
      <c r="C195" s="15" t="str">
        <f>VLOOKUP(A195,Destinatario!A:B,2,)</f>
        <v>ADRIANO</v>
      </c>
      <c r="D195" s="45">
        <f>VLOOKUP(Y195,CTB!A:C,3,)</f>
        <v>293.47000000000003</v>
      </c>
      <c r="E195" s="4" t="str">
        <f t="shared" ca="1" si="20"/>
        <v>Vencida</v>
      </c>
      <c r="F195" s="8">
        <f t="shared" si="21"/>
        <v>45396</v>
      </c>
      <c r="G195" s="15" t="str">
        <f t="shared" si="22"/>
        <v xml:space="preserve"> Link enviado</v>
      </c>
      <c r="H195" s="15"/>
      <c r="I195" s="15">
        <f ca="1">IFERROR(IF(E195 = "Validado","Enviado",IF(AND(G195 = " Link enviado",G195 = " Aguardando envio do link"),"Enviar",IF(G195 = " Aguardando envio do link", "Enviar",(VLOOKUP(B195,LogEnvio!A:B,2,))))),"Enviar")</f>
        <v>45427.625137361109</v>
      </c>
      <c r="J195" s="31">
        <v>18737774</v>
      </c>
      <c r="K195" s="31" t="s">
        <v>1492</v>
      </c>
      <c r="L195" s="31" t="s">
        <v>1493</v>
      </c>
      <c r="M195" s="31" t="s">
        <v>42</v>
      </c>
      <c r="N195" s="31" t="s">
        <v>1494</v>
      </c>
      <c r="O195" s="31" t="s">
        <v>1495</v>
      </c>
      <c r="P195" s="31" t="s">
        <v>1496</v>
      </c>
      <c r="Q195" s="31"/>
      <c r="R195" s="31"/>
      <c r="S195" s="31"/>
      <c r="T195" s="31" t="s">
        <v>1497</v>
      </c>
      <c r="U195" s="31" t="s">
        <v>68</v>
      </c>
      <c r="V195" s="31" t="s">
        <v>786</v>
      </c>
      <c r="W195" s="31" t="s">
        <v>1498</v>
      </c>
      <c r="X195" s="31">
        <v>2611606</v>
      </c>
      <c r="Y195" s="31" t="s">
        <v>276</v>
      </c>
      <c r="Z195" s="31" t="s">
        <v>277</v>
      </c>
      <c r="AA195" s="31">
        <v>293.47000000000003</v>
      </c>
      <c r="AB195" s="31" t="s">
        <v>1499</v>
      </c>
      <c r="AC195" s="31" t="s">
        <v>190</v>
      </c>
      <c r="AD195" s="31" t="s">
        <v>157</v>
      </c>
      <c r="AE195" s="31">
        <v>7</v>
      </c>
      <c r="AF195" s="31" t="s">
        <v>56</v>
      </c>
      <c r="AG195" s="31" t="s">
        <v>57</v>
      </c>
      <c r="AH195" s="31">
        <v>0</v>
      </c>
      <c r="AI195" s="31">
        <v>0</v>
      </c>
      <c r="AJ195" s="31" t="s">
        <v>1451</v>
      </c>
      <c r="AK195" s="31"/>
      <c r="AL195" s="31" t="s">
        <v>158</v>
      </c>
      <c r="AM195" s="31"/>
      <c r="AN195" s="31"/>
      <c r="AO195" s="31"/>
      <c r="AP195" s="9" t="str">
        <f t="shared" ca="1" si="23"/>
        <v>Vencida</v>
      </c>
    </row>
    <row r="196" spans="1:42" x14ac:dyDescent="0.25">
      <c r="A196" s="15" t="str">
        <f t="shared" si="18"/>
        <v>SSU9E60</v>
      </c>
      <c r="B196" s="15" t="str">
        <f t="shared" si="19"/>
        <v>S040300910</v>
      </c>
      <c r="C196" s="15" t="str">
        <f>VLOOKUP(A196,Destinatario!A:B,2,)</f>
        <v>EDMILTON</v>
      </c>
      <c r="D196" s="45">
        <f>VLOOKUP(Y196,CTB!A:C,3,)</f>
        <v>130.16</v>
      </c>
      <c r="E196" s="4" t="str">
        <f t="shared" ca="1" si="20"/>
        <v>Vencida</v>
      </c>
      <c r="F196" s="8">
        <f t="shared" si="21"/>
        <v>45413</v>
      </c>
      <c r="G196" s="15" t="str">
        <f t="shared" si="22"/>
        <v xml:space="preserve"> Link enviado</v>
      </c>
      <c r="H196" s="15"/>
      <c r="I196" s="15">
        <f ca="1">IFERROR(IF(E196 = "Validado","Enviado",IF(AND(G196 = " Link enviado",G196 = " Aguardando envio do link"),"Enviar",IF(G196 = " Aguardando envio do link", "Enviar",(VLOOKUP(B196,LogEnvio!A:B,2,))))),"Enviar")</f>
        <v>45427.625147719897</v>
      </c>
      <c r="J196" s="31">
        <v>18737824</v>
      </c>
      <c r="K196" s="31" t="s">
        <v>1500</v>
      </c>
      <c r="L196" s="31" t="s">
        <v>1501</v>
      </c>
      <c r="M196" s="31" t="s">
        <v>42</v>
      </c>
      <c r="N196" s="31" t="s">
        <v>1502</v>
      </c>
      <c r="O196" s="31" t="s">
        <v>1503</v>
      </c>
      <c r="P196" s="31" t="s">
        <v>1504</v>
      </c>
      <c r="Q196" s="31"/>
      <c r="R196" s="31"/>
      <c r="S196" s="31"/>
      <c r="T196" s="31" t="s">
        <v>107</v>
      </c>
      <c r="U196" s="31" t="s">
        <v>68</v>
      </c>
      <c r="V196" s="31" t="s">
        <v>144</v>
      </c>
      <c r="W196" s="31" t="s">
        <v>1505</v>
      </c>
      <c r="X196" s="31">
        <v>5005608</v>
      </c>
      <c r="Y196" s="31" t="s">
        <v>85</v>
      </c>
      <c r="Z196" s="31" t="s">
        <v>86</v>
      </c>
      <c r="AA196" s="31">
        <v>104.13</v>
      </c>
      <c r="AB196" s="31" t="s">
        <v>144</v>
      </c>
      <c r="AC196" s="31" t="s">
        <v>1071</v>
      </c>
      <c r="AD196" s="31" t="s">
        <v>157</v>
      </c>
      <c r="AE196" s="31">
        <v>4</v>
      </c>
      <c r="AF196" s="31" t="s">
        <v>88</v>
      </c>
      <c r="AG196" s="31" t="s">
        <v>57</v>
      </c>
      <c r="AH196" s="31">
        <v>0</v>
      </c>
      <c r="AI196" s="31">
        <v>0</v>
      </c>
      <c r="AJ196" s="31" t="s">
        <v>1451</v>
      </c>
      <c r="AK196" s="31"/>
      <c r="AL196" s="31" t="s">
        <v>158</v>
      </c>
      <c r="AM196" s="31"/>
      <c r="AN196" s="31" t="s">
        <v>61</v>
      </c>
      <c r="AO196" s="31"/>
      <c r="AP196" s="9" t="str">
        <f t="shared" ca="1" si="23"/>
        <v>Vencida</v>
      </c>
    </row>
    <row r="197" spans="1:42" x14ac:dyDescent="0.25">
      <c r="A197" s="15" t="str">
        <f t="shared" si="18"/>
        <v>STN8I70</v>
      </c>
      <c r="B197" s="15" t="str">
        <f t="shared" si="19"/>
        <v>X002824925</v>
      </c>
      <c r="C197" s="15" t="str">
        <f>VLOOKUP(A197,Destinatario!A:B,2,)</f>
        <v>LEANDRO</v>
      </c>
      <c r="D197" s="45">
        <f>VLOOKUP(Y197,CTB!A:C,3,)</f>
        <v>195.23</v>
      </c>
      <c r="E197" s="4" t="str">
        <f t="shared" ca="1" si="20"/>
        <v>Vencida</v>
      </c>
      <c r="F197" s="8">
        <f t="shared" si="21"/>
        <v>45408</v>
      </c>
      <c r="G197" s="15" t="str">
        <f t="shared" si="22"/>
        <v xml:space="preserve"> Link enviado</v>
      </c>
      <c r="H197" s="15"/>
      <c r="I197" s="15">
        <f ca="1">IFERROR(IF(E197 = "Validado","Enviado",IF(AND(G197 = " Link enviado",G197 = " Aguardando envio do link"),"Enviar",IF(G197 = " Aguardando envio do link", "Enviar",(VLOOKUP(B197,LogEnvio!A:B,2,))))),"Enviar")</f>
        <v>45427.625157546303</v>
      </c>
      <c r="J197" s="31">
        <v>18738143</v>
      </c>
      <c r="K197" s="31" t="s">
        <v>1506</v>
      </c>
      <c r="L197" s="31" t="s">
        <v>1507</v>
      </c>
      <c r="M197" s="31" t="s">
        <v>42</v>
      </c>
      <c r="N197" s="31" t="s">
        <v>1508</v>
      </c>
      <c r="O197" s="31" t="s">
        <v>1509</v>
      </c>
      <c r="P197" s="31" t="s">
        <v>1510</v>
      </c>
      <c r="Q197" s="31"/>
      <c r="R197" s="31"/>
      <c r="S197" s="31"/>
      <c r="T197" s="31" t="s">
        <v>389</v>
      </c>
      <c r="U197" s="31" t="s">
        <v>68</v>
      </c>
      <c r="V197" s="31" t="s">
        <v>320</v>
      </c>
      <c r="W197" s="31" t="s">
        <v>1511</v>
      </c>
      <c r="X197" s="31">
        <v>4103701</v>
      </c>
      <c r="Y197" s="31" t="s">
        <v>111</v>
      </c>
      <c r="Z197" s="31" t="s">
        <v>112</v>
      </c>
      <c r="AA197" s="31">
        <v>156.18</v>
      </c>
      <c r="AB197" s="31" t="s">
        <v>320</v>
      </c>
      <c r="AC197" s="31" t="s">
        <v>1071</v>
      </c>
      <c r="AD197" s="31" t="s">
        <v>157</v>
      </c>
      <c r="AE197" s="31">
        <v>5</v>
      </c>
      <c r="AF197" s="31" t="s">
        <v>100</v>
      </c>
      <c r="AG197" s="31" t="s">
        <v>57</v>
      </c>
      <c r="AH197" s="31">
        <v>0</v>
      </c>
      <c r="AI197" s="31">
        <v>0</v>
      </c>
      <c r="AJ197" s="31" t="s">
        <v>1451</v>
      </c>
      <c r="AK197" s="31"/>
      <c r="AL197" s="31" t="s">
        <v>158</v>
      </c>
      <c r="AM197" s="31"/>
      <c r="AN197" s="31"/>
      <c r="AO197" s="31"/>
      <c r="AP197" s="9" t="str">
        <f t="shared" ca="1" si="23"/>
        <v>Vencida</v>
      </c>
    </row>
    <row r="198" spans="1:42" x14ac:dyDescent="0.25">
      <c r="A198" s="15" t="str">
        <f t="shared" si="18"/>
        <v>SYG0C34</v>
      </c>
      <c r="B198" s="15" t="str">
        <f t="shared" si="19"/>
        <v>E026946949</v>
      </c>
      <c r="C198" s="15" t="str">
        <f>VLOOKUP(A198,Destinatario!A:B,2,)</f>
        <v>HENRIQUE</v>
      </c>
      <c r="D198" s="45">
        <f>VLOOKUP(Y198,CTB!A:C,3,)</f>
        <v>130.16</v>
      </c>
      <c r="E198" s="4" t="str">
        <f t="shared" ca="1" si="20"/>
        <v>Vencida</v>
      </c>
      <c r="F198" s="8">
        <f t="shared" si="21"/>
        <v>45429</v>
      </c>
      <c r="G198" s="15" t="str">
        <f t="shared" si="22"/>
        <v xml:space="preserve"> Upload Cnh pendente</v>
      </c>
      <c r="H198" s="15"/>
      <c r="I198" s="15">
        <f ca="1">IFERROR(IF(E198 = "Validado","Enviado",IF(AND(G198 = " Link enviado",G198 = " Aguardando envio do link"),"Enviar",IF(G198 = " Aguardando envio do link", "Enviar",(VLOOKUP(B198,LogEnvio!A:B,2,))))),"Enviar")</f>
        <v>45427.64428547454</v>
      </c>
      <c r="J198" s="31">
        <v>18738236</v>
      </c>
      <c r="K198" s="31" t="s">
        <v>90</v>
      </c>
      <c r="L198" s="31" t="s">
        <v>91</v>
      </c>
      <c r="M198" s="31" t="s">
        <v>42</v>
      </c>
      <c r="N198" s="31" t="s">
        <v>1512</v>
      </c>
      <c r="O198" s="31" t="s">
        <v>1513</v>
      </c>
      <c r="P198" s="31" t="s">
        <v>1514</v>
      </c>
      <c r="Q198" s="31"/>
      <c r="R198" s="31"/>
      <c r="S198" s="31"/>
      <c r="T198" s="31" t="s">
        <v>139</v>
      </c>
      <c r="U198" s="31" t="s">
        <v>68</v>
      </c>
      <c r="V198" s="31" t="s">
        <v>69</v>
      </c>
      <c r="W198" s="31" t="s">
        <v>1515</v>
      </c>
      <c r="X198" s="31">
        <v>4314902</v>
      </c>
      <c r="Y198" s="31" t="s">
        <v>85</v>
      </c>
      <c r="Z198" s="31" t="s">
        <v>86</v>
      </c>
      <c r="AA198" s="31">
        <v>104.13</v>
      </c>
      <c r="AB198" s="31" t="s">
        <v>69</v>
      </c>
      <c r="AC198" s="31" t="s">
        <v>1071</v>
      </c>
      <c r="AD198" s="31" t="s">
        <v>157</v>
      </c>
      <c r="AE198" s="31">
        <v>4</v>
      </c>
      <c r="AF198" s="31" t="s">
        <v>88</v>
      </c>
      <c r="AG198" s="31" t="s">
        <v>57</v>
      </c>
      <c r="AH198" s="31">
        <v>0</v>
      </c>
      <c r="AI198" s="31">
        <v>0</v>
      </c>
      <c r="AJ198" s="31" t="s">
        <v>1451</v>
      </c>
      <c r="AK198" s="31"/>
      <c r="AL198" s="31" t="s">
        <v>310</v>
      </c>
      <c r="AM198" s="31"/>
      <c r="AN198" s="31" t="s">
        <v>61</v>
      </c>
      <c r="AO198" s="31"/>
      <c r="AP198" s="9" t="str">
        <f t="shared" ca="1" si="23"/>
        <v>Vencida</v>
      </c>
    </row>
    <row r="199" spans="1:42" x14ac:dyDescent="0.25">
      <c r="A199" s="15" t="str">
        <f t="shared" si="18"/>
        <v>FQZ0G31</v>
      </c>
      <c r="B199" s="15" t="str">
        <f t="shared" si="19"/>
        <v>C300376587</v>
      </c>
      <c r="C199" s="15" t="str">
        <f>VLOOKUP(A199,Destinatario!A:B,2,)</f>
        <v>THIAGO</v>
      </c>
      <c r="D199" s="45">
        <f>VLOOKUP(Y199,CTB!A:C,3,)</f>
        <v>130.16</v>
      </c>
      <c r="E199" s="4" t="str">
        <f t="shared" ca="1" si="20"/>
        <v>Vencida</v>
      </c>
      <c r="F199" s="8">
        <f t="shared" si="21"/>
        <v>45416</v>
      </c>
      <c r="G199" s="15" t="str">
        <f t="shared" si="22"/>
        <v xml:space="preserve"> Link enviado</v>
      </c>
      <c r="H199" s="15"/>
      <c r="I199" s="15">
        <f ca="1">IFERROR(IF(E199 = "Validado","Enviado",IF(AND(G199 = " Link enviado",G199 = " Aguardando envio do link"),"Enviar",IF(G199 = " Aguardando envio do link", "Enviar",(VLOOKUP(B199,LogEnvio!A:B,2,))))),"Enviar")</f>
        <v>45427.625167719911</v>
      </c>
      <c r="J199" s="31">
        <v>18738284</v>
      </c>
      <c r="K199" s="31" t="s">
        <v>1516</v>
      </c>
      <c r="L199" s="31" t="s">
        <v>1517</v>
      </c>
      <c r="M199" s="31" t="s">
        <v>42</v>
      </c>
      <c r="N199" s="31" t="s">
        <v>1518</v>
      </c>
      <c r="O199" s="31" t="s">
        <v>1519</v>
      </c>
      <c r="P199" s="31" t="s">
        <v>1520</v>
      </c>
      <c r="Q199" s="31"/>
      <c r="R199" s="31"/>
      <c r="S199" s="31"/>
      <c r="T199" s="31" t="s">
        <v>1521</v>
      </c>
      <c r="U199" s="31" t="s">
        <v>68</v>
      </c>
      <c r="V199" s="31" t="s">
        <v>1522</v>
      </c>
      <c r="W199" s="31" t="s">
        <v>1523</v>
      </c>
      <c r="X199" s="31">
        <v>3530607</v>
      </c>
      <c r="Y199" s="31" t="s">
        <v>85</v>
      </c>
      <c r="Z199" s="31" t="s">
        <v>86</v>
      </c>
      <c r="AA199" s="31">
        <v>130.16</v>
      </c>
      <c r="AB199" s="31" t="s">
        <v>278</v>
      </c>
      <c r="AC199" s="31" t="s">
        <v>54</v>
      </c>
      <c r="AD199" s="31" t="s">
        <v>157</v>
      </c>
      <c r="AE199" s="31">
        <v>4</v>
      </c>
      <c r="AF199" s="31" t="s">
        <v>88</v>
      </c>
      <c r="AG199" s="31" t="s">
        <v>57</v>
      </c>
      <c r="AH199" s="31" t="s">
        <v>1524</v>
      </c>
      <c r="AI199" s="31" t="s">
        <v>1525</v>
      </c>
      <c r="AJ199" s="31" t="s">
        <v>1451</v>
      </c>
      <c r="AK199" s="31"/>
      <c r="AL199" s="31" t="s">
        <v>158</v>
      </c>
      <c r="AM199" s="31"/>
      <c r="AN199" s="31" t="s">
        <v>61</v>
      </c>
      <c r="AO199" s="31"/>
      <c r="AP199" s="9" t="str">
        <f t="shared" ca="1" si="23"/>
        <v>Vencida</v>
      </c>
    </row>
    <row r="200" spans="1:42" x14ac:dyDescent="0.25">
      <c r="A200" s="15" t="str">
        <f t="shared" si="18"/>
        <v>SSV9F90</v>
      </c>
      <c r="B200" s="15" t="str">
        <f t="shared" si="19"/>
        <v>X002841654</v>
      </c>
      <c r="C200" s="15" t="str">
        <f>VLOOKUP(A200,Destinatario!A:B,2,)</f>
        <v>LEANDRO</v>
      </c>
      <c r="D200" s="45">
        <f>VLOOKUP(Y200,CTB!A:C,3,)</f>
        <v>130.16</v>
      </c>
      <c r="E200" s="4" t="str">
        <f t="shared" ca="1" si="20"/>
        <v>Vencida</v>
      </c>
      <c r="F200" s="8">
        <f t="shared" si="21"/>
        <v>45416</v>
      </c>
      <c r="G200" s="15" t="str">
        <f t="shared" si="22"/>
        <v xml:space="preserve"> Link enviado</v>
      </c>
      <c r="H200" s="15"/>
      <c r="I200" s="15">
        <f ca="1">IFERROR(IF(E200 = "Validado","Enviado",IF(AND(G200 = " Link enviado",G200 = " Aguardando envio do link"),"Enviar",IF(G200 = " Aguardando envio do link", "Enviar",(VLOOKUP(B200,LogEnvio!A:B,2,))))),"Enviar")</f>
        <v>45427.644173773151</v>
      </c>
      <c r="J200" s="31">
        <v>18738305</v>
      </c>
      <c r="K200" s="31" t="s">
        <v>1526</v>
      </c>
      <c r="L200" s="31" t="s">
        <v>1527</v>
      </c>
      <c r="M200" s="31" t="s">
        <v>42</v>
      </c>
      <c r="N200" s="31" t="s">
        <v>1528</v>
      </c>
      <c r="O200" s="31" t="s">
        <v>1529</v>
      </c>
      <c r="P200" s="31" t="s">
        <v>1530</v>
      </c>
      <c r="Q200" s="31"/>
      <c r="R200" s="31"/>
      <c r="S200" s="31"/>
      <c r="T200" s="31" t="s">
        <v>389</v>
      </c>
      <c r="U200" s="31" t="s">
        <v>68</v>
      </c>
      <c r="V200" s="31" t="s">
        <v>278</v>
      </c>
      <c r="W200" s="31" t="s">
        <v>1531</v>
      </c>
      <c r="X200" s="31">
        <v>4103701</v>
      </c>
      <c r="Y200" s="31" t="s">
        <v>85</v>
      </c>
      <c r="Z200" s="31" t="s">
        <v>86</v>
      </c>
      <c r="AA200" s="31">
        <v>104.13</v>
      </c>
      <c r="AB200" s="31" t="s">
        <v>278</v>
      </c>
      <c r="AC200" s="31" t="s">
        <v>1071</v>
      </c>
      <c r="AD200" s="31" t="s">
        <v>157</v>
      </c>
      <c r="AE200" s="31">
        <v>4</v>
      </c>
      <c r="AF200" s="31" t="s">
        <v>88</v>
      </c>
      <c r="AG200" s="31" t="s">
        <v>57</v>
      </c>
      <c r="AH200" s="31">
        <v>0</v>
      </c>
      <c r="AI200" s="31">
        <v>0</v>
      </c>
      <c r="AJ200" s="31" t="s">
        <v>1451</v>
      </c>
      <c r="AK200" s="31"/>
      <c r="AL200" s="31" t="s">
        <v>158</v>
      </c>
      <c r="AM200" s="31"/>
      <c r="AN200" s="31"/>
      <c r="AO200" s="31"/>
      <c r="AP200" s="9" t="str">
        <f t="shared" ca="1" si="23"/>
        <v>Vencida</v>
      </c>
    </row>
    <row r="201" spans="1:42" x14ac:dyDescent="0.25">
      <c r="A201" s="15" t="str">
        <f t="shared" si="18"/>
        <v>SVC3C50</v>
      </c>
      <c r="B201" s="15" t="str">
        <f t="shared" si="19"/>
        <v>FA05629170</v>
      </c>
      <c r="C201" s="15" t="str">
        <f>VLOOKUP(A201,Destinatario!A:B,2,)</f>
        <v>ADRIANO</v>
      </c>
      <c r="D201" s="45">
        <f>VLOOKUP(Y201,CTB!A:C,3,)</f>
        <v>130.16</v>
      </c>
      <c r="E201" s="4" t="str">
        <f t="shared" ca="1" si="20"/>
        <v>Vencida</v>
      </c>
      <c r="F201" s="8">
        <f t="shared" si="21"/>
        <v>45422</v>
      </c>
      <c r="G201" s="15" t="str">
        <f t="shared" si="22"/>
        <v xml:space="preserve"> Link enviado</v>
      </c>
      <c r="H201" s="15"/>
      <c r="I201" s="15">
        <f ca="1">IFERROR(IF(E201 = "Validado","Enviado",IF(AND(G201 = " Link enviado",G201 = " Aguardando envio do link"),"Enviar",IF(G201 = " Aguardando envio do link", "Enviar",(VLOOKUP(B201,LogEnvio!A:B,2,))))),"Enviar")</f>
        <v>45427.644183472221</v>
      </c>
      <c r="J201" s="31">
        <v>18740099</v>
      </c>
      <c r="K201" s="31" t="s">
        <v>1532</v>
      </c>
      <c r="L201" s="31" t="s">
        <v>1533</v>
      </c>
      <c r="M201" s="31" t="s">
        <v>42</v>
      </c>
      <c r="N201" s="31" t="s">
        <v>1534</v>
      </c>
      <c r="O201" s="31" t="s">
        <v>1535</v>
      </c>
      <c r="P201" s="31" t="s">
        <v>1536</v>
      </c>
      <c r="Q201" s="31"/>
      <c r="R201" s="31"/>
      <c r="S201" s="31"/>
      <c r="T201" s="31" t="s">
        <v>1537</v>
      </c>
      <c r="U201" s="31" t="s">
        <v>68</v>
      </c>
      <c r="V201" s="31" t="s">
        <v>732</v>
      </c>
      <c r="W201" s="31" t="s">
        <v>1538</v>
      </c>
      <c r="X201" s="31">
        <v>2611606</v>
      </c>
      <c r="Y201" s="31" t="s">
        <v>1539</v>
      </c>
      <c r="Z201" s="31" t="s">
        <v>1540</v>
      </c>
      <c r="AA201" s="31">
        <v>130.16</v>
      </c>
      <c r="AB201" s="31" t="s">
        <v>772</v>
      </c>
      <c r="AC201" s="31" t="s">
        <v>75</v>
      </c>
      <c r="AD201" s="31" t="s">
        <v>157</v>
      </c>
      <c r="AE201" s="31">
        <v>4</v>
      </c>
      <c r="AF201" s="31" t="s">
        <v>88</v>
      </c>
      <c r="AG201" s="31" t="s">
        <v>57</v>
      </c>
      <c r="AH201" s="31">
        <v>0</v>
      </c>
      <c r="AI201" s="31">
        <v>0</v>
      </c>
      <c r="AJ201" s="31" t="s">
        <v>1451</v>
      </c>
      <c r="AK201" s="31"/>
      <c r="AL201" s="31" t="s">
        <v>158</v>
      </c>
      <c r="AM201" s="31"/>
      <c r="AN201" s="31"/>
      <c r="AO201" s="31"/>
      <c r="AP201" s="9" t="str">
        <f t="shared" ca="1" si="23"/>
        <v>Vencida</v>
      </c>
    </row>
    <row r="202" spans="1:42" x14ac:dyDescent="0.25">
      <c r="A202" s="15" t="str">
        <f t="shared" si="18"/>
        <v>SVY0D80</v>
      </c>
      <c r="B202" s="15" t="str">
        <f t="shared" si="19"/>
        <v>S040420685</v>
      </c>
      <c r="C202" s="15" t="str">
        <f>VLOOKUP(A202,Destinatario!A:B,2,)</f>
        <v>ADRIANO</v>
      </c>
      <c r="D202" s="45">
        <f>VLOOKUP(Y202,CTB!A:C,3,)</f>
        <v>130.16</v>
      </c>
      <c r="E202" s="4" t="str">
        <f t="shared" ca="1" si="20"/>
        <v>Vencida</v>
      </c>
      <c r="F202" s="8">
        <f t="shared" si="21"/>
        <v>45420</v>
      </c>
      <c r="G202" s="15" t="str">
        <f t="shared" si="22"/>
        <v xml:space="preserve"> Link enviado</v>
      </c>
      <c r="H202" s="15"/>
      <c r="I202" s="15">
        <f ca="1">IFERROR(IF(E202 = "Validado","Enviado",IF(AND(G202 = " Link enviado",G202 = " Aguardando envio do link"),"Enviar",IF(G202 = " Aguardando envio do link", "Enviar",(VLOOKUP(B202,LogEnvio!A:B,2,))))),"Enviar")</f>
        <v>45427.644192789347</v>
      </c>
      <c r="J202" s="31">
        <v>18740190</v>
      </c>
      <c r="K202" s="31" t="s">
        <v>1541</v>
      </c>
      <c r="L202" s="31" t="s">
        <v>1542</v>
      </c>
      <c r="M202" s="31" t="s">
        <v>42</v>
      </c>
      <c r="N202" s="31" t="s">
        <v>1543</v>
      </c>
      <c r="O202" s="31" t="s">
        <v>1544</v>
      </c>
      <c r="P202" s="31" t="s">
        <v>1545</v>
      </c>
      <c r="Q202" s="31"/>
      <c r="R202" s="31"/>
      <c r="S202" s="31"/>
      <c r="T202" s="31" t="s">
        <v>107</v>
      </c>
      <c r="U202" s="31" t="s">
        <v>68</v>
      </c>
      <c r="V202" s="31" t="s">
        <v>261</v>
      </c>
      <c r="W202" s="31" t="s">
        <v>1546</v>
      </c>
      <c r="X202" s="31">
        <v>2704302</v>
      </c>
      <c r="Y202" s="31" t="s">
        <v>85</v>
      </c>
      <c r="Z202" s="31" t="s">
        <v>86</v>
      </c>
      <c r="AA202" s="31">
        <v>104.13</v>
      </c>
      <c r="AB202" s="31" t="s">
        <v>261</v>
      </c>
      <c r="AC202" s="31" t="s">
        <v>1071</v>
      </c>
      <c r="AD202" s="31" t="s">
        <v>157</v>
      </c>
      <c r="AE202" s="31">
        <v>4</v>
      </c>
      <c r="AF202" s="31" t="s">
        <v>88</v>
      </c>
      <c r="AG202" s="31" t="s">
        <v>57</v>
      </c>
      <c r="AH202" s="31">
        <v>0</v>
      </c>
      <c r="AI202" s="31">
        <v>0</v>
      </c>
      <c r="AJ202" s="31" t="s">
        <v>1451</v>
      </c>
      <c r="AK202" s="31"/>
      <c r="AL202" s="31" t="s">
        <v>158</v>
      </c>
      <c r="AM202" s="31"/>
      <c r="AN202" s="31" t="s">
        <v>61</v>
      </c>
      <c r="AO202" s="31"/>
      <c r="AP202" s="9" t="str">
        <f t="shared" ca="1" si="23"/>
        <v>Vencida</v>
      </c>
    </row>
    <row r="203" spans="1:42" x14ac:dyDescent="0.25">
      <c r="A203" s="15" t="str">
        <f t="shared" si="18"/>
        <v>SUD1I51</v>
      </c>
      <c r="B203" s="15" t="str">
        <f t="shared" si="19"/>
        <v>M000186062</v>
      </c>
      <c r="C203" s="15" t="str">
        <f>VLOOKUP(A203,Destinatario!A:B,2,)</f>
        <v>ADRIANO</v>
      </c>
      <c r="D203" s="45">
        <f>VLOOKUP(Y203,CTB!A:C,3,)</f>
        <v>130.16</v>
      </c>
      <c r="E203" s="4" t="str">
        <f t="shared" si="20"/>
        <v>Validado</v>
      </c>
      <c r="F203" s="8">
        <f t="shared" si="21"/>
        <v>45433</v>
      </c>
      <c r="G203" s="15" t="str">
        <f t="shared" si="22"/>
        <v xml:space="preserve"> Processo de indicação validado pela Movida</v>
      </c>
      <c r="H203" s="15"/>
      <c r="I203" s="15" t="str">
        <f>IFERROR(IF(E203 = "Validado","Enviado",IF(AND(G203 = " Link enviado",G203 = " Aguardando envio do link"),"Enviar",IF(G203 = " Aguardando envio do link", "Enviar",(VLOOKUP(B203,LogEnvio!A:B,2,))))),"Enviar")</f>
        <v>Enviado</v>
      </c>
      <c r="J203" s="31">
        <v>18740311</v>
      </c>
      <c r="K203" s="31" t="s">
        <v>1547</v>
      </c>
      <c r="L203" s="31" t="s">
        <v>1548</v>
      </c>
      <c r="M203" s="31" t="s">
        <v>42</v>
      </c>
      <c r="N203" s="31" t="s">
        <v>1549</v>
      </c>
      <c r="O203" s="31" t="s">
        <v>1550</v>
      </c>
      <c r="P203" s="31" t="s">
        <v>1551</v>
      </c>
      <c r="Q203" s="31"/>
      <c r="R203" s="31"/>
      <c r="S203" s="31"/>
      <c r="T203" s="31" t="s">
        <v>1449</v>
      </c>
      <c r="U203" s="31" t="s">
        <v>68</v>
      </c>
      <c r="V203" s="31" t="s">
        <v>1552</v>
      </c>
      <c r="W203" s="31" t="s">
        <v>1553</v>
      </c>
      <c r="X203" s="31">
        <v>2704302</v>
      </c>
      <c r="Y203" s="31" t="s">
        <v>1554</v>
      </c>
      <c r="Z203" s="31" t="s">
        <v>1555</v>
      </c>
      <c r="AA203" s="31">
        <v>104.13</v>
      </c>
      <c r="AB203" s="31" t="s">
        <v>1552</v>
      </c>
      <c r="AC203" s="31" t="s">
        <v>1071</v>
      </c>
      <c r="AD203" s="31" t="s">
        <v>55</v>
      </c>
      <c r="AE203" s="31">
        <v>4</v>
      </c>
      <c r="AF203" s="31" t="s">
        <v>88</v>
      </c>
      <c r="AG203" s="31" t="s">
        <v>57</v>
      </c>
      <c r="AH203" s="31">
        <v>0</v>
      </c>
      <c r="AI203" s="31">
        <v>0</v>
      </c>
      <c r="AJ203" s="31" t="s">
        <v>1451</v>
      </c>
      <c r="AK203" s="31" t="s">
        <v>1556</v>
      </c>
      <c r="AL203" s="31" t="s">
        <v>60</v>
      </c>
      <c r="AM203" s="31"/>
      <c r="AN203" s="31" t="s">
        <v>61</v>
      </c>
      <c r="AO203" s="31"/>
      <c r="AP203" s="9" t="str">
        <f t="shared" si="23"/>
        <v>Validado</v>
      </c>
    </row>
    <row r="204" spans="1:42" x14ac:dyDescent="0.25">
      <c r="A204" s="15" t="str">
        <f t="shared" si="18"/>
        <v>SVA6J90</v>
      </c>
      <c r="B204" s="15" t="str">
        <f t="shared" si="19"/>
        <v>X002872018</v>
      </c>
      <c r="C204" s="15" t="str">
        <f>VLOOKUP(A204,Destinatario!A:B,2,)</f>
        <v>LEANDRO</v>
      </c>
      <c r="D204" s="45">
        <f>VLOOKUP(Y204,CTB!A:C,3,)</f>
        <v>130.16</v>
      </c>
      <c r="E204" s="4" t="str">
        <f t="shared" ca="1" si="20"/>
        <v>Vencida</v>
      </c>
      <c r="F204" s="8">
        <f t="shared" si="21"/>
        <v>45433</v>
      </c>
      <c r="G204" s="15" t="str">
        <f t="shared" si="22"/>
        <v xml:space="preserve"> Link enviado</v>
      </c>
      <c r="H204" s="15"/>
      <c r="I204" s="15">
        <f ca="1">IFERROR(IF(E204 = "Validado","Enviado",IF(AND(G204 = " Link enviado",G204 = " Aguardando envio do link"),"Enviar",IF(G204 = " Aguardando envio do link", "Enviar",(VLOOKUP(B204,LogEnvio!A:B,2,))))),"Enviar")</f>
        <v>45427.644307592593</v>
      </c>
      <c r="J204" s="31">
        <v>18741262</v>
      </c>
      <c r="K204" s="31" t="s">
        <v>1557</v>
      </c>
      <c r="L204" s="31" t="s">
        <v>1558</v>
      </c>
      <c r="M204" s="31" t="s">
        <v>42</v>
      </c>
      <c r="N204" s="31" t="s">
        <v>1559</v>
      </c>
      <c r="O204" s="31" t="s">
        <v>1560</v>
      </c>
      <c r="P204" s="31" t="s">
        <v>1561</v>
      </c>
      <c r="Q204" s="31"/>
      <c r="R204" s="31"/>
      <c r="S204" s="31"/>
      <c r="T204" s="31" t="s">
        <v>389</v>
      </c>
      <c r="U204" s="31" t="s">
        <v>68</v>
      </c>
      <c r="V204" s="31" t="s">
        <v>1552</v>
      </c>
      <c r="W204" s="31" t="s">
        <v>1562</v>
      </c>
      <c r="X204" s="31">
        <v>4118204</v>
      </c>
      <c r="Y204" s="31" t="s">
        <v>85</v>
      </c>
      <c r="Z204" s="31" t="s">
        <v>86</v>
      </c>
      <c r="AA204" s="31">
        <v>104.13</v>
      </c>
      <c r="AB204" s="31" t="s">
        <v>1552</v>
      </c>
      <c r="AC204" s="31" t="s">
        <v>1071</v>
      </c>
      <c r="AD204" s="31" t="s">
        <v>157</v>
      </c>
      <c r="AE204" s="31">
        <v>4</v>
      </c>
      <c r="AF204" s="31" t="s">
        <v>88</v>
      </c>
      <c r="AG204" s="31" t="s">
        <v>57</v>
      </c>
      <c r="AH204" s="31">
        <v>0</v>
      </c>
      <c r="AI204" s="31">
        <v>0</v>
      </c>
      <c r="AJ204" s="31" t="s">
        <v>1451</v>
      </c>
      <c r="AK204" s="31"/>
      <c r="AL204" s="31" t="s">
        <v>158</v>
      </c>
      <c r="AM204" s="31"/>
      <c r="AN204" s="31"/>
      <c r="AO204" s="31"/>
      <c r="AP204" s="9" t="str">
        <f t="shared" ca="1" si="23"/>
        <v>Vencida</v>
      </c>
    </row>
    <row r="205" spans="1:42" x14ac:dyDescent="0.25">
      <c r="A205" s="15" t="str">
        <f t="shared" si="18"/>
        <v>SUI3D01</v>
      </c>
      <c r="B205" s="15" t="str">
        <f t="shared" si="19"/>
        <v>RO00062634</v>
      </c>
      <c r="C205" s="15" t="str">
        <f>VLOOKUP(A205,Destinatario!A:B,2,)</f>
        <v>EDMILTON</v>
      </c>
      <c r="D205" s="45">
        <f>VLOOKUP(Y205,CTB!A:C,3,)</f>
        <v>195.23</v>
      </c>
      <c r="E205" s="4" t="str">
        <f t="shared" ca="1" si="20"/>
        <v>Vencida</v>
      </c>
      <c r="F205" s="8">
        <f t="shared" si="21"/>
        <v>45412</v>
      </c>
      <c r="G205" s="15" t="str">
        <f t="shared" si="22"/>
        <v xml:space="preserve"> Link enviado</v>
      </c>
      <c r="H205" s="15"/>
      <c r="I205" s="15">
        <f ca="1">IFERROR(IF(E205 = "Validado","Enviado",IF(AND(G205 = " Link enviado",G205 = " Aguardando envio do link"),"Enviar",IF(G205 = " Aguardando envio do link", "Enviar",(VLOOKUP(B205,LogEnvio!A:B,2,))))),"Enviar")</f>
        <v>45427.644202256954</v>
      </c>
      <c r="J205" s="31">
        <v>18741844</v>
      </c>
      <c r="K205" s="31" t="s">
        <v>1563</v>
      </c>
      <c r="L205" s="31" t="s">
        <v>1564</v>
      </c>
      <c r="M205" s="31" t="s">
        <v>42</v>
      </c>
      <c r="N205" s="31" t="s">
        <v>1565</v>
      </c>
      <c r="O205" s="31" t="s">
        <v>1566</v>
      </c>
      <c r="P205" s="31" t="s">
        <v>1567</v>
      </c>
      <c r="Q205" s="31"/>
      <c r="R205" s="31"/>
      <c r="S205" s="31"/>
      <c r="T205" s="31" t="s">
        <v>1568</v>
      </c>
      <c r="U205" s="31" t="s">
        <v>68</v>
      </c>
      <c r="V205" s="31" t="s">
        <v>1315</v>
      </c>
      <c r="W205" s="31" t="s">
        <v>1569</v>
      </c>
      <c r="X205" s="31">
        <v>1100049</v>
      </c>
      <c r="Y205" s="31" t="s">
        <v>1570</v>
      </c>
      <c r="Z205" s="31" t="s">
        <v>1571</v>
      </c>
      <c r="AA205" s="31">
        <v>156.18</v>
      </c>
      <c r="AB205" s="31" t="s">
        <v>1315</v>
      </c>
      <c r="AC205" s="31" t="s">
        <v>1071</v>
      </c>
      <c r="AD205" s="31" t="s">
        <v>157</v>
      </c>
      <c r="AE205" s="31">
        <v>5</v>
      </c>
      <c r="AF205" s="31" t="s">
        <v>100</v>
      </c>
      <c r="AG205" s="31" t="s">
        <v>57</v>
      </c>
      <c r="AH205" s="31">
        <v>0</v>
      </c>
      <c r="AI205" s="31">
        <v>0</v>
      </c>
      <c r="AJ205" s="31" t="s">
        <v>1451</v>
      </c>
      <c r="AK205" s="31"/>
      <c r="AL205" s="31" t="s">
        <v>158</v>
      </c>
      <c r="AM205" s="31"/>
      <c r="AN205" s="31"/>
      <c r="AO205" s="31"/>
      <c r="AP205" s="9" t="str">
        <f t="shared" ca="1" si="23"/>
        <v>Vencida</v>
      </c>
    </row>
    <row r="206" spans="1:42" x14ac:dyDescent="0.25">
      <c r="A206" s="15" t="str">
        <f t="shared" si="18"/>
        <v>STB0E51</v>
      </c>
      <c r="B206" s="15" t="str">
        <f t="shared" si="19"/>
        <v>X002869527</v>
      </c>
      <c r="C206" s="15" t="str">
        <f>VLOOKUP(A206,Destinatario!A:B,2,)</f>
        <v>LEANDRO</v>
      </c>
      <c r="D206" s="45">
        <f>VLOOKUP(Y206,CTB!A:C,3,)</f>
        <v>195.23</v>
      </c>
      <c r="E206" s="4" t="str">
        <f t="shared" si="20"/>
        <v>Validado</v>
      </c>
      <c r="F206" s="8">
        <f t="shared" si="21"/>
        <v>45436</v>
      </c>
      <c r="G206" s="15" t="str">
        <f t="shared" si="22"/>
        <v xml:space="preserve"> Processo de indicação validado pela Movida</v>
      </c>
      <c r="H206" s="15"/>
      <c r="I206" s="15" t="str">
        <f>IFERROR(IF(E206 = "Validado","Enviado",IF(AND(G206 = " Link enviado",G206 = " Aguardando envio do link"),"Enviar",IF(G206 = " Aguardando envio do link", "Enviar",(VLOOKUP(B206,LogEnvio!A:B,2,))))),"Enviar")</f>
        <v>Enviado</v>
      </c>
      <c r="J206" s="31">
        <v>18742483</v>
      </c>
      <c r="K206" s="31" t="s">
        <v>1572</v>
      </c>
      <c r="L206" s="31" t="s">
        <v>1573</v>
      </c>
      <c r="M206" s="31" t="s">
        <v>42</v>
      </c>
      <c r="N206" s="31" t="s">
        <v>1574</v>
      </c>
      <c r="O206" s="31" t="s">
        <v>1575</v>
      </c>
      <c r="P206" s="31" t="s">
        <v>1576</v>
      </c>
      <c r="Q206" s="31"/>
      <c r="R206" s="31"/>
      <c r="S206" s="31"/>
      <c r="T206" s="31" t="s">
        <v>389</v>
      </c>
      <c r="U206" s="31" t="s">
        <v>68</v>
      </c>
      <c r="V206" s="31" t="s">
        <v>1552</v>
      </c>
      <c r="W206" s="31" t="s">
        <v>1577</v>
      </c>
      <c r="X206" s="31">
        <v>4128104</v>
      </c>
      <c r="Y206" s="31" t="s">
        <v>111</v>
      </c>
      <c r="Z206" s="31" t="s">
        <v>112</v>
      </c>
      <c r="AA206" s="31">
        <v>156.18</v>
      </c>
      <c r="AB206" s="31" t="s">
        <v>953</v>
      </c>
      <c r="AC206" s="31" t="s">
        <v>1071</v>
      </c>
      <c r="AD206" s="31" t="s">
        <v>55</v>
      </c>
      <c r="AE206" s="31">
        <v>5</v>
      </c>
      <c r="AF206" s="31" t="s">
        <v>100</v>
      </c>
      <c r="AG206" s="31" t="s">
        <v>57</v>
      </c>
      <c r="AH206" s="31">
        <v>0</v>
      </c>
      <c r="AI206" s="31">
        <v>0</v>
      </c>
      <c r="AJ206" s="31" t="s">
        <v>1451</v>
      </c>
      <c r="AK206" s="31" t="s">
        <v>1578</v>
      </c>
      <c r="AL206" s="31" t="s">
        <v>60</v>
      </c>
      <c r="AM206" s="31"/>
      <c r="AN206" s="31"/>
      <c r="AO206" s="31"/>
      <c r="AP206" s="9" t="str">
        <f t="shared" si="23"/>
        <v>Validado</v>
      </c>
    </row>
    <row r="207" spans="1:42" x14ac:dyDescent="0.25">
      <c r="A207" s="15" t="str">
        <f t="shared" si="18"/>
        <v>SVJ0E61</v>
      </c>
      <c r="B207" s="15" t="str">
        <f t="shared" si="19"/>
        <v>E027117014</v>
      </c>
      <c r="C207" s="15" t="str">
        <f>VLOOKUP(A207,Destinatario!A:B,2,)</f>
        <v>HENRIQUE</v>
      </c>
      <c r="D207" s="45">
        <f>VLOOKUP(Y207,CTB!A:C,3,)</f>
        <v>195.23</v>
      </c>
      <c r="E207" s="4" t="str">
        <f t="shared" ca="1" si="20"/>
        <v>Vencida</v>
      </c>
      <c r="F207" s="8">
        <f t="shared" si="21"/>
        <v>45450</v>
      </c>
      <c r="G207" s="15" t="str">
        <f t="shared" si="22"/>
        <v xml:space="preserve"> Upload Cnh pendente</v>
      </c>
      <c r="H207" s="15"/>
      <c r="I207" s="15">
        <f ca="1">IFERROR(IF(E207 = "Validado","Enviado",IF(AND(G207 = " Link enviado",G207 = " Aguardando envio do link"),"Enviar",IF(G207 = " Aguardando envio do link", "Enviar",(VLOOKUP(B207,LogEnvio!A:B,2,))))),"Enviar")</f>
        <v>45427.644327222217</v>
      </c>
      <c r="J207" s="31">
        <v>18742849</v>
      </c>
      <c r="K207" s="31" t="s">
        <v>1579</v>
      </c>
      <c r="L207" s="31" t="s">
        <v>1580</v>
      </c>
      <c r="M207" s="31" t="s">
        <v>42</v>
      </c>
      <c r="N207" s="31" t="s">
        <v>1581</v>
      </c>
      <c r="O207" s="31" t="s">
        <v>1582</v>
      </c>
      <c r="P207" s="31" t="s">
        <v>1583</v>
      </c>
      <c r="Q207" s="31"/>
      <c r="R207" s="31"/>
      <c r="S207" s="31"/>
      <c r="T207" s="31" t="s">
        <v>327</v>
      </c>
      <c r="U207" s="31" t="s">
        <v>68</v>
      </c>
      <c r="V207" s="31" t="s">
        <v>1584</v>
      </c>
      <c r="W207" s="31" t="s">
        <v>1585</v>
      </c>
      <c r="X207" s="31">
        <v>4300802</v>
      </c>
      <c r="Y207" s="31" t="s">
        <v>330</v>
      </c>
      <c r="Z207" s="31" t="s">
        <v>331</v>
      </c>
      <c r="AA207" s="31">
        <v>156.18</v>
      </c>
      <c r="AB207" s="31" t="s">
        <v>1584</v>
      </c>
      <c r="AC207" s="31" t="s">
        <v>1071</v>
      </c>
      <c r="AD207" s="31" t="s">
        <v>157</v>
      </c>
      <c r="AE207" s="31">
        <v>5</v>
      </c>
      <c r="AF207" s="31" t="s">
        <v>100</v>
      </c>
      <c r="AG207" s="31" t="s">
        <v>57</v>
      </c>
      <c r="AH207" s="31">
        <v>0</v>
      </c>
      <c r="AI207" s="31">
        <v>0</v>
      </c>
      <c r="AJ207" s="31" t="s">
        <v>1451</v>
      </c>
      <c r="AK207" s="31"/>
      <c r="AL207" s="31" t="s">
        <v>310</v>
      </c>
      <c r="AM207" s="31"/>
      <c r="AN207" s="31"/>
      <c r="AO207" s="31"/>
      <c r="AP207" s="9" t="str">
        <f t="shared" ca="1" si="23"/>
        <v>Vencida</v>
      </c>
    </row>
    <row r="208" spans="1:42" x14ac:dyDescent="0.25">
      <c r="A208" s="15" t="str">
        <f t="shared" si="18"/>
        <v>SVC2J30</v>
      </c>
      <c r="B208" s="15" t="str">
        <f t="shared" si="19"/>
        <v>L003578945</v>
      </c>
      <c r="C208" s="15" t="str">
        <f>VLOOKUP(A208,Destinatario!A:B,2,)</f>
        <v>THIAGO</v>
      </c>
      <c r="D208" s="45">
        <f>VLOOKUP(Y208,CTB!A:C,3,)</f>
        <v>195.23</v>
      </c>
      <c r="E208" s="4" t="str">
        <f t="shared" ca="1" si="20"/>
        <v>Vencida</v>
      </c>
      <c r="F208" s="8">
        <f t="shared" si="21"/>
        <v>45413</v>
      </c>
      <c r="G208" s="15" t="str">
        <f t="shared" si="22"/>
        <v xml:space="preserve"> Upload Cnh pendente</v>
      </c>
      <c r="H208" s="15"/>
      <c r="I208" s="15">
        <f ca="1">IFERROR(IF(E208 = "Validado","Enviado",IF(AND(G208 = " Link enviado",G208 = " Aguardando envio do link"),"Enviar",IF(G208 = " Aguardando envio do link", "Enviar",(VLOOKUP(B208,LogEnvio!A:B,2,))))),"Enviar")</f>
        <v>45427.644337777783</v>
      </c>
      <c r="J208" s="31">
        <v>18746029</v>
      </c>
      <c r="K208" s="31" t="s">
        <v>1586</v>
      </c>
      <c r="L208" s="31" t="s">
        <v>1587</v>
      </c>
      <c r="M208" s="31" t="s">
        <v>42</v>
      </c>
      <c r="N208" s="31" t="s">
        <v>1588</v>
      </c>
      <c r="O208" s="31" t="s">
        <v>1589</v>
      </c>
      <c r="P208" s="31" t="s">
        <v>1590</v>
      </c>
      <c r="Q208" s="31"/>
      <c r="R208" s="31" t="s">
        <v>1590</v>
      </c>
      <c r="S208" s="31"/>
      <c r="T208" s="31" t="s">
        <v>1591</v>
      </c>
      <c r="U208" s="31" t="s">
        <v>68</v>
      </c>
      <c r="V208" s="31" t="s">
        <v>48</v>
      </c>
      <c r="W208" s="31" t="s">
        <v>1592</v>
      </c>
      <c r="X208" s="31" t="s">
        <v>1593</v>
      </c>
      <c r="Y208" s="31" t="s">
        <v>111</v>
      </c>
      <c r="Z208" s="31" t="s">
        <v>112</v>
      </c>
      <c r="AA208" s="31">
        <v>195.23</v>
      </c>
      <c r="AB208" s="31" t="s">
        <v>144</v>
      </c>
      <c r="AC208" s="31" t="s">
        <v>54</v>
      </c>
      <c r="AD208" s="31" t="s">
        <v>157</v>
      </c>
      <c r="AE208" s="31">
        <v>5</v>
      </c>
      <c r="AF208" s="31" t="s">
        <v>100</v>
      </c>
      <c r="AG208" s="31" t="s">
        <v>57</v>
      </c>
      <c r="AH208" s="31" t="s">
        <v>1594</v>
      </c>
      <c r="AI208" s="31" t="s">
        <v>1595</v>
      </c>
      <c r="AJ208" s="31" t="s">
        <v>1451</v>
      </c>
      <c r="AK208" s="31"/>
      <c r="AL208" s="31" t="s">
        <v>310</v>
      </c>
      <c r="AM208" s="31"/>
      <c r="AN208" s="31" t="s">
        <v>61</v>
      </c>
      <c r="AO208" s="31"/>
      <c r="AP208" s="9" t="str">
        <f t="shared" ca="1" si="23"/>
        <v>Vencida</v>
      </c>
    </row>
    <row r="209" spans="1:42" x14ac:dyDescent="0.25">
      <c r="A209" s="15" t="str">
        <f t="shared" si="18"/>
        <v>STU3E21</v>
      </c>
      <c r="B209" s="15" t="str">
        <f t="shared" si="19"/>
        <v>AA06017870</v>
      </c>
      <c r="C209" s="15" t="str">
        <f>VLOOKUP(A209,Destinatario!A:B,2,)</f>
        <v>THIAGO</v>
      </c>
      <c r="D209" s="45">
        <f>VLOOKUP(Y209,CTB!A:C,3,)</f>
        <v>293.47000000000003</v>
      </c>
      <c r="E209" s="4" t="str">
        <f t="shared" si="20"/>
        <v>Validado</v>
      </c>
      <c r="F209" s="8">
        <f t="shared" si="21"/>
        <v>45455</v>
      </c>
      <c r="G209" s="15" t="str">
        <f t="shared" si="22"/>
        <v xml:space="preserve"> Processo de indicação validado pela Movida</v>
      </c>
      <c r="H209" s="15"/>
      <c r="I209" s="15" t="str">
        <f>IFERROR(IF(E209 = "Validado","Enviado",IF(AND(G209 = " Link enviado",G209 = " Aguardando envio do link"),"Enviar",IF(G209 = " Aguardando envio do link", "Enviar",(VLOOKUP(B209,LogEnvio!A:B,2,))))),"Enviar")</f>
        <v>Enviado</v>
      </c>
      <c r="J209" s="31">
        <v>18746467</v>
      </c>
      <c r="K209" s="31" t="s">
        <v>1274</v>
      </c>
      <c r="L209" s="31" t="s">
        <v>1275</v>
      </c>
      <c r="M209" s="31" t="s">
        <v>42</v>
      </c>
      <c r="N209" s="31" t="s">
        <v>1596</v>
      </c>
      <c r="O209" s="31" t="s">
        <v>1597</v>
      </c>
      <c r="P209" s="31" t="s">
        <v>1598</v>
      </c>
      <c r="Q209" s="31"/>
      <c r="R209" s="31"/>
      <c r="S209" s="31"/>
      <c r="T209" s="31" t="s">
        <v>1017</v>
      </c>
      <c r="U209" s="31" t="s">
        <v>68</v>
      </c>
      <c r="V209" s="31" t="s">
        <v>196</v>
      </c>
      <c r="W209" s="31" t="s">
        <v>1599</v>
      </c>
      <c r="X209" s="31">
        <v>3550308</v>
      </c>
      <c r="Y209" s="31" t="s">
        <v>255</v>
      </c>
      <c r="Z209" s="31" t="s">
        <v>256</v>
      </c>
      <c r="AA209" s="31">
        <v>293.47000000000003</v>
      </c>
      <c r="AB209" s="31" t="s">
        <v>196</v>
      </c>
      <c r="AC209" s="31" t="s">
        <v>1071</v>
      </c>
      <c r="AD209" s="31" t="s">
        <v>55</v>
      </c>
      <c r="AE209" s="31">
        <v>7</v>
      </c>
      <c r="AF209" s="31" t="s">
        <v>56</v>
      </c>
      <c r="AG209" s="31" t="s">
        <v>57</v>
      </c>
      <c r="AH209" s="31">
        <v>0</v>
      </c>
      <c r="AI209" s="31">
        <v>0</v>
      </c>
      <c r="AJ209" s="31" t="s">
        <v>1451</v>
      </c>
      <c r="AK209" s="31" t="s">
        <v>1282</v>
      </c>
      <c r="AL209" s="31" t="s">
        <v>60</v>
      </c>
      <c r="AM209" s="31"/>
      <c r="AN209" s="31"/>
      <c r="AO209" s="31"/>
      <c r="AP209" s="9" t="str">
        <f t="shared" si="23"/>
        <v>Validado</v>
      </c>
    </row>
    <row r="210" spans="1:42" x14ac:dyDescent="0.25">
      <c r="A210" s="15" t="str">
        <f t="shared" si="18"/>
        <v>SYG0E29</v>
      </c>
      <c r="B210" s="15" t="str">
        <f t="shared" si="19"/>
        <v>V000097411</v>
      </c>
      <c r="C210" s="15" t="str">
        <f>VLOOKUP(A210,Destinatario!A:B,2,)</f>
        <v>LEANDRO</v>
      </c>
      <c r="D210" s="45">
        <f>VLOOKUP(Y210,CTB!A:C,3,)</f>
        <v>130.16</v>
      </c>
      <c r="E210" s="4" t="str">
        <f t="shared" si="20"/>
        <v>Validado</v>
      </c>
      <c r="F210" s="8">
        <f t="shared" si="21"/>
        <v>45461</v>
      </c>
      <c r="G210" s="15" t="str">
        <f t="shared" si="22"/>
        <v xml:space="preserve"> Processo de indicação validado pela Movida</v>
      </c>
      <c r="H210" s="15"/>
      <c r="I210" s="15" t="str">
        <f>IFERROR(IF(E210 = "Validado","Enviado",IF(AND(G210 = " Link enviado",G210 = " Aguardando envio do link"),"Enviar",IF(G210 = " Aguardando envio do link", "Enviar",(VLOOKUP(B210,LogEnvio!A:B,2,))))),"Enviar")</f>
        <v>Enviado</v>
      </c>
      <c r="J210" s="31">
        <v>18746732</v>
      </c>
      <c r="K210" s="31" t="s">
        <v>774</v>
      </c>
      <c r="L210" s="31" t="s">
        <v>775</v>
      </c>
      <c r="M210" s="31" t="s">
        <v>42</v>
      </c>
      <c r="N210" s="31" t="s">
        <v>1600</v>
      </c>
      <c r="O210" s="31" t="s">
        <v>1601</v>
      </c>
      <c r="P210" s="31" t="s">
        <v>1602</v>
      </c>
      <c r="Q210" s="31"/>
      <c r="R210" s="31"/>
      <c r="S210" s="31"/>
      <c r="T210" s="31" t="s">
        <v>411</v>
      </c>
      <c r="U210" s="31" t="s">
        <v>68</v>
      </c>
      <c r="V210" s="31" t="s">
        <v>1083</v>
      </c>
      <c r="W210" s="31" t="s">
        <v>1603</v>
      </c>
      <c r="X210" s="31">
        <v>4106902</v>
      </c>
      <c r="Y210" s="31" t="s">
        <v>85</v>
      </c>
      <c r="Z210" s="31" t="s">
        <v>86</v>
      </c>
      <c r="AA210" s="31">
        <v>130.16</v>
      </c>
      <c r="AB210" s="31" t="s">
        <v>1083</v>
      </c>
      <c r="AC210" s="31" t="s">
        <v>54</v>
      </c>
      <c r="AD210" s="31" t="s">
        <v>55</v>
      </c>
      <c r="AE210" s="31">
        <v>4</v>
      </c>
      <c r="AF210" s="31" t="s">
        <v>88</v>
      </c>
      <c r="AG210" s="31" t="s">
        <v>57</v>
      </c>
      <c r="AH210" s="31">
        <v>0</v>
      </c>
      <c r="AI210" s="31">
        <v>0</v>
      </c>
      <c r="AJ210" s="31" t="s">
        <v>1451</v>
      </c>
      <c r="AK210" s="31" t="s">
        <v>782</v>
      </c>
      <c r="AL210" s="31" t="s">
        <v>60</v>
      </c>
      <c r="AM210" s="31"/>
      <c r="AN210" s="31"/>
      <c r="AO210" s="31"/>
      <c r="AP210" s="9" t="str">
        <f t="shared" si="23"/>
        <v>Validado</v>
      </c>
    </row>
    <row r="211" spans="1:42" x14ac:dyDescent="0.25">
      <c r="A211" s="15" t="str">
        <f t="shared" si="18"/>
        <v>SYG0C47</v>
      </c>
      <c r="B211" s="15" t="str">
        <f t="shared" si="19"/>
        <v>T000034420</v>
      </c>
      <c r="C211" s="15" t="str">
        <f>VLOOKUP(A211,Destinatario!A:B,2,)</f>
        <v>LEANDRO</v>
      </c>
      <c r="D211" s="45">
        <f>VLOOKUP(Y211,CTB!A:C,3,)</f>
        <v>293.47000000000003</v>
      </c>
      <c r="E211" s="4" t="str">
        <f t="shared" si="20"/>
        <v>Validado</v>
      </c>
      <c r="F211" s="8">
        <f t="shared" si="21"/>
        <v>45461</v>
      </c>
      <c r="G211" s="15" t="str">
        <f t="shared" si="22"/>
        <v xml:space="preserve"> Processo de indicação validado pela Movida</v>
      </c>
      <c r="H211" s="15"/>
      <c r="I211" s="15" t="str">
        <f>IFERROR(IF(E211 = "Validado","Enviado",IF(AND(G211 = " Link enviado",G211 = " Aguardando envio do link"),"Enviar",IF(G211 = " Aguardando envio do link", "Enviar",(VLOOKUP(B211,LogEnvio!A:B,2,))))),"Enviar")</f>
        <v>Enviado</v>
      </c>
      <c r="J211" s="31">
        <v>18750075</v>
      </c>
      <c r="K211" s="31" t="s">
        <v>1604</v>
      </c>
      <c r="L211" s="31" t="s">
        <v>1605</v>
      </c>
      <c r="M211" s="31" t="s">
        <v>42</v>
      </c>
      <c r="N211" s="31" t="s">
        <v>1606</v>
      </c>
      <c r="O211" s="31" t="s">
        <v>1607</v>
      </c>
      <c r="P211" s="31" t="s">
        <v>1608</v>
      </c>
      <c r="Q211" s="31"/>
      <c r="R211" s="31"/>
      <c r="S211" s="31"/>
      <c r="T211" s="31" t="s">
        <v>1609</v>
      </c>
      <c r="U211" s="31" t="s">
        <v>68</v>
      </c>
      <c r="V211" s="31" t="s">
        <v>1083</v>
      </c>
      <c r="W211" s="31" t="s">
        <v>1610</v>
      </c>
      <c r="X211" s="31">
        <v>4109401</v>
      </c>
      <c r="Y211" s="31" t="s">
        <v>276</v>
      </c>
      <c r="Z211" s="31" t="s">
        <v>277</v>
      </c>
      <c r="AA211" s="31">
        <v>293.47000000000003</v>
      </c>
      <c r="AB211" s="31" t="s">
        <v>1083</v>
      </c>
      <c r="AC211" s="31" t="s">
        <v>54</v>
      </c>
      <c r="AD211" s="31" t="s">
        <v>55</v>
      </c>
      <c r="AE211" s="31">
        <v>7</v>
      </c>
      <c r="AF211" s="31" t="s">
        <v>56</v>
      </c>
      <c r="AG211" s="31" t="s">
        <v>57</v>
      </c>
      <c r="AH211" s="31">
        <v>0</v>
      </c>
      <c r="AI211" s="31">
        <v>0</v>
      </c>
      <c r="AJ211" s="31" t="s">
        <v>299</v>
      </c>
      <c r="AK211" s="31" t="s">
        <v>1611</v>
      </c>
      <c r="AL211" s="31" t="s">
        <v>60</v>
      </c>
      <c r="AM211" s="31"/>
      <c r="AN211" s="31" t="s">
        <v>61</v>
      </c>
      <c r="AO211" s="31"/>
      <c r="AP211" s="9" t="str">
        <f t="shared" si="23"/>
        <v>Validado</v>
      </c>
    </row>
    <row r="212" spans="1:42" x14ac:dyDescent="0.25">
      <c r="A212" s="15" t="str">
        <f t="shared" si="18"/>
        <v>STW2D41</v>
      </c>
      <c r="B212" s="15" t="str">
        <f t="shared" si="19"/>
        <v>Z56451450</v>
      </c>
      <c r="C212" s="15" t="str">
        <f>VLOOKUP(A212,Destinatario!A:B,2,)</f>
        <v>THIAGO</v>
      </c>
      <c r="D212" s="45">
        <f>VLOOKUP(Y212,CTB!A:C,3,)</f>
        <v>130.16</v>
      </c>
      <c r="E212" s="4" t="str">
        <f t="shared" ca="1" si="20"/>
        <v>Vencida</v>
      </c>
      <c r="F212" s="8">
        <f t="shared" si="21"/>
        <v>45408</v>
      </c>
      <c r="G212" s="15" t="str">
        <f t="shared" si="22"/>
        <v xml:space="preserve"> Link enviado</v>
      </c>
      <c r="H212" s="15"/>
      <c r="I212" s="15">
        <f ca="1">IFERROR(IF(E212 = "Validado","Enviado",IF(AND(G212 = " Link enviado",G212 = " Aguardando envio do link"),"Enviar",IF(G212 = " Aguardando envio do link", "Enviar",(VLOOKUP(B212,LogEnvio!A:B,2,))))),"Enviar")</f>
        <v>45427.644211018523</v>
      </c>
      <c r="J212" s="31">
        <v>18750341</v>
      </c>
      <c r="K212" s="31" t="s">
        <v>1420</v>
      </c>
      <c r="L212" s="31" t="s">
        <v>1421</v>
      </c>
      <c r="M212" s="31" t="s">
        <v>42</v>
      </c>
      <c r="N212" s="31" t="s">
        <v>1612</v>
      </c>
      <c r="O212" s="31" t="s">
        <v>1613</v>
      </c>
      <c r="P212" s="31" t="s">
        <v>1614</v>
      </c>
      <c r="Q212" s="31"/>
      <c r="R212" s="31"/>
      <c r="S212" s="31"/>
      <c r="T212" s="31" t="s">
        <v>517</v>
      </c>
      <c r="U212" s="31" t="s">
        <v>47</v>
      </c>
      <c r="V212" s="31" t="s">
        <v>320</v>
      </c>
      <c r="W212" s="31" t="s">
        <v>672</v>
      </c>
      <c r="X212" s="31" t="s">
        <v>673</v>
      </c>
      <c r="Y212" s="31" t="s">
        <v>85</v>
      </c>
      <c r="Z212" s="31" t="s">
        <v>86</v>
      </c>
      <c r="AA212" s="31">
        <v>130.16</v>
      </c>
      <c r="AB212" s="31" t="s">
        <v>320</v>
      </c>
      <c r="AC212" s="31" t="s">
        <v>54</v>
      </c>
      <c r="AD212" s="31" t="s">
        <v>157</v>
      </c>
      <c r="AE212" s="31">
        <v>4</v>
      </c>
      <c r="AF212" s="31" t="s">
        <v>88</v>
      </c>
      <c r="AG212" s="31" t="s">
        <v>57</v>
      </c>
      <c r="AH212" s="31"/>
      <c r="AI212" s="31"/>
      <c r="AJ212" s="31" t="s">
        <v>299</v>
      </c>
      <c r="AK212" s="31"/>
      <c r="AL212" s="31" t="s">
        <v>158</v>
      </c>
      <c r="AM212" s="31"/>
      <c r="AN212" s="31" t="s">
        <v>61</v>
      </c>
      <c r="AO212" s="31"/>
      <c r="AP212" s="9" t="str">
        <f t="shared" ca="1" si="23"/>
        <v>Vencida</v>
      </c>
    </row>
    <row r="213" spans="1:42" x14ac:dyDescent="0.25">
      <c r="A213" s="15" t="str">
        <f t="shared" si="18"/>
        <v>SWQ0B81</v>
      </c>
      <c r="B213" s="15" t="str">
        <f t="shared" si="19"/>
        <v>T005500704</v>
      </c>
      <c r="C213" s="15" t="str">
        <f>VLOOKUP(A213,Destinatario!A:B,2,)</f>
        <v>EDMILTON</v>
      </c>
      <c r="D213" s="45">
        <f>VLOOKUP(Y213,CTB!A:C,3,)</f>
        <v>293.47000000000003</v>
      </c>
      <c r="E213" s="4" t="str">
        <f t="shared" si="20"/>
        <v>Validado</v>
      </c>
      <c r="F213" s="8">
        <f t="shared" si="21"/>
        <v>45463</v>
      </c>
      <c r="G213" s="15" t="str">
        <f t="shared" si="22"/>
        <v xml:space="preserve"> Processo de indicação validado pela Movida</v>
      </c>
      <c r="H213" s="15"/>
      <c r="I213" s="15" t="str">
        <f>IFERROR(IF(E213 = "Validado","Enviado",IF(AND(G213 = " Link enviado",G213 = " Aguardando envio do link"),"Enviar",IF(G213 = " Aguardando envio do link", "Enviar",(VLOOKUP(B213,LogEnvio!A:B,2,))))),"Enviar")</f>
        <v>Enviado</v>
      </c>
      <c r="J213" s="31">
        <v>18754895</v>
      </c>
      <c r="K213" s="31" t="s">
        <v>1148</v>
      </c>
      <c r="L213" s="31" t="s">
        <v>1149</v>
      </c>
      <c r="M213" s="31" t="s">
        <v>42</v>
      </c>
      <c r="N213" s="31" t="s">
        <v>1615</v>
      </c>
      <c r="O213" s="31" t="s">
        <v>1616</v>
      </c>
      <c r="P213" s="31" t="s">
        <v>1617</v>
      </c>
      <c r="Q213" s="31"/>
      <c r="R213" s="31"/>
      <c r="S213" s="31"/>
      <c r="T213" s="31" t="s">
        <v>348</v>
      </c>
      <c r="U213" s="31" t="s">
        <v>68</v>
      </c>
      <c r="V213" s="31" t="s">
        <v>1618</v>
      </c>
      <c r="W213" s="31" t="s">
        <v>1619</v>
      </c>
      <c r="X213" s="31" t="s">
        <v>350</v>
      </c>
      <c r="Y213" s="31" t="s">
        <v>1620</v>
      </c>
      <c r="Z213" s="31" t="s">
        <v>1621</v>
      </c>
      <c r="AA213" s="31">
        <v>293.47000000000003</v>
      </c>
      <c r="AB213" s="31" t="s">
        <v>1618</v>
      </c>
      <c r="AC213" s="31" t="s">
        <v>190</v>
      </c>
      <c r="AD213" s="31" t="s">
        <v>55</v>
      </c>
      <c r="AE213" s="31">
        <v>7</v>
      </c>
      <c r="AF213" s="31" t="s">
        <v>56</v>
      </c>
      <c r="AG213" s="31" t="s">
        <v>57</v>
      </c>
      <c r="AH213" s="31">
        <v>0</v>
      </c>
      <c r="AI213" s="31">
        <v>0</v>
      </c>
      <c r="AJ213" s="31" t="s">
        <v>567</v>
      </c>
      <c r="AK213" s="31" t="s">
        <v>1622</v>
      </c>
      <c r="AL213" s="31" t="s">
        <v>60</v>
      </c>
      <c r="AM213" s="31"/>
      <c r="AN213" s="31"/>
      <c r="AO213" s="31"/>
      <c r="AP213" s="9" t="str">
        <f t="shared" si="23"/>
        <v>Validado</v>
      </c>
    </row>
    <row r="214" spans="1:42" x14ac:dyDescent="0.25">
      <c r="A214" s="15" t="str">
        <f t="shared" si="18"/>
        <v>SYG0C91</v>
      </c>
      <c r="B214" s="15" t="str">
        <f t="shared" si="19"/>
        <v>R749697423</v>
      </c>
      <c r="C214" s="15" t="str">
        <f>VLOOKUP(A214,Destinatario!A:B,2,)</f>
        <v>HENRIQUE</v>
      </c>
      <c r="D214" s="45">
        <f>VLOOKUP(Y214,CTB!A:C,3,)</f>
        <v>130.16</v>
      </c>
      <c r="E214" s="4" t="str">
        <f t="shared" ca="1" si="20"/>
        <v>&gt;15 dias</v>
      </c>
      <c r="F214" s="8">
        <f t="shared" si="21"/>
        <v>45475</v>
      </c>
      <c r="G214" s="15" t="str">
        <f t="shared" si="22"/>
        <v xml:space="preserve"> Upload Cnh pendente</v>
      </c>
      <c r="H214" s="15"/>
      <c r="I214" s="15">
        <f ca="1">IFERROR(IF(E214 = "Validado","Enviado",IF(AND(G214 = " Link enviado",G214 = " Aguardando envio do link"),"Enviar",IF(G214 = " Aguardando envio do link", "Enviar",(VLOOKUP(B214,LogEnvio!A:B,2,))))),"Enviar")</f>
        <v>45428.681838807868</v>
      </c>
      <c r="J214" s="31">
        <v>18759393</v>
      </c>
      <c r="K214" s="31" t="s">
        <v>1623</v>
      </c>
      <c r="L214" s="31" t="s">
        <v>1624</v>
      </c>
      <c r="M214" s="31" t="s">
        <v>42</v>
      </c>
      <c r="N214" s="31" t="s">
        <v>1625</v>
      </c>
      <c r="O214" s="31" t="s">
        <v>1626</v>
      </c>
      <c r="P214" s="31" t="s">
        <v>1627</v>
      </c>
      <c r="Q214" s="31"/>
      <c r="R214" s="31"/>
      <c r="S214" s="31"/>
      <c r="T214" s="31" t="s">
        <v>127</v>
      </c>
      <c r="U214" s="31" t="s">
        <v>68</v>
      </c>
      <c r="V214" s="31" t="s">
        <v>1628</v>
      </c>
      <c r="W214" s="31" t="s">
        <v>1629</v>
      </c>
      <c r="X214" s="31">
        <v>4314902</v>
      </c>
      <c r="Y214" s="31" t="s">
        <v>85</v>
      </c>
      <c r="Z214" s="31" t="s">
        <v>86</v>
      </c>
      <c r="AA214" s="31">
        <v>130.16</v>
      </c>
      <c r="AB214" s="31" t="s">
        <v>1628</v>
      </c>
      <c r="AC214" s="31" t="s">
        <v>190</v>
      </c>
      <c r="AD214" s="31" t="s">
        <v>157</v>
      </c>
      <c r="AE214" s="31">
        <v>4</v>
      </c>
      <c r="AF214" s="31" t="s">
        <v>88</v>
      </c>
      <c r="AG214" s="31" t="s">
        <v>57</v>
      </c>
      <c r="AH214" s="31">
        <v>0</v>
      </c>
      <c r="AI214" s="31">
        <v>0</v>
      </c>
      <c r="AJ214" s="31" t="s">
        <v>261</v>
      </c>
      <c r="AK214" s="31"/>
      <c r="AL214" s="31" t="s">
        <v>310</v>
      </c>
      <c r="AM214" s="31"/>
      <c r="AN214" s="31"/>
      <c r="AO214" s="31"/>
      <c r="AP214" s="9" t="str">
        <f t="shared" ca="1" si="23"/>
        <v>&gt;15 dias</v>
      </c>
    </row>
    <row r="215" spans="1:42" x14ac:dyDescent="0.25">
      <c r="A215" s="15" t="str">
        <f t="shared" si="18"/>
        <v>SUE5J00</v>
      </c>
      <c r="B215" s="15" t="str">
        <f t="shared" si="19"/>
        <v>AH11585455</v>
      </c>
      <c r="C215" s="15" t="str">
        <f>VLOOKUP(A215,Destinatario!A:B,2,)</f>
        <v>CLAUDIA</v>
      </c>
      <c r="D215" s="45">
        <f>VLOOKUP(Y215,CTB!A:C,3,)</f>
        <v>195.23</v>
      </c>
      <c r="E215" s="4" t="str">
        <f t="shared" ca="1" si="20"/>
        <v>Vencida</v>
      </c>
      <c r="F215" s="8">
        <f t="shared" si="21"/>
        <v>45451</v>
      </c>
      <c r="G215" s="15" t="str">
        <f t="shared" si="22"/>
        <v xml:space="preserve"> Link enviado</v>
      </c>
      <c r="H215" s="15"/>
      <c r="I215" s="15">
        <f ca="1">IFERROR(IF(E215 = "Validado","Enviado",IF(AND(G215 = " Link enviado",G215 = " Aguardando envio do link"),"Enviar",IF(G215 = " Aguardando envio do link", "Enviar",(VLOOKUP(B215,LogEnvio!A:B,2,))))),"Enviar")</f>
        <v>45427.644391030088</v>
      </c>
      <c r="J215" s="31">
        <v>18759564</v>
      </c>
      <c r="K215" s="31" t="s">
        <v>1630</v>
      </c>
      <c r="L215" s="31" t="s">
        <v>1631</v>
      </c>
      <c r="M215" s="31" t="s">
        <v>42</v>
      </c>
      <c r="N215" s="31" t="s">
        <v>1632</v>
      </c>
      <c r="O215" s="31" t="s">
        <v>1633</v>
      </c>
      <c r="P215" s="31" t="s">
        <v>1634</v>
      </c>
      <c r="Q215" s="31"/>
      <c r="R215" s="31"/>
      <c r="S215" s="31"/>
      <c r="T215" s="31" t="s">
        <v>82</v>
      </c>
      <c r="U215" s="31" t="s">
        <v>68</v>
      </c>
      <c r="V215" s="31" t="s">
        <v>851</v>
      </c>
      <c r="W215" s="31" t="s">
        <v>1635</v>
      </c>
      <c r="X215" s="31">
        <v>3106200</v>
      </c>
      <c r="Y215" s="31" t="s">
        <v>178</v>
      </c>
      <c r="Z215" s="31" t="s">
        <v>179</v>
      </c>
      <c r="AA215" s="31">
        <v>195.23</v>
      </c>
      <c r="AB215" s="31" t="s">
        <v>851</v>
      </c>
      <c r="AC215" s="31" t="s">
        <v>54</v>
      </c>
      <c r="AD215" s="31" t="s">
        <v>157</v>
      </c>
      <c r="AE215" s="31">
        <v>5</v>
      </c>
      <c r="AF215" s="31" t="s">
        <v>100</v>
      </c>
      <c r="AG215" s="31" t="s">
        <v>57</v>
      </c>
      <c r="AH215" s="31">
        <v>0</v>
      </c>
      <c r="AI215" s="31">
        <v>0</v>
      </c>
      <c r="AJ215" s="31" t="s">
        <v>261</v>
      </c>
      <c r="AK215" s="31"/>
      <c r="AL215" s="31" t="s">
        <v>158</v>
      </c>
      <c r="AM215" s="31"/>
      <c r="AN215" s="31"/>
      <c r="AO215" s="31"/>
      <c r="AP215" s="9" t="str">
        <f t="shared" ca="1" si="23"/>
        <v>Vencida</v>
      </c>
    </row>
    <row r="216" spans="1:42" x14ac:dyDescent="0.25">
      <c r="A216" s="15" t="str">
        <f t="shared" si="18"/>
        <v>SYG0E25</v>
      </c>
      <c r="B216" s="15" t="str">
        <f t="shared" si="19"/>
        <v>F001038692</v>
      </c>
      <c r="C216" s="15" t="str">
        <f>VLOOKUP(A216,Destinatario!A:B,2,)</f>
        <v>LEANDRO</v>
      </c>
      <c r="D216" s="45">
        <f>VLOOKUP(Y216,CTB!A:C,3,)</f>
        <v>130.16</v>
      </c>
      <c r="E216" s="4" t="str">
        <f t="shared" ca="1" si="20"/>
        <v>Entre 8 e 15 dias</v>
      </c>
      <c r="F216" s="8">
        <f t="shared" si="21"/>
        <v>45464</v>
      </c>
      <c r="G216" s="15" t="str">
        <f t="shared" si="22"/>
        <v xml:space="preserve"> Upload Cnh pendente</v>
      </c>
      <c r="H216" s="15"/>
      <c r="I216" s="15">
        <f ca="1">IFERROR(IF(E216 = "Validado","Enviado",IF(AND(G216 = " Link enviado",G216 = " Aguardando envio do link"),"Enviar",IF(G216 = " Aguardando envio do link", "Enviar",(VLOOKUP(B216,LogEnvio!A:B,2,))))),"Enviar")</f>
        <v>45428.748076898148</v>
      </c>
      <c r="J216" s="31">
        <v>18769234</v>
      </c>
      <c r="K216" s="31" t="s">
        <v>1636</v>
      </c>
      <c r="L216" s="31" t="s">
        <v>1637</v>
      </c>
      <c r="M216" s="31" t="s">
        <v>42</v>
      </c>
      <c r="N216" s="31" t="s">
        <v>1638</v>
      </c>
      <c r="O216" s="31" t="s">
        <v>1639</v>
      </c>
      <c r="P216" s="31" t="s">
        <v>1640</v>
      </c>
      <c r="Q216" s="31"/>
      <c r="R216" s="31"/>
      <c r="S216" s="31"/>
      <c r="T216" s="31" t="s">
        <v>411</v>
      </c>
      <c r="U216" s="31" t="s">
        <v>68</v>
      </c>
      <c r="V216" s="31" t="s">
        <v>1096</v>
      </c>
      <c r="W216" s="31" t="s">
        <v>1641</v>
      </c>
      <c r="X216" s="31">
        <v>4106902</v>
      </c>
      <c r="Y216" s="31" t="s">
        <v>85</v>
      </c>
      <c r="Z216" s="31" t="s">
        <v>86</v>
      </c>
      <c r="AA216" s="31">
        <v>130.16</v>
      </c>
      <c r="AB216" s="31" t="s">
        <v>1096</v>
      </c>
      <c r="AC216" s="31" t="s">
        <v>54</v>
      </c>
      <c r="AD216" s="31" t="s">
        <v>157</v>
      </c>
      <c r="AE216" s="31">
        <v>4</v>
      </c>
      <c r="AF216" s="31" t="s">
        <v>88</v>
      </c>
      <c r="AG216" s="31" t="s">
        <v>57</v>
      </c>
      <c r="AH216" s="31">
        <v>0</v>
      </c>
      <c r="AI216" s="31">
        <v>0</v>
      </c>
      <c r="AJ216" s="31" t="s">
        <v>732</v>
      </c>
      <c r="AK216" s="31"/>
      <c r="AL216" s="31" t="s">
        <v>310</v>
      </c>
      <c r="AM216" s="31"/>
      <c r="AN216" s="31"/>
      <c r="AO216" s="31"/>
      <c r="AP216" s="9" t="str">
        <f t="shared" ca="1" si="23"/>
        <v>Entre 8 e 15 dias</v>
      </c>
    </row>
    <row r="217" spans="1:42" x14ac:dyDescent="0.25">
      <c r="A217" s="15" t="str">
        <f t="shared" si="18"/>
        <v>SYG0D16</v>
      </c>
      <c r="B217" s="15" t="str">
        <f t="shared" si="19"/>
        <v>6RA1038533</v>
      </c>
      <c r="C217" s="15" t="str">
        <f>VLOOKUP(A217,Destinatario!A:B,2,)</f>
        <v>THIAGO</v>
      </c>
      <c r="D217" s="45">
        <f>VLOOKUP(Y217,CTB!A:C,3,)</f>
        <v>130.16</v>
      </c>
      <c r="E217" s="4" t="str">
        <f t="shared" si="20"/>
        <v>Validado</v>
      </c>
      <c r="F217" s="8">
        <f t="shared" si="21"/>
        <v>45460</v>
      </c>
      <c r="G217" s="15" t="str">
        <f t="shared" si="22"/>
        <v xml:space="preserve"> Processo de indicação validado pela Movida</v>
      </c>
      <c r="H217" s="15"/>
      <c r="I217" s="15" t="str">
        <f>IFERROR(IF(E217 = "Validado","Enviado",IF(AND(G217 = " Link enviado",G217 = " Aguardando envio do link"),"Enviar",IF(G217 = " Aguardando envio do link", "Enviar",(VLOOKUP(B217,LogEnvio!A:B,2,))))),"Enviar")</f>
        <v>Enviado</v>
      </c>
      <c r="J217" s="31">
        <v>18772175</v>
      </c>
      <c r="K217" s="31" t="s">
        <v>1642</v>
      </c>
      <c r="L217" s="31" t="s">
        <v>1643</v>
      </c>
      <c r="M217" s="31" t="s">
        <v>42</v>
      </c>
      <c r="N217" s="31" t="s">
        <v>1644</v>
      </c>
      <c r="O217" s="31" t="s">
        <v>1645</v>
      </c>
      <c r="P217" s="31" t="s">
        <v>1646</v>
      </c>
      <c r="Q217" s="31" t="s">
        <v>1647</v>
      </c>
      <c r="R217" s="31"/>
      <c r="S217" s="31"/>
      <c r="T217" s="31" t="s">
        <v>769</v>
      </c>
      <c r="U217" s="31" t="s">
        <v>47</v>
      </c>
      <c r="V217" s="31" t="s">
        <v>48</v>
      </c>
      <c r="W217" s="31" t="s">
        <v>1648</v>
      </c>
      <c r="X217" s="31" t="s">
        <v>771</v>
      </c>
      <c r="Y217" s="31" t="s">
        <v>1649</v>
      </c>
      <c r="Z217" s="31" t="s">
        <v>1650</v>
      </c>
      <c r="AA217" s="31">
        <v>130.16</v>
      </c>
      <c r="AB217" s="31" t="s">
        <v>1651</v>
      </c>
      <c r="AC217" s="31" t="s">
        <v>54</v>
      </c>
      <c r="AD217" s="31" t="s">
        <v>55</v>
      </c>
      <c r="AE217" s="31">
        <v>4</v>
      </c>
      <c r="AF217" s="31" t="s">
        <v>88</v>
      </c>
      <c r="AG217" s="31" t="s">
        <v>57</v>
      </c>
      <c r="AH217" s="31"/>
      <c r="AI217" s="31"/>
      <c r="AJ217" s="31" t="s">
        <v>732</v>
      </c>
      <c r="AK217" s="31" t="s">
        <v>1652</v>
      </c>
      <c r="AL217" s="31" t="s">
        <v>60</v>
      </c>
      <c r="AM217" s="31"/>
      <c r="AN217" s="31" t="s">
        <v>61</v>
      </c>
      <c r="AO217" s="31"/>
      <c r="AP217" s="9" t="str">
        <f t="shared" si="23"/>
        <v>Validado</v>
      </c>
    </row>
    <row r="218" spans="1:42" x14ac:dyDescent="0.25">
      <c r="A218" s="15" t="str">
        <f t="shared" si="18"/>
        <v>SVE3D80</v>
      </c>
      <c r="B218" s="15" t="str">
        <f t="shared" si="19"/>
        <v>C40174765</v>
      </c>
      <c r="C218" s="15" t="str">
        <f>VLOOKUP(A218,Destinatario!A:B,2,)</f>
        <v>THIAGO</v>
      </c>
      <c r="D218" s="45">
        <f>VLOOKUP(Y218,CTB!A:C,3,)</f>
        <v>293.47000000000003</v>
      </c>
      <c r="E218" s="4" t="str">
        <f t="shared" si="20"/>
        <v>Validado</v>
      </c>
      <c r="F218" s="8">
        <f t="shared" si="21"/>
        <v>45452</v>
      </c>
      <c r="G218" s="15" t="str">
        <f t="shared" si="22"/>
        <v xml:space="preserve"> Processo de indicação validado pela Movida</v>
      </c>
      <c r="H218" s="15"/>
      <c r="I218" s="15" t="str">
        <f>IFERROR(IF(E218 = "Validado","Enviado",IF(AND(G218 = " Link enviado",G218 = " Aguardando envio do link"),"Enviar",IF(G218 = " Aguardando envio do link", "Enviar",(VLOOKUP(B218,LogEnvio!A:B,2,))))),"Enviar")</f>
        <v>Enviado</v>
      </c>
      <c r="J218" s="31">
        <v>18864371</v>
      </c>
      <c r="K218" s="31" t="s">
        <v>1653</v>
      </c>
      <c r="L218" s="31" t="s">
        <v>1654</v>
      </c>
      <c r="M218" s="31" t="s">
        <v>42</v>
      </c>
      <c r="N218" s="31" t="s">
        <v>1655</v>
      </c>
      <c r="O218" s="31" t="s">
        <v>1656</v>
      </c>
      <c r="P218" s="31" t="s">
        <v>1657</v>
      </c>
      <c r="Q218" s="31"/>
      <c r="R218" s="31"/>
      <c r="S218" s="31"/>
      <c r="T218" s="31" t="s">
        <v>1658</v>
      </c>
      <c r="U218" s="31" t="s">
        <v>47</v>
      </c>
      <c r="V218" s="31" t="s">
        <v>574</v>
      </c>
      <c r="W218" s="31" t="s">
        <v>1659</v>
      </c>
      <c r="X218" s="31" t="s">
        <v>842</v>
      </c>
      <c r="Y218" s="31" t="s">
        <v>276</v>
      </c>
      <c r="Z218" s="31" t="s">
        <v>277</v>
      </c>
      <c r="AA218" s="31">
        <v>293.47000000000003</v>
      </c>
      <c r="AB218" s="31" t="s">
        <v>574</v>
      </c>
      <c r="AC218" s="31" t="s">
        <v>54</v>
      </c>
      <c r="AD218" s="31" t="s">
        <v>55</v>
      </c>
      <c r="AE218" s="31">
        <v>7</v>
      </c>
      <c r="AF218" s="31" t="s">
        <v>56</v>
      </c>
      <c r="AG218" s="31" t="s">
        <v>57</v>
      </c>
      <c r="AH218" s="31"/>
      <c r="AI218" s="31"/>
      <c r="AJ218" s="31" t="s">
        <v>405</v>
      </c>
      <c r="AK218" s="31" t="s">
        <v>1660</v>
      </c>
      <c r="AL218" s="31" t="s">
        <v>60</v>
      </c>
      <c r="AM218" s="31"/>
      <c r="AN218" s="31"/>
      <c r="AO218" s="31"/>
      <c r="AP218" s="9" t="str">
        <f t="shared" si="23"/>
        <v>Validado</v>
      </c>
    </row>
    <row r="219" spans="1:42" x14ac:dyDescent="0.25">
      <c r="A219" s="15" t="str">
        <f t="shared" si="18"/>
        <v>SVC2J30</v>
      </c>
      <c r="B219" s="15" t="str">
        <f t="shared" si="19"/>
        <v>C000223167</v>
      </c>
      <c r="C219" s="15" t="str">
        <f>VLOOKUP(A219,Destinatario!A:B,2,)</f>
        <v>THIAGO</v>
      </c>
      <c r="D219" s="45">
        <f>VLOOKUP(Y219,CTB!A:C,3,)</f>
        <v>293.47000000000003</v>
      </c>
      <c r="E219" s="4" t="str">
        <f t="shared" si="20"/>
        <v>Validado</v>
      </c>
      <c r="F219" s="8">
        <f t="shared" si="21"/>
        <v>45473</v>
      </c>
      <c r="G219" s="15" t="str">
        <f t="shared" si="22"/>
        <v xml:space="preserve"> Processo de indicação validado pela Movida</v>
      </c>
      <c r="H219" s="15"/>
      <c r="I219" s="15" t="str">
        <f>IFERROR(IF(E219 = "Validado","Enviado",IF(AND(G219 = " Link enviado",G219 = " Aguardando envio do link"),"Enviar",IF(G219 = " Aguardando envio do link", "Enviar",(VLOOKUP(B219,LogEnvio!A:B,2,))))),"Enviar")</f>
        <v>Enviado</v>
      </c>
      <c r="J219" s="31">
        <v>18873118</v>
      </c>
      <c r="K219" s="31" t="s">
        <v>1586</v>
      </c>
      <c r="L219" s="31" t="s">
        <v>1587</v>
      </c>
      <c r="M219" s="31" t="s">
        <v>42</v>
      </c>
      <c r="N219" s="31" t="s">
        <v>1661</v>
      </c>
      <c r="O219" s="31" t="s">
        <v>1662</v>
      </c>
      <c r="P219" s="31" t="s">
        <v>1663</v>
      </c>
      <c r="Q219" s="31"/>
      <c r="R219" s="31"/>
      <c r="S219" s="31"/>
      <c r="T219" s="31" t="s">
        <v>1664</v>
      </c>
      <c r="U219" s="31" t="s">
        <v>68</v>
      </c>
      <c r="V219" s="31" t="s">
        <v>339</v>
      </c>
      <c r="W219" s="31" t="s">
        <v>1665</v>
      </c>
      <c r="X219" s="31" t="s">
        <v>1666</v>
      </c>
      <c r="Y219" s="31" t="s">
        <v>1667</v>
      </c>
      <c r="Z219" s="31" t="s">
        <v>1668</v>
      </c>
      <c r="AA219" s="31">
        <v>220.1</v>
      </c>
      <c r="AB219" s="31" t="s">
        <v>339</v>
      </c>
      <c r="AC219" s="31" t="s">
        <v>190</v>
      </c>
      <c r="AD219" s="31" t="s">
        <v>55</v>
      </c>
      <c r="AE219" s="31">
        <v>7</v>
      </c>
      <c r="AF219" s="31" t="s">
        <v>56</v>
      </c>
      <c r="AG219" s="31" t="s">
        <v>57</v>
      </c>
      <c r="AH219" s="31">
        <v>0</v>
      </c>
      <c r="AI219" s="31">
        <v>0</v>
      </c>
      <c r="AJ219" s="31" t="s">
        <v>405</v>
      </c>
      <c r="AK219" s="31" t="s">
        <v>1669</v>
      </c>
      <c r="AL219" s="31" t="s">
        <v>60</v>
      </c>
      <c r="AM219" s="31"/>
      <c r="AN219" s="31" t="s">
        <v>61</v>
      </c>
      <c r="AO219" s="31"/>
      <c r="AP219" s="9" t="str">
        <f t="shared" si="23"/>
        <v>Validado</v>
      </c>
    </row>
    <row r="220" spans="1:42" x14ac:dyDescent="0.25">
      <c r="A220" s="15" t="str">
        <f t="shared" si="18"/>
        <v>FQZ0G31</v>
      </c>
      <c r="B220" s="15" t="str">
        <f t="shared" si="19"/>
        <v>PR00827371</v>
      </c>
      <c r="C220" s="15" t="str">
        <f>VLOOKUP(A220,Destinatario!A:B,2,)</f>
        <v>THIAGO</v>
      </c>
      <c r="D220" s="45">
        <f>VLOOKUP(Y220,CTB!A:C,3,)</f>
        <v>130.16</v>
      </c>
      <c r="E220" s="4" t="str">
        <f t="shared" si="20"/>
        <v>Validado</v>
      </c>
      <c r="F220" s="8">
        <f t="shared" si="21"/>
        <v>45476</v>
      </c>
      <c r="G220" s="15" t="str">
        <f t="shared" si="22"/>
        <v xml:space="preserve"> Processo de indicação validado pela Movida</v>
      </c>
      <c r="H220" s="15"/>
      <c r="I220" s="15" t="str">
        <f>IFERROR(IF(E220 = "Validado","Enviado",IF(AND(G220 = " Link enviado",G220 = " Aguardando envio do link"),"Enviar",IF(G220 = " Aguardando envio do link", "Enviar",(VLOOKUP(B220,LogEnvio!A:B,2,))))),"Enviar")</f>
        <v>Enviado</v>
      </c>
      <c r="J220" s="31">
        <v>18886788</v>
      </c>
      <c r="K220" s="31" t="s">
        <v>1516</v>
      </c>
      <c r="L220" s="31" t="s">
        <v>1517</v>
      </c>
      <c r="M220" s="31" t="s">
        <v>42</v>
      </c>
      <c r="N220" s="31" t="s">
        <v>1670</v>
      </c>
      <c r="O220" s="31" t="s">
        <v>1671</v>
      </c>
      <c r="P220" s="31" t="s">
        <v>1672</v>
      </c>
      <c r="Q220" s="31"/>
      <c r="R220" s="31"/>
      <c r="S220" s="31"/>
      <c r="T220" s="31" t="s">
        <v>1673</v>
      </c>
      <c r="U220" s="31" t="s">
        <v>68</v>
      </c>
      <c r="V220" s="31" t="s">
        <v>464</v>
      </c>
      <c r="W220" s="31" t="s">
        <v>1674</v>
      </c>
      <c r="X220" s="31" t="s">
        <v>1675</v>
      </c>
      <c r="Y220" s="31" t="s">
        <v>85</v>
      </c>
      <c r="Z220" s="31" t="s">
        <v>86</v>
      </c>
      <c r="AA220" s="31">
        <v>97.62</v>
      </c>
      <c r="AB220" s="31" t="s">
        <v>464</v>
      </c>
      <c r="AC220" s="31" t="s">
        <v>190</v>
      </c>
      <c r="AD220" s="31" t="s">
        <v>55</v>
      </c>
      <c r="AE220" s="31">
        <v>4</v>
      </c>
      <c r="AF220" s="31" t="s">
        <v>88</v>
      </c>
      <c r="AG220" s="31" t="s">
        <v>57</v>
      </c>
      <c r="AH220" s="31">
        <v>0</v>
      </c>
      <c r="AI220" s="31">
        <v>0</v>
      </c>
      <c r="AJ220" s="31" t="s">
        <v>405</v>
      </c>
      <c r="AK220" s="31" t="s">
        <v>1676</v>
      </c>
      <c r="AL220" s="31" t="s">
        <v>60</v>
      </c>
      <c r="AM220" s="31"/>
      <c r="AN220" s="31" t="s">
        <v>61</v>
      </c>
      <c r="AO220" s="31"/>
      <c r="AP220" s="9" t="str">
        <f t="shared" si="23"/>
        <v>Validado</v>
      </c>
    </row>
    <row r="221" spans="1:42" x14ac:dyDescent="0.25">
      <c r="A221" s="15" t="str">
        <f t="shared" si="18"/>
        <v>STE3F90</v>
      </c>
      <c r="B221" s="15" t="str">
        <f t="shared" si="19"/>
        <v>S040977022</v>
      </c>
      <c r="C221" s="15" t="str">
        <f>VLOOKUP(A221,Destinatario!A:B,2,)</f>
        <v>ADRIANO</v>
      </c>
      <c r="D221" s="45">
        <f>VLOOKUP(Y221,CTB!A:C,3,)</f>
        <v>130.16</v>
      </c>
      <c r="E221" s="4" t="str">
        <f t="shared" si="20"/>
        <v>Validado</v>
      </c>
      <c r="F221" s="8">
        <f t="shared" si="21"/>
        <v>45470</v>
      </c>
      <c r="G221" s="15" t="str">
        <f t="shared" si="22"/>
        <v xml:space="preserve"> Processo de indicação validado pela Movida</v>
      </c>
      <c r="H221" s="15"/>
      <c r="I221" s="15" t="str">
        <f>IFERROR(IF(E221 = "Validado","Enviado",IF(AND(G221 = " Link enviado",G221 = " Aguardando envio do link"),"Enviar",IF(G221 = " Aguardando envio do link", "Enviar",(VLOOKUP(B221,LogEnvio!A:B,2,))))),"Enviar")</f>
        <v>Enviado</v>
      </c>
      <c r="J221" s="31">
        <v>18889693</v>
      </c>
      <c r="K221" s="31" t="s">
        <v>1677</v>
      </c>
      <c r="L221" s="31" t="s">
        <v>1678</v>
      </c>
      <c r="M221" s="31" t="s">
        <v>42</v>
      </c>
      <c r="N221" s="31" t="s">
        <v>1679</v>
      </c>
      <c r="O221" s="31" t="s">
        <v>1680</v>
      </c>
      <c r="P221" s="31" t="s">
        <v>1681</v>
      </c>
      <c r="Q221" s="31"/>
      <c r="R221" s="31"/>
      <c r="S221" s="31"/>
      <c r="T221" s="31" t="s">
        <v>107</v>
      </c>
      <c r="U221" s="31" t="s">
        <v>68</v>
      </c>
      <c r="V221" s="31" t="s">
        <v>48</v>
      </c>
      <c r="W221" s="31" t="s">
        <v>1682</v>
      </c>
      <c r="X221" s="31" t="s">
        <v>1683</v>
      </c>
      <c r="Y221" s="31" t="s">
        <v>1156</v>
      </c>
      <c r="Z221" s="31" t="s">
        <v>1157</v>
      </c>
      <c r="AA221" s="31">
        <v>130.16</v>
      </c>
      <c r="AB221" s="31" t="s">
        <v>490</v>
      </c>
      <c r="AC221" s="31" t="s">
        <v>190</v>
      </c>
      <c r="AD221" s="31" t="s">
        <v>55</v>
      </c>
      <c r="AE221" s="31">
        <v>4</v>
      </c>
      <c r="AF221" s="31" t="s">
        <v>88</v>
      </c>
      <c r="AG221" s="31" t="s">
        <v>57</v>
      </c>
      <c r="AH221" s="31">
        <v>0</v>
      </c>
      <c r="AI221" s="31">
        <v>0</v>
      </c>
      <c r="AJ221" s="31" t="s">
        <v>405</v>
      </c>
      <c r="AK221" s="31" t="s">
        <v>1684</v>
      </c>
      <c r="AL221" s="31" t="s">
        <v>60</v>
      </c>
      <c r="AM221" s="31"/>
      <c r="AN221" s="31" t="s">
        <v>61</v>
      </c>
      <c r="AO221" s="31"/>
      <c r="AP221" s="9" t="str">
        <f t="shared" si="23"/>
        <v>Validado</v>
      </c>
    </row>
    <row r="222" spans="1:42" x14ac:dyDescent="0.25">
      <c r="A222" s="15" t="str">
        <f t="shared" si="18"/>
        <v>SYG0C49</v>
      </c>
      <c r="B222" s="15" t="str">
        <f t="shared" si="19"/>
        <v>X002967003</v>
      </c>
      <c r="C222" s="15" t="str">
        <f>VLOOKUP(A222,Destinatario!A:B,2,)</f>
        <v>LEANDRO</v>
      </c>
      <c r="D222" s="45">
        <f>VLOOKUP(Y222,CTB!A:C,3,)</f>
        <v>130.16</v>
      </c>
      <c r="E222" s="4" t="str">
        <f t="shared" ca="1" si="20"/>
        <v>&gt;15 dias</v>
      </c>
      <c r="F222" s="8">
        <f t="shared" si="21"/>
        <v>45473</v>
      </c>
      <c r="G222" s="15" t="str">
        <f t="shared" si="22"/>
        <v xml:space="preserve"> Upload Termo pendente</v>
      </c>
      <c r="H222" s="15"/>
      <c r="I222" s="15" t="str">
        <f ca="1">IFERROR(IF(E222 = "Validado","Enviado",IF(AND(G222 = " Link enviado",G222 = " Aguardando envio do link"),"Enviar",IF(G222 = " Aguardando envio do link", "Enviar",(VLOOKUP(B222,LogEnvio!A:B,2,))))),"Enviar")</f>
        <v>Enviar</v>
      </c>
      <c r="J222" s="31">
        <v>18890527</v>
      </c>
      <c r="K222" s="31" t="s">
        <v>1685</v>
      </c>
      <c r="L222" s="31" t="s">
        <v>1686</v>
      </c>
      <c r="M222" s="31" t="s">
        <v>42</v>
      </c>
      <c r="N222" s="31" t="s">
        <v>1687</v>
      </c>
      <c r="O222" s="31" t="s">
        <v>1688</v>
      </c>
      <c r="P222" s="31" t="s">
        <v>1689</v>
      </c>
      <c r="Q222" s="31"/>
      <c r="R222" s="31"/>
      <c r="S222" s="31"/>
      <c r="T222" s="31" t="s">
        <v>389</v>
      </c>
      <c r="U222" s="31" t="s">
        <v>68</v>
      </c>
      <c r="V222" s="31" t="s">
        <v>339</v>
      </c>
      <c r="W222" s="31" t="s">
        <v>1690</v>
      </c>
      <c r="X222" s="31" t="s">
        <v>1691</v>
      </c>
      <c r="Y222" s="31" t="s">
        <v>85</v>
      </c>
      <c r="Z222" s="31" t="s">
        <v>86</v>
      </c>
      <c r="AA222" s="31">
        <v>130.16</v>
      </c>
      <c r="AB222" s="31" t="s">
        <v>339</v>
      </c>
      <c r="AC222" s="31" t="s">
        <v>190</v>
      </c>
      <c r="AD222" s="31" t="s">
        <v>157</v>
      </c>
      <c r="AE222" s="31">
        <v>4</v>
      </c>
      <c r="AF222" s="31" t="s">
        <v>88</v>
      </c>
      <c r="AG222" s="31" t="s">
        <v>57</v>
      </c>
      <c r="AH222" s="31">
        <v>0</v>
      </c>
      <c r="AI222" s="31">
        <v>0</v>
      </c>
      <c r="AJ222" s="31" t="s">
        <v>405</v>
      </c>
      <c r="AK222" s="31"/>
      <c r="AL222" s="31" t="s">
        <v>755</v>
      </c>
      <c r="AM222" s="31"/>
      <c r="AN222" s="31" t="s">
        <v>61</v>
      </c>
      <c r="AO222" s="31"/>
      <c r="AP222" s="9" t="str">
        <f t="shared" ca="1" si="23"/>
        <v>&gt;15 dias</v>
      </c>
    </row>
    <row r="223" spans="1:42" x14ac:dyDescent="0.25">
      <c r="A223" s="15" t="str">
        <f t="shared" si="18"/>
        <v>SYG0C48</v>
      </c>
      <c r="B223" s="15" t="str">
        <f t="shared" si="19"/>
        <v>X002968645</v>
      </c>
      <c r="C223" s="15" t="str">
        <f>VLOOKUP(A223,Destinatario!A:B,2,)</f>
        <v>LEANDRO</v>
      </c>
      <c r="D223" s="45">
        <f>VLOOKUP(Y223,CTB!A:C,3,)</f>
        <v>130.16</v>
      </c>
      <c r="E223" s="4" t="str">
        <f t="shared" si="20"/>
        <v>Validado</v>
      </c>
      <c r="F223" s="8">
        <f t="shared" si="21"/>
        <v>45473</v>
      </c>
      <c r="G223" s="15" t="str">
        <f t="shared" si="22"/>
        <v xml:space="preserve"> Processo de indicação validado pela Movida</v>
      </c>
      <c r="H223" s="15"/>
      <c r="I223" s="15" t="str">
        <f>IFERROR(IF(E223 = "Validado","Enviado",IF(AND(G223 = " Link enviado",G223 = " Aguardando envio do link"),"Enviar",IF(G223 = " Aguardando envio do link", "Enviar",(VLOOKUP(B223,LogEnvio!A:B,2,))))),"Enviar")</f>
        <v>Enviado</v>
      </c>
      <c r="J223" s="31">
        <v>18890585</v>
      </c>
      <c r="K223" s="31" t="s">
        <v>1692</v>
      </c>
      <c r="L223" s="31" t="s">
        <v>1693</v>
      </c>
      <c r="M223" s="31" t="s">
        <v>42</v>
      </c>
      <c r="N223" s="31" t="s">
        <v>1694</v>
      </c>
      <c r="O223" s="31" t="s">
        <v>1695</v>
      </c>
      <c r="P223" s="31" t="s">
        <v>1696</v>
      </c>
      <c r="Q223" s="31"/>
      <c r="R223" s="31"/>
      <c r="S223" s="31"/>
      <c r="T223" s="31" t="s">
        <v>389</v>
      </c>
      <c r="U223" s="31" t="s">
        <v>68</v>
      </c>
      <c r="V223" s="31" t="s">
        <v>339</v>
      </c>
      <c r="W223" s="31" t="s">
        <v>1697</v>
      </c>
      <c r="X223" s="31" t="s">
        <v>1698</v>
      </c>
      <c r="Y223" s="31" t="s">
        <v>85</v>
      </c>
      <c r="Z223" s="31" t="s">
        <v>86</v>
      </c>
      <c r="AA223" s="31">
        <v>130.16</v>
      </c>
      <c r="AB223" s="31" t="s">
        <v>339</v>
      </c>
      <c r="AC223" s="31" t="s">
        <v>190</v>
      </c>
      <c r="AD223" s="31" t="s">
        <v>55</v>
      </c>
      <c r="AE223" s="31">
        <v>4</v>
      </c>
      <c r="AF223" s="31" t="s">
        <v>88</v>
      </c>
      <c r="AG223" s="31" t="s">
        <v>57</v>
      </c>
      <c r="AH223" s="31">
        <v>0</v>
      </c>
      <c r="AI223" s="31">
        <v>0</v>
      </c>
      <c r="AJ223" s="31" t="s">
        <v>405</v>
      </c>
      <c r="AK223" s="31" t="s">
        <v>1699</v>
      </c>
      <c r="AL223" s="31" t="s">
        <v>60</v>
      </c>
      <c r="AM223" s="31"/>
      <c r="AN223" s="31" t="s">
        <v>61</v>
      </c>
      <c r="AO223" s="31"/>
      <c r="AP223" s="9" t="str">
        <f t="shared" si="23"/>
        <v>Validado</v>
      </c>
    </row>
    <row r="224" spans="1:42" x14ac:dyDescent="0.25">
      <c r="A224" s="15" t="str">
        <f t="shared" si="18"/>
        <v>GCO0E81</v>
      </c>
      <c r="B224" s="15" t="str">
        <f t="shared" si="19"/>
        <v>S041027065</v>
      </c>
      <c r="C224" s="15" t="str">
        <f>VLOOKUP(A224,Destinatario!A:B,2,)</f>
        <v>ADRIANO</v>
      </c>
      <c r="D224" s="45">
        <f>VLOOKUP(Y224,CTB!A:C,3,)</f>
        <v>195.23</v>
      </c>
      <c r="E224" s="4" t="str">
        <f t="shared" si="20"/>
        <v>Validado</v>
      </c>
      <c r="F224" s="8">
        <f t="shared" si="21"/>
        <v>45470</v>
      </c>
      <c r="G224" s="15" t="str">
        <f t="shared" si="22"/>
        <v xml:space="preserve"> Processo de indicação validado pela Movida</v>
      </c>
      <c r="H224" s="15"/>
      <c r="I224" s="15" t="str">
        <f>IFERROR(IF(E224 = "Validado","Enviado",IF(AND(G224 = " Link enviado",G224 = " Aguardando envio do link"),"Enviar",IF(G224 = " Aguardando envio do link", "Enviar",(VLOOKUP(B224,LogEnvio!A:B,2,))))),"Enviar")</f>
        <v>Enviado</v>
      </c>
      <c r="J224" s="31">
        <v>18897639</v>
      </c>
      <c r="K224" s="31" t="s">
        <v>1372</v>
      </c>
      <c r="L224" s="31" t="s">
        <v>1373</v>
      </c>
      <c r="M224" s="31" t="s">
        <v>42</v>
      </c>
      <c r="N224" s="31" t="s">
        <v>1700</v>
      </c>
      <c r="O224" s="31" t="s">
        <v>1701</v>
      </c>
      <c r="P224" s="31" t="s">
        <v>1702</v>
      </c>
      <c r="Q224" s="31"/>
      <c r="R224" s="31"/>
      <c r="S224" s="31"/>
      <c r="T224" s="31" t="s">
        <v>107</v>
      </c>
      <c r="U224" s="31" t="s">
        <v>68</v>
      </c>
      <c r="V224" s="31" t="s">
        <v>48</v>
      </c>
      <c r="W224" s="31" t="s">
        <v>1703</v>
      </c>
      <c r="X224" s="31" t="s">
        <v>1704</v>
      </c>
      <c r="Y224" s="31" t="s">
        <v>111</v>
      </c>
      <c r="Z224" s="31" t="s">
        <v>112</v>
      </c>
      <c r="AA224" s="31">
        <v>195.23</v>
      </c>
      <c r="AB224" s="31" t="s">
        <v>490</v>
      </c>
      <c r="AC224" s="31" t="s">
        <v>190</v>
      </c>
      <c r="AD224" s="31" t="s">
        <v>55</v>
      </c>
      <c r="AE224" s="31">
        <v>5</v>
      </c>
      <c r="AF224" s="31" t="s">
        <v>100</v>
      </c>
      <c r="AG224" s="31" t="s">
        <v>57</v>
      </c>
      <c r="AH224" s="31">
        <v>0</v>
      </c>
      <c r="AI224" s="31">
        <v>0</v>
      </c>
      <c r="AJ224" s="31" t="s">
        <v>405</v>
      </c>
      <c r="AK224" s="31" t="s">
        <v>1378</v>
      </c>
      <c r="AL224" s="31" t="s">
        <v>60</v>
      </c>
      <c r="AM224" s="31"/>
      <c r="AN224" s="31" t="s">
        <v>61</v>
      </c>
      <c r="AO224" s="31"/>
      <c r="AP224" s="9" t="str">
        <f t="shared" si="23"/>
        <v>Validado</v>
      </c>
    </row>
    <row r="225" spans="1:42" x14ac:dyDescent="0.25">
      <c r="A225" s="15" t="str">
        <f t="shared" si="18"/>
        <v>STN8I70</v>
      </c>
      <c r="B225" s="15" t="str">
        <f t="shared" si="19"/>
        <v>NIC0770992</v>
      </c>
      <c r="C225" s="15" t="str">
        <f>VLOOKUP(A225,Destinatario!A:B,2,)</f>
        <v>LEANDRO</v>
      </c>
      <c r="D225" s="45">
        <f>VLOOKUP(Y225,CTB!A:C,3,)</f>
        <v>0</v>
      </c>
      <c r="E225" s="4" t="str">
        <f t="shared" ca="1" si="20"/>
        <v>&gt;15 dias</v>
      </c>
      <c r="F225" s="8">
        <f t="shared" si="21"/>
        <v>45476</v>
      </c>
      <c r="G225" s="15" t="str">
        <f t="shared" si="22"/>
        <v xml:space="preserve"> Aguardando envio do link</v>
      </c>
      <c r="H225" s="15"/>
      <c r="I225" s="15" t="str">
        <f ca="1">IFERROR(IF(E225 = "Validado","Enviado",IF(AND(G225 = " Link enviado",G225 = " Aguardando envio do link"),"Enviar",IF(G225 = " Aguardando envio do link", "Enviar",(VLOOKUP(B225,LogEnvio!A:B,2,))))),"Enviar")</f>
        <v>Enviar</v>
      </c>
      <c r="J225" s="31">
        <v>18900870</v>
      </c>
      <c r="K225" s="31" t="s">
        <v>1506</v>
      </c>
      <c r="L225" s="31" t="s">
        <v>1507</v>
      </c>
      <c r="M225" s="31" t="s">
        <v>42</v>
      </c>
      <c r="N225" s="31" t="s">
        <v>1705</v>
      </c>
      <c r="O225" s="31" t="s">
        <v>1706</v>
      </c>
      <c r="P225" s="31" t="s">
        <v>1707</v>
      </c>
      <c r="Q225" s="31"/>
      <c r="R225" s="31"/>
      <c r="S225" s="31"/>
      <c r="T225" s="31" t="s">
        <v>389</v>
      </c>
      <c r="U225" s="31" t="s">
        <v>68</v>
      </c>
      <c r="V225" s="31" t="s">
        <v>464</v>
      </c>
      <c r="W225" s="31" t="s">
        <v>1440</v>
      </c>
      <c r="X225" s="31" t="s">
        <v>414</v>
      </c>
      <c r="Y225" s="31" t="s">
        <v>1441</v>
      </c>
      <c r="Z225" s="31" t="s">
        <v>1442</v>
      </c>
      <c r="AA225" s="31">
        <v>292.85000000000002</v>
      </c>
      <c r="AB225" s="31" t="s">
        <v>464</v>
      </c>
      <c r="AC225" s="31" t="s">
        <v>190</v>
      </c>
      <c r="AD225" s="31" t="s">
        <v>157</v>
      </c>
      <c r="AE225" s="31">
        <v>0</v>
      </c>
      <c r="AF225" s="31" t="s">
        <v>48</v>
      </c>
      <c r="AG225" s="31" t="s">
        <v>57</v>
      </c>
      <c r="AH225" s="31">
        <v>0</v>
      </c>
      <c r="AI225" s="31">
        <v>0</v>
      </c>
      <c r="AJ225" s="31"/>
      <c r="AK225" s="31"/>
      <c r="AL225" s="31" t="s">
        <v>1443</v>
      </c>
      <c r="AM225" s="31"/>
      <c r="AN225" s="31" t="s">
        <v>61</v>
      </c>
      <c r="AO225" s="31"/>
      <c r="AP225" s="9" t="str">
        <f t="shared" ca="1" si="23"/>
        <v>&gt;15 dias</v>
      </c>
    </row>
    <row r="226" spans="1:42" x14ac:dyDescent="0.25">
      <c r="A226" s="15" t="str">
        <f t="shared" si="18"/>
        <v>SSW1H50</v>
      </c>
      <c r="B226" s="15" t="str">
        <f t="shared" si="19"/>
        <v>AL02113114</v>
      </c>
      <c r="C226" s="15" t="str">
        <f>VLOOKUP(A226,Destinatario!A:B,2,)</f>
        <v>CLAUDIA</v>
      </c>
      <c r="D226" s="45">
        <f>VLOOKUP(Y226,CTB!A:C,3,)</f>
        <v>130.16</v>
      </c>
      <c r="E226" s="4" t="str">
        <f t="shared" si="20"/>
        <v>Validado</v>
      </c>
      <c r="F226" s="8">
        <f t="shared" si="21"/>
        <v>45469</v>
      </c>
      <c r="G226" s="15" t="str">
        <f t="shared" si="22"/>
        <v xml:space="preserve"> Processo de indicação validado pela Movida</v>
      </c>
      <c r="H226" s="15"/>
      <c r="I226" s="15" t="str">
        <f>IFERROR(IF(E226 = "Validado","Enviado",IF(AND(G226 = " Link enviado",G226 = " Aguardando envio do link"),"Enviar",IF(G226 = " Aguardando envio do link", "Enviar",(VLOOKUP(B226,LogEnvio!A:B,2,))))),"Enviar")</f>
        <v>Enviado</v>
      </c>
      <c r="J226" s="31">
        <v>18902603</v>
      </c>
      <c r="K226" s="31" t="s">
        <v>1708</v>
      </c>
      <c r="L226" s="31" t="s">
        <v>1709</v>
      </c>
      <c r="M226" s="31" t="s">
        <v>42</v>
      </c>
      <c r="N226" s="31" t="s">
        <v>1710</v>
      </c>
      <c r="O226" s="31" t="s">
        <v>1711</v>
      </c>
      <c r="P226" s="31" t="s">
        <v>1712</v>
      </c>
      <c r="Q226" s="31"/>
      <c r="R226" s="31"/>
      <c r="S226" s="31"/>
      <c r="T226" s="31" t="s">
        <v>753</v>
      </c>
      <c r="U226" s="31" t="s">
        <v>68</v>
      </c>
      <c r="V226" s="31" t="s">
        <v>187</v>
      </c>
      <c r="W226" s="31" t="s">
        <v>1713</v>
      </c>
      <c r="X226" s="31" t="s">
        <v>309</v>
      </c>
      <c r="Y226" s="31" t="s">
        <v>85</v>
      </c>
      <c r="Z226" s="31" t="s">
        <v>86</v>
      </c>
      <c r="AA226" s="31">
        <v>130.16</v>
      </c>
      <c r="AB226" s="31" t="s">
        <v>187</v>
      </c>
      <c r="AC226" s="31" t="s">
        <v>190</v>
      </c>
      <c r="AD226" s="31" t="s">
        <v>55</v>
      </c>
      <c r="AE226" s="31">
        <v>4</v>
      </c>
      <c r="AF226" s="31" t="s">
        <v>88</v>
      </c>
      <c r="AG226" s="31" t="s">
        <v>57</v>
      </c>
      <c r="AH226" s="31">
        <v>0</v>
      </c>
      <c r="AI226" s="31">
        <v>0</v>
      </c>
      <c r="AJ226" s="31" t="s">
        <v>405</v>
      </c>
      <c r="AK226" s="31" t="s">
        <v>1714</v>
      </c>
      <c r="AL226" s="31" t="s">
        <v>60</v>
      </c>
      <c r="AM226" s="31"/>
      <c r="AN226" s="31" t="s">
        <v>61</v>
      </c>
      <c r="AO226" s="31"/>
      <c r="AP226" s="9" t="str">
        <f t="shared" si="23"/>
        <v>Validado</v>
      </c>
    </row>
    <row r="227" spans="1:42" x14ac:dyDescent="0.25">
      <c r="A227" s="15" t="str">
        <f t="shared" si="18"/>
        <v>GCO0E81</v>
      </c>
      <c r="B227" s="15" t="str">
        <f t="shared" si="19"/>
        <v>S040875831</v>
      </c>
      <c r="C227" s="15" t="str">
        <f>VLOOKUP(A227,Destinatario!A:B,2,)</f>
        <v>ADRIANO</v>
      </c>
      <c r="D227" s="45">
        <f>VLOOKUP(Y227,CTB!A:C,3,)</f>
        <v>130.16</v>
      </c>
      <c r="E227" s="4" t="str">
        <f t="shared" si="20"/>
        <v>Validado</v>
      </c>
      <c r="F227" s="8">
        <f t="shared" si="21"/>
        <v>45463</v>
      </c>
      <c r="G227" s="15" t="str">
        <f t="shared" si="22"/>
        <v xml:space="preserve"> Processo de indicação validado pela Movida</v>
      </c>
      <c r="H227" s="15"/>
      <c r="I227" s="15" t="str">
        <f>IFERROR(IF(E227 = "Validado","Enviado",IF(AND(G227 = " Link enviado",G227 = " Aguardando envio do link"),"Enviar",IF(G227 = " Aguardando envio do link", "Enviar",(VLOOKUP(B227,LogEnvio!A:B,2,))))),"Enviar")</f>
        <v>Enviado</v>
      </c>
      <c r="J227" s="31">
        <v>18907847</v>
      </c>
      <c r="K227" s="31" t="s">
        <v>1372</v>
      </c>
      <c r="L227" s="31" t="s">
        <v>1373</v>
      </c>
      <c r="M227" s="31" t="s">
        <v>42</v>
      </c>
      <c r="N227" s="31" t="s">
        <v>1715</v>
      </c>
      <c r="O227" s="31" t="s">
        <v>1716</v>
      </c>
      <c r="P227" s="31" t="s">
        <v>1717</v>
      </c>
      <c r="Q227" s="31"/>
      <c r="R227" s="31"/>
      <c r="S227" s="31"/>
      <c r="T227" s="31" t="s">
        <v>107</v>
      </c>
      <c r="U227" s="31" t="s">
        <v>47</v>
      </c>
      <c r="V227" s="31" t="s">
        <v>48</v>
      </c>
      <c r="W227" s="31" t="s">
        <v>1718</v>
      </c>
      <c r="X227" s="31" t="s">
        <v>1719</v>
      </c>
      <c r="Y227" s="31" t="s">
        <v>85</v>
      </c>
      <c r="Z227" s="31" t="s">
        <v>86</v>
      </c>
      <c r="AA227" s="31">
        <v>130.16</v>
      </c>
      <c r="AB227" s="31" t="s">
        <v>1618</v>
      </c>
      <c r="AC227" s="31" t="s">
        <v>54</v>
      </c>
      <c r="AD227" s="31" t="s">
        <v>55</v>
      </c>
      <c r="AE227" s="31">
        <v>4</v>
      </c>
      <c r="AF227" s="31" t="s">
        <v>88</v>
      </c>
      <c r="AG227" s="31" t="s">
        <v>57</v>
      </c>
      <c r="AH227" s="31"/>
      <c r="AI227" s="31"/>
      <c r="AJ227" s="31" t="s">
        <v>405</v>
      </c>
      <c r="AK227" s="31" t="s">
        <v>1378</v>
      </c>
      <c r="AL227" s="31" t="s">
        <v>60</v>
      </c>
      <c r="AM227" s="31"/>
      <c r="AN227" s="31" t="s">
        <v>61</v>
      </c>
      <c r="AO227" s="31"/>
      <c r="AP227" s="9" t="str">
        <f t="shared" si="23"/>
        <v>Validado</v>
      </c>
    </row>
    <row r="228" spans="1:42" x14ac:dyDescent="0.25">
      <c r="A228" s="15" t="str">
        <f t="shared" si="18"/>
        <v>STV3B60</v>
      </c>
      <c r="B228" s="15" t="str">
        <f t="shared" si="19"/>
        <v>8779G97562</v>
      </c>
      <c r="C228" s="15" t="str">
        <f>VLOOKUP(A228,Destinatario!A:B,2,)</f>
        <v>MATEUS</v>
      </c>
      <c r="D228" s="45">
        <f>VLOOKUP(Y228,CTB!A:C,3,)</f>
        <v>130.16</v>
      </c>
      <c r="E228" s="4" t="str">
        <f t="shared" si="20"/>
        <v>Validado</v>
      </c>
      <c r="F228" s="8">
        <f t="shared" si="21"/>
        <v>45476</v>
      </c>
      <c r="G228" s="15" t="str">
        <f t="shared" si="22"/>
        <v xml:space="preserve"> Processo de indicação validado pela Movida</v>
      </c>
      <c r="H228" s="15"/>
      <c r="I228" s="15" t="str">
        <f>IFERROR(IF(E228 = "Validado","Enviado",IF(AND(G228 = " Link enviado",G228 = " Aguardando envio do link"),"Enviar",IF(G228 = " Aguardando envio do link", "Enviar",(VLOOKUP(B228,LogEnvio!A:B,2,))))),"Enviar")</f>
        <v>Enviado</v>
      </c>
      <c r="J228" s="31">
        <v>18909071</v>
      </c>
      <c r="K228" s="31" t="s">
        <v>1720</v>
      </c>
      <c r="L228" s="31" t="s">
        <v>1721</v>
      </c>
      <c r="M228" s="31" t="s">
        <v>42</v>
      </c>
      <c r="N228" s="31" t="s">
        <v>1722</v>
      </c>
      <c r="O228" s="31" t="s">
        <v>1723</v>
      </c>
      <c r="P228" s="31" t="s">
        <v>1724</v>
      </c>
      <c r="Q228" s="31"/>
      <c r="R228" s="31"/>
      <c r="S228" s="31"/>
      <c r="T228" s="31" t="s">
        <v>737</v>
      </c>
      <c r="U228" s="31" t="s">
        <v>68</v>
      </c>
      <c r="V228" s="31" t="s">
        <v>464</v>
      </c>
      <c r="W228" s="31" t="s">
        <v>1725</v>
      </c>
      <c r="X228" s="31" t="s">
        <v>1726</v>
      </c>
      <c r="Y228" s="31" t="s">
        <v>85</v>
      </c>
      <c r="Z228" s="31" t="s">
        <v>86</v>
      </c>
      <c r="AA228" s="31">
        <v>97.62</v>
      </c>
      <c r="AB228" s="31" t="s">
        <v>464</v>
      </c>
      <c r="AC228" s="31" t="s">
        <v>190</v>
      </c>
      <c r="AD228" s="31" t="s">
        <v>55</v>
      </c>
      <c r="AE228" s="31">
        <v>4</v>
      </c>
      <c r="AF228" s="31" t="s">
        <v>88</v>
      </c>
      <c r="AG228" s="31" t="s">
        <v>57</v>
      </c>
      <c r="AH228" s="31">
        <v>0</v>
      </c>
      <c r="AI228" s="31">
        <v>0</v>
      </c>
      <c r="AJ228" s="31" t="s">
        <v>405</v>
      </c>
      <c r="AK228" s="31" t="s">
        <v>1727</v>
      </c>
      <c r="AL228" s="31" t="s">
        <v>60</v>
      </c>
      <c r="AM228" s="31"/>
      <c r="AN228" s="31" t="s">
        <v>61</v>
      </c>
      <c r="AO228" s="31"/>
      <c r="AP228" s="9" t="str">
        <f t="shared" si="23"/>
        <v>Validado</v>
      </c>
    </row>
    <row r="229" spans="1:42" x14ac:dyDescent="0.25">
      <c r="A229" s="15" t="str">
        <f t="shared" si="18"/>
        <v>SUK1D80</v>
      </c>
      <c r="B229" s="15" t="str">
        <f t="shared" si="19"/>
        <v>1K1624268</v>
      </c>
      <c r="C229" s="15" t="str">
        <f>VLOOKUP(A229,Destinatario!A:B,2,)</f>
        <v>THIAGO</v>
      </c>
      <c r="D229" s="45">
        <f>VLOOKUP(Y229,CTB!A:C,3,)</f>
        <v>130.16</v>
      </c>
      <c r="E229" s="4" t="str">
        <f t="shared" ca="1" si="20"/>
        <v>Entre 8 e 15 dias</v>
      </c>
      <c r="F229" s="8">
        <f t="shared" si="21"/>
        <v>45466</v>
      </c>
      <c r="G229" s="15" t="str">
        <f t="shared" si="22"/>
        <v xml:space="preserve"> Link enviado</v>
      </c>
      <c r="H229" s="15"/>
      <c r="I229" s="15">
        <f ca="1">IFERROR(IF(E229 = "Validado","Enviado",IF(AND(G229 = " Link enviado",G229 = " Aguardando envio do link"),"Enviar",IF(G229 = " Aguardando envio do link", "Enviar",(VLOOKUP(B229,LogEnvio!A:B,2,))))),"Enviar")</f>
        <v>45435.50317358796</v>
      </c>
      <c r="J229" s="31">
        <v>18912654</v>
      </c>
      <c r="K229" s="31" t="s">
        <v>1124</v>
      </c>
      <c r="L229" s="31" t="s">
        <v>1125</v>
      </c>
      <c r="M229" s="31" t="s">
        <v>42</v>
      </c>
      <c r="N229" s="31" t="s">
        <v>1728</v>
      </c>
      <c r="O229" s="31" t="s">
        <v>1729</v>
      </c>
      <c r="P229" s="31" t="s">
        <v>1730</v>
      </c>
      <c r="Q229" s="31"/>
      <c r="R229" s="31"/>
      <c r="S229" s="31"/>
      <c r="T229" s="31" t="s">
        <v>195</v>
      </c>
      <c r="U229" s="31" t="s">
        <v>68</v>
      </c>
      <c r="V229" s="31" t="s">
        <v>1584</v>
      </c>
      <c r="W229" s="31" t="s">
        <v>1731</v>
      </c>
      <c r="X229" s="31" t="s">
        <v>1130</v>
      </c>
      <c r="Y229" s="31" t="s">
        <v>85</v>
      </c>
      <c r="Z229" s="31" t="s">
        <v>86</v>
      </c>
      <c r="AA229" s="31">
        <v>130.16</v>
      </c>
      <c r="AB229" s="31" t="s">
        <v>1364</v>
      </c>
      <c r="AC229" s="31" t="s">
        <v>190</v>
      </c>
      <c r="AD229" s="31" t="s">
        <v>157</v>
      </c>
      <c r="AE229" s="31">
        <v>4</v>
      </c>
      <c r="AF229" s="31" t="s">
        <v>88</v>
      </c>
      <c r="AG229" s="31" t="s">
        <v>57</v>
      </c>
      <c r="AH229" s="31">
        <v>0</v>
      </c>
      <c r="AI229" s="31">
        <v>0</v>
      </c>
      <c r="AJ229" s="31" t="s">
        <v>405</v>
      </c>
      <c r="AK229" s="31"/>
      <c r="AL229" s="31" t="s">
        <v>158</v>
      </c>
      <c r="AM229" s="31"/>
      <c r="AN229" s="31" t="s">
        <v>61</v>
      </c>
      <c r="AO229" s="31"/>
      <c r="AP229" s="9" t="str">
        <f t="shared" ca="1" si="23"/>
        <v>Entre 8 e 15 dias</v>
      </c>
    </row>
    <row r="230" spans="1:42" x14ac:dyDescent="0.25">
      <c r="A230" s="15" t="str">
        <f t="shared" si="18"/>
        <v>GID0G81</v>
      </c>
      <c r="B230" s="15" t="str">
        <f t="shared" si="19"/>
        <v>S040891772</v>
      </c>
      <c r="C230" s="15" t="str">
        <f>VLOOKUP(A230,Destinatario!A:B,2,)</f>
        <v>EDMILTON</v>
      </c>
      <c r="D230" s="45">
        <f>VLOOKUP(Y230,CTB!A:C,3,)</f>
        <v>130.16</v>
      </c>
      <c r="E230" s="4" t="str">
        <f t="shared" si="20"/>
        <v>Validado</v>
      </c>
      <c r="F230" s="8">
        <f t="shared" si="21"/>
        <v>45463</v>
      </c>
      <c r="G230" s="15" t="str">
        <f t="shared" si="22"/>
        <v xml:space="preserve"> Processo de indicação validado pela Movida</v>
      </c>
      <c r="H230" s="15"/>
      <c r="I230" s="15" t="str">
        <f>IFERROR(IF(E230 = "Validado","Enviado",IF(AND(G230 = " Link enviado",G230 = " Aguardando envio do link"),"Enviar",IF(G230 = " Aguardando envio do link", "Enviar",(VLOOKUP(B230,LogEnvio!A:B,2,))))),"Enviar")</f>
        <v>Enviado</v>
      </c>
      <c r="J230" s="31">
        <v>18917831</v>
      </c>
      <c r="K230" s="31" t="s">
        <v>1732</v>
      </c>
      <c r="L230" s="31" t="s">
        <v>1733</v>
      </c>
      <c r="M230" s="31" t="s">
        <v>42</v>
      </c>
      <c r="N230" s="31" t="s">
        <v>1734</v>
      </c>
      <c r="O230" s="31" t="s">
        <v>1735</v>
      </c>
      <c r="P230" s="31" t="s">
        <v>1736</v>
      </c>
      <c r="Q230" s="31"/>
      <c r="R230" s="31"/>
      <c r="S230" s="31"/>
      <c r="T230" s="31" t="s">
        <v>107</v>
      </c>
      <c r="U230" s="31" t="s">
        <v>47</v>
      </c>
      <c r="V230" s="31" t="s">
        <v>1618</v>
      </c>
      <c r="W230" s="31" t="s">
        <v>1737</v>
      </c>
      <c r="X230" s="31" t="s">
        <v>1738</v>
      </c>
      <c r="Y230" s="31" t="s">
        <v>85</v>
      </c>
      <c r="Z230" s="31" t="s">
        <v>86</v>
      </c>
      <c r="AA230" s="31">
        <v>130.16</v>
      </c>
      <c r="AB230" s="31" t="s">
        <v>1618</v>
      </c>
      <c r="AC230" s="31" t="s">
        <v>1071</v>
      </c>
      <c r="AD230" s="31" t="s">
        <v>55</v>
      </c>
      <c r="AE230" s="31">
        <v>4</v>
      </c>
      <c r="AF230" s="31" t="s">
        <v>88</v>
      </c>
      <c r="AG230" s="31" t="s">
        <v>57</v>
      </c>
      <c r="AH230" s="31"/>
      <c r="AI230" s="31"/>
      <c r="AJ230" s="31" t="s">
        <v>512</v>
      </c>
      <c r="AK230" s="31" t="s">
        <v>1739</v>
      </c>
      <c r="AL230" s="31" t="s">
        <v>60</v>
      </c>
      <c r="AM230" s="31"/>
      <c r="AN230" s="31"/>
      <c r="AO230" s="31"/>
      <c r="AP230" s="9" t="str">
        <f t="shared" si="23"/>
        <v>Validado</v>
      </c>
    </row>
    <row r="231" spans="1:42" x14ac:dyDescent="0.25">
      <c r="A231" s="15" t="str">
        <f t="shared" si="18"/>
        <v>SVI8D50</v>
      </c>
      <c r="B231" s="15" t="str">
        <f t="shared" si="19"/>
        <v>AG08124265</v>
      </c>
      <c r="C231" s="15" t="str">
        <f>VLOOKUP(A231,Destinatario!A:B,2,)</f>
        <v>CLAUDIA</v>
      </c>
      <c r="D231" s="45">
        <f>VLOOKUP(Y231,CTB!A:C,3,)</f>
        <v>195.23</v>
      </c>
      <c r="E231" s="4" t="str">
        <f t="shared" ca="1" si="20"/>
        <v>&gt;15 dias</v>
      </c>
      <c r="F231" s="8">
        <f t="shared" si="21"/>
        <v>45472</v>
      </c>
      <c r="G231" s="15" t="str">
        <f t="shared" si="22"/>
        <v xml:space="preserve"> Upload Cnh pendente</v>
      </c>
      <c r="H231" s="15"/>
      <c r="I231" s="15">
        <f ca="1">IFERROR(IF(E231 = "Validado","Enviado",IF(AND(G231 = " Link enviado",G231 = " Aguardando envio do link"),"Enviar",IF(G231 = " Aguardando envio do link", "Enviar",(VLOOKUP(B231,LogEnvio!A:B,2,))))),"Enviar")</f>
        <v>45439.548780405094</v>
      </c>
      <c r="J231">
        <v>18920352</v>
      </c>
      <c r="K231" t="s">
        <v>1740</v>
      </c>
      <c r="L231" t="s">
        <v>1741</v>
      </c>
      <c r="M231" t="s">
        <v>42</v>
      </c>
      <c r="N231" t="s">
        <v>1742</v>
      </c>
      <c r="O231" t="s">
        <v>1743</v>
      </c>
      <c r="P231" t="s">
        <v>1744</v>
      </c>
      <c r="T231" t="s">
        <v>1745</v>
      </c>
      <c r="U231" t="s">
        <v>47</v>
      </c>
      <c r="V231" t="s">
        <v>1522</v>
      </c>
      <c r="W231" t="s">
        <v>1746</v>
      </c>
      <c r="X231" t="s">
        <v>1747</v>
      </c>
      <c r="Y231" t="s">
        <v>1748</v>
      </c>
      <c r="Z231" t="s">
        <v>1749</v>
      </c>
      <c r="AA231">
        <v>195.23</v>
      </c>
      <c r="AB231" t="s">
        <v>1522</v>
      </c>
      <c r="AC231" t="s">
        <v>54</v>
      </c>
      <c r="AD231" t="s">
        <v>157</v>
      </c>
      <c r="AE231">
        <v>5</v>
      </c>
      <c r="AF231" t="s">
        <v>100</v>
      </c>
      <c r="AG231" t="s">
        <v>57</v>
      </c>
      <c r="AJ231" t="s">
        <v>512</v>
      </c>
      <c r="AL231" t="s">
        <v>310</v>
      </c>
      <c r="AN231" t="s">
        <v>61</v>
      </c>
      <c r="AP231" s="9" t="str">
        <f t="shared" ca="1" si="23"/>
        <v>&gt;15 dias</v>
      </c>
    </row>
    <row r="232" spans="1:42" x14ac:dyDescent="0.25">
      <c r="A232" s="15" t="str">
        <f t="shared" si="18"/>
        <v>STD4B10</v>
      </c>
      <c r="B232" s="15" t="str">
        <f t="shared" si="19"/>
        <v>S430707938</v>
      </c>
      <c r="C232" s="15" t="str">
        <f>VLOOKUP(A232,Destinatario!A:B,2,)</f>
        <v>THIAGO</v>
      </c>
      <c r="D232" s="45">
        <f>VLOOKUP(Y232,CTB!A:C,3,)</f>
        <v>293.47000000000003</v>
      </c>
      <c r="E232" s="4" t="str">
        <f t="shared" si="20"/>
        <v>Validado</v>
      </c>
      <c r="F232" s="8">
        <f t="shared" si="21"/>
        <v>45463</v>
      </c>
      <c r="G232" s="15" t="str">
        <f t="shared" si="22"/>
        <v xml:space="preserve"> Processo de indicação validado pela Movida</v>
      </c>
      <c r="H232" s="15"/>
      <c r="I232" s="15" t="str">
        <f>IFERROR(IF(E232 = "Validado","Enviado",IF(AND(G232 = " Link enviado",G232 = " Aguardando envio do link"),"Enviar",IF(G232 = " Aguardando envio do link", "Enviar",(VLOOKUP(B232,LogEnvio!A:B,2,))))),"Enviar")</f>
        <v>Enviado</v>
      </c>
      <c r="J232">
        <v>18923027</v>
      </c>
      <c r="K232" t="s">
        <v>1750</v>
      </c>
      <c r="L232" t="s">
        <v>1751</v>
      </c>
      <c r="M232" t="s">
        <v>42</v>
      </c>
      <c r="N232" t="s">
        <v>1752</v>
      </c>
      <c r="O232" t="s">
        <v>1753</v>
      </c>
      <c r="P232" t="s">
        <v>1754</v>
      </c>
      <c r="T232" t="s">
        <v>1755</v>
      </c>
      <c r="U232" t="s">
        <v>47</v>
      </c>
      <c r="V232" t="s">
        <v>48</v>
      </c>
      <c r="W232" t="s">
        <v>1756</v>
      </c>
      <c r="X232" t="s">
        <v>1757</v>
      </c>
      <c r="Y232" t="s">
        <v>255</v>
      </c>
      <c r="Z232" t="s">
        <v>256</v>
      </c>
      <c r="AA232">
        <v>293.47000000000003</v>
      </c>
      <c r="AB232" t="s">
        <v>1618</v>
      </c>
      <c r="AC232" t="s">
        <v>54</v>
      </c>
      <c r="AD232" t="s">
        <v>55</v>
      </c>
      <c r="AE232">
        <v>7</v>
      </c>
      <c r="AF232" t="s">
        <v>56</v>
      </c>
      <c r="AG232" t="s">
        <v>57</v>
      </c>
      <c r="AJ232" t="s">
        <v>512</v>
      </c>
      <c r="AK232" t="s">
        <v>1758</v>
      </c>
      <c r="AL232" t="s">
        <v>60</v>
      </c>
      <c r="AN232" t="s">
        <v>61</v>
      </c>
      <c r="AP232" s="9" t="str">
        <f t="shared" si="23"/>
        <v>Validado</v>
      </c>
    </row>
    <row r="233" spans="1:42" x14ac:dyDescent="0.25">
      <c r="A233" s="15" t="str">
        <f t="shared" si="18"/>
        <v>GCC3E31</v>
      </c>
      <c r="B233" s="15" t="str">
        <f t="shared" si="19"/>
        <v>R755658809</v>
      </c>
      <c r="C233" s="15" t="str">
        <f>VLOOKUP(A233,Destinatario!A:B,2,)</f>
        <v>HENRIQUE</v>
      </c>
      <c r="D233" s="45">
        <f>VLOOKUP(Y233,CTB!A:C,3,)</f>
        <v>130.16</v>
      </c>
      <c r="E233" s="4" t="str">
        <f t="shared" si="20"/>
        <v>Validado</v>
      </c>
      <c r="F233" s="8">
        <f t="shared" si="21"/>
        <v>45481</v>
      </c>
      <c r="G233" s="15" t="str">
        <f t="shared" si="22"/>
        <v xml:space="preserve"> Processo de indicação validado pela Movida</v>
      </c>
      <c r="H233" s="15"/>
      <c r="I233" s="15" t="str">
        <f>IFERROR(IF(E233 = "Validado","Enviado",IF(AND(G233 = " Link enviado",G233 = " Aguardando envio do link"),"Enviar",IF(G233 = " Aguardando envio do link", "Enviar",(VLOOKUP(B233,LogEnvio!A:B,2,))))),"Enviar")</f>
        <v>Enviado</v>
      </c>
      <c r="J233">
        <v>18924722</v>
      </c>
      <c r="K233" t="s">
        <v>1759</v>
      </c>
      <c r="L233" t="s">
        <v>1760</v>
      </c>
      <c r="M233" t="s">
        <v>42</v>
      </c>
      <c r="N233" t="s">
        <v>1761</v>
      </c>
      <c r="O233" t="s">
        <v>1762</v>
      </c>
      <c r="P233" t="s">
        <v>1763</v>
      </c>
      <c r="T233" t="s">
        <v>127</v>
      </c>
      <c r="U233" t="s">
        <v>47</v>
      </c>
      <c r="V233" t="s">
        <v>1764</v>
      </c>
      <c r="W233" t="s">
        <v>1765</v>
      </c>
      <c r="X233" t="s">
        <v>975</v>
      </c>
      <c r="Y233" t="s">
        <v>85</v>
      </c>
      <c r="Z233" t="s">
        <v>86</v>
      </c>
      <c r="AA233">
        <v>130.16</v>
      </c>
      <c r="AB233" t="s">
        <v>1764</v>
      </c>
      <c r="AC233" t="s">
        <v>190</v>
      </c>
      <c r="AD233" t="s">
        <v>55</v>
      </c>
      <c r="AE233">
        <v>4</v>
      </c>
      <c r="AF233" t="s">
        <v>88</v>
      </c>
      <c r="AG233" t="s">
        <v>57</v>
      </c>
      <c r="AJ233" t="s">
        <v>512</v>
      </c>
      <c r="AK233" t="s">
        <v>1766</v>
      </c>
      <c r="AL233" t="s">
        <v>60</v>
      </c>
      <c r="AP233" s="9" t="str">
        <f t="shared" si="23"/>
        <v>Validado</v>
      </c>
    </row>
    <row r="234" spans="1:42" x14ac:dyDescent="0.25">
      <c r="A234" s="15" t="str">
        <f t="shared" si="18"/>
        <v>SVH7E11</v>
      </c>
      <c r="B234" s="15" t="str">
        <f t="shared" si="19"/>
        <v>R756245184</v>
      </c>
      <c r="C234" s="15" t="str">
        <f>VLOOKUP(A234,Destinatario!A:B,2,)</f>
        <v>EDMILTON</v>
      </c>
      <c r="D234" s="45">
        <f>VLOOKUP(Y234,CTB!A:C,3,)</f>
        <v>130.16</v>
      </c>
      <c r="E234" s="4" t="str">
        <f t="shared" si="20"/>
        <v>Validado</v>
      </c>
      <c r="F234" s="8">
        <f t="shared" si="21"/>
        <v>45482</v>
      </c>
      <c r="G234" s="15" t="str">
        <f t="shared" si="22"/>
        <v xml:space="preserve"> Processo de indicação validado pela Movida</v>
      </c>
      <c r="H234" s="15"/>
      <c r="I234" s="15" t="str">
        <f>IFERROR(IF(E234 = "Validado","Enviado",IF(AND(G234 = " Link enviado",G234 = " Aguardando envio do link"),"Enviar",IF(G234 = " Aguardando envio do link", "Enviar",(VLOOKUP(B234,LogEnvio!A:B,2,))))),"Enviar")</f>
        <v>Enviado</v>
      </c>
      <c r="J234">
        <v>18925054</v>
      </c>
      <c r="K234" t="s">
        <v>1767</v>
      </c>
      <c r="L234" t="s">
        <v>1768</v>
      </c>
      <c r="M234" t="s">
        <v>42</v>
      </c>
      <c r="N234" t="s">
        <v>1769</v>
      </c>
      <c r="O234" t="s">
        <v>1770</v>
      </c>
      <c r="P234" t="s">
        <v>1771</v>
      </c>
      <c r="T234" t="s">
        <v>127</v>
      </c>
      <c r="U234" t="s">
        <v>47</v>
      </c>
      <c r="V234" t="s">
        <v>1772</v>
      </c>
      <c r="W234" t="s">
        <v>1773</v>
      </c>
      <c r="X234" t="s">
        <v>1774</v>
      </c>
      <c r="Y234" t="s">
        <v>85</v>
      </c>
      <c r="Z234" t="s">
        <v>86</v>
      </c>
      <c r="AA234">
        <v>130.16</v>
      </c>
      <c r="AB234" t="s">
        <v>1772</v>
      </c>
      <c r="AC234" t="s">
        <v>54</v>
      </c>
      <c r="AD234" t="s">
        <v>55</v>
      </c>
      <c r="AE234">
        <v>4</v>
      </c>
      <c r="AF234" t="s">
        <v>88</v>
      </c>
      <c r="AG234" t="s">
        <v>57</v>
      </c>
      <c r="AJ234" t="s">
        <v>512</v>
      </c>
      <c r="AK234" t="s">
        <v>1775</v>
      </c>
      <c r="AL234" t="s">
        <v>60</v>
      </c>
      <c r="AN234" t="s">
        <v>61</v>
      </c>
      <c r="AP234" s="9" t="str">
        <f t="shared" si="23"/>
        <v>Validado</v>
      </c>
    </row>
    <row r="235" spans="1:42" x14ac:dyDescent="0.25">
      <c r="A235" s="15" t="str">
        <f t="shared" si="18"/>
        <v>STK6F80</v>
      </c>
      <c r="B235" s="15" t="str">
        <f t="shared" si="19"/>
        <v>S041051607</v>
      </c>
      <c r="C235" s="15" t="str">
        <f>VLOOKUP(A235,Destinatario!A:B,2,)</f>
        <v>ADRIANO</v>
      </c>
      <c r="D235" s="45">
        <f>VLOOKUP(Y235,CTB!A:C,3,)</f>
        <v>130.16</v>
      </c>
      <c r="E235" s="4" t="str">
        <f t="shared" ca="1" si="20"/>
        <v>Entre 8 e 15 dias</v>
      </c>
      <c r="F235" s="8">
        <f t="shared" si="21"/>
        <v>45470</v>
      </c>
      <c r="G235" s="15" t="str">
        <f t="shared" si="22"/>
        <v xml:space="preserve"> Upload Cnh pendente</v>
      </c>
      <c r="H235" s="15"/>
      <c r="I235" s="15">
        <f ca="1">IFERROR(IF(E235 = "Validado","Enviado",IF(AND(G235 = " Link enviado",G235 = " Aguardando envio do link"),"Enviar",IF(G235 = " Aguardando envio do link", "Enviar",(VLOOKUP(B235,LogEnvio!A:B,2,))))),"Enviar")</f>
        <v>45439.548935891202</v>
      </c>
      <c r="J235">
        <v>18927428</v>
      </c>
      <c r="K235" t="s">
        <v>1776</v>
      </c>
      <c r="L235" t="s">
        <v>1777</v>
      </c>
      <c r="M235" t="s">
        <v>42</v>
      </c>
      <c r="N235" t="s">
        <v>1778</v>
      </c>
      <c r="O235" t="s">
        <v>1779</v>
      </c>
      <c r="P235" t="s">
        <v>1780</v>
      </c>
      <c r="T235" t="s">
        <v>107</v>
      </c>
      <c r="U235" t="s">
        <v>68</v>
      </c>
      <c r="V235" t="s">
        <v>48</v>
      </c>
      <c r="W235" t="s">
        <v>1781</v>
      </c>
      <c r="X235" t="s">
        <v>1782</v>
      </c>
      <c r="Y235" t="s">
        <v>85</v>
      </c>
      <c r="Z235" t="s">
        <v>86</v>
      </c>
      <c r="AA235">
        <v>130.16</v>
      </c>
      <c r="AB235" t="s">
        <v>490</v>
      </c>
      <c r="AC235" t="s">
        <v>190</v>
      </c>
      <c r="AD235" t="s">
        <v>157</v>
      </c>
      <c r="AE235">
        <v>4</v>
      </c>
      <c r="AF235" t="s">
        <v>88</v>
      </c>
      <c r="AG235" t="s">
        <v>57</v>
      </c>
      <c r="AH235">
        <v>0</v>
      </c>
      <c r="AI235">
        <v>0</v>
      </c>
      <c r="AJ235" t="s">
        <v>512</v>
      </c>
      <c r="AL235" t="s">
        <v>310</v>
      </c>
      <c r="AN235" t="s">
        <v>61</v>
      </c>
      <c r="AP235" s="9" t="str">
        <f t="shared" ca="1" si="23"/>
        <v>Entre 8 e 15 dias</v>
      </c>
    </row>
    <row r="236" spans="1:42" x14ac:dyDescent="0.25">
      <c r="A236" s="15" t="str">
        <f t="shared" si="18"/>
        <v>STP5A11</v>
      </c>
      <c r="B236" s="15" t="str">
        <f t="shared" si="19"/>
        <v>S041044942</v>
      </c>
      <c r="C236" s="15" t="str">
        <f>VLOOKUP(A236,Destinatario!A:B,2,)</f>
        <v>MATEUS</v>
      </c>
      <c r="D236" s="45">
        <f>VLOOKUP(Y236,CTB!A:C,3,)</f>
        <v>195.23</v>
      </c>
      <c r="E236" s="4" t="str">
        <f t="shared" si="20"/>
        <v>Validado</v>
      </c>
      <c r="F236" s="8">
        <f t="shared" si="21"/>
        <v>45470</v>
      </c>
      <c r="G236" s="15" t="str">
        <f t="shared" si="22"/>
        <v xml:space="preserve"> Processo de indicação validado pela Movida</v>
      </c>
      <c r="H236" s="15"/>
      <c r="I236" s="15" t="str">
        <f>IFERROR(IF(E236 = "Validado","Enviado",IF(AND(G236 = " Link enviado",G236 = " Aguardando envio do link"),"Enviar",IF(G236 = " Aguardando envio do link", "Enviar",(VLOOKUP(B236,LogEnvio!A:B,2,))))),"Enviar")</f>
        <v>Enviado</v>
      </c>
      <c r="J236">
        <v>18927581</v>
      </c>
      <c r="K236" t="s">
        <v>1783</v>
      </c>
      <c r="L236" t="s">
        <v>1784</v>
      </c>
      <c r="M236" t="s">
        <v>42</v>
      </c>
      <c r="N236" t="s">
        <v>1785</v>
      </c>
      <c r="O236" t="s">
        <v>1786</v>
      </c>
      <c r="P236" t="s">
        <v>1787</v>
      </c>
      <c r="R236" t="s">
        <v>1787</v>
      </c>
      <c r="T236" t="s">
        <v>107</v>
      </c>
      <c r="U236" t="s">
        <v>68</v>
      </c>
      <c r="V236" t="s">
        <v>48</v>
      </c>
      <c r="W236" t="s">
        <v>1788</v>
      </c>
      <c r="X236" t="s">
        <v>1789</v>
      </c>
      <c r="Y236" t="s">
        <v>111</v>
      </c>
      <c r="Z236" t="s">
        <v>112</v>
      </c>
      <c r="AA236">
        <v>195.23</v>
      </c>
      <c r="AB236" t="s">
        <v>490</v>
      </c>
      <c r="AC236" t="s">
        <v>190</v>
      </c>
      <c r="AD236" t="s">
        <v>55</v>
      </c>
      <c r="AE236">
        <v>5</v>
      </c>
      <c r="AF236" t="s">
        <v>100</v>
      </c>
      <c r="AG236" t="s">
        <v>57</v>
      </c>
      <c r="AH236">
        <v>0</v>
      </c>
      <c r="AI236">
        <v>0</v>
      </c>
      <c r="AJ236" t="s">
        <v>512</v>
      </c>
      <c r="AK236" t="s">
        <v>1790</v>
      </c>
      <c r="AL236" t="s">
        <v>60</v>
      </c>
      <c r="AN236" t="s">
        <v>61</v>
      </c>
      <c r="AP236" s="9" t="str">
        <f t="shared" si="23"/>
        <v>Validado</v>
      </c>
    </row>
    <row r="237" spans="1:42" x14ac:dyDescent="0.25">
      <c r="A237" s="15" t="str">
        <f t="shared" si="18"/>
        <v>SYG0D30</v>
      </c>
      <c r="B237" s="15" t="str">
        <f t="shared" si="19"/>
        <v>X002951679</v>
      </c>
      <c r="C237" s="15" t="str">
        <f>VLOOKUP(A237,Destinatario!A:B,2,)</f>
        <v>LEANDRO</v>
      </c>
      <c r="D237" s="45">
        <f>VLOOKUP(Y237,CTB!A:C,3,)</f>
        <v>130.16</v>
      </c>
      <c r="E237" s="4" t="str">
        <f t="shared" si="20"/>
        <v>Validado</v>
      </c>
      <c r="F237" s="8">
        <f t="shared" si="21"/>
        <v>45469</v>
      </c>
      <c r="G237" s="15" t="str">
        <f t="shared" si="22"/>
        <v xml:space="preserve"> Processo de indicação validado pela Movida</v>
      </c>
      <c r="H237" s="15"/>
      <c r="I237" s="15" t="str">
        <f>IFERROR(IF(E237 = "Validado","Enviado",IF(AND(G237 = " Link enviado",G237 = " Aguardando envio do link"),"Enviar",IF(G237 = " Aguardando envio do link", "Enviar",(VLOOKUP(B237,LogEnvio!A:B,2,))))),"Enviar")</f>
        <v>Enviado</v>
      </c>
      <c r="J237">
        <v>18928442</v>
      </c>
      <c r="K237" t="s">
        <v>1791</v>
      </c>
      <c r="L237" t="s">
        <v>1792</v>
      </c>
      <c r="M237" t="s">
        <v>42</v>
      </c>
      <c r="N237" t="s">
        <v>1793</v>
      </c>
      <c r="O237" t="s">
        <v>1794</v>
      </c>
      <c r="P237" t="s">
        <v>1795</v>
      </c>
      <c r="T237" t="s">
        <v>389</v>
      </c>
      <c r="U237" t="s">
        <v>47</v>
      </c>
      <c r="V237" t="s">
        <v>187</v>
      </c>
      <c r="W237" t="s">
        <v>1796</v>
      </c>
      <c r="X237" t="s">
        <v>1797</v>
      </c>
      <c r="Y237" t="s">
        <v>85</v>
      </c>
      <c r="Z237" t="s">
        <v>86</v>
      </c>
      <c r="AA237">
        <v>130.16</v>
      </c>
      <c r="AB237" t="s">
        <v>187</v>
      </c>
      <c r="AC237" t="s">
        <v>54</v>
      </c>
      <c r="AD237" t="s">
        <v>55</v>
      </c>
      <c r="AE237">
        <v>4</v>
      </c>
      <c r="AF237" t="s">
        <v>88</v>
      </c>
      <c r="AG237" t="s">
        <v>57</v>
      </c>
      <c r="AJ237" t="s">
        <v>512</v>
      </c>
      <c r="AK237" t="s">
        <v>1798</v>
      </c>
      <c r="AL237" t="s">
        <v>60</v>
      </c>
      <c r="AN237" t="s">
        <v>61</v>
      </c>
      <c r="AP237" s="9" t="str">
        <f t="shared" si="23"/>
        <v>Validado</v>
      </c>
    </row>
    <row r="238" spans="1:42" x14ac:dyDescent="0.25">
      <c r="A238" s="15" t="str">
        <f t="shared" si="18"/>
        <v>SVY0D80</v>
      </c>
      <c r="B238" s="15" t="str">
        <f t="shared" si="19"/>
        <v>G927800783</v>
      </c>
      <c r="C238" s="15" t="str">
        <f>VLOOKUP(A238,Destinatario!A:B,2,)</f>
        <v>ADRIANO</v>
      </c>
      <c r="D238" s="45">
        <f>VLOOKUP(Y238,CTB!A:C,3,)</f>
        <v>293.47000000000003</v>
      </c>
      <c r="E238" s="4" t="str">
        <f t="shared" si="20"/>
        <v>Validado</v>
      </c>
      <c r="F238" s="8">
        <f t="shared" si="21"/>
        <v>45476</v>
      </c>
      <c r="G238" s="15" t="str">
        <f t="shared" si="22"/>
        <v xml:space="preserve"> Processo de indicação validado pela Movida</v>
      </c>
      <c r="H238" s="15"/>
      <c r="I238" s="15" t="str">
        <f>IFERROR(IF(E238 = "Validado","Enviado",IF(AND(G238 = " Link enviado",G238 = " Aguardando envio do link"),"Enviar",IF(G238 = " Aguardando envio do link", "Enviar",(VLOOKUP(B238,LogEnvio!A:B,2,))))),"Enviar")</f>
        <v>Enviado</v>
      </c>
      <c r="J238">
        <v>18932085</v>
      </c>
      <c r="K238" t="s">
        <v>1541</v>
      </c>
      <c r="L238" t="s">
        <v>1542</v>
      </c>
      <c r="M238" t="s">
        <v>42</v>
      </c>
      <c r="N238" t="s">
        <v>1799</v>
      </c>
      <c r="O238" t="s">
        <v>1800</v>
      </c>
      <c r="P238" t="s">
        <v>1801</v>
      </c>
      <c r="T238" t="s">
        <v>1449</v>
      </c>
      <c r="U238" t="s">
        <v>68</v>
      </c>
      <c r="V238" t="s">
        <v>464</v>
      </c>
      <c r="W238" t="s">
        <v>1802</v>
      </c>
      <c r="X238" t="s">
        <v>1803</v>
      </c>
      <c r="Y238" t="s">
        <v>626</v>
      </c>
      <c r="Z238" t="s">
        <v>627</v>
      </c>
      <c r="AA238">
        <v>220.1</v>
      </c>
      <c r="AB238" t="s">
        <v>464</v>
      </c>
      <c r="AC238" t="s">
        <v>190</v>
      </c>
      <c r="AD238" t="s">
        <v>55</v>
      </c>
      <c r="AE238">
        <v>7</v>
      </c>
      <c r="AF238" t="s">
        <v>56</v>
      </c>
      <c r="AG238" t="s">
        <v>57</v>
      </c>
      <c r="AH238">
        <v>0</v>
      </c>
      <c r="AI238">
        <v>0</v>
      </c>
      <c r="AJ238" t="s">
        <v>679</v>
      </c>
      <c r="AK238" t="s">
        <v>1804</v>
      </c>
      <c r="AL238" t="s">
        <v>60</v>
      </c>
      <c r="AN238" t="s">
        <v>61</v>
      </c>
      <c r="AP238" s="9" t="str">
        <f t="shared" si="23"/>
        <v>Validado</v>
      </c>
    </row>
    <row r="239" spans="1:42" x14ac:dyDescent="0.25">
      <c r="A239" s="15" t="str">
        <f t="shared" si="18"/>
        <v>FQC1D91</v>
      </c>
      <c r="B239" s="15" t="str">
        <f t="shared" si="19"/>
        <v>E300038712</v>
      </c>
      <c r="C239" s="15" t="str">
        <f>VLOOKUP(A239,Destinatario!A:B,2,)</f>
        <v>CLAUDIA</v>
      </c>
      <c r="D239" s="45">
        <f>VLOOKUP(Y239,CTB!A:C,3,)</f>
        <v>130.16</v>
      </c>
      <c r="E239" s="4" t="str">
        <f t="shared" ca="1" si="20"/>
        <v>Entre 8 e 15 dias</v>
      </c>
      <c r="F239" s="8">
        <f t="shared" si="21"/>
        <v>45464</v>
      </c>
      <c r="G239" s="15" t="str">
        <f t="shared" si="22"/>
        <v xml:space="preserve"> Link enviado</v>
      </c>
      <c r="H239" s="15"/>
      <c r="I239" s="15">
        <f ca="1">IFERROR(IF(E239 = "Validado","Enviado",IF(AND(G239 = " Link enviado",G239 = " Aguardando envio do link"),"Enviar",IF(G239 = " Aguardando envio do link", "Enviar",(VLOOKUP(B239,LogEnvio!A:B,2,))))),"Enviar")</f>
        <v>45439.548811180553</v>
      </c>
      <c r="J239">
        <v>18938678</v>
      </c>
      <c r="K239" t="s">
        <v>1805</v>
      </c>
      <c r="L239" t="s">
        <v>1806</v>
      </c>
      <c r="M239" t="s">
        <v>42</v>
      </c>
      <c r="N239" t="s">
        <v>1807</v>
      </c>
      <c r="O239" t="s">
        <v>1808</v>
      </c>
      <c r="P239" t="s">
        <v>1809</v>
      </c>
      <c r="T239" t="s">
        <v>1810</v>
      </c>
      <c r="U239" t="s">
        <v>47</v>
      </c>
      <c r="V239" t="s">
        <v>48</v>
      </c>
      <c r="W239" t="s">
        <v>1811</v>
      </c>
      <c r="X239" t="s">
        <v>1812</v>
      </c>
      <c r="Y239" t="s">
        <v>85</v>
      </c>
      <c r="Z239" t="s">
        <v>86</v>
      </c>
      <c r="AA239">
        <v>130.16</v>
      </c>
      <c r="AB239" t="s">
        <v>1096</v>
      </c>
      <c r="AC239" t="s">
        <v>54</v>
      </c>
      <c r="AD239" t="s">
        <v>157</v>
      </c>
      <c r="AE239">
        <v>4</v>
      </c>
      <c r="AF239" t="s">
        <v>88</v>
      </c>
      <c r="AG239" t="s">
        <v>57</v>
      </c>
      <c r="AJ239" t="s">
        <v>679</v>
      </c>
      <c r="AL239" t="s">
        <v>158</v>
      </c>
      <c r="AN239" t="s">
        <v>61</v>
      </c>
      <c r="AP239" s="9" t="str">
        <f t="shared" ca="1" si="23"/>
        <v>Entre 8 e 15 dias</v>
      </c>
    </row>
    <row r="240" spans="1:42" x14ac:dyDescent="0.25">
      <c r="A240" s="15" t="str">
        <f t="shared" si="18"/>
        <v>SYG0D08</v>
      </c>
      <c r="B240" s="15" t="str">
        <f t="shared" si="19"/>
        <v>C002512720</v>
      </c>
      <c r="C240" s="15" t="str">
        <f>VLOOKUP(A240,Destinatario!A:B,2,)</f>
        <v>THIAGO</v>
      </c>
      <c r="D240" s="45">
        <f>VLOOKUP(Y240,CTB!A:C,3,)</f>
        <v>130.16</v>
      </c>
      <c r="E240" s="4" t="str">
        <f t="shared" si="20"/>
        <v>Validado</v>
      </c>
      <c r="F240" s="8">
        <f t="shared" si="21"/>
        <v>45463</v>
      </c>
      <c r="G240" s="15" t="str">
        <f t="shared" si="22"/>
        <v xml:space="preserve"> Processo de indicação validado pela Movida</v>
      </c>
      <c r="H240" s="15"/>
      <c r="I240" s="15" t="str">
        <f>IFERROR(IF(E240 = "Validado","Enviado",IF(AND(G240 = " Link enviado",G240 = " Aguardando envio do link"),"Enviar",IF(G240 = " Aguardando envio do link", "Enviar",(VLOOKUP(B240,LogEnvio!A:B,2,))))),"Enviar")</f>
        <v>Enviado</v>
      </c>
      <c r="J240">
        <v>18938870</v>
      </c>
      <c r="K240" t="s">
        <v>1813</v>
      </c>
      <c r="L240" t="s">
        <v>1814</v>
      </c>
      <c r="M240" t="s">
        <v>42</v>
      </c>
      <c r="N240" t="s">
        <v>1815</v>
      </c>
      <c r="O240" t="s">
        <v>1816</v>
      </c>
      <c r="P240" t="s">
        <v>1817</v>
      </c>
      <c r="R240" t="s">
        <v>1817</v>
      </c>
      <c r="T240" t="s">
        <v>1818</v>
      </c>
      <c r="U240" t="s">
        <v>47</v>
      </c>
      <c r="V240" t="s">
        <v>48</v>
      </c>
      <c r="W240" t="s">
        <v>1819</v>
      </c>
      <c r="X240" t="s">
        <v>1820</v>
      </c>
      <c r="Y240" t="s">
        <v>85</v>
      </c>
      <c r="Z240" t="s">
        <v>86</v>
      </c>
      <c r="AA240">
        <v>130.16</v>
      </c>
      <c r="AB240" t="s">
        <v>1618</v>
      </c>
      <c r="AC240" t="s">
        <v>54</v>
      </c>
      <c r="AD240" t="s">
        <v>55</v>
      </c>
      <c r="AE240">
        <v>4</v>
      </c>
      <c r="AF240" t="s">
        <v>88</v>
      </c>
      <c r="AG240" t="s">
        <v>57</v>
      </c>
      <c r="AH240">
        <v>61</v>
      </c>
      <c r="AI240">
        <v>50</v>
      </c>
      <c r="AJ240" t="s">
        <v>679</v>
      </c>
      <c r="AK240" s="42" t="s">
        <v>3601</v>
      </c>
      <c r="AL240" t="s">
        <v>60</v>
      </c>
      <c r="AN240" t="s">
        <v>61</v>
      </c>
      <c r="AP240" s="9" t="str">
        <f t="shared" si="23"/>
        <v>Validado</v>
      </c>
    </row>
    <row r="241" spans="1:42" x14ac:dyDescent="0.25">
      <c r="A241" s="15" t="str">
        <f t="shared" si="18"/>
        <v>SYG0E29</v>
      </c>
      <c r="B241" s="15" t="str">
        <f t="shared" si="19"/>
        <v>T001271848</v>
      </c>
      <c r="C241" s="15" t="str">
        <f>VLOOKUP(A241,Destinatario!A:B,2,)</f>
        <v>LEANDRO</v>
      </c>
      <c r="D241" s="45">
        <f>VLOOKUP(Y241,CTB!A:C,3,)</f>
        <v>293.47000000000003</v>
      </c>
      <c r="E241" s="4" t="str">
        <f t="shared" ca="1" si="20"/>
        <v>&gt;15 dias</v>
      </c>
      <c r="F241" s="8">
        <f t="shared" si="21"/>
        <v>45472</v>
      </c>
      <c r="G241" s="15" t="str">
        <f t="shared" si="22"/>
        <v xml:space="preserve"> Link enviado</v>
      </c>
      <c r="H241" s="15"/>
      <c r="I241" s="15">
        <f ca="1">IFERROR(IF(E241 = "Validado","Enviado",IF(AND(G241 = " Link enviado",G241 = " Aguardando envio do link"),"Enviar",IF(G241 = " Aguardando envio do link", "Enviar",(VLOOKUP(B241,LogEnvio!A:B,2,))))),"Enviar")</f>
        <v>45439.548982523149</v>
      </c>
      <c r="J241">
        <v>18938895</v>
      </c>
      <c r="K241" t="s">
        <v>774</v>
      </c>
      <c r="L241" t="s">
        <v>775</v>
      </c>
      <c r="M241" t="s">
        <v>42</v>
      </c>
      <c r="N241" t="s">
        <v>1821</v>
      </c>
      <c r="O241" t="s">
        <v>1822</v>
      </c>
      <c r="P241" t="s">
        <v>1823</v>
      </c>
      <c r="T241" t="s">
        <v>1824</v>
      </c>
      <c r="U241" t="s">
        <v>47</v>
      </c>
      <c r="V241" t="s">
        <v>48</v>
      </c>
      <c r="W241" t="s">
        <v>1825</v>
      </c>
      <c r="X241" t="s">
        <v>414</v>
      </c>
      <c r="Y241" t="s">
        <v>276</v>
      </c>
      <c r="Z241" t="s">
        <v>277</v>
      </c>
      <c r="AA241">
        <v>293.47000000000003</v>
      </c>
      <c r="AB241" t="s">
        <v>1522</v>
      </c>
      <c r="AC241" t="s">
        <v>54</v>
      </c>
      <c r="AD241" t="s">
        <v>157</v>
      </c>
      <c r="AE241">
        <v>7</v>
      </c>
      <c r="AF241" t="s">
        <v>56</v>
      </c>
      <c r="AG241" t="s">
        <v>57</v>
      </c>
      <c r="AJ241" t="s">
        <v>679</v>
      </c>
      <c r="AL241" t="s">
        <v>158</v>
      </c>
      <c r="AN241" t="s">
        <v>61</v>
      </c>
      <c r="AP241" s="9" t="str">
        <f t="shared" ca="1" si="23"/>
        <v>&gt;15 dias</v>
      </c>
    </row>
    <row r="242" spans="1:42" x14ac:dyDescent="0.25">
      <c r="A242" s="15" t="str">
        <f t="shared" si="18"/>
        <v>SYG0D12</v>
      </c>
      <c r="B242" s="15" t="str">
        <f t="shared" si="19"/>
        <v>A430057784</v>
      </c>
      <c r="C242" s="15" t="str">
        <f>VLOOKUP(A242,Destinatario!A:B,2,)</f>
        <v>THIAGO</v>
      </c>
      <c r="D242" s="45">
        <f>VLOOKUP(Y242,CTB!A:C,3,)</f>
        <v>293.47000000000003</v>
      </c>
      <c r="E242" s="4" t="str">
        <f t="shared" ca="1" si="20"/>
        <v>Vencida</v>
      </c>
      <c r="F242" s="8">
        <f t="shared" si="21"/>
        <v>45454</v>
      </c>
      <c r="G242" s="15" t="str">
        <f t="shared" si="22"/>
        <v xml:space="preserve"> Inicio da indicação</v>
      </c>
      <c r="H242" s="15"/>
      <c r="I242" s="15">
        <f ca="1">IFERROR(IF(E242 = "Validado","Enviado",IF(AND(G242 = " Link enviado",G242 = " Aguardando envio do link"),"Enviar",IF(G242 = " Aguardando envio do link", "Enviar",(VLOOKUP(B242,LogEnvio!A:B,2,))))),"Enviar")</f>
        <v>45439.548763784733</v>
      </c>
      <c r="J242">
        <v>18938897</v>
      </c>
      <c r="K242" t="s">
        <v>1826</v>
      </c>
      <c r="L242" t="s">
        <v>1827</v>
      </c>
      <c r="M242" t="s">
        <v>42</v>
      </c>
      <c r="N242" t="s">
        <v>1828</v>
      </c>
      <c r="O242" t="s">
        <v>1829</v>
      </c>
      <c r="P242" t="s">
        <v>1830</v>
      </c>
      <c r="R242" t="s">
        <v>1830</v>
      </c>
      <c r="T242" t="s">
        <v>1831</v>
      </c>
      <c r="U242" t="s">
        <v>47</v>
      </c>
      <c r="V242" t="s">
        <v>48</v>
      </c>
      <c r="W242" t="s">
        <v>1832</v>
      </c>
      <c r="X242" t="s">
        <v>1833</v>
      </c>
      <c r="Y242" t="s">
        <v>255</v>
      </c>
      <c r="Z242" t="s">
        <v>256</v>
      </c>
      <c r="AA242">
        <v>293.47000000000003</v>
      </c>
      <c r="AB242" t="s">
        <v>1272</v>
      </c>
      <c r="AC242" t="s">
        <v>54</v>
      </c>
      <c r="AD242" t="s">
        <v>157</v>
      </c>
      <c r="AE242">
        <v>7</v>
      </c>
      <c r="AF242" t="s">
        <v>56</v>
      </c>
      <c r="AG242" t="s">
        <v>57</v>
      </c>
      <c r="AJ242" t="s">
        <v>679</v>
      </c>
      <c r="AL242" t="s">
        <v>1834</v>
      </c>
      <c r="AN242" t="s">
        <v>61</v>
      </c>
      <c r="AP242" s="9" t="str">
        <f t="shared" ca="1" si="23"/>
        <v>Vencida</v>
      </c>
    </row>
    <row r="243" spans="1:42" x14ac:dyDescent="0.25">
      <c r="A243" s="15" t="str">
        <f t="shared" si="18"/>
        <v>SST3J01</v>
      </c>
      <c r="B243" s="15" t="str">
        <f t="shared" si="19"/>
        <v>R026636000</v>
      </c>
      <c r="C243" s="15" t="str">
        <f>VLOOKUP(A243,Destinatario!A:B,2,)</f>
        <v>EDMILTON</v>
      </c>
      <c r="D243" s="45">
        <f>VLOOKUP(Y243,CTB!A:C,3,)</f>
        <v>130.16</v>
      </c>
      <c r="E243" s="4" t="str">
        <f t="shared" si="20"/>
        <v>Validado</v>
      </c>
      <c r="F243" s="8">
        <f t="shared" si="21"/>
        <v>45477</v>
      </c>
      <c r="G243" s="15" t="str">
        <f t="shared" si="22"/>
        <v xml:space="preserve"> Processo de indicação validado pela Movida</v>
      </c>
      <c r="H243" s="15"/>
      <c r="I243" s="15" t="str">
        <f>IFERROR(IF(E243 = "Validado","Enviado",IF(AND(G243 = " Link enviado",G243 = " Aguardando envio do link"),"Enviar",IF(G243 = " Aguardando envio do link", "Enviar",(VLOOKUP(B243,LogEnvio!A:B,2,))))),"Enviar")</f>
        <v>Enviado</v>
      </c>
      <c r="J243">
        <v>18949694</v>
      </c>
      <c r="K243" t="s">
        <v>343</v>
      </c>
      <c r="L243" t="s">
        <v>344</v>
      </c>
      <c r="M243" t="s">
        <v>42</v>
      </c>
      <c r="N243" t="s">
        <v>1835</v>
      </c>
      <c r="O243" t="s">
        <v>1836</v>
      </c>
      <c r="P243" t="s">
        <v>1837</v>
      </c>
      <c r="T243" t="s">
        <v>1153</v>
      </c>
      <c r="U243" t="s">
        <v>68</v>
      </c>
      <c r="V243" t="s">
        <v>1838</v>
      </c>
      <c r="W243" t="s">
        <v>1839</v>
      </c>
      <c r="X243" t="s">
        <v>1155</v>
      </c>
      <c r="Y243" t="s">
        <v>85</v>
      </c>
      <c r="Z243" t="s">
        <v>86</v>
      </c>
      <c r="AA243">
        <v>130.16</v>
      </c>
      <c r="AB243" t="s">
        <v>1838</v>
      </c>
      <c r="AC243" t="s">
        <v>190</v>
      </c>
      <c r="AD243" t="s">
        <v>55</v>
      </c>
      <c r="AE243">
        <v>4</v>
      </c>
      <c r="AF243" t="s">
        <v>88</v>
      </c>
      <c r="AG243" t="s">
        <v>57</v>
      </c>
      <c r="AH243">
        <v>55</v>
      </c>
      <c r="AI243">
        <v>40</v>
      </c>
      <c r="AJ243" t="s">
        <v>1552</v>
      </c>
      <c r="AK243" s="42" t="s">
        <v>3602</v>
      </c>
      <c r="AL243" t="s">
        <v>60</v>
      </c>
      <c r="AN243" t="s">
        <v>61</v>
      </c>
      <c r="AP243" s="9" t="str">
        <f t="shared" si="23"/>
        <v>Validado</v>
      </c>
    </row>
    <row r="244" spans="1:42" x14ac:dyDescent="0.25">
      <c r="A244" s="15" t="str">
        <f t="shared" si="18"/>
        <v>SVC2J30</v>
      </c>
      <c r="B244" s="15" t="str">
        <f t="shared" si="19"/>
        <v>L003636845</v>
      </c>
      <c r="C244" s="15" t="str">
        <f>VLOOKUP(A244,Destinatario!A:B,2,)</f>
        <v>THIAGO</v>
      </c>
      <c r="D244" s="45">
        <f>VLOOKUP(Y244,CTB!A:C,3,)</f>
        <v>195.23</v>
      </c>
      <c r="E244" s="4" t="str">
        <f t="shared" si="20"/>
        <v>Validado</v>
      </c>
      <c r="F244" s="8">
        <f t="shared" si="21"/>
        <v>45445</v>
      </c>
      <c r="G244" s="15" t="str">
        <f t="shared" si="22"/>
        <v xml:space="preserve"> Processo de indicação validado pela Movida</v>
      </c>
      <c r="H244" s="15"/>
      <c r="I244" s="15" t="str">
        <f>IFERROR(IF(E244 = "Validado","Enviado",IF(AND(G244 = " Link enviado",G244 = " Aguardando envio do link"),"Enviar",IF(G244 = " Aguardando envio do link", "Enviar",(VLOOKUP(B244,LogEnvio!A:B,2,))))),"Enviar")</f>
        <v>Enviado</v>
      </c>
      <c r="J244">
        <v>18958515</v>
      </c>
      <c r="K244" t="s">
        <v>1586</v>
      </c>
      <c r="L244" t="s">
        <v>1587</v>
      </c>
      <c r="M244" t="s">
        <v>42</v>
      </c>
      <c r="N244" t="s">
        <v>1840</v>
      </c>
      <c r="O244" t="s">
        <v>1841</v>
      </c>
      <c r="P244" t="s">
        <v>1842</v>
      </c>
      <c r="T244" t="s">
        <v>1591</v>
      </c>
      <c r="U244" t="s">
        <v>47</v>
      </c>
      <c r="V244" t="s">
        <v>48</v>
      </c>
      <c r="W244" t="s">
        <v>1592</v>
      </c>
      <c r="X244" t="s">
        <v>1593</v>
      </c>
      <c r="Y244" t="s">
        <v>111</v>
      </c>
      <c r="Z244" t="s">
        <v>112</v>
      </c>
      <c r="AA244">
        <v>195.23</v>
      </c>
      <c r="AB244" t="s">
        <v>692</v>
      </c>
      <c r="AC244" t="s">
        <v>54</v>
      </c>
      <c r="AD244" t="s">
        <v>55</v>
      </c>
      <c r="AE244">
        <v>5</v>
      </c>
      <c r="AF244" t="s">
        <v>100</v>
      </c>
      <c r="AG244" t="s">
        <v>57</v>
      </c>
      <c r="AH244" t="s">
        <v>1843</v>
      </c>
      <c r="AI244" t="s">
        <v>1595</v>
      </c>
      <c r="AJ244" t="s">
        <v>709</v>
      </c>
      <c r="AK244" t="s">
        <v>1669</v>
      </c>
      <c r="AL244" t="s">
        <v>60</v>
      </c>
      <c r="AN244" t="s">
        <v>61</v>
      </c>
      <c r="AP244" s="9" t="str">
        <f t="shared" si="23"/>
        <v>Validado</v>
      </c>
    </row>
    <row r="245" spans="1:42" x14ac:dyDescent="0.25">
      <c r="A245" s="15" t="str">
        <f t="shared" si="18"/>
        <v>SUF3E30</v>
      </c>
      <c r="B245" s="15" t="str">
        <f t="shared" si="19"/>
        <v>S041079751</v>
      </c>
      <c r="C245" s="15" t="str">
        <f>VLOOKUP(A245,Destinatario!A:B,2,)</f>
        <v>MATEUS</v>
      </c>
      <c r="D245" s="45">
        <f>VLOOKUP(Y245,CTB!A:C,3,)</f>
        <v>130.16</v>
      </c>
      <c r="E245" s="4" t="str">
        <f t="shared" ca="1" si="20"/>
        <v>&gt;15 dias</v>
      </c>
      <c r="F245" s="8">
        <f t="shared" si="21"/>
        <v>45477</v>
      </c>
      <c r="G245" s="15" t="str">
        <f t="shared" si="22"/>
        <v xml:space="preserve"> Link enviado</v>
      </c>
      <c r="H245" s="15"/>
      <c r="I245" s="15">
        <f ca="1">IFERROR(IF(E245 = "Validado","Enviado",IF(AND(G245 = " Link enviado",G245 = " Aguardando envio do link"),"Enviar",IF(G245 = " Aguardando envio do link", "Enviar",(VLOOKUP(B245,LogEnvio!A:B,2,))))),"Enviar")</f>
        <v>45440.617368125</v>
      </c>
      <c r="J245">
        <v>18966933</v>
      </c>
      <c r="K245" t="s">
        <v>1844</v>
      </c>
      <c r="L245" t="s">
        <v>1845</v>
      </c>
      <c r="M245" t="s">
        <v>42</v>
      </c>
      <c r="N245" t="s">
        <v>1846</v>
      </c>
      <c r="O245" t="s">
        <v>1847</v>
      </c>
      <c r="P245" t="s">
        <v>1848</v>
      </c>
      <c r="T245" t="s">
        <v>107</v>
      </c>
      <c r="U245" t="s">
        <v>68</v>
      </c>
      <c r="V245" t="s">
        <v>48</v>
      </c>
      <c r="W245" t="s">
        <v>1849</v>
      </c>
      <c r="X245" t="s">
        <v>1850</v>
      </c>
      <c r="Y245" t="s">
        <v>85</v>
      </c>
      <c r="Z245" t="s">
        <v>86</v>
      </c>
      <c r="AA245">
        <v>130.16</v>
      </c>
      <c r="AB245" t="s">
        <v>1838</v>
      </c>
      <c r="AC245" t="s">
        <v>190</v>
      </c>
      <c r="AD245" t="s">
        <v>157</v>
      </c>
      <c r="AE245">
        <v>4</v>
      </c>
      <c r="AF245" t="s">
        <v>88</v>
      </c>
      <c r="AG245" t="s">
        <v>57</v>
      </c>
      <c r="AH245">
        <v>0</v>
      </c>
      <c r="AI245">
        <v>0</v>
      </c>
      <c r="AJ245" t="s">
        <v>859</v>
      </c>
      <c r="AL245" t="s">
        <v>158</v>
      </c>
      <c r="AN245" t="s">
        <v>61</v>
      </c>
      <c r="AP245" s="9" t="str">
        <f t="shared" ca="1" si="23"/>
        <v>&gt;15 dias</v>
      </c>
    </row>
    <row r="246" spans="1:42" x14ac:dyDescent="0.25">
      <c r="A246" s="15" t="str">
        <f t="shared" si="18"/>
        <v>SYG0C24</v>
      </c>
      <c r="B246" s="15" t="str">
        <f t="shared" si="19"/>
        <v>NIC1570928</v>
      </c>
      <c r="C246" s="15" t="str">
        <f>VLOOKUP(A246,Destinatario!A:B,2,)</f>
        <v>MATEUS</v>
      </c>
      <c r="D246" s="45">
        <f>VLOOKUP(Y246,CTB!A:C,3,)</f>
        <v>0</v>
      </c>
      <c r="E246" s="4" t="str">
        <f t="shared" ca="1" si="20"/>
        <v>&gt;15 dias</v>
      </c>
      <c r="F246" s="8">
        <f t="shared" si="21"/>
        <v>45480</v>
      </c>
      <c r="G246" s="15" t="str">
        <f t="shared" si="22"/>
        <v xml:space="preserve"> Aguardando envio do link</v>
      </c>
      <c r="H246" s="15"/>
      <c r="I246" s="15" t="str">
        <f ca="1">IFERROR(IF(E246 = "Validado","Enviado",IF(AND(G246 = " Link enviado",G246 = " Aguardando envio do link"),"Enviar",IF(G246 = " Aguardando envio do link", "Enviar",(VLOOKUP(B246,LogEnvio!A:B,2,))))),"Enviar")</f>
        <v>Enviar</v>
      </c>
      <c r="J246">
        <v>18977023</v>
      </c>
      <c r="K246" t="s">
        <v>416</v>
      </c>
      <c r="L246" t="s">
        <v>417</v>
      </c>
      <c r="M246" t="s">
        <v>42</v>
      </c>
      <c r="N246" t="s">
        <v>1851</v>
      </c>
      <c r="O246" t="s">
        <v>1852</v>
      </c>
      <c r="P246" t="s">
        <v>1853</v>
      </c>
      <c r="T246" t="s">
        <v>411</v>
      </c>
      <c r="U246" t="s">
        <v>68</v>
      </c>
      <c r="V246" t="s">
        <v>390</v>
      </c>
      <c r="W246" t="s">
        <v>1440</v>
      </c>
      <c r="X246" t="s">
        <v>414</v>
      </c>
      <c r="Y246" t="s">
        <v>1441</v>
      </c>
      <c r="Z246" t="s">
        <v>1442</v>
      </c>
      <c r="AB246" t="s">
        <v>390</v>
      </c>
      <c r="AC246" t="s">
        <v>190</v>
      </c>
      <c r="AD246" t="s">
        <v>157</v>
      </c>
      <c r="AE246">
        <v>0</v>
      </c>
      <c r="AF246" t="s">
        <v>48</v>
      </c>
      <c r="AG246" t="s">
        <v>57</v>
      </c>
      <c r="AH246">
        <v>0</v>
      </c>
      <c r="AI246">
        <v>0</v>
      </c>
      <c r="AL246" t="s">
        <v>1443</v>
      </c>
      <c r="AN246" t="s">
        <v>61</v>
      </c>
      <c r="AP246" s="9" t="str">
        <f t="shared" ca="1" si="23"/>
        <v>&gt;15 dias</v>
      </c>
    </row>
    <row r="247" spans="1:42" x14ac:dyDescent="0.25">
      <c r="A247" s="15" t="str">
        <f t="shared" si="18"/>
        <v>SYG0D41</v>
      </c>
      <c r="B247" s="15" t="str">
        <f t="shared" si="19"/>
        <v>E000304023</v>
      </c>
      <c r="C247" s="15" t="str">
        <f>VLOOKUP(A247,Destinatario!A:B,2,)</f>
        <v>LEANDRO</v>
      </c>
      <c r="D247" s="45">
        <f>VLOOKUP(Y247,CTB!A:C,3,)</f>
        <v>195.23</v>
      </c>
      <c r="E247" s="4" t="str">
        <f t="shared" ca="1" si="20"/>
        <v>&gt;15 dias</v>
      </c>
      <c r="F247" s="8">
        <f t="shared" si="21"/>
        <v>45480</v>
      </c>
      <c r="G247" s="15" t="str">
        <f t="shared" si="22"/>
        <v xml:space="preserve"> Link enviado</v>
      </c>
      <c r="H247" s="15"/>
      <c r="I247" s="15">
        <f ca="1">IFERROR(IF(E247 = "Validado","Enviado",IF(AND(G247 = " Link enviado",G247 = " Aguardando envio do link"),"Enviar",IF(G247 = " Aguardando envio do link", "Enviar",(VLOOKUP(B247,LogEnvio!A:B,2,))))),"Enviar")</f>
        <v>45440.617310624999</v>
      </c>
      <c r="J247">
        <v>18980733</v>
      </c>
      <c r="K247" t="s">
        <v>1854</v>
      </c>
      <c r="L247" t="s">
        <v>1855</v>
      </c>
      <c r="M247" t="s">
        <v>42</v>
      </c>
      <c r="N247" t="s">
        <v>1856</v>
      </c>
      <c r="O247" t="s">
        <v>1857</v>
      </c>
      <c r="P247" t="s">
        <v>1858</v>
      </c>
      <c r="R247" s="42" t="s">
        <v>1858</v>
      </c>
      <c r="T247" t="s">
        <v>1859</v>
      </c>
      <c r="U247" t="s">
        <v>68</v>
      </c>
      <c r="V247" t="s">
        <v>390</v>
      </c>
      <c r="W247" t="s">
        <v>1860</v>
      </c>
      <c r="X247" t="s">
        <v>1861</v>
      </c>
      <c r="Y247" t="s">
        <v>178</v>
      </c>
      <c r="Z247" t="s">
        <v>179</v>
      </c>
      <c r="AA247">
        <v>195.23</v>
      </c>
      <c r="AB247" t="s">
        <v>390</v>
      </c>
      <c r="AC247" t="s">
        <v>190</v>
      </c>
      <c r="AD247" t="s">
        <v>157</v>
      </c>
      <c r="AE247">
        <v>5</v>
      </c>
      <c r="AF247" t="s">
        <v>100</v>
      </c>
      <c r="AG247" t="s">
        <v>57</v>
      </c>
      <c r="AH247">
        <v>0</v>
      </c>
      <c r="AI247">
        <v>0</v>
      </c>
      <c r="AJ247" t="s">
        <v>953</v>
      </c>
      <c r="AL247" t="s">
        <v>158</v>
      </c>
      <c r="AN247" t="s">
        <v>61</v>
      </c>
      <c r="AP247" s="9" t="str">
        <f t="shared" ca="1" si="23"/>
        <v>&gt;15 dias</v>
      </c>
    </row>
    <row r="248" spans="1:42" x14ac:dyDescent="0.25">
      <c r="A248" s="15" t="str">
        <f t="shared" si="18"/>
        <v>SYG0E41</v>
      </c>
      <c r="B248" s="15" t="str">
        <f t="shared" si="19"/>
        <v>E000303695</v>
      </c>
      <c r="C248" s="15" t="str">
        <f>VLOOKUP(A248,Destinatario!A:B,2,)</f>
        <v>LEANDRO</v>
      </c>
      <c r="D248" s="45">
        <f>VLOOKUP(Y248,CTB!A:C,3,)</f>
        <v>195.23</v>
      </c>
      <c r="E248" s="4" t="str">
        <f t="shared" ca="1" si="20"/>
        <v>&gt;15 dias</v>
      </c>
      <c r="F248" s="8">
        <f t="shared" si="21"/>
        <v>45480</v>
      </c>
      <c r="G248" s="15" t="str">
        <f t="shared" si="22"/>
        <v xml:space="preserve"> Link enviado</v>
      </c>
      <c r="H248" s="15"/>
      <c r="I248" s="15">
        <f ca="1">IFERROR(IF(E248 = "Validado","Enviado",IF(AND(G248 = " Link enviado",G248 = " Aguardando envio do link"),"Enviar",IF(G248 = " Aguardando envio do link", "Enviar",(VLOOKUP(B248,LogEnvio!A:B,2,))))),"Enviar")</f>
        <v>45440.617289664347</v>
      </c>
      <c r="J248">
        <v>18980735</v>
      </c>
      <c r="K248" t="s">
        <v>1862</v>
      </c>
      <c r="L248" t="s">
        <v>1863</v>
      </c>
      <c r="M248" t="s">
        <v>42</v>
      </c>
      <c r="N248" t="s">
        <v>1864</v>
      </c>
      <c r="O248" t="s">
        <v>1865</v>
      </c>
      <c r="P248" t="s">
        <v>1866</v>
      </c>
      <c r="R248" s="42" t="s">
        <v>1866</v>
      </c>
      <c r="T248" t="s">
        <v>1859</v>
      </c>
      <c r="U248" t="s">
        <v>68</v>
      </c>
      <c r="V248" t="s">
        <v>390</v>
      </c>
      <c r="W248" t="s">
        <v>1867</v>
      </c>
      <c r="X248" t="s">
        <v>1861</v>
      </c>
      <c r="Y248" t="s">
        <v>178</v>
      </c>
      <c r="Z248" t="s">
        <v>179</v>
      </c>
      <c r="AA248">
        <v>195.23</v>
      </c>
      <c r="AB248" t="s">
        <v>390</v>
      </c>
      <c r="AC248" t="s">
        <v>190</v>
      </c>
      <c r="AD248" t="s">
        <v>157</v>
      </c>
      <c r="AE248">
        <v>5</v>
      </c>
      <c r="AF248" t="s">
        <v>100</v>
      </c>
      <c r="AG248" t="s">
        <v>57</v>
      </c>
      <c r="AH248">
        <v>0</v>
      </c>
      <c r="AI248">
        <v>0</v>
      </c>
      <c r="AJ248" t="s">
        <v>953</v>
      </c>
      <c r="AL248" t="s">
        <v>158</v>
      </c>
      <c r="AN248" t="s">
        <v>61</v>
      </c>
      <c r="AP248" s="9" t="str">
        <f t="shared" ca="1" si="23"/>
        <v>&gt;15 dias</v>
      </c>
    </row>
    <row r="249" spans="1:42" x14ac:dyDescent="0.25">
      <c r="A249" s="15" t="str">
        <f t="shared" si="18"/>
        <v>SYG0C41</v>
      </c>
      <c r="B249" s="15" t="str">
        <f t="shared" si="19"/>
        <v>V020050144</v>
      </c>
      <c r="C249" s="15" t="str">
        <f>VLOOKUP(A249,Destinatario!A:B,2,)</f>
        <v>ADRIANO</v>
      </c>
      <c r="D249" s="45">
        <f>VLOOKUP(Y249,CTB!A:C,3,)</f>
        <v>293.47000000000003</v>
      </c>
      <c r="E249" s="4" t="str">
        <f t="shared" si="20"/>
        <v>Validado</v>
      </c>
      <c r="F249" s="8">
        <f t="shared" si="21"/>
        <v>45465</v>
      </c>
      <c r="G249" s="15" t="str">
        <f t="shared" si="22"/>
        <v xml:space="preserve"> Processo de indicação validado pela Movida</v>
      </c>
      <c r="H249" s="15"/>
      <c r="I249" s="15" t="str">
        <f>IFERROR(IF(E249 = "Validado","Enviado",IF(AND(G249 = " Link enviado",G249 = " Aguardando envio do link"),"Enviar",IF(G249 = " Aguardando envio do link", "Enviar",(VLOOKUP(B249,LogEnvio!A:B,2,))))),"Enviar")</f>
        <v>Enviado</v>
      </c>
      <c r="J249">
        <v>18984524</v>
      </c>
      <c r="K249" t="s">
        <v>1868</v>
      </c>
      <c r="L249" t="s">
        <v>1869</v>
      </c>
      <c r="M249" t="s">
        <v>42</v>
      </c>
      <c r="N249" t="s">
        <v>1870</v>
      </c>
      <c r="O249" t="s">
        <v>1871</v>
      </c>
      <c r="P249" t="s">
        <v>1872</v>
      </c>
      <c r="T249" t="s">
        <v>1873</v>
      </c>
      <c r="U249" t="s">
        <v>68</v>
      </c>
      <c r="V249" t="s">
        <v>226</v>
      </c>
      <c r="W249" t="s">
        <v>1874</v>
      </c>
      <c r="X249" t="s">
        <v>1875</v>
      </c>
      <c r="Y249" t="s">
        <v>276</v>
      </c>
      <c r="Z249" t="s">
        <v>277</v>
      </c>
      <c r="AA249">
        <v>293.47000000000003</v>
      </c>
      <c r="AB249" t="s">
        <v>226</v>
      </c>
      <c r="AC249" t="s">
        <v>190</v>
      </c>
      <c r="AD249" t="s">
        <v>55</v>
      </c>
      <c r="AE249">
        <v>7</v>
      </c>
      <c r="AF249" t="s">
        <v>56</v>
      </c>
      <c r="AG249" t="s">
        <v>57</v>
      </c>
      <c r="AH249">
        <v>0</v>
      </c>
      <c r="AI249">
        <v>0</v>
      </c>
      <c r="AJ249" t="s">
        <v>953</v>
      </c>
      <c r="AK249" t="s">
        <v>1876</v>
      </c>
      <c r="AL249" t="s">
        <v>60</v>
      </c>
      <c r="AN249" t="s">
        <v>61</v>
      </c>
      <c r="AP249" s="9" t="str">
        <f t="shared" si="23"/>
        <v>Validado</v>
      </c>
    </row>
    <row r="250" spans="1:42" x14ac:dyDescent="0.25">
      <c r="A250" s="15" t="str">
        <f t="shared" si="18"/>
        <v>SYG0D10</v>
      </c>
      <c r="B250" s="15" t="str">
        <f t="shared" si="19"/>
        <v>M430847166</v>
      </c>
      <c r="C250" s="15" t="str">
        <f>VLOOKUP(A250,Destinatario!A:B,2,)</f>
        <v>THIAGO</v>
      </c>
      <c r="D250" s="45">
        <f>VLOOKUP(Y250,CTB!A:C,3,)</f>
        <v>293.47000000000003</v>
      </c>
      <c r="E250" s="4" t="str">
        <f t="shared" ca="1" si="20"/>
        <v>&gt;15 dias</v>
      </c>
      <c r="F250" s="8">
        <f t="shared" si="21"/>
        <v>45478</v>
      </c>
      <c r="G250" s="15" t="str">
        <f t="shared" si="22"/>
        <v xml:space="preserve"> Link enviado</v>
      </c>
      <c r="H250" s="15"/>
      <c r="I250" s="15">
        <f ca="1">IFERROR(IF(E250 = "Validado","Enviado",IF(AND(G250 = " Link enviado",G250 = " Aguardando envio do link"),"Enviar",IF(G250 = " Aguardando envio do link", "Enviar",(VLOOKUP(B250,LogEnvio!A:B,2,))))),"Enviar")</f>
        <v>45441.721224675923</v>
      </c>
      <c r="J250">
        <v>18986138</v>
      </c>
      <c r="K250" t="s">
        <v>873</v>
      </c>
      <c r="L250" t="s">
        <v>874</v>
      </c>
      <c r="M250" t="s">
        <v>42</v>
      </c>
      <c r="N250" t="s">
        <v>1877</v>
      </c>
      <c r="O250" t="s">
        <v>1878</v>
      </c>
      <c r="P250" t="s">
        <v>1879</v>
      </c>
      <c r="T250" t="s">
        <v>1880</v>
      </c>
      <c r="U250" t="s">
        <v>68</v>
      </c>
      <c r="V250" t="s">
        <v>1403</v>
      </c>
      <c r="W250" t="s">
        <v>1881</v>
      </c>
      <c r="X250" t="s">
        <v>1882</v>
      </c>
      <c r="Y250" t="s">
        <v>255</v>
      </c>
      <c r="Z250" t="s">
        <v>256</v>
      </c>
      <c r="AA250">
        <v>293.47000000000003</v>
      </c>
      <c r="AB250" t="s">
        <v>1403</v>
      </c>
      <c r="AC250" t="s">
        <v>190</v>
      </c>
      <c r="AD250" t="s">
        <v>157</v>
      </c>
      <c r="AE250">
        <v>7</v>
      </c>
      <c r="AF250" t="s">
        <v>56</v>
      </c>
      <c r="AG250" t="s">
        <v>57</v>
      </c>
      <c r="AH250">
        <v>0</v>
      </c>
      <c r="AI250">
        <v>0</v>
      </c>
      <c r="AJ250" t="s">
        <v>953</v>
      </c>
      <c r="AL250" t="s">
        <v>158</v>
      </c>
      <c r="AN250" t="s">
        <v>61</v>
      </c>
      <c r="AP250" s="9" t="str">
        <f t="shared" ca="1" si="23"/>
        <v>&gt;15 dias</v>
      </c>
    </row>
    <row r="251" spans="1:42" x14ac:dyDescent="0.25">
      <c r="A251" s="15" t="str">
        <f t="shared" si="18"/>
        <v>SSU9E60</v>
      </c>
      <c r="B251" s="15" t="str">
        <f t="shared" si="19"/>
        <v>N001198946</v>
      </c>
      <c r="C251" s="15" t="str">
        <f>VLOOKUP(A251,Destinatario!A:B,2,)</f>
        <v>EDMILTON</v>
      </c>
      <c r="D251" s="45">
        <f>VLOOKUP(Y251,CTB!A:C,3,)</f>
        <v>0</v>
      </c>
      <c r="E251" s="4" t="str">
        <f t="shared" ca="1" si="20"/>
        <v>&gt;15 dias</v>
      </c>
      <c r="F251" s="8">
        <f t="shared" si="21"/>
        <v>45477</v>
      </c>
      <c r="G251" s="15" t="str">
        <f t="shared" si="22"/>
        <v xml:space="preserve"> Aguardando envio do link</v>
      </c>
      <c r="H251" s="15"/>
      <c r="I251" s="15" t="str">
        <f ca="1">IFERROR(IF(E251 = "Validado","Enviado",IF(AND(G251 = " Link enviado",G251 = " Aguardando envio do link"),"Enviar",IF(G251 = " Aguardando envio do link", "Enviar",(VLOOKUP(B251,LogEnvio!A:B,2,))))),"Enviar")</f>
        <v>Enviar</v>
      </c>
      <c r="J251">
        <v>18988588</v>
      </c>
      <c r="K251" t="s">
        <v>1500</v>
      </c>
      <c r="L251" t="s">
        <v>1501</v>
      </c>
      <c r="M251" t="s">
        <v>42</v>
      </c>
      <c r="N251" t="s">
        <v>1883</v>
      </c>
      <c r="O251" t="s">
        <v>1884</v>
      </c>
      <c r="P251" t="s">
        <v>1885</v>
      </c>
      <c r="T251" t="s">
        <v>107</v>
      </c>
      <c r="U251" t="s">
        <v>68</v>
      </c>
      <c r="V251" t="s">
        <v>1838</v>
      </c>
      <c r="W251" t="s">
        <v>1886</v>
      </c>
      <c r="X251" t="s">
        <v>1887</v>
      </c>
      <c r="Y251" t="s">
        <v>1441</v>
      </c>
      <c r="Z251" t="s">
        <v>1442</v>
      </c>
      <c r="AA251">
        <v>195.24</v>
      </c>
      <c r="AB251" t="s">
        <v>1838</v>
      </c>
      <c r="AC251" t="s">
        <v>190</v>
      </c>
      <c r="AD251" t="s">
        <v>157</v>
      </c>
      <c r="AE251">
        <v>0</v>
      </c>
      <c r="AF251" t="s">
        <v>48</v>
      </c>
      <c r="AG251" t="s">
        <v>57</v>
      </c>
      <c r="AH251">
        <v>0</v>
      </c>
      <c r="AI251">
        <v>0</v>
      </c>
      <c r="AL251" t="s">
        <v>1443</v>
      </c>
      <c r="AN251" t="s">
        <v>61</v>
      </c>
      <c r="AP251" s="9" t="str">
        <f t="shared" ca="1" si="23"/>
        <v>&gt;15 dias</v>
      </c>
    </row>
    <row r="252" spans="1:42" x14ac:dyDescent="0.25">
      <c r="A252" s="15" t="str">
        <f t="shared" si="18"/>
        <v>STP7B11</v>
      </c>
      <c r="B252" s="15" t="str">
        <f t="shared" si="19"/>
        <v>M430821486</v>
      </c>
      <c r="C252" s="15" t="str">
        <f>VLOOKUP(A252,Destinatario!A:B,2,)</f>
        <v>THIAGO</v>
      </c>
      <c r="D252" s="45">
        <f>VLOOKUP(Y252,CTB!A:C,3,)</f>
        <v>130.16</v>
      </c>
      <c r="E252" s="4" t="str">
        <f t="shared" ca="1" si="20"/>
        <v>Vencida</v>
      </c>
      <c r="F252" s="8">
        <f t="shared" si="21"/>
        <v>45420</v>
      </c>
      <c r="G252" s="15" t="str">
        <f t="shared" si="22"/>
        <v xml:space="preserve"> Link enviado</v>
      </c>
      <c r="H252" s="15"/>
      <c r="I252" s="15" t="str">
        <f ca="1">IFERROR(IF(E252 = "Validado","Enviado",IF(AND(G252 = " Link enviado",G252 = " Aguardando envio do link"),"Enviar",IF(G252 = " Aguardando envio do link", "Enviar",(VLOOKUP(B252,LogEnvio!A:B,2,))))),"Enviar")</f>
        <v>Enviar</v>
      </c>
      <c r="J252">
        <v>18991511</v>
      </c>
      <c r="K252" t="s">
        <v>1888</v>
      </c>
      <c r="L252" t="s">
        <v>1889</v>
      </c>
      <c r="M252" t="s">
        <v>42</v>
      </c>
      <c r="N252" t="s">
        <v>1890</v>
      </c>
      <c r="O252" t="s">
        <v>1891</v>
      </c>
      <c r="P252" t="s">
        <v>1892</v>
      </c>
      <c r="R252" t="s">
        <v>1892</v>
      </c>
      <c r="T252" t="s">
        <v>1880</v>
      </c>
      <c r="U252" t="s">
        <v>68</v>
      </c>
      <c r="V252" t="s">
        <v>152</v>
      </c>
      <c r="W252" t="s">
        <v>1893</v>
      </c>
      <c r="X252" t="s">
        <v>1882</v>
      </c>
      <c r="Y252" t="s">
        <v>85</v>
      </c>
      <c r="Z252" t="s">
        <v>86</v>
      </c>
      <c r="AA252">
        <v>97.62</v>
      </c>
      <c r="AB252" t="s">
        <v>261</v>
      </c>
      <c r="AC252" t="s">
        <v>190</v>
      </c>
      <c r="AD252" t="s">
        <v>157</v>
      </c>
      <c r="AE252">
        <v>4</v>
      </c>
      <c r="AF252" t="s">
        <v>88</v>
      </c>
      <c r="AG252" t="s">
        <v>57</v>
      </c>
      <c r="AH252">
        <v>0</v>
      </c>
      <c r="AI252">
        <v>0</v>
      </c>
      <c r="AJ252" t="s">
        <v>935</v>
      </c>
      <c r="AL252" t="s">
        <v>158</v>
      </c>
      <c r="AN252" t="s">
        <v>61</v>
      </c>
      <c r="AP252" s="9" t="str">
        <f t="shared" ca="1" si="23"/>
        <v>Vencida</v>
      </c>
    </row>
    <row r="253" spans="1:42" x14ac:dyDescent="0.25">
      <c r="A253" s="15" t="str">
        <f t="shared" si="18"/>
        <v>SSW4G65</v>
      </c>
      <c r="B253" s="15" t="str">
        <f t="shared" si="19"/>
        <v>R755218744</v>
      </c>
      <c r="C253" s="15" t="str">
        <f>VLOOKUP(A253,Destinatario!A:B,2,)</f>
        <v>ADRIANO</v>
      </c>
      <c r="D253" s="45">
        <f>VLOOKUP(Y253,CTB!A:C,3,)</f>
        <v>130.16</v>
      </c>
      <c r="E253" s="4" t="str">
        <f t="shared" ca="1" si="20"/>
        <v>&gt;15 dias</v>
      </c>
      <c r="F253" s="8">
        <f t="shared" si="21"/>
        <v>45480</v>
      </c>
      <c r="G253" s="15" t="str">
        <f t="shared" si="22"/>
        <v xml:space="preserve"> Inicio da indicação</v>
      </c>
      <c r="H253" s="15"/>
      <c r="I253" s="15" t="str">
        <f ca="1">IFERROR(IF(E253 = "Validado","Enviado",IF(AND(G253 = " Link enviado",G253 = " Aguardando envio do link"),"Enviar",IF(G253 = " Aguardando envio do link", "Enviar",(VLOOKUP(B253,LogEnvio!A:B,2,))))),"Enviar")</f>
        <v>Enviar</v>
      </c>
      <c r="J253">
        <v>18993067</v>
      </c>
      <c r="K253" t="s">
        <v>1894</v>
      </c>
      <c r="L253" t="s">
        <v>1895</v>
      </c>
      <c r="M253" t="s">
        <v>42</v>
      </c>
      <c r="N253" t="s">
        <v>1896</v>
      </c>
      <c r="O253" t="s">
        <v>1897</v>
      </c>
      <c r="P253" t="s">
        <v>1898</v>
      </c>
      <c r="T253" t="s">
        <v>127</v>
      </c>
      <c r="U253" t="s">
        <v>47</v>
      </c>
      <c r="V253" t="s">
        <v>390</v>
      </c>
      <c r="W253" t="s">
        <v>1899</v>
      </c>
      <c r="X253" t="s">
        <v>1472</v>
      </c>
      <c r="Y253" t="s">
        <v>85</v>
      </c>
      <c r="Z253" t="s">
        <v>86</v>
      </c>
      <c r="AA253">
        <v>130.16</v>
      </c>
      <c r="AB253" t="s">
        <v>390</v>
      </c>
      <c r="AC253" t="s">
        <v>54</v>
      </c>
      <c r="AD253" t="s">
        <v>157</v>
      </c>
      <c r="AE253">
        <v>4</v>
      </c>
      <c r="AF253" t="s">
        <v>88</v>
      </c>
      <c r="AG253" t="s">
        <v>57</v>
      </c>
      <c r="AJ253" t="s">
        <v>935</v>
      </c>
      <c r="AL253" t="s">
        <v>1834</v>
      </c>
      <c r="AN253" t="s">
        <v>61</v>
      </c>
      <c r="AP253" s="9" t="str">
        <f t="shared" ca="1" si="23"/>
        <v>&gt;15 dias</v>
      </c>
    </row>
    <row r="254" spans="1:42" x14ac:dyDescent="0.25">
      <c r="A254" s="15" t="str">
        <f t="shared" si="18"/>
        <v>SVH7D11</v>
      </c>
      <c r="B254" s="15" t="str">
        <f t="shared" si="19"/>
        <v>X002958259</v>
      </c>
      <c r="C254" s="15" t="str">
        <f>VLOOKUP(A254,Destinatario!A:B,2,)</f>
        <v>LEANDRO</v>
      </c>
      <c r="D254" s="45">
        <f>VLOOKUP(Y254,CTB!A:C,3,)</f>
        <v>130.16</v>
      </c>
      <c r="E254" s="4" t="str">
        <f t="shared" ca="1" si="20"/>
        <v>&gt;15 dias</v>
      </c>
      <c r="F254" s="8">
        <f t="shared" si="21"/>
        <v>45472</v>
      </c>
      <c r="G254" s="15" t="str">
        <f t="shared" si="22"/>
        <v xml:space="preserve"> Link enviado</v>
      </c>
      <c r="H254" s="15"/>
      <c r="I254" s="15" t="str">
        <f ca="1">IFERROR(IF(E254 = "Validado","Enviado",IF(AND(G254 = " Link enviado",G254 = " Aguardando envio do link"),"Enviar",IF(G254 = " Aguardando envio do link", "Enviar",(VLOOKUP(B254,LogEnvio!A:B,2,))))),"Enviar")</f>
        <v>Enviar</v>
      </c>
      <c r="J254">
        <v>18993330</v>
      </c>
      <c r="K254" t="s">
        <v>1900</v>
      </c>
      <c r="L254" t="s">
        <v>1901</v>
      </c>
      <c r="M254" t="s">
        <v>42</v>
      </c>
      <c r="N254" t="s">
        <v>1902</v>
      </c>
      <c r="O254" t="s">
        <v>1903</v>
      </c>
      <c r="P254" t="s">
        <v>1904</v>
      </c>
      <c r="T254" t="s">
        <v>389</v>
      </c>
      <c r="U254" t="s">
        <v>47</v>
      </c>
      <c r="V254" t="s">
        <v>1522</v>
      </c>
      <c r="W254" t="s">
        <v>1905</v>
      </c>
      <c r="X254" t="s">
        <v>1906</v>
      </c>
      <c r="Y254" t="s">
        <v>85</v>
      </c>
      <c r="Z254" t="s">
        <v>86</v>
      </c>
      <c r="AA254">
        <v>130.16</v>
      </c>
      <c r="AB254" t="s">
        <v>1522</v>
      </c>
      <c r="AC254" t="s">
        <v>54</v>
      </c>
      <c r="AD254" t="s">
        <v>157</v>
      </c>
      <c r="AE254">
        <v>4</v>
      </c>
      <c r="AF254" t="s">
        <v>88</v>
      </c>
      <c r="AG254" t="s">
        <v>57</v>
      </c>
      <c r="AJ254" t="s">
        <v>935</v>
      </c>
      <c r="AL254" t="s">
        <v>158</v>
      </c>
      <c r="AN254" t="s">
        <v>61</v>
      </c>
      <c r="AP254" s="9" t="str">
        <f t="shared" ca="1" si="23"/>
        <v>&gt;15 dias</v>
      </c>
    </row>
    <row r="255" spans="1:42" x14ac:dyDescent="0.25">
      <c r="A255" s="15" t="str">
        <f t="shared" si="18"/>
        <v>SUI8A40</v>
      </c>
      <c r="B255" s="15" t="str">
        <f t="shared" si="19"/>
        <v>AT00028066</v>
      </c>
      <c r="C255" s="15" t="str">
        <f>VLOOKUP(A255,Destinatario!A:B,2,)</f>
        <v>EDMILTON</v>
      </c>
      <c r="D255" s="45">
        <f>VLOOKUP(Y255,CTB!A:C,3,)</f>
        <v>130.16</v>
      </c>
      <c r="E255" s="4" t="str">
        <f t="shared" ca="1" si="20"/>
        <v>Vencida</v>
      </c>
      <c r="F255" s="8">
        <f t="shared" si="21"/>
        <v>45449</v>
      </c>
      <c r="G255" s="15" t="str">
        <f t="shared" si="22"/>
        <v xml:space="preserve"> Link enviado</v>
      </c>
      <c r="H255" s="15"/>
      <c r="I255" s="15">
        <f ca="1">IFERROR(IF(E255 = "Validado","Enviado",IF(AND(G255 = " Link enviado",G255 = " Aguardando envio do link"),"Enviar",IF(G255 = " Aguardando envio do link", "Enviar",(VLOOKUP(B255,LogEnvio!A:B,2,))))),"Enviar")</f>
        <v>45448.615983611111</v>
      </c>
      <c r="J255">
        <v>18994445</v>
      </c>
      <c r="K255" t="s">
        <v>1907</v>
      </c>
      <c r="L255" t="s">
        <v>1908</v>
      </c>
      <c r="M255" t="s">
        <v>42</v>
      </c>
      <c r="N255" t="s">
        <v>1909</v>
      </c>
      <c r="O255" t="s">
        <v>1910</v>
      </c>
      <c r="P255" t="s">
        <v>1911</v>
      </c>
      <c r="R255" t="s">
        <v>1911</v>
      </c>
      <c r="T255" t="s">
        <v>1912</v>
      </c>
      <c r="U255" t="s">
        <v>68</v>
      </c>
      <c r="V255" t="s">
        <v>692</v>
      </c>
      <c r="W255" t="s">
        <v>1913</v>
      </c>
      <c r="X255" t="s">
        <v>1914</v>
      </c>
      <c r="Y255" t="s">
        <v>85</v>
      </c>
      <c r="Z255" t="s">
        <v>86</v>
      </c>
      <c r="AA255">
        <v>104.13</v>
      </c>
      <c r="AB255" t="s">
        <v>208</v>
      </c>
      <c r="AC255" t="s">
        <v>190</v>
      </c>
      <c r="AD255" t="s">
        <v>157</v>
      </c>
      <c r="AE255">
        <v>4</v>
      </c>
      <c r="AF255" t="s">
        <v>88</v>
      </c>
      <c r="AG255" t="s">
        <v>57</v>
      </c>
      <c r="AH255">
        <v>0</v>
      </c>
      <c r="AI255">
        <v>0</v>
      </c>
      <c r="AJ255" t="s">
        <v>935</v>
      </c>
      <c r="AL255" t="s">
        <v>158</v>
      </c>
      <c r="AN255" t="s">
        <v>61</v>
      </c>
      <c r="AP255" s="9" t="str">
        <f t="shared" ca="1" si="23"/>
        <v>Vencida</v>
      </c>
    </row>
    <row r="256" spans="1:42" x14ac:dyDescent="0.25">
      <c r="A256" s="15" t="str">
        <f t="shared" si="18"/>
        <v>SVO3G01</v>
      </c>
      <c r="B256" s="15" t="str">
        <f t="shared" si="19"/>
        <v>E027019780</v>
      </c>
      <c r="C256" s="15" t="str">
        <f>VLOOKUP(A256,Destinatario!A:B,2,)</f>
        <v>HENRIQUE</v>
      </c>
      <c r="D256" s="45">
        <f>VLOOKUP(Y256,CTB!A:C,3,)</f>
        <v>130.16</v>
      </c>
      <c r="E256" s="4" t="str">
        <f t="shared" ca="1" si="20"/>
        <v>Vencida</v>
      </c>
      <c r="F256" s="8">
        <f t="shared" si="21"/>
        <v>45441</v>
      </c>
      <c r="G256" s="15" t="str">
        <f t="shared" si="22"/>
        <v xml:space="preserve"> Link enviado</v>
      </c>
      <c r="H256" s="15"/>
      <c r="I256" s="15" t="str">
        <f ca="1">IFERROR(IF(E256 = "Validado","Enviado",IF(AND(G256 = " Link enviado",G256 = " Aguardando envio do link"),"Enviar",IF(G256 = " Aguardando envio do link", "Enviar",(VLOOKUP(B256,LogEnvio!A:B,2,))))),"Enviar")</f>
        <v>Enviar</v>
      </c>
      <c r="J256">
        <v>18995140</v>
      </c>
      <c r="K256" t="s">
        <v>541</v>
      </c>
      <c r="L256" t="s">
        <v>542</v>
      </c>
      <c r="M256" t="s">
        <v>42</v>
      </c>
      <c r="N256" t="s">
        <v>1915</v>
      </c>
      <c r="O256" t="s">
        <v>1916</v>
      </c>
      <c r="P256" t="s">
        <v>1917</v>
      </c>
      <c r="R256" t="s">
        <v>1917</v>
      </c>
      <c r="T256" t="s">
        <v>327</v>
      </c>
      <c r="U256" t="s">
        <v>68</v>
      </c>
      <c r="V256" t="s">
        <v>597</v>
      </c>
      <c r="W256" t="s">
        <v>1918</v>
      </c>
      <c r="X256" t="s">
        <v>1919</v>
      </c>
      <c r="Y256" t="s">
        <v>85</v>
      </c>
      <c r="Z256" t="s">
        <v>86</v>
      </c>
      <c r="AA256">
        <v>104.13</v>
      </c>
      <c r="AB256" t="s">
        <v>597</v>
      </c>
      <c r="AC256" t="s">
        <v>190</v>
      </c>
      <c r="AD256" t="s">
        <v>157</v>
      </c>
      <c r="AE256">
        <v>4</v>
      </c>
      <c r="AF256" t="s">
        <v>88</v>
      </c>
      <c r="AG256" t="s">
        <v>57</v>
      </c>
      <c r="AH256">
        <v>0</v>
      </c>
      <c r="AI256">
        <v>0</v>
      </c>
      <c r="AJ256" t="s">
        <v>935</v>
      </c>
      <c r="AL256" t="s">
        <v>158</v>
      </c>
      <c r="AN256" t="s">
        <v>61</v>
      </c>
      <c r="AP256" s="9" t="str">
        <f t="shared" ca="1" si="23"/>
        <v>Vencida</v>
      </c>
    </row>
    <row r="257" spans="1:42" x14ac:dyDescent="0.25">
      <c r="A257" s="15" t="str">
        <f t="shared" si="18"/>
        <v>STS9C10</v>
      </c>
      <c r="B257" s="15" t="str">
        <f t="shared" si="19"/>
        <v>R026174602</v>
      </c>
      <c r="C257" s="15" t="str">
        <f>VLOOKUP(A257,Destinatario!A:B,2,)</f>
        <v>EDMILTON</v>
      </c>
      <c r="D257" s="45">
        <f>VLOOKUP(Y257,CTB!A:C,3,)</f>
        <v>130.16</v>
      </c>
      <c r="E257" s="4" t="str">
        <f t="shared" ca="1" si="20"/>
        <v>Vencida</v>
      </c>
      <c r="F257" s="8">
        <f t="shared" si="21"/>
        <v>45420</v>
      </c>
      <c r="G257" s="15" t="str">
        <f t="shared" si="22"/>
        <v xml:space="preserve"> Link enviado</v>
      </c>
      <c r="H257" s="15"/>
      <c r="I257" s="15" t="str">
        <f ca="1">IFERROR(IF(E257 = "Validado","Enviado",IF(AND(G257 = " Link enviado",G257 = " Aguardando envio do link"),"Enviar",IF(G257 = " Aguardando envio do link", "Enviar",(VLOOKUP(B257,LogEnvio!A:B,2,))))),"Enviar")</f>
        <v>Enviar</v>
      </c>
      <c r="J257">
        <v>18999801</v>
      </c>
      <c r="K257" t="s">
        <v>1920</v>
      </c>
      <c r="L257" t="s">
        <v>1921</v>
      </c>
      <c r="M257" t="s">
        <v>42</v>
      </c>
      <c r="N257" t="s">
        <v>1922</v>
      </c>
      <c r="O257" t="s">
        <v>1923</v>
      </c>
      <c r="P257" t="s">
        <v>1924</v>
      </c>
      <c r="R257" t="s">
        <v>1924</v>
      </c>
      <c r="T257" t="s">
        <v>360</v>
      </c>
      <c r="U257" t="s">
        <v>68</v>
      </c>
      <c r="V257" t="s">
        <v>1364</v>
      </c>
      <c r="W257" t="s">
        <v>1925</v>
      </c>
      <c r="X257" t="s">
        <v>1926</v>
      </c>
      <c r="Y257" t="s">
        <v>85</v>
      </c>
      <c r="Z257" t="s">
        <v>86</v>
      </c>
      <c r="AA257">
        <v>97.62</v>
      </c>
      <c r="AB257" t="s">
        <v>261</v>
      </c>
      <c r="AC257" t="s">
        <v>190</v>
      </c>
      <c r="AD257" t="s">
        <v>157</v>
      </c>
      <c r="AE257">
        <v>4</v>
      </c>
      <c r="AF257" t="s">
        <v>88</v>
      </c>
      <c r="AG257" t="s">
        <v>57</v>
      </c>
      <c r="AH257">
        <v>0</v>
      </c>
      <c r="AI257">
        <v>0</v>
      </c>
      <c r="AJ257" t="s">
        <v>935</v>
      </c>
      <c r="AL257" t="s">
        <v>158</v>
      </c>
      <c r="AN257" t="s">
        <v>61</v>
      </c>
      <c r="AP257" s="9" t="str">
        <f t="shared" ca="1" si="23"/>
        <v>Vencida</v>
      </c>
    </row>
    <row r="258" spans="1:42" x14ac:dyDescent="0.25">
      <c r="A258" s="15" t="str">
        <f t="shared" ref="A258:A313" si="24">K258</f>
        <v>FIG6D11</v>
      </c>
      <c r="B258" s="15" t="str">
        <f t="shared" ref="B258:B313" si="25">P258</f>
        <v>T001985615</v>
      </c>
      <c r="C258" s="15" t="str">
        <f>VLOOKUP(A258,Destinatario!A:B,2,)</f>
        <v>LEANDRO</v>
      </c>
      <c r="D258" s="45">
        <f>VLOOKUP(Y258,CTB!A:C,3,)</f>
        <v>130.16</v>
      </c>
      <c r="E258" s="4" t="str">
        <f t="shared" ref="E258:E313" ca="1" si="26">AP258</f>
        <v>Vencida</v>
      </c>
      <c r="F258" s="8">
        <f t="shared" ref="F258:F313" si="27">IFERROR(AB258-5,"")</f>
        <v>45403</v>
      </c>
      <c r="G258" s="15" t="str">
        <f t="shared" ref="G258:G313" si="28">AL258</f>
        <v xml:space="preserve"> Link enviado</v>
      </c>
      <c r="H258" s="15"/>
      <c r="I258" s="15" t="str">
        <f ca="1">IFERROR(IF(E258 = "Validado","Enviado",IF(AND(G258 = " Link enviado",G258 = " Aguardando envio do link"),"Enviar",IF(G258 = " Aguardando envio do link", "Enviar",(VLOOKUP(B258,LogEnvio!A:B,2,))))),"Enviar")</f>
        <v>Enviar</v>
      </c>
      <c r="J258">
        <v>19000976</v>
      </c>
      <c r="K258" t="s">
        <v>1927</v>
      </c>
      <c r="L258" t="s">
        <v>1928</v>
      </c>
      <c r="M258" t="s">
        <v>42</v>
      </c>
      <c r="N258" t="s">
        <v>1929</v>
      </c>
      <c r="O258" t="s">
        <v>1930</v>
      </c>
      <c r="P258" t="s">
        <v>1931</v>
      </c>
      <c r="R258" t="s">
        <v>1931</v>
      </c>
      <c r="T258" t="s">
        <v>389</v>
      </c>
      <c r="U258" t="s">
        <v>68</v>
      </c>
      <c r="V258" t="s">
        <v>187</v>
      </c>
      <c r="W258" t="s">
        <v>1932</v>
      </c>
      <c r="X258" t="s">
        <v>1933</v>
      </c>
      <c r="Y258" t="s">
        <v>1934</v>
      </c>
      <c r="Z258" t="s">
        <v>1935</v>
      </c>
      <c r="AA258">
        <v>97.62</v>
      </c>
      <c r="AB258" t="s">
        <v>535</v>
      </c>
      <c r="AC258" t="s">
        <v>190</v>
      </c>
      <c r="AD258" t="s">
        <v>157</v>
      </c>
      <c r="AE258">
        <v>4</v>
      </c>
      <c r="AF258" t="s">
        <v>88</v>
      </c>
      <c r="AG258" t="s">
        <v>57</v>
      </c>
      <c r="AH258">
        <v>0</v>
      </c>
      <c r="AI258">
        <v>0</v>
      </c>
      <c r="AJ258" t="s">
        <v>935</v>
      </c>
      <c r="AL258" t="s">
        <v>158</v>
      </c>
      <c r="AN258" t="s">
        <v>61</v>
      </c>
      <c r="AP258" s="9" t="str">
        <f t="shared" ref="AP258:AP321" ca="1" si="29">IFERROR(IF(AL258=" Processo de indicação validado pela Movida","Validado",IF(F258-$AP$1&lt;1,"Vencida",IF(F258-$AP$1&lt;=7,"1 a 7 dias",IF(F258-$AP$1&lt;=15,"Entre 8 e 15 dias","&gt;15 dias")))),"")</f>
        <v>Vencida</v>
      </c>
    </row>
    <row r="259" spans="1:42" x14ac:dyDescent="0.25">
      <c r="A259" s="15" t="str">
        <f t="shared" si="24"/>
        <v>SYG0E50</v>
      </c>
      <c r="B259" s="15" t="str">
        <f t="shared" si="25"/>
        <v>E027002388</v>
      </c>
      <c r="C259" s="15" t="str">
        <f>VLOOKUP(A259,Destinatario!A:B,2,)</f>
        <v>HENRIQUE</v>
      </c>
      <c r="D259" s="45">
        <f>VLOOKUP(Y259,CTB!A:C,3,)</f>
        <v>130.16</v>
      </c>
      <c r="E259" s="4" t="str">
        <f t="shared" ca="1" si="26"/>
        <v>Vencida</v>
      </c>
      <c r="F259" s="8">
        <f t="shared" si="27"/>
        <v>45438</v>
      </c>
      <c r="G259" s="15" t="str">
        <f t="shared" si="28"/>
        <v xml:space="preserve"> Link enviado</v>
      </c>
      <c r="H259" s="15"/>
      <c r="I259" s="15" t="str">
        <f ca="1">IFERROR(IF(E259 = "Validado","Enviado",IF(AND(G259 = " Link enviado",G259 = " Aguardando envio do link"),"Enviar",IF(G259 = " Aguardando envio do link", "Enviar",(VLOOKUP(B259,LogEnvio!A:B,2,))))),"Enviar")</f>
        <v>Enviar</v>
      </c>
      <c r="J259">
        <v>19002310</v>
      </c>
      <c r="K259" t="s">
        <v>798</v>
      </c>
      <c r="L259" t="s">
        <v>799</v>
      </c>
      <c r="M259" t="s">
        <v>42</v>
      </c>
      <c r="N259" t="s">
        <v>1936</v>
      </c>
      <c r="O259" t="s">
        <v>1937</v>
      </c>
      <c r="P259" t="s">
        <v>1938</v>
      </c>
      <c r="R259" t="s">
        <v>1938</v>
      </c>
      <c r="T259" t="s">
        <v>327</v>
      </c>
      <c r="U259" t="s">
        <v>68</v>
      </c>
      <c r="V259" t="s">
        <v>895</v>
      </c>
      <c r="W259" t="s">
        <v>1939</v>
      </c>
      <c r="X259" t="s">
        <v>1940</v>
      </c>
      <c r="Y259" t="s">
        <v>85</v>
      </c>
      <c r="Z259" t="s">
        <v>86</v>
      </c>
      <c r="AA259">
        <v>104.13</v>
      </c>
      <c r="AB259" t="s">
        <v>895</v>
      </c>
      <c r="AC259" t="s">
        <v>190</v>
      </c>
      <c r="AD259" t="s">
        <v>157</v>
      </c>
      <c r="AE259">
        <v>4</v>
      </c>
      <c r="AF259" t="s">
        <v>88</v>
      </c>
      <c r="AG259" t="s">
        <v>57</v>
      </c>
      <c r="AH259">
        <v>0</v>
      </c>
      <c r="AI259">
        <v>0</v>
      </c>
      <c r="AJ259" t="s">
        <v>935</v>
      </c>
      <c r="AL259" t="s">
        <v>158</v>
      </c>
      <c r="AN259" t="s">
        <v>61</v>
      </c>
      <c r="AP259" s="9" t="str">
        <f t="shared" ca="1" si="29"/>
        <v>Vencida</v>
      </c>
    </row>
    <row r="260" spans="1:42" x14ac:dyDescent="0.25">
      <c r="A260" s="15" t="str">
        <f t="shared" si="24"/>
        <v>SUX7I21</v>
      </c>
      <c r="B260" s="15" t="str">
        <f t="shared" si="25"/>
        <v>RV02030488</v>
      </c>
      <c r="C260" s="15" t="str">
        <f>VLOOKUP(A260,Destinatario!A:B,2,)</f>
        <v>THIAGO</v>
      </c>
      <c r="D260" s="45">
        <f>VLOOKUP(Y260,CTB!A:C,3,)</f>
        <v>130.16</v>
      </c>
      <c r="E260" s="4" t="str">
        <f t="shared" ca="1" si="26"/>
        <v>Vencida</v>
      </c>
      <c r="F260" s="8">
        <f t="shared" si="27"/>
        <v>45413</v>
      </c>
      <c r="G260" s="15" t="str">
        <f t="shared" si="28"/>
        <v xml:space="preserve"> Link enviado</v>
      </c>
      <c r="H260" s="15"/>
      <c r="I260" s="15" t="str">
        <f ca="1">IFERROR(IF(E260 = "Validado","Enviado",IF(AND(G260 = " Link enviado",G260 = " Aguardando envio do link"),"Enviar",IF(G260 = " Aguardando envio do link", "Enviar",(VLOOKUP(B260,LogEnvio!A:B,2,))))),"Enviar")</f>
        <v>Enviar</v>
      </c>
      <c r="J260">
        <v>19002455</v>
      </c>
      <c r="K260" t="s">
        <v>212</v>
      </c>
      <c r="L260" t="s">
        <v>213</v>
      </c>
      <c r="M260" t="s">
        <v>42</v>
      </c>
      <c r="N260" t="s">
        <v>1941</v>
      </c>
      <c r="O260" t="s">
        <v>1942</v>
      </c>
      <c r="P260" t="s">
        <v>1943</v>
      </c>
      <c r="R260" t="s">
        <v>1943</v>
      </c>
      <c r="T260" t="s">
        <v>1944</v>
      </c>
      <c r="U260" t="s">
        <v>68</v>
      </c>
      <c r="V260" t="s">
        <v>144</v>
      </c>
      <c r="W260" t="s">
        <v>1945</v>
      </c>
      <c r="X260" t="s">
        <v>440</v>
      </c>
      <c r="Y260" t="s">
        <v>85</v>
      </c>
      <c r="Z260" t="s">
        <v>86</v>
      </c>
      <c r="AA260">
        <v>104.13</v>
      </c>
      <c r="AB260" t="s">
        <v>144</v>
      </c>
      <c r="AC260" t="s">
        <v>190</v>
      </c>
      <c r="AD260" t="s">
        <v>157</v>
      </c>
      <c r="AE260">
        <v>4</v>
      </c>
      <c r="AF260" t="s">
        <v>88</v>
      </c>
      <c r="AG260" t="s">
        <v>57</v>
      </c>
      <c r="AH260">
        <v>0</v>
      </c>
      <c r="AI260">
        <v>0</v>
      </c>
      <c r="AJ260" t="s">
        <v>935</v>
      </c>
      <c r="AL260" t="s">
        <v>158</v>
      </c>
      <c r="AN260" t="s">
        <v>61</v>
      </c>
      <c r="AP260" s="9" t="str">
        <f t="shared" ca="1" si="29"/>
        <v>Vencida</v>
      </c>
    </row>
    <row r="261" spans="1:42" x14ac:dyDescent="0.25">
      <c r="A261" s="15" t="str">
        <f t="shared" si="24"/>
        <v>SUI1H91</v>
      </c>
      <c r="B261" s="15" t="str">
        <f t="shared" si="25"/>
        <v>FE00436605</v>
      </c>
      <c r="C261" s="15" t="str">
        <f>VLOOKUP(A261,Destinatario!A:B,2,)</f>
        <v>EDMILTON</v>
      </c>
      <c r="D261" s="45">
        <f>VLOOKUP(Y261,CTB!A:C,3,)</f>
        <v>195.23</v>
      </c>
      <c r="E261" s="4" t="str">
        <f t="shared" ca="1" si="26"/>
        <v>Vencida</v>
      </c>
      <c r="F261" s="8">
        <f t="shared" si="27"/>
        <v>45441</v>
      </c>
      <c r="G261" s="15" t="str">
        <f t="shared" si="28"/>
        <v xml:space="preserve"> Link enviado</v>
      </c>
      <c r="H261" s="15"/>
      <c r="I261" s="15" t="str">
        <f ca="1">IFERROR(IF(E261 = "Validado","Enviado",IF(AND(G261 = " Link enviado",G261 = " Aguardando envio do link"),"Enviar",IF(G261 = " Aguardando envio do link", "Enviar",(VLOOKUP(B261,LogEnvio!A:B,2,))))),"Enviar")</f>
        <v>Enviar</v>
      </c>
      <c r="J261">
        <v>19004050</v>
      </c>
      <c r="K261" t="s">
        <v>1946</v>
      </c>
      <c r="L261" t="s">
        <v>1947</v>
      </c>
      <c r="M261" t="s">
        <v>42</v>
      </c>
      <c r="N261" t="s">
        <v>1948</v>
      </c>
      <c r="O261" t="s">
        <v>1949</v>
      </c>
      <c r="P261" t="s">
        <v>1950</v>
      </c>
      <c r="R261" t="s">
        <v>1950</v>
      </c>
      <c r="T261" t="s">
        <v>1951</v>
      </c>
      <c r="U261" t="s">
        <v>68</v>
      </c>
      <c r="V261" t="s">
        <v>597</v>
      </c>
      <c r="W261" t="s">
        <v>1952</v>
      </c>
      <c r="X261" t="s">
        <v>1738</v>
      </c>
      <c r="Y261" t="s">
        <v>1953</v>
      </c>
      <c r="Z261" t="s">
        <v>1954</v>
      </c>
      <c r="AA261">
        <v>156.18</v>
      </c>
      <c r="AB261" t="s">
        <v>597</v>
      </c>
      <c r="AC261" t="s">
        <v>190</v>
      </c>
      <c r="AD261" t="s">
        <v>157</v>
      </c>
      <c r="AE261">
        <v>5</v>
      </c>
      <c r="AF261" t="s">
        <v>100</v>
      </c>
      <c r="AG261" t="s">
        <v>57</v>
      </c>
      <c r="AH261">
        <v>0</v>
      </c>
      <c r="AI261">
        <v>0</v>
      </c>
      <c r="AJ261" t="s">
        <v>935</v>
      </c>
      <c r="AL261" t="s">
        <v>158</v>
      </c>
      <c r="AN261" t="s">
        <v>61</v>
      </c>
      <c r="AP261" s="9" t="str">
        <f t="shared" ca="1" si="29"/>
        <v>Vencida</v>
      </c>
    </row>
    <row r="262" spans="1:42" x14ac:dyDescent="0.25">
      <c r="A262" s="15" t="str">
        <f t="shared" si="24"/>
        <v>SYG0C27</v>
      </c>
      <c r="B262" s="15" t="str">
        <f t="shared" si="25"/>
        <v>E026954917</v>
      </c>
      <c r="C262" s="15" t="str">
        <f>VLOOKUP(A262,Destinatario!A:B,2,)</f>
        <v>HENRIQUE</v>
      </c>
      <c r="D262" s="45">
        <f>VLOOKUP(Y262,CTB!A:C,3,)</f>
        <v>195.23</v>
      </c>
      <c r="E262" s="4" t="str">
        <f t="shared" ca="1" si="26"/>
        <v>Vencida</v>
      </c>
      <c r="F262" s="8">
        <f t="shared" si="27"/>
        <v>45431</v>
      </c>
      <c r="G262" s="15" t="str">
        <f t="shared" si="28"/>
        <v xml:space="preserve"> Link enviado</v>
      </c>
      <c r="H262" s="15"/>
      <c r="I262" s="15" t="str">
        <f ca="1">IFERROR(IF(E262 = "Validado","Enviado",IF(AND(G262 = " Link enviado",G262 = " Aguardando envio do link"),"Enviar",IF(G262 = " Aguardando envio do link", "Enviar",(VLOOKUP(B262,LogEnvio!A:B,2,))))),"Enviar")</f>
        <v>Enviar</v>
      </c>
      <c r="J262">
        <v>19006728</v>
      </c>
      <c r="K262" t="s">
        <v>322</v>
      </c>
      <c r="L262" t="s">
        <v>323</v>
      </c>
      <c r="M262" t="s">
        <v>42</v>
      </c>
      <c r="N262" t="s">
        <v>1955</v>
      </c>
      <c r="O262" t="s">
        <v>538</v>
      </c>
      <c r="P262" t="s">
        <v>1956</v>
      </c>
      <c r="R262" t="s">
        <v>1956</v>
      </c>
      <c r="T262" t="s">
        <v>327</v>
      </c>
      <c r="U262" t="s">
        <v>68</v>
      </c>
      <c r="V262" t="s">
        <v>512</v>
      </c>
      <c r="W262" t="s">
        <v>1585</v>
      </c>
      <c r="X262" t="s">
        <v>1957</v>
      </c>
      <c r="Y262" t="s">
        <v>330</v>
      </c>
      <c r="Z262" t="s">
        <v>331</v>
      </c>
      <c r="AA262">
        <v>195.23</v>
      </c>
      <c r="AB262" t="s">
        <v>512</v>
      </c>
      <c r="AC262" t="s">
        <v>190</v>
      </c>
      <c r="AD262" t="s">
        <v>157</v>
      </c>
      <c r="AE262">
        <v>5</v>
      </c>
      <c r="AF262" t="s">
        <v>100</v>
      </c>
      <c r="AG262" t="s">
        <v>57</v>
      </c>
      <c r="AH262">
        <v>0</v>
      </c>
      <c r="AI262">
        <v>0</v>
      </c>
      <c r="AJ262" t="s">
        <v>895</v>
      </c>
      <c r="AL262" t="s">
        <v>158</v>
      </c>
      <c r="AN262" t="s">
        <v>61</v>
      </c>
      <c r="AP262" s="9" t="str">
        <f t="shared" ca="1" si="29"/>
        <v>Vencida</v>
      </c>
    </row>
    <row r="263" spans="1:42" x14ac:dyDescent="0.25">
      <c r="A263" s="15" t="str">
        <f t="shared" si="24"/>
        <v>SYG0C87</v>
      </c>
      <c r="B263" s="15" t="str">
        <f t="shared" si="25"/>
        <v>E026812117</v>
      </c>
      <c r="C263" s="15" t="str">
        <f>VLOOKUP(A263,Destinatario!A:B,2,)</f>
        <v>HENRIQUE</v>
      </c>
      <c r="D263" s="45">
        <f>VLOOKUP(Y263,CTB!A:C,3,)</f>
        <v>130.16</v>
      </c>
      <c r="E263" s="4" t="str">
        <f t="shared" ca="1" si="26"/>
        <v>Vencida</v>
      </c>
      <c r="F263" s="8">
        <f t="shared" si="27"/>
        <v>45416</v>
      </c>
      <c r="G263" s="15" t="str">
        <f t="shared" si="28"/>
        <v xml:space="preserve"> Link enviado</v>
      </c>
      <c r="H263" s="15"/>
      <c r="I263" s="15" t="str">
        <f ca="1">IFERROR(IF(E263 = "Validado","Enviado",IF(AND(G263 = " Link enviado",G263 = " Aguardando envio do link"),"Enviar",IF(G263 = " Aguardando envio do link", "Enviar",(VLOOKUP(B263,LogEnvio!A:B,2,))))),"Enviar")</f>
        <v>Enviar</v>
      </c>
      <c r="J263">
        <v>19007748</v>
      </c>
      <c r="K263" t="s">
        <v>1283</v>
      </c>
      <c r="L263" t="s">
        <v>1284</v>
      </c>
      <c r="M263" t="s">
        <v>42</v>
      </c>
      <c r="N263" t="s">
        <v>1958</v>
      </c>
      <c r="O263" t="s">
        <v>1959</v>
      </c>
      <c r="P263" t="s">
        <v>1960</v>
      </c>
      <c r="R263" t="s">
        <v>1960</v>
      </c>
      <c r="T263" t="s">
        <v>139</v>
      </c>
      <c r="U263" t="s">
        <v>68</v>
      </c>
      <c r="V263" t="s">
        <v>278</v>
      </c>
      <c r="W263" t="s">
        <v>1961</v>
      </c>
      <c r="X263" t="s">
        <v>141</v>
      </c>
      <c r="Y263" t="s">
        <v>85</v>
      </c>
      <c r="Z263" t="s">
        <v>86</v>
      </c>
      <c r="AA263">
        <v>104.13</v>
      </c>
      <c r="AB263" t="s">
        <v>278</v>
      </c>
      <c r="AC263" t="s">
        <v>190</v>
      </c>
      <c r="AD263" t="s">
        <v>157</v>
      </c>
      <c r="AE263">
        <v>4</v>
      </c>
      <c r="AF263" t="s">
        <v>88</v>
      </c>
      <c r="AG263" t="s">
        <v>57</v>
      </c>
      <c r="AH263">
        <v>0</v>
      </c>
      <c r="AI263">
        <v>0</v>
      </c>
      <c r="AJ263" t="s">
        <v>895</v>
      </c>
      <c r="AL263" t="s">
        <v>158</v>
      </c>
      <c r="AN263" t="s">
        <v>61</v>
      </c>
      <c r="AP263" s="9" t="str">
        <f t="shared" ca="1" si="29"/>
        <v>Vencida</v>
      </c>
    </row>
    <row r="264" spans="1:42" x14ac:dyDescent="0.25">
      <c r="A264" s="15" t="str">
        <f t="shared" si="24"/>
        <v>SUL9D30</v>
      </c>
      <c r="B264" s="15" t="str">
        <f t="shared" si="25"/>
        <v>O430129839</v>
      </c>
      <c r="C264" s="15" t="str">
        <f>VLOOKUP(A264,Destinatario!A:B,2,)</f>
        <v>THIAGO</v>
      </c>
      <c r="D264" s="45">
        <f>VLOOKUP(Y264,CTB!A:C,3,)</f>
        <v>130.16</v>
      </c>
      <c r="E264" s="4" t="str">
        <f t="shared" ca="1" si="26"/>
        <v>Vencida</v>
      </c>
      <c r="F264" s="8">
        <f t="shared" si="27"/>
        <v>45399</v>
      </c>
      <c r="G264" s="15" t="str">
        <f t="shared" si="28"/>
        <v xml:space="preserve"> Link enviado</v>
      </c>
      <c r="H264" s="15"/>
      <c r="I264" s="15" t="str">
        <f ca="1">IFERROR(IF(E264 = "Validado","Enviado",IF(AND(G264 = " Link enviado",G264 = " Aguardando envio do link"),"Enviar",IF(G264 = " Aguardando envio do link", "Enviar",(VLOOKUP(B264,LogEnvio!A:B,2,))))),"Enviar")</f>
        <v>Enviar</v>
      </c>
      <c r="J264">
        <v>19020475</v>
      </c>
      <c r="K264" t="s">
        <v>1962</v>
      </c>
      <c r="L264" t="s">
        <v>1963</v>
      </c>
      <c r="M264" t="s">
        <v>42</v>
      </c>
      <c r="N264" t="s">
        <v>1964</v>
      </c>
      <c r="O264" t="s">
        <v>1965</v>
      </c>
      <c r="P264" t="s">
        <v>1966</v>
      </c>
      <c r="R264" t="s">
        <v>1966</v>
      </c>
      <c r="T264" t="s">
        <v>1880</v>
      </c>
      <c r="U264" t="s">
        <v>68</v>
      </c>
      <c r="V264" t="s">
        <v>168</v>
      </c>
      <c r="W264" t="s">
        <v>1967</v>
      </c>
      <c r="X264" t="s">
        <v>1882</v>
      </c>
      <c r="Y264" t="s">
        <v>1934</v>
      </c>
      <c r="Z264" t="s">
        <v>1935</v>
      </c>
      <c r="AA264">
        <v>104.13</v>
      </c>
      <c r="AB264" t="s">
        <v>168</v>
      </c>
      <c r="AC264" t="s">
        <v>190</v>
      </c>
      <c r="AD264" t="s">
        <v>157</v>
      </c>
      <c r="AE264">
        <v>4</v>
      </c>
      <c r="AF264" t="s">
        <v>88</v>
      </c>
      <c r="AG264" t="s">
        <v>57</v>
      </c>
      <c r="AH264">
        <v>0</v>
      </c>
      <c r="AI264">
        <v>0</v>
      </c>
      <c r="AJ264" t="s">
        <v>895</v>
      </c>
      <c r="AL264" t="s">
        <v>158</v>
      </c>
      <c r="AN264" t="s">
        <v>61</v>
      </c>
      <c r="AP264" s="9" t="str">
        <f t="shared" ca="1" si="29"/>
        <v>Vencida</v>
      </c>
    </row>
    <row r="265" spans="1:42" x14ac:dyDescent="0.25">
      <c r="A265" s="15" t="str">
        <f t="shared" si="24"/>
        <v>EIY2G32</v>
      </c>
      <c r="B265" s="15" t="str">
        <f t="shared" si="25"/>
        <v>R763309807</v>
      </c>
      <c r="C265" s="15" t="str">
        <f>VLOOKUP(A265,Destinatario!A:B,2,)</f>
        <v>HENRIQUE</v>
      </c>
      <c r="D265" s="45">
        <f>VLOOKUP(Y265,CTB!A:C,3,)</f>
        <v>130.16</v>
      </c>
      <c r="E265" s="4" t="str">
        <f t="shared" ca="1" si="26"/>
        <v>&gt;15 dias</v>
      </c>
      <c r="F265" s="8">
        <f t="shared" si="27"/>
        <v>45496</v>
      </c>
      <c r="G265" s="15" t="str">
        <f t="shared" si="28"/>
        <v xml:space="preserve"> Upload Cnh pendente</v>
      </c>
      <c r="H265" s="15"/>
      <c r="I265" s="15" t="str">
        <f ca="1">IFERROR(IF(E265 = "Validado","Enviado",IF(AND(G265 = " Link enviado",G265 = " Aguardando envio do link"),"Enviar",IF(G265 = " Aguardando envio do link", "Enviar",(VLOOKUP(B265,LogEnvio!A:B,2,))))),"Enviar")</f>
        <v>Enviar</v>
      </c>
      <c r="J265">
        <v>19021050</v>
      </c>
      <c r="K265" t="s">
        <v>1968</v>
      </c>
      <c r="L265" t="s">
        <v>1969</v>
      </c>
      <c r="M265" t="s">
        <v>42</v>
      </c>
      <c r="N265" t="s">
        <v>1970</v>
      </c>
      <c r="O265" t="s">
        <v>1971</v>
      </c>
      <c r="P265" t="s">
        <v>1972</v>
      </c>
      <c r="T265" t="s">
        <v>127</v>
      </c>
      <c r="U265" t="s">
        <v>47</v>
      </c>
      <c r="V265" t="s">
        <v>48</v>
      </c>
      <c r="W265" t="s">
        <v>1973</v>
      </c>
      <c r="X265" t="s">
        <v>141</v>
      </c>
      <c r="Y265" t="s">
        <v>85</v>
      </c>
      <c r="Z265" t="s">
        <v>86</v>
      </c>
      <c r="AA265">
        <v>130.16</v>
      </c>
      <c r="AB265" t="s">
        <v>1974</v>
      </c>
      <c r="AC265" t="s">
        <v>75</v>
      </c>
      <c r="AD265" t="s">
        <v>157</v>
      </c>
      <c r="AE265">
        <v>4</v>
      </c>
      <c r="AF265" t="s">
        <v>88</v>
      </c>
      <c r="AG265" t="s">
        <v>57</v>
      </c>
      <c r="AJ265" t="s">
        <v>895</v>
      </c>
      <c r="AL265" t="s">
        <v>310</v>
      </c>
      <c r="AN265" t="s">
        <v>61</v>
      </c>
      <c r="AP265" s="9" t="str">
        <f t="shared" ca="1" si="29"/>
        <v>&gt;15 dias</v>
      </c>
    </row>
    <row r="266" spans="1:42" x14ac:dyDescent="0.25">
      <c r="A266" s="15" t="str">
        <f t="shared" si="24"/>
        <v>STS3G60</v>
      </c>
      <c r="B266" s="15" t="str">
        <f t="shared" si="25"/>
        <v>M000185123</v>
      </c>
      <c r="C266" s="15" t="str">
        <f>VLOOKUP(A266,Destinatario!A:B,2,)</f>
        <v>ADRIANO</v>
      </c>
      <c r="D266" s="45">
        <f>VLOOKUP(Y266,CTB!A:C,3,)</f>
        <v>195.23</v>
      </c>
      <c r="E266" s="4" t="str">
        <f t="shared" ca="1" si="26"/>
        <v>Vencida</v>
      </c>
      <c r="F266" s="8">
        <f t="shared" si="27"/>
        <v>45431</v>
      </c>
      <c r="G266" s="15" t="str">
        <f t="shared" si="28"/>
        <v xml:space="preserve"> Link enviado</v>
      </c>
      <c r="H266" s="15"/>
      <c r="I266" s="15" t="str">
        <f ca="1">IFERROR(IF(E266 = "Validado","Enviado",IF(AND(G266 = " Link enviado",G266 = " Aguardando envio do link"),"Enviar",IF(G266 = " Aguardando envio do link", "Enviar",(VLOOKUP(B266,LogEnvio!A:B,2,))))),"Enviar")</f>
        <v>Enviar</v>
      </c>
      <c r="J266">
        <v>19021438</v>
      </c>
      <c r="K266" t="s">
        <v>1444</v>
      </c>
      <c r="L266" t="s">
        <v>1445</v>
      </c>
      <c r="M266" t="s">
        <v>42</v>
      </c>
      <c r="N266" t="s">
        <v>1975</v>
      </c>
      <c r="O266" t="s">
        <v>1976</v>
      </c>
      <c r="P266" t="s">
        <v>1977</v>
      </c>
      <c r="R266" t="s">
        <v>1977</v>
      </c>
      <c r="T266" t="s">
        <v>1449</v>
      </c>
      <c r="U266" t="s">
        <v>68</v>
      </c>
      <c r="V266" t="s">
        <v>512</v>
      </c>
      <c r="W266" t="s">
        <v>1450</v>
      </c>
      <c r="X266" t="s">
        <v>1803</v>
      </c>
      <c r="Y266" t="s">
        <v>441</v>
      </c>
      <c r="Z266" t="s">
        <v>442</v>
      </c>
      <c r="AA266">
        <v>156.18</v>
      </c>
      <c r="AB266" t="s">
        <v>512</v>
      </c>
      <c r="AC266" t="s">
        <v>190</v>
      </c>
      <c r="AD266" t="s">
        <v>157</v>
      </c>
      <c r="AE266">
        <v>5</v>
      </c>
      <c r="AF266" t="s">
        <v>100</v>
      </c>
      <c r="AG266" t="s">
        <v>57</v>
      </c>
      <c r="AH266">
        <v>0</v>
      </c>
      <c r="AI266">
        <v>0</v>
      </c>
      <c r="AJ266" t="s">
        <v>895</v>
      </c>
      <c r="AL266" t="s">
        <v>158</v>
      </c>
      <c r="AN266" t="s">
        <v>61</v>
      </c>
      <c r="AP266" s="9" t="str">
        <f t="shared" ca="1" si="29"/>
        <v>Vencida</v>
      </c>
    </row>
    <row r="267" spans="1:42" x14ac:dyDescent="0.25">
      <c r="A267" s="15" t="str">
        <f t="shared" si="24"/>
        <v>SYG9I61</v>
      </c>
      <c r="B267" s="15" t="str">
        <f t="shared" si="25"/>
        <v>E027298561</v>
      </c>
      <c r="C267" s="15" t="str">
        <f>VLOOKUP(A267,Destinatario!A:B,2,)</f>
        <v>MATEUS</v>
      </c>
      <c r="D267" s="45">
        <f>VLOOKUP(Y267,CTB!A:C,3,)</f>
        <v>195.23</v>
      </c>
      <c r="E267" s="4" t="str">
        <f t="shared" ca="1" si="26"/>
        <v>&gt;15 dias</v>
      </c>
      <c r="F267" s="8">
        <f t="shared" si="27"/>
        <v>45577</v>
      </c>
      <c r="G267" s="15" t="str">
        <f t="shared" si="28"/>
        <v xml:space="preserve"> Link enviado</v>
      </c>
      <c r="H267" s="15"/>
      <c r="I267" s="15" t="str">
        <f ca="1">IFERROR(IF(E267 = "Validado","Enviado",IF(AND(G267 = " Link enviado",G267 = " Aguardando envio do link"),"Enviar",IF(G267 = " Aguardando envio do link", "Enviar",(VLOOKUP(B267,LogEnvio!A:B,2,))))),"Enviar")</f>
        <v>Enviar</v>
      </c>
      <c r="J267">
        <v>19046335</v>
      </c>
      <c r="K267" t="s">
        <v>1978</v>
      </c>
      <c r="L267" t="s">
        <v>1979</v>
      </c>
      <c r="M267" t="s">
        <v>42</v>
      </c>
      <c r="N267" t="s">
        <v>1980</v>
      </c>
      <c r="O267" t="s">
        <v>1981</v>
      </c>
      <c r="P267" t="s">
        <v>1982</v>
      </c>
      <c r="T267" t="s">
        <v>139</v>
      </c>
      <c r="U267" t="s">
        <v>68</v>
      </c>
      <c r="V267" t="s">
        <v>1983</v>
      </c>
      <c r="W267" t="s">
        <v>1984</v>
      </c>
      <c r="X267" t="s">
        <v>141</v>
      </c>
      <c r="Y267" t="s">
        <v>111</v>
      </c>
      <c r="Z267" t="s">
        <v>112</v>
      </c>
      <c r="AA267">
        <v>195.23</v>
      </c>
      <c r="AB267" t="s">
        <v>1983</v>
      </c>
      <c r="AC267" t="s">
        <v>190</v>
      </c>
      <c r="AD267" t="s">
        <v>157</v>
      </c>
      <c r="AE267">
        <v>5</v>
      </c>
      <c r="AF267" t="s">
        <v>100</v>
      </c>
      <c r="AG267" t="s">
        <v>57</v>
      </c>
      <c r="AH267">
        <v>0</v>
      </c>
      <c r="AI267">
        <v>0</v>
      </c>
      <c r="AJ267" t="s">
        <v>1985</v>
      </c>
      <c r="AL267" t="s">
        <v>158</v>
      </c>
      <c r="AN267" t="s">
        <v>61</v>
      </c>
      <c r="AP267" s="9" t="str">
        <f t="shared" ca="1" si="29"/>
        <v>&gt;15 dias</v>
      </c>
    </row>
    <row r="268" spans="1:42" x14ac:dyDescent="0.25">
      <c r="A268" s="15" t="str">
        <f t="shared" si="24"/>
        <v>SYG0E66</v>
      </c>
      <c r="B268" s="15" t="str">
        <f t="shared" si="25"/>
        <v>E027300837</v>
      </c>
      <c r="C268" s="15" t="str">
        <f>VLOOKUP(A268,Destinatario!A:B,2,)</f>
        <v>HENRIQUE</v>
      </c>
      <c r="D268" s="45">
        <f>VLOOKUP(Y268,CTB!A:C,3,)</f>
        <v>130.16</v>
      </c>
      <c r="E268" s="4" t="str">
        <f t="shared" ca="1" si="26"/>
        <v>&gt;15 dias</v>
      </c>
      <c r="F268" s="8">
        <f t="shared" si="27"/>
        <v>45577</v>
      </c>
      <c r="G268" s="15" t="str">
        <f t="shared" si="28"/>
        <v xml:space="preserve"> Link enviado</v>
      </c>
      <c r="H268" s="15"/>
      <c r="I268" s="15" t="str">
        <f ca="1">IFERROR(IF(E268 = "Validado","Enviado",IF(AND(G268 = " Link enviado",G268 = " Aguardando envio do link"),"Enviar",IF(G268 = " Aguardando envio do link", "Enviar",(VLOOKUP(B268,LogEnvio!A:B,2,))))),"Enviar")</f>
        <v>Enviar</v>
      </c>
      <c r="J268">
        <v>19046555</v>
      </c>
      <c r="K268" t="s">
        <v>1986</v>
      </c>
      <c r="L268" t="s">
        <v>1987</v>
      </c>
      <c r="M268" t="s">
        <v>42</v>
      </c>
      <c r="N268" t="s">
        <v>1988</v>
      </c>
      <c r="O268" t="s">
        <v>1989</v>
      </c>
      <c r="P268" t="s">
        <v>1990</v>
      </c>
      <c r="T268" t="s">
        <v>509</v>
      </c>
      <c r="U268" t="s">
        <v>68</v>
      </c>
      <c r="V268" t="s">
        <v>1983</v>
      </c>
      <c r="W268" t="s">
        <v>1991</v>
      </c>
      <c r="X268" t="s">
        <v>1919</v>
      </c>
      <c r="Y268" t="s">
        <v>85</v>
      </c>
      <c r="Z268" t="s">
        <v>86</v>
      </c>
      <c r="AA268">
        <v>130.16</v>
      </c>
      <c r="AB268" t="s">
        <v>1983</v>
      </c>
      <c r="AC268" t="s">
        <v>190</v>
      </c>
      <c r="AD268" t="s">
        <v>157</v>
      </c>
      <c r="AE268">
        <v>4</v>
      </c>
      <c r="AF268" t="s">
        <v>88</v>
      </c>
      <c r="AG268" t="s">
        <v>57</v>
      </c>
      <c r="AH268">
        <v>0</v>
      </c>
      <c r="AI268">
        <v>0</v>
      </c>
      <c r="AJ268" t="s">
        <v>1985</v>
      </c>
      <c r="AL268" t="s">
        <v>158</v>
      </c>
      <c r="AN268" t="s">
        <v>61</v>
      </c>
      <c r="AP268" s="9" t="str">
        <f t="shared" ca="1" si="29"/>
        <v>&gt;15 dias</v>
      </c>
    </row>
    <row r="269" spans="1:42" x14ac:dyDescent="0.25">
      <c r="A269" s="15" t="str">
        <f t="shared" si="24"/>
        <v>SYG0D79</v>
      </c>
      <c r="B269" s="15" t="str">
        <f t="shared" si="25"/>
        <v>E027309283</v>
      </c>
      <c r="C269" s="15" t="str">
        <f>VLOOKUP(A269,Destinatario!A:B,2,)</f>
        <v>HENRIQUE</v>
      </c>
      <c r="D269" s="45">
        <f>VLOOKUP(Y269,CTB!A:C,3,)</f>
        <v>130.16</v>
      </c>
      <c r="E269" s="4" t="str">
        <f t="shared" ca="1" si="26"/>
        <v>&gt;15 dias</v>
      </c>
      <c r="F269" s="8">
        <f t="shared" si="27"/>
        <v>45577</v>
      </c>
      <c r="G269" s="15" t="str">
        <f t="shared" si="28"/>
        <v xml:space="preserve"> Link enviado</v>
      </c>
      <c r="H269" s="15"/>
      <c r="I269" s="15" t="str">
        <f ca="1">IFERROR(IF(E269 = "Validado","Enviado",IF(AND(G269 = " Link enviado",G269 = " Aguardando envio do link"),"Enviar",IF(G269 = " Aguardando envio do link", "Enviar",(VLOOKUP(B269,LogEnvio!A:B,2,))))),"Enviar")</f>
        <v>Enviar</v>
      </c>
      <c r="J269">
        <v>19046807</v>
      </c>
      <c r="K269" t="s">
        <v>1992</v>
      </c>
      <c r="L269" t="s">
        <v>1993</v>
      </c>
      <c r="M269" t="s">
        <v>42</v>
      </c>
      <c r="N269" t="s">
        <v>1994</v>
      </c>
      <c r="O269" t="s">
        <v>1995</v>
      </c>
      <c r="P269" t="s">
        <v>1996</v>
      </c>
      <c r="T269" t="s">
        <v>1062</v>
      </c>
      <c r="U269" t="s">
        <v>68</v>
      </c>
      <c r="V269" t="s">
        <v>1983</v>
      </c>
      <c r="W269" t="s">
        <v>1997</v>
      </c>
      <c r="X269" t="s">
        <v>1998</v>
      </c>
      <c r="Y269" t="s">
        <v>85</v>
      </c>
      <c r="Z269" t="s">
        <v>86</v>
      </c>
      <c r="AA269">
        <v>130.16</v>
      </c>
      <c r="AB269" t="s">
        <v>1983</v>
      </c>
      <c r="AC269" t="s">
        <v>190</v>
      </c>
      <c r="AD269" t="s">
        <v>157</v>
      </c>
      <c r="AE269">
        <v>4</v>
      </c>
      <c r="AF269" t="s">
        <v>88</v>
      </c>
      <c r="AG269" t="s">
        <v>57</v>
      </c>
      <c r="AH269">
        <v>0</v>
      </c>
      <c r="AI269">
        <v>0</v>
      </c>
      <c r="AJ269" t="s">
        <v>1985</v>
      </c>
      <c r="AL269" t="s">
        <v>158</v>
      </c>
      <c r="AN269" t="s">
        <v>61</v>
      </c>
      <c r="AP269" s="9" t="str">
        <f t="shared" ca="1" si="29"/>
        <v>&gt;15 dias</v>
      </c>
    </row>
    <row r="270" spans="1:42" x14ac:dyDescent="0.25">
      <c r="A270" s="15" t="str">
        <f t="shared" si="24"/>
        <v>SYG0E26</v>
      </c>
      <c r="B270" s="15" t="str">
        <f t="shared" si="25"/>
        <v>E027313044</v>
      </c>
      <c r="C270" s="15" t="str">
        <f>VLOOKUP(A270,Destinatario!A:B,2,)</f>
        <v>MATEUS</v>
      </c>
      <c r="D270" s="45">
        <f>VLOOKUP(Y270,CTB!A:C,3,)</f>
        <v>130.16</v>
      </c>
      <c r="E270" s="4" t="str">
        <f t="shared" ca="1" si="26"/>
        <v>&gt;15 dias</v>
      </c>
      <c r="F270" s="8">
        <f t="shared" si="27"/>
        <v>45577</v>
      </c>
      <c r="G270" s="15" t="str">
        <f t="shared" si="28"/>
        <v xml:space="preserve"> Link enviado</v>
      </c>
      <c r="H270" s="15"/>
      <c r="I270" s="15" t="str">
        <f ca="1">IFERROR(IF(E270 = "Validado","Enviado",IF(AND(G270 = " Link enviado",G270 = " Aguardando envio do link"),"Enviar",IF(G270 = " Aguardando envio do link", "Enviar",(VLOOKUP(B270,LogEnvio!A:B,2,))))),"Enviar")</f>
        <v>Enviar</v>
      </c>
      <c r="J270">
        <v>19047013</v>
      </c>
      <c r="K270" t="s">
        <v>1999</v>
      </c>
      <c r="L270" t="s">
        <v>2000</v>
      </c>
      <c r="M270" t="s">
        <v>42</v>
      </c>
      <c r="N270" t="s">
        <v>2001</v>
      </c>
      <c r="O270" t="s">
        <v>2002</v>
      </c>
      <c r="P270" t="s">
        <v>2003</v>
      </c>
      <c r="T270" t="s">
        <v>509</v>
      </c>
      <c r="U270" t="s">
        <v>68</v>
      </c>
      <c r="V270" t="s">
        <v>1983</v>
      </c>
      <c r="W270" t="s">
        <v>2004</v>
      </c>
      <c r="X270" t="s">
        <v>1919</v>
      </c>
      <c r="Y270" t="s">
        <v>85</v>
      </c>
      <c r="Z270" t="s">
        <v>86</v>
      </c>
      <c r="AA270">
        <v>130.16</v>
      </c>
      <c r="AB270" t="s">
        <v>1983</v>
      </c>
      <c r="AC270" t="s">
        <v>190</v>
      </c>
      <c r="AD270" t="s">
        <v>157</v>
      </c>
      <c r="AE270">
        <v>4</v>
      </c>
      <c r="AF270" t="s">
        <v>88</v>
      </c>
      <c r="AG270" t="s">
        <v>57</v>
      </c>
      <c r="AH270">
        <v>0</v>
      </c>
      <c r="AI270">
        <v>0</v>
      </c>
      <c r="AJ270" t="s">
        <v>1985</v>
      </c>
      <c r="AL270" t="s">
        <v>158</v>
      </c>
      <c r="AN270" t="s">
        <v>61</v>
      </c>
      <c r="AP270" s="9" t="str">
        <f t="shared" ca="1" si="29"/>
        <v>&gt;15 dias</v>
      </c>
    </row>
    <row r="271" spans="1:42" x14ac:dyDescent="0.25">
      <c r="A271" s="15" t="str">
        <f t="shared" si="24"/>
        <v>SYG0E70</v>
      </c>
      <c r="B271" s="15" t="str">
        <f t="shared" si="25"/>
        <v>E027316945</v>
      </c>
      <c r="C271" s="15" t="str">
        <f>VLOOKUP(A271,Destinatario!A:B,2,)</f>
        <v>HENRIQUE</v>
      </c>
      <c r="D271" s="45">
        <f>VLOOKUP(Y271,CTB!A:C,3,)</f>
        <v>130.16</v>
      </c>
      <c r="E271" s="4" t="str">
        <f t="shared" ca="1" si="26"/>
        <v>&gt;15 dias</v>
      </c>
      <c r="F271" s="8">
        <f t="shared" si="27"/>
        <v>45577</v>
      </c>
      <c r="G271" s="15" t="str">
        <f t="shared" si="28"/>
        <v xml:space="preserve"> Link enviado</v>
      </c>
      <c r="H271" s="15"/>
      <c r="I271" s="15" t="str">
        <f ca="1">IFERROR(IF(E271 = "Validado","Enviado",IF(AND(G271 = " Link enviado",G271 = " Aguardando envio do link"),"Enviar",IF(G271 = " Aguardando envio do link", "Enviar",(VLOOKUP(B271,LogEnvio!A:B,2,))))),"Enviar")</f>
        <v>Enviar</v>
      </c>
      <c r="J271">
        <v>19047052</v>
      </c>
      <c r="K271" t="s">
        <v>2005</v>
      </c>
      <c r="L271" t="s">
        <v>2006</v>
      </c>
      <c r="M271" t="s">
        <v>42</v>
      </c>
      <c r="N271" t="s">
        <v>2007</v>
      </c>
      <c r="O271" t="s">
        <v>2008</v>
      </c>
      <c r="P271" t="s">
        <v>2009</v>
      </c>
      <c r="T271" t="s">
        <v>139</v>
      </c>
      <c r="U271" t="s">
        <v>68</v>
      </c>
      <c r="V271" t="s">
        <v>1983</v>
      </c>
      <c r="W271" t="s">
        <v>2010</v>
      </c>
      <c r="X271" t="s">
        <v>141</v>
      </c>
      <c r="Y271" t="s">
        <v>85</v>
      </c>
      <c r="Z271" t="s">
        <v>86</v>
      </c>
      <c r="AA271">
        <v>130.16</v>
      </c>
      <c r="AB271" t="s">
        <v>1983</v>
      </c>
      <c r="AC271" t="s">
        <v>190</v>
      </c>
      <c r="AD271" t="s">
        <v>157</v>
      </c>
      <c r="AE271">
        <v>4</v>
      </c>
      <c r="AF271" t="s">
        <v>88</v>
      </c>
      <c r="AG271" t="s">
        <v>57</v>
      </c>
      <c r="AH271">
        <v>0</v>
      </c>
      <c r="AI271">
        <v>0</v>
      </c>
      <c r="AJ271" t="s">
        <v>1985</v>
      </c>
      <c r="AL271" t="s">
        <v>158</v>
      </c>
      <c r="AN271" t="s">
        <v>61</v>
      </c>
      <c r="AP271" s="9" t="str">
        <f t="shared" ca="1" si="29"/>
        <v>&gt;15 dias</v>
      </c>
    </row>
    <row r="272" spans="1:42" x14ac:dyDescent="0.25">
      <c r="A272" s="15" t="str">
        <f t="shared" si="24"/>
        <v>STB0H41</v>
      </c>
      <c r="B272" s="15" t="str">
        <f t="shared" si="25"/>
        <v>AI06257909</v>
      </c>
      <c r="C272" s="15" t="str">
        <f>VLOOKUP(A272,Destinatario!A:B,2,)</f>
        <v>CLAUDIA</v>
      </c>
      <c r="D272" s="45">
        <f>VLOOKUP(Y272,CTB!A:C,3,)</f>
        <v>130.16</v>
      </c>
      <c r="E272" s="4" t="str">
        <f t="shared" ca="1" si="26"/>
        <v>Entre 8 e 15 dias</v>
      </c>
      <c r="F272" s="8">
        <f t="shared" si="27"/>
        <v>45466</v>
      </c>
      <c r="G272" s="15" t="str">
        <f t="shared" si="28"/>
        <v xml:space="preserve"> Link enviado</v>
      </c>
      <c r="H272" s="15"/>
      <c r="I272" s="15">
        <f ca="1">IFERROR(IF(E272 = "Validado","Enviado",IF(AND(G272 = " Link enviado",G272 = " Aguardando envio do link"),"Enviar",IF(G272 = " Aguardando envio do link", "Enviar",(VLOOKUP(B272,LogEnvio!A:B,2,))))),"Enviar")</f>
        <v>45455.381663495369</v>
      </c>
      <c r="J272">
        <v>19077627</v>
      </c>
      <c r="K272" t="s">
        <v>2011</v>
      </c>
      <c r="L272" t="s">
        <v>2012</v>
      </c>
      <c r="M272" t="s">
        <v>42</v>
      </c>
      <c r="N272" t="s">
        <v>2013</v>
      </c>
      <c r="O272" t="s">
        <v>2014</v>
      </c>
      <c r="P272" t="s">
        <v>2015</v>
      </c>
      <c r="R272" s="42" t="s">
        <v>2015</v>
      </c>
      <c r="T272" t="s">
        <v>463</v>
      </c>
      <c r="U272" t="s">
        <v>47</v>
      </c>
      <c r="V272" t="s">
        <v>48</v>
      </c>
      <c r="W272" t="s">
        <v>2016</v>
      </c>
      <c r="X272" t="s">
        <v>2017</v>
      </c>
      <c r="Y272" t="s">
        <v>85</v>
      </c>
      <c r="Z272" t="s">
        <v>86</v>
      </c>
      <c r="AA272">
        <v>130.16</v>
      </c>
      <c r="AB272" t="s">
        <v>1364</v>
      </c>
      <c r="AC272" t="s">
        <v>54</v>
      </c>
      <c r="AD272" t="s">
        <v>157</v>
      </c>
      <c r="AE272">
        <v>4</v>
      </c>
      <c r="AF272" t="s">
        <v>88</v>
      </c>
      <c r="AG272" t="s">
        <v>57</v>
      </c>
      <c r="AJ272" t="s">
        <v>692</v>
      </c>
      <c r="AL272" t="s">
        <v>158</v>
      </c>
      <c r="AN272" t="s">
        <v>61</v>
      </c>
      <c r="AP272" s="9" t="str">
        <f t="shared" ca="1" si="29"/>
        <v>Entre 8 e 15 dias</v>
      </c>
    </row>
    <row r="273" spans="1:42" x14ac:dyDescent="0.25">
      <c r="A273" s="15" t="str">
        <f t="shared" si="24"/>
        <v>SYG0D45</v>
      </c>
      <c r="B273" s="15" t="str">
        <f t="shared" si="25"/>
        <v>TE01631733</v>
      </c>
      <c r="C273" s="15" t="str">
        <f>VLOOKUP(A273,Destinatario!A:B,2,)</f>
        <v>HENRIQUE</v>
      </c>
      <c r="D273" s="45">
        <f>VLOOKUP(Y273,CTB!A:C,3,)</f>
        <v>293.47000000000003</v>
      </c>
      <c r="E273" s="4" t="str">
        <f t="shared" ca="1" si="26"/>
        <v>&gt;15 dias</v>
      </c>
      <c r="F273" s="8">
        <f t="shared" si="27"/>
        <v>45577</v>
      </c>
      <c r="G273" s="15" t="str">
        <f t="shared" si="28"/>
        <v xml:space="preserve"> Link enviado</v>
      </c>
      <c r="H273" s="15"/>
      <c r="I273" s="15">
        <f ca="1">IFERROR(IF(E273 = "Validado","Enviado",IF(AND(G273 = " Link enviado",G273 = " Aguardando envio do link"),"Enviar",IF(G273 = " Aguardando envio do link", "Enviar",(VLOOKUP(B273,LogEnvio!A:B,2,))))),"Enviar")</f>
        <v>45455.389278229173</v>
      </c>
      <c r="J273">
        <v>19078977</v>
      </c>
      <c r="K273" t="s">
        <v>2018</v>
      </c>
      <c r="L273" t="s">
        <v>2019</v>
      </c>
      <c r="M273" t="s">
        <v>42</v>
      </c>
      <c r="N273" t="s">
        <v>2020</v>
      </c>
      <c r="O273" t="s">
        <v>2021</v>
      </c>
      <c r="P273" t="s">
        <v>2022</v>
      </c>
      <c r="R273" t="s">
        <v>2022</v>
      </c>
      <c r="T273" t="s">
        <v>428</v>
      </c>
      <c r="U273" t="s">
        <v>47</v>
      </c>
      <c r="V273" t="s">
        <v>48</v>
      </c>
      <c r="W273" t="s">
        <v>2023</v>
      </c>
      <c r="X273" t="s">
        <v>430</v>
      </c>
      <c r="Y273" t="s">
        <v>2024</v>
      </c>
      <c r="Z273" t="s">
        <v>2025</v>
      </c>
      <c r="AA273">
        <v>293.47000000000003</v>
      </c>
      <c r="AB273" t="s">
        <v>1983</v>
      </c>
      <c r="AC273" t="s">
        <v>54</v>
      </c>
      <c r="AD273" t="s">
        <v>157</v>
      </c>
      <c r="AE273">
        <v>7</v>
      </c>
      <c r="AF273" t="s">
        <v>56</v>
      </c>
      <c r="AG273" t="s">
        <v>57</v>
      </c>
      <c r="AJ273" t="s">
        <v>692</v>
      </c>
      <c r="AL273" t="s">
        <v>158</v>
      </c>
      <c r="AN273" t="s">
        <v>61</v>
      </c>
      <c r="AP273" s="9" t="str">
        <f t="shared" ca="1" si="29"/>
        <v>&gt;15 dias</v>
      </c>
    </row>
    <row r="274" spans="1:42" x14ac:dyDescent="0.25">
      <c r="A274" s="15" t="str">
        <f t="shared" si="24"/>
        <v>SYG0D01</v>
      </c>
      <c r="B274" s="15" t="str">
        <f t="shared" si="25"/>
        <v>AG07506627</v>
      </c>
      <c r="C274" s="15" t="str">
        <f>VLOOKUP(A274,Destinatario!A:B,2,)</f>
        <v>CLAUDIA</v>
      </c>
      <c r="D274" s="45">
        <f>VLOOKUP(Y274,CTB!A:C,3,)</f>
        <v>293.47000000000003</v>
      </c>
      <c r="E274" s="4" t="str">
        <f t="shared" ca="1" si="26"/>
        <v>Entre 8 e 15 dias</v>
      </c>
      <c r="F274" s="8">
        <f t="shared" si="27"/>
        <v>45466</v>
      </c>
      <c r="G274" s="15" t="str">
        <f t="shared" si="28"/>
        <v xml:space="preserve"> Upload Cnh pendente</v>
      </c>
      <c r="H274" s="15"/>
      <c r="I274" s="15">
        <f ca="1">IFERROR(IF(E274 = "Validado","Enviado",IF(AND(G274 = " Link enviado",G274 = " Aguardando envio do link"),"Enviar",IF(G274 = " Aguardando envio do link", "Enviar",(VLOOKUP(B274,LogEnvio!A:B,2,))))),"Enviar")</f>
        <v>45454.662644016207</v>
      </c>
      <c r="J274">
        <v>19079116</v>
      </c>
      <c r="K274" t="s">
        <v>2026</v>
      </c>
      <c r="L274" t="s">
        <v>2027</v>
      </c>
      <c r="M274" t="s">
        <v>42</v>
      </c>
      <c r="N274" t="s">
        <v>2028</v>
      </c>
      <c r="O274" t="s">
        <v>2029</v>
      </c>
      <c r="P274" t="s">
        <v>2030</v>
      </c>
      <c r="R274" s="42" t="s">
        <v>2030</v>
      </c>
      <c r="T274" t="s">
        <v>2031</v>
      </c>
      <c r="U274" t="s">
        <v>47</v>
      </c>
      <c r="V274" t="s">
        <v>48</v>
      </c>
      <c r="W274" t="s">
        <v>2032</v>
      </c>
      <c r="X274" t="s">
        <v>2033</v>
      </c>
      <c r="Y274" t="s">
        <v>276</v>
      </c>
      <c r="Z274" t="s">
        <v>277</v>
      </c>
      <c r="AA274">
        <v>293.47000000000003</v>
      </c>
      <c r="AB274" t="s">
        <v>1364</v>
      </c>
      <c r="AC274" t="s">
        <v>54</v>
      </c>
      <c r="AD274" t="s">
        <v>157</v>
      </c>
      <c r="AE274">
        <v>7</v>
      </c>
      <c r="AF274" t="s">
        <v>56</v>
      </c>
      <c r="AG274" t="s">
        <v>57</v>
      </c>
      <c r="AJ274" t="s">
        <v>692</v>
      </c>
      <c r="AL274" t="s">
        <v>310</v>
      </c>
      <c r="AN274" t="s">
        <v>61</v>
      </c>
      <c r="AP274" s="9" t="str">
        <f t="shared" ca="1" si="29"/>
        <v>Entre 8 e 15 dias</v>
      </c>
    </row>
    <row r="275" spans="1:42" x14ac:dyDescent="0.25">
      <c r="A275" s="15" t="str">
        <f t="shared" si="24"/>
        <v>SSY0E21</v>
      </c>
      <c r="B275" s="15" t="str">
        <f t="shared" si="25"/>
        <v>D100240362</v>
      </c>
      <c r="C275" s="15" t="str">
        <f>VLOOKUP(A275,Destinatario!A:B,2,)</f>
        <v>EDMILTON</v>
      </c>
      <c r="D275" s="45">
        <f>VLOOKUP(Y275,CTB!A:C,3,)</f>
        <v>880.41</v>
      </c>
      <c r="E275" s="4" t="str">
        <f t="shared" ca="1" si="26"/>
        <v>&gt;15 dias</v>
      </c>
      <c r="F275" s="8">
        <f t="shared" si="27"/>
        <v>45477</v>
      </c>
      <c r="G275" s="15" t="str">
        <f t="shared" si="28"/>
        <v xml:space="preserve"> Link enviado</v>
      </c>
      <c r="H275" s="15"/>
      <c r="I275" s="15">
        <f ca="1">IFERROR(IF(E275 = "Validado","Enviado",IF(AND(G275 = " Link enviado",G275 = " Aguardando envio do link"),"Enviar",IF(G275 = " Aguardando envio do link", "Enviar",(VLOOKUP(B275,LogEnvio!A:B,2,))))),"Enviar")</f>
        <v>45455.385803645833</v>
      </c>
      <c r="J275">
        <v>19097629</v>
      </c>
      <c r="K275" t="s">
        <v>2034</v>
      </c>
      <c r="L275" t="s">
        <v>2035</v>
      </c>
      <c r="M275" t="s">
        <v>42</v>
      </c>
      <c r="N275" t="s">
        <v>2036</v>
      </c>
      <c r="O275" t="s">
        <v>2037</v>
      </c>
      <c r="P275" t="s">
        <v>2038</v>
      </c>
      <c r="R275" s="42" t="s">
        <v>2038</v>
      </c>
      <c r="T275" t="s">
        <v>1257</v>
      </c>
      <c r="U275" t="s">
        <v>47</v>
      </c>
      <c r="V275" t="s">
        <v>1838</v>
      </c>
      <c r="W275" t="s">
        <v>2039</v>
      </c>
      <c r="X275" t="s">
        <v>1259</v>
      </c>
      <c r="Y275" t="s">
        <v>958</v>
      </c>
      <c r="Z275" t="s">
        <v>959</v>
      </c>
      <c r="AA275">
        <v>880.41</v>
      </c>
      <c r="AB275" t="s">
        <v>1838</v>
      </c>
      <c r="AC275" t="s">
        <v>54</v>
      </c>
      <c r="AD275" t="s">
        <v>157</v>
      </c>
      <c r="AE275">
        <v>7</v>
      </c>
      <c r="AF275" t="s">
        <v>56</v>
      </c>
      <c r="AG275" t="s">
        <v>57</v>
      </c>
      <c r="AJ275" t="s">
        <v>692</v>
      </c>
      <c r="AL275" t="s">
        <v>158</v>
      </c>
      <c r="AN275" t="s">
        <v>61</v>
      </c>
      <c r="AP275" s="9" t="str">
        <f t="shared" ca="1" si="29"/>
        <v>&gt;15 dias</v>
      </c>
    </row>
    <row r="276" spans="1:42" x14ac:dyDescent="0.25">
      <c r="A276" s="15" t="str">
        <f t="shared" si="24"/>
        <v>SYG0D84</v>
      </c>
      <c r="B276" s="15" t="str">
        <f t="shared" si="25"/>
        <v>R000006589</v>
      </c>
      <c r="C276" s="15" t="str">
        <f>VLOOKUP(A276,Destinatario!A:B,2,)</f>
        <v>MATEUS</v>
      </c>
      <c r="D276" s="45">
        <f>VLOOKUP(Y276,CTB!A:C,3,)</f>
        <v>130.16</v>
      </c>
      <c r="E276" s="4" t="str">
        <f t="shared" ca="1" si="26"/>
        <v>&gt;15 dias</v>
      </c>
      <c r="F276" s="8">
        <f t="shared" si="27"/>
        <v>45505</v>
      </c>
      <c r="G276" s="15" t="str">
        <f t="shared" si="28"/>
        <v xml:space="preserve"> Link enviado</v>
      </c>
      <c r="H276" s="15"/>
      <c r="I276" s="15" t="str">
        <f ca="1">IFERROR(IF(E276 = "Validado","Enviado",IF(AND(G276 = " Link enviado",G276 = " Aguardando envio do link"),"Enviar",IF(G276 = " Aguardando envio do link", "Enviar",(VLOOKUP(B276,LogEnvio!A:B,2,))))),"Enviar")</f>
        <v>Enviar</v>
      </c>
      <c r="J276">
        <v>19100891</v>
      </c>
      <c r="K276" t="s">
        <v>701</v>
      </c>
      <c r="L276" t="s">
        <v>702</v>
      </c>
      <c r="M276" t="s">
        <v>42</v>
      </c>
      <c r="N276" t="s">
        <v>2040</v>
      </c>
      <c r="O276" t="s">
        <v>2041</v>
      </c>
      <c r="P276" t="s">
        <v>2042</v>
      </c>
      <c r="T276" t="s">
        <v>2043</v>
      </c>
      <c r="U276" t="s">
        <v>47</v>
      </c>
      <c r="V276" t="s">
        <v>48</v>
      </c>
      <c r="W276" t="s">
        <v>2044</v>
      </c>
      <c r="X276" t="s">
        <v>2045</v>
      </c>
      <c r="Y276" t="s">
        <v>85</v>
      </c>
      <c r="Z276" t="s">
        <v>86</v>
      </c>
      <c r="AA276">
        <v>130.16</v>
      </c>
      <c r="AB276" t="s">
        <v>3603</v>
      </c>
      <c r="AC276" t="s">
        <v>54</v>
      </c>
      <c r="AD276" t="s">
        <v>157</v>
      </c>
      <c r="AE276">
        <v>4</v>
      </c>
      <c r="AF276" t="s">
        <v>88</v>
      </c>
      <c r="AG276" t="s">
        <v>57</v>
      </c>
      <c r="AJ276" t="s">
        <v>692</v>
      </c>
      <c r="AL276" t="s">
        <v>158</v>
      </c>
      <c r="AN276" t="s">
        <v>61</v>
      </c>
      <c r="AP276" s="9" t="str">
        <f t="shared" ca="1" si="29"/>
        <v>&gt;15 dias</v>
      </c>
    </row>
    <row r="277" spans="1:42" x14ac:dyDescent="0.25">
      <c r="A277" s="15" t="str">
        <f t="shared" si="24"/>
        <v>SYG0C53</v>
      </c>
      <c r="B277" s="15" t="str">
        <f t="shared" si="25"/>
        <v>X001011657</v>
      </c>
      <c r="C277" s="15" t="str">
        <f>VLOOKUP(A277,Destinatario!A:B,2,)</f>
        <v>LEANDRO</v>
      </c>
      <c r="D277" s="45">
        <f>VLOOKUP(Y277,CTB!A:C,3,)</f>
        <v>130.16</v>
      </c>
      <c r="E277" s="4" t="str">
        <f t="shared" ca="1" si="26"/>
        <v>&gt;15 dias</v>
      </c>
      <c r="F277" s="8">
        <f t="shared" si="27"/>
        <v>45486</v>
      </c>
      <c r="G277" s="15" t="str">
        <f t="shared" si="28"/>
        <v xml:space="preserve"> Upload Cnh pendente</v>
      </c>
      <c r="H277" s="15"/>
      <c r="I277" s="15">
        <f ca="1">IFERROR(IF(E277 = "Validado","Enviado",IF(AND(G277 = " Link enviado",G277 = " Aguardando envio do link"),"Enviar",IF(G277 = " Aguardando envio do link", "Enviar",(VLOOKUP(B277,LogEnvio!A:B,2,))))),"Enviar")</f>
        <v>45455.389429872688</v>
      </c>
      <c r="J277">
        <v>19100911</v>
      </c>
      <c r="K277" t="s">
        <v>1025</v>
      </c>
      <c r="L277" t="s">
        <v>1026</v>
      </c>
      <c r="M277" t="s">
        <v>42</v>
      </c>
      <c r="N277" t="s">
        <v>2046</v>
      </c>
      <c r="O277" t="s">
        <v>2047</v>
      </c>
      <c r="P277" t="s">
        <v>2048</v>
      </c>
      <c r="T277" t="s">
        <v>252</v>
      </c>
      <c r="U277" t="s">
        <v>47</v>
      </c>
      <c r="V277" t="s">
        <v>48</v>
      </c>
      <c r="W277" t="s">
        <v>2049</v>
      </c>
      <c r="X277" t="s">
        <v>254</v>
      </c>
      <c r="Y277" t="s">
        <v>85</v>
      </c>
      <c r="Z277" t="s">
        <v>86</v>
      </c>
      <c r="AA277">
        <v>130.16</v>
      </c>
      <c r="AB277" t="s">
        <v>2050</v>
      </c>
      <c r="AC277" t="s">
        <v>54</v>
      </c>
      <c r="AD277" t="s">
        <v>157</v>
      </c>
      <c r="AE277">
        <v>4</v>
      </c>
      <c r="AF277" t="s">
        <v>88</v>
      </c>
      <c r="AG277" t="s">
        <v>57</v>
      </c>
      <c r="AJ277" t="s">
        <v>692</v>
      </c>
      <c r="AL277" t="s">
        <v>310</v>
      </c>
      <c r="AN277" t="s">
        <v>61</v>
      </c>
      <c r="AP277" s="9" t="str">
        <f t="shared" ca="1" si="29"/>
        <v>&gt;15 dias</v>
      </c>
    </row>
    <row r="278" spans="1:42" x14ac:dyDescent="0.25">
      <c r="A278" s="15" t="str">
        <f t="shared" si="24"/>
        <v>SYG0C55</v>
      </c>
      <c r="B278" s="15" t="str">
        <f t="shared" si="25"/>
        <v>RA50069001</v>
      </c>
      <c r="C278" s="15" t="str">
        <f>VLOOKUP(A278,Destinatario!A:B,2,)</f>
        <v>THIAGO</v>
      </c>
      <c r="D278" s="45">
        <f>VLOOKUP(Y278,CTB!A:C,3,)</f>
        <v>293.47000000000003</v>
      </c>
      <c r="E278" s="4" t="str">
        <f t="shared" ca="1" si="26"/>
        <v>&gt;15 dias</v>
      </c>
      <c r="F278" s="8">
        <f t="shared" si="27"/>
        <v>45483</v>
      </c>
      <c r="G278" s="15" t="str">
        <f t="shared" si="28"/>
        <v xml:space="preserve"> Upload Cnh pendente</v>
      </c>
      <c r="H278" s="15"/>
      <c r="I278" s="15">
        <f ca="1">IFERROR(IF(E278 = "Validado","Enviado",IF(AND(G278 = " Link enviado",G278 = " Aguardando envio do link"),"Enviar",IF(G278 = " Aguardando envio do link", "Enviar",(VLOOKUP(B278,LogEnvio!A:B,2,))))),"Enviar")</f>
        <v>45455.388963078702</v>
      </c>
      <c r="J278">
        <v>19100924</v>
      </c>
      <c r="K278" t="s">
        <v>2051</v>
      </c>
      <c r="L278" t="s">
        <v>2052</v>
      </c>
      <c r="M278" t="s">
        <v>42</v>
      </c>
      <c r="N278" t="s">
        <v>2053</v>
      </c>
      <c r="O278" t="s">
        <v>2054</v>
      </c>
      <c r="P278" t="s">
        <v>2055</v>
      </c>
      <c r="T278" t="s">
        <v>840</v>
      </c>
      <c r="U278" t="s">
        <v>47</v>
      </c>
      <c r="V278" t="s">
        <v>2056</v>
      </c>
      <c r="W278" t="s">
        <v>2057</v>
      </c>
      <c r="X278" t="s">
        <v>842</v>
      </c>
      <c r="Y278" t="s">
        <v>626</v>
      </c>
      <c r="Z278" t="s">
        <v>627</v>
      </c>
      <c r="AA278">
        <v>293.47000000000003</v>
      </c>
      <c r="AB278" t="s">
        <v>412</v>
      </c>
      <c r="AC278" t="s">
        <v>54</v>
      </c>
      <c r="AD278" t="s">
        <v>157</v>
      </c>
      <c r="AE278">
        <v>7</v>
      </c>
      <c r="AF278" t="s">
        <v>56</v>
      </c>
      <c r="AG278" t="s">
        <v>57</v>
      </c>
      <c r="AJ278" t="s">
        <v>692</v>
      </c>
      <c r="AL278" t="s">
        <v>310</v>
      </c>
      <c r="AN278" t="s">
        <v>61</v>
      </c>
      <c r="AP278" s="9" t="str">
        <f t="shared" ca="1" si="29"/>
        <v>&gt;15 dias</v>
      </c>
    </row>
    <row r="279" spans="1:42" x14ac:dyDescent="0.25">
      <c r="A279" s="15" t="str">
        <f t="shared" si="24"/>
        <v>STC5C60</v>
      </c>
      <c r="B279" s="15" t="str">
        <f t="shared" si="25"/>
        <v>SIC1479628</v>
      </c>
      <c r="C279" s="15" t="str">
        <f>VLOOKUP(A279,Destinatario!A:B,2,)</f>
        <v>THIAGO</v>
      </c>
      <c r="D279" s="45">
        <f>VLOOKUP(Y279,CTB!A:C,3,)</f>
        <v>293.47000000000003</v>
      </c>
      <c r="E279" s="4" t="str">
        <f t="shared" ca="1" si="26"/>
        <v>&gt;15 dias</v>
      </c>
      <c r="F279" s="8">
        <f t="shared" si="27"/>
        <v>45482</v>
      </c>
      <c r="G279" s="15" t="str">
        <f t="shared" si="28"/>
        <v xml:space="preserve"> Link enviado</v>
      </c>
      <c r="H279" s="15"/>
      <c r="I279" s="15" t="str">
        <f ca="1">IFERROR(IF(E279 = "Validado","Enviado",IF(AND(G279 = " Link enviado",G279 = " Aguardando envio do link"),"Enviar",IF(G279 = " Aguardando envio do link", "Enviar",(VLOOKUP(B279,LogEnvio!A:B,2,))))),"Enviar")</f>
        <v>Enviar</v>
      </c>
      <c r="J279">
        <v>19104893</v>
      </c>
      <c r="K279" t="s">
        <v>2058</v>
      </c>
      <c r="L279" t="s">
        <v>2059</v>
      </c>
      <c r="M279" t="s">
        <v>42</v>
      </c>
      <c r="N279" t="s">
        <v>2060</v>
      </c>
      <c r="O279" t="s">
        <v>2061</v>
      </c>
      <c r="P279" t="s">
        <v>2062</v>
      </c>
      <c r="Q279" t="s">
        <v>2063</v>
      </c>
      <c r="T279" t="s">
        <v>769</v>
      </c>
      <c r="U279" t="s">
        <v>47</v>
      </c>
      <c r="V279" t="s">
        <v>48</v>
      </c>
      <c r="W279" t="s">
        <v>2064</v>
      </c>
      <c r="X279" t="s">
        <v>771</v>
      </c>
      <c r="Y279" t="s">
        <v>626</v>
      </c>
      <c r="Z279" t="s">
        <v>627</v>
      </c>
      <c r="AA279">
        <v>293.47000000000003</v>
      </c>
      <c r="AB279" t="s">
        <v>1772</v>
      </c>
      <c r="AC279" t="s">
        <v>54</v>
      </c>
      <c r="AD279" t="s">
        <v>157</v>
      </c>
      <c r="AE279">
        <v>7</v>
      </c>
      <c r="AF279" t="s">
        <v>56</v>
      </c>
      <c r="AG279" t="s">
        <v>57</v>
      </c>
      <c r="AJ279" t="s">
        <v>692</v>
      </c>
      <c r="AL279" t="s">
        <v>158</v>
      </c>
      <c r="AN279" t="s">
        <v>61</v>
      </c>
      <c r="AP279" s="9" t="str">
        <f t="shared" ca="1" si="29"/>
        <v>&gt;15 dias</v>
      </c>
    </row>
    <row r="280" spans="1:42" x14ac:dyDescent="0.25">
      <c r="A280" s="15" t="str">
        <f t="shared" si="24"/>
        <v>GCO0E81</v>
      </c>
      <c r="B280" s="15" t="str">
        <f t="shared" si="25"/>
        <v>R765999877</v>
      </c>
      <c r="C280" s="15" t="str">
        <f>VLOOKUP(A280,Destinatario!A:B,2,)</f>
        <v>ADRIANO</v>
      </c>
      <c r="D280" s="45">
        <f>VLOOKUP(Y280,CTB!A:C,3,)</f>
        <v>130.16</v>
      </c>
      <c r="E280" s="4" t="str">
        <f t="shared" ca="1" si="26"/>
        <v>&gt;15 dias</v>
      </c>
      <c r="F280" s="8">
        <f t="shared" si="27"/>
        <v>45492</v>
      </c>
      <c r="G280" s="15" t="str">
        <f t="shared" si="28"/>
        <v xml:space="preserve"> Link enviado</v>
      </c>
      <c r="H280" s="15"/>
      <c r="I280" s="15" t="str">
        <f ca="1">IFERROR(IF(E280 = "Validado","Enviado",IF(AND(G280 = " Link enviado",G280 = " Aguardando envio do link"),"Enviar",IF(G280 = " Aguardando envio do link", "Enviar",(VLOOKUP(B280,LogEnvio!A:B,2,))))),"Enviar")</f>
        <v>Enviar</v>
      </c>
      <c r="J280">
        <v>19107324</v>
      </c>
      <c r="K280" t="s">
        <v>1372</v>
      </c>
      <c r="L280" t="s">
        <v>1373</v>
      </c>
      <c r="M280" t="s">
        <v>42</v>
      </c>
      <c r="N280" t="s">
        <v>2065</v>
      </c>
      <c r="O280" t="s">
        <v>2066</v>
      </c>
      <c r="P280" t="s">
        <v>2067</v>
      </c>
      <c r="T280" t="s">
        <v>127</v>
      </c>
      <c r="U280" t="s">
        <v>47</v>
      </c>
      <c r="V280" t="s">
        <v>48</v>
      </c>
      <c r="W280" t="s">
        <v>2068</v>
      </c>
      <c r="X280" t="s">
        <v>1472</v>
      </c>
      <c r="Y280" t="s">
        <v>85</v>
      </c>
      <c r="Z280" t="s">
        <v>86</v>
      </c>
      <c r="AA280">
        <v>130.16</v>
      </c>
      <c r="AB280" t="s">
        <v>2069</v>
      </c>
      <c r="AC280" t="s">
        <v>54</v>
      </c>
      <c r="AD280" t="s">
        <v>157</v>
      </c>
      <c r="AE280">
        <v>4</v>
      </c>
      <c r="AF280" t="s">
        <v>88</v>
      </c>
      <c r="AG280" t="s">
        <v>57</v>
      </c>
      <c r="AJ280" t="s">
        <v>692</v>
      </c>
      <c r="AL280" t="s">
        <v>158</v>
      </c>
      <c r="AN280" t="s">
        <v>61</v>
      </c>
      <c r="AP280" s="9" t="str">
        <f t="shared" ca="1" si="29"/>
        <v>&gt;15 dias</v>
      </c>
    </row>
    <row r="281" spans="1:42" x14ac:dyDescent="0.25">
      <c r="A281" s="15" t="str">
        <f t="shared" si="24"/>
        <v>SYG0F19</v>
      </c>
      <c r="B281" s="15" t="str">
        <f t="shared" si="25"/>
        <v>CRC0402680</v>
      </c>
      <c r="C281" s="15" t="str">
        <f>VLOOKUP(A281,Destinatario!A:B,2,)</f>
        <v>MATEUS</v>
      </c>
      <c r="D281" s="45">
        <f>VLOOKUP(Y281,CTB!A:C,3,)</f>
        <v>130.16</v>
      </c>
      <c r="E281" s="4" t="str">
        <f t="shared" ca="1" si="26"/>
        <v>&gt;15 dias</v>
      </c>
      <c r="F281" s="8">
        <f t="shared" si="27"/>
        <v>45490</v>
      </c>
      <c r="G281" s="15" t="str">
        <f t="shared" si="28"/>
        <v xml:space="preserve"> Link enviado</v>
      </c>
      <c r="H281" s="15"/>
      <c r="I281" s="15" t="str">
        <f ca="1">IFERROR(IF(E281 = "Validado","Enviado",IF(AND(G281 = " Link enviado",G281 = " Aguardando envio do link"),"Enviar",IF(G281 = " Aguardando envio do link", "Enviar",(VLOOKUP(B281,LogEnvio!A:B,2,))))),"Enviar")</f>
        <v>Enviar</v>
      </c>
      <c r="J281">
        <v>19109158</v>
      </c>
      <c r="K281" t="s">
        <v>1003</v>
      </c>
      <c r="L281" t="s">
        <v>1004</v>
      </c>
      <c r="M281" t="s">
        <v>42</v>
      </c>
      <c r="N281" t="s">
        <v>2070</v>
      </c>
      <c r="O281" t="s">
        <v>2071</v>
      </c>
      <c r="P281" t="s">
        <v>2072</v>
      </c>
      <c r="T281" t="s">
        <v>1008</v>
      </c>
      <c r="U281" t="s">
        <v>47</v>
      </c>
      <c r="V281" t="s">
        <v>48</v>
      </c>
      <c r="W281" t="s">
        <v>2073</v>
      </c>
      <c r="X281" t="s">
        <v>1010</v>
      </c>
      <c r="Y281" t="s">
        <v>85</v>
      </c>
      <c r="Z281" t="s">
        <v>86</v>
      </c>
      <c r="AA281">
        <v>130.16</v>
      </c>
      <c r="AB281" t="s">
        <v>605</v>
      </c>
      <c r="AC281" t="s">
        <v>54</v>
      </c>
      <c r="AD281" t="s">
        <v>157</v>
      </c>
      <c r="AE281">
        <v>4</v>
      </c>
      <c r="AF281" t="s">
        <v>88</v>
      </c>
      <c r="AG281" t="s">
        <v>57</v>
      </c>
      <c r="AJ281" t="s">
        <v>692</v>
      </c>
      <c r="AL281" t="s">
        <v>158</v>
      </c>
      <c r="AN281" t="s">
        <v>61</v>
      </c>
      <c r="AP281" s="9" t="str">
        <f t="shared" ca="1" si="29"/>
        <v>&gt;15 dias</v>
      </c>
    </row>
    <row r="282" spans="1:42" x14ac:dyDescent="0.25">
      <c r="A282" s="15" t="str">
        <f t="shared" si="24"/>
        <v>SYG0E25</v>
      </c>
      <c r="B282" s="15" t="str">
        <f t="shared" si="25"/>
        <v>G001685371</v>
      </c>
      <c r="C282" s="15" t="str">
        <f>VLOOKUP(A282,Destinatario!A:B,2,)</f>
        <v>LEANDRO</v>
      </c>
      <c r="D282" s="45">
        <f>VLOOKUP(Y282,CTB!A:C,3,)</f>
        <v>195.23</v>
      </c>
      <c r="E282" s="4" t="str">
        <f t="shared" ca="1" si="26"/>
        <v>&gt;15 dias</v>
      </c>
      <c r="F282" s="8">
        <f t="shared" si="27"/>
        <v>45490</v>
      </c>
      <c r="G282" s="15" t="str">
        <f t="shared" si="28"/>
        <v xml:space="preserve"> Link enviado</v>
      </c>
      <c r="H282" s="15"/>
      <c r="I282" s="15">
        <f ca="1">IFERROR(IF(E282 = "Validado","Enviado",IF(AND(G282 = " Link enviado",G282 = " Aguardando envio do link"),"Enviar",IF(G282 = " Aguardando envio do link", "Enviar",(VLOOKUP(B282,LogEnvio!A:B,2,))))),"Enviar")</f>
        <v>45455.387452974537</v>
      </c>
      <c r="J282">
        <v>19118793</v>
      </c>
      <c r="K282" t="s">
        <v>1636</v>
      </c>
      <c r="L282" t="s">
        <v>1637</v>
      </c>
      <c r="M282" t="s">
        <v>42</v>
      </c>
      <c r="N282" t="s">
        <v>2074</v>
      </c>
      <c r="O282" t="s">
        <v>2075</v>
      </c>
      <c r="P282" t="s">
        <v>2076</v>
      </c>
      <c r="T282" t="s">
        <v>411</v>
      </c>
      <c r="U282" t="s">
        <v>47</v>
      </c>
      <c r="V282" t="s">
        <v>48</v>
      </c>
      <c r="W282" t="s">
        <v>2077</v>
      </c>
      <c r="X282" t="s">
        <v>414</v>
      </c>
      <c r="Y282" t="s">
        <v>178</v>
      </c>
      <c r="Z282" t="s">
        <v>179</v>
      </c>
      <c r="AA282">
        <v>195.23</v>
      </c>
      <c r="AB282" t="s">
        <v>605</v>
      </c>
      <c r="AC282" t="s">
        <v>54</v>
      </c>
      <c r="AD282" t="s">
        <v>157</v>
      </c>
      <c r="AE282">
        <v>5</v>
      </c>
      <c r="AF282" t="s">
        <v>100</v>
      </c>
      <c r="AG282" t="s">
        <v>57</v>
      </c>
      <c r="AJ282" t="s">
        <v>208</v>
      </c>
      <c r="AL282" t="s">
        <v>158</v>
      </c>
      <c r="AN282" t="s">
        <v>61</v>
      </c>
      <c r="AP282" s="9" t="str">
        <f t="shared" ca="1" si="29"/>
        <v>&gt;15 dias</v>
      </c>
    </row>
    <row r="283" spans="1:42" x14ac:dyDescent="0.25">
      <c r="A283" s="15" t="str">
        <f t="shared" si="24"/>
        <v>SSY2F21</v>
      </c>
      <c r="B283" s="15" t="str">
        <f t="shared" si="25"/>
        <v>S041118294</v>
      </c>
      <c r="C283" s="15" t="str">
        <f>VLOOKUP(A283,Destinatario!A:B,2,)</f>
        <v>MATEUS</v>
      </c>
      <c r="D283" s="45">
        <f>VLOOKUP(Y283,CTB!A:C,3,)</f>
        <v>130.16</v>
      </c>
      <c r="E283" s="4" t="str">
        <f t="shared" ca="1" si="26"/>
        <v>&gt;15 dias</v>
      </c>
      <c r="F283" s="8">
        <f t="shared" si="27"/>
        <v>45484</v>
      </c>
      <c r="G283" s="15" t="str">
        <f t="shared" si="28"/>
        <v xml:space="preserve"> Upload Cnh pendente</v>
      </c>
      <c r="H283" s="15"/>
      <c r="I283" s="15">
        <f ca="1">IFERROR(IF(E283 = "Validado","Enviado",IF(AND(G283 = " Link enviado",G283 = " Aguardando envio do link"),"Enviar",IF(G283 = " Aguardando envio do link", "Enviar",(VLOOKUP(B283,LogEnvio!A:B,2,))))),"Enviar")</f>
        <v>45455.389122673609</v>
      </c>
      <c r="J283">
        <v>19124184</v>
      </c>
      <c r="K283" t="s">
        <v>2078</v>
      </c>
      <c r="L283" t="s">
        <v>2079</v>
      </c>
      <c r="M283" t="s">
        <v>42</v>
      </c>
      <c r="N283" t="s">
        <v>2080</v>
      </c>
      <c r="O283" t="s">
        <v>2081</v>
      </c>
      <c r="P283" t="s">
        <v>2082</v>
      </c>
      <c r="T283" t="s">
        <v>107</v>
      </c>
      <c r="U283" t="s">
        <v>47</v>
      </c>
      <c r="V283" t="s">
        <v>48</v>
      </c>
      <c r="W283" t="s">
        <v>2083</v>
      </c>
      <c r="X283" t="s">
        <v>2084</v>
      </c>
      <c r="Y283" t="s">
        <v>85</v>
      </c>
      <c r="Z283" t="s">
        <v>86</v>
      </c>
      <c r="AA283">
        <v>130.16</v>
      </c>
      <c r="AB283" t="s">
        <v>152</v>
      </c>
      <c r="AC283" t="s">
        <v>54</v>
      </c>
      <c r="AD283" t="s">
        <v>157</v>
      </c>
      <c r="AE283">
        <v>4</v>
      </c>
      <c r="AF283" t="s">
        <v>88</v>
      </c>
      <c r="AG283" t="s">
        <v>57</v>
      </c>
      <c r="AJ283" t="s">
        <v>208</v>
      </c>
      <c r="AL283" t="s">
        <v>310</v>
      </c>
      <c r="AN283" t="s">
        <v>61</v>
      </c>
      <c r="AP283" s="9" t="str">
        <f t="shared" ca="1" si="29"/>
        <v>&gt;15 dias</v>
      </c>
    </row>
    <row r="284" spans="1:42" x14ac:dyDescent="0.25">
      <c r="A284" s="15" t="str">
        <f t="shared" si="24"/>
        <v>SYG0C87</v>
      </c>
      <c r="B284" s="15" t="str">
        <f t="shared" si="25"/>
        <v>E027345876</v>
      </c>
      <c r="C284" s="15" t="str">
        <f>VLOOKUP(A284,Destinatario!A:B,2,)</f>
        <v>HENRIQUE</v>
      </c>
      <c r="D284" s="45">
        <f>VLOOKUP(Y284,CTB!A:C,3,)</f>
        <v>130.16</v>
      </c>
      <c r="E284" s="4" t="str">
        <f t="shared" ca="1" si="26"/>
        <v>&gt;15 dias</v>
      </c>
      <c r="F284" s="8">
        <f t="shared" si="27"/>
        <v>45577</v>
      </c>
      <c r="G284" s="15" t="str">
        <f t="shared" si="28"/>
        <v xml:space="preserve"> Link enviado</v>
      </c>
      <c r="H284" s="15"/>
      <c r="I284" s="15">
        <f ca="1">IFERROR(IF(E284 = "Validado","Enviado",IF(AND(G284 = " Link enviado",G284 = " Aguardando envio do link"),"Enviar",IF(G284 = " Aguardando envio do link", "Enviar",(VLOOKUP(B284,LogEnvio!A:B,2,))))),"Enviar")</f>
        <v>45455.386189872683</v>
      </c>
      <c r="J284">
        <v>19126140</v>
      </c>
      <c r="K284" t="s">
        <v>1283</v>
      </c>
      <c r="L284" t="s">
        <v>1284</v>
      </c>
      <c r="M284" t="s">
        <v>42</v>
      </c>
      <c r="N284" t="s">
        <v>2085</v>
      </c>
      <c r="O284" t="s">
        <v>2086</v>
      </c>
      <c r="P284" t="s">
        <v>2087</v>
      </c>
      <c r="T284" t="s">
        <v>327</v>
      </c>
      <c r="U284" t="s">
        <v>47</v>
      </c>
      <c r="V284" t="s">
        <v>48</v>
      </c>
      <c r="W284" t="s">
        <v>2088</v>
      </c>
      <c r="X284" t="s">
        <v>850</v>
      </c>
      <c r="Y284" t="s">
        <v>85</v>
      </c>
      <c r="Z284" t="s">
        <v>86</v>
      </c>
      <c r="AA284">
        <v>130.16</v>
      </c>
      <c r="AB284" t="s">
        <v>1983</v>
      </c>
      <c r="AC284" t="s">
        <v>54</v>
      </c>
      <c r="AD284" t="s">
        <v>157</v>
      </c>
      <c r="AE284">
        <v>4</v>
      </c>
      <c r="AF284" t="s">
        <v>88</v>
      </c>
      <c r="AG284" t="s">
        <v>57</v>
      </c>
      <c r="AJ284" t="s">
        <v>208</v>
      </c>
      <c r="AL284" t="s">
        <v>158</v>
      </c>
      <c r="AN284" t="s">
        <v>61</v>
      </c>
      <c r="AP284" s="9" t="str">
        <f t="shared" ca="1" si="29"/>
        <v>&gt;15 dias</v>
      </c>
    </row>
    <row r="285" spans="1:42" x14ac:dyDescent="0.25">
      <c r="A285" s="15" t="str">
        <f t="shared" si="24"/>
        <v>SYG0E79</v>
      </c>
      <c r="B285" s="15" t="str">
        <f t="shared" si="25"/>
        <v>E027374529</v>
      </c>
      <c r="C285" s="15" t="str">
        <f>VLOOKUP(A285,Destinatario!A:B,2,)</f>
        <v>HENRIQUE</v>
      </c>
      <c r="D285" s="45">
        <f>VLOOKUP(Y285,CTB!A:C,3,)</f>
        <v>130.16</v>
      </c>
      <c r="E285" s="4" t="str">
        <f t="shared" ca="1" si="26"/>
        <v>&gt;15 dias</v>
      </c>
      <c r="F285" s="8">
        <f t="shared" si="27"/>
        <v>45577</v>
      </c>
      <c r="G285" s="15" t="str">
        <f t="shared" si="28"/>
        <v xml:space="preserve"> Link enviado</v>
      </c>
      <c r="H285" s="15"/>
      <c r="I285" s="15">
        <f ca="1">IFERROR(IF(E285 = "Validado","Enviado",IF(AND(G285 = " Link enviado",G285 = " Aguardando envio do link"),"Enviar",IF(G285 = " Aguardando envio do link", "Enviar",(VLOOKUP(B285,LogEnvio!A:B,2,))))),"Enviar")</f>
        <v>45455.386340474543</v>
      </c>
      <c r="J285">
        <v>19126141</v>
      </c>
      <c r="K285" t="s">
        <v>930</v>
      </c>
      <c r="L285" t="s">
        <v>931</v>
      </c>
      <c r="M285" t="s">
        <v>42</v>
      </c>
      <c r="N285" t="s">
        <v>2089</v>
      </c>
      <c r="O285" t="s">
        <v>2090</v>
      </c>
      <c r="P285" t="s">
        <v>2091</v>
      </c>
      <c r="T285" t="s">
        <v>327</v>
      </c>
      <c r="U285" t="s">
        <v>47</v>
      </c>
      <c r="V285" t="s">
        <v>48</v>
      </c>
      <c r="W285" t="s">
        <v>2092</v>
      </c>
      <c r="X285" t="s">
        <v>2093</v>
      </c>
      <c r="Y285" t="s">
        <v>85</v>
      </c>
      <c r="Z285" t="s">
        <v>86</v>
      </c>
      <c r="AA285">
        <v>130.16</v>
      </c>
      <c r="AB285" t="s">
        <v>1983</v>
      </c>
      <c r="AC285" t="s">
        <v>54</v>
      </c>
      <c r="AD285" t="s">
        <v>157</v>
      </c>
      <c r="AE285">
        <v>4</v>
      </c>
      <c r="AF285" t="s">
        <v>88</v>
      </c>
      <c r="AG285" t="s">
        <v>57</v>
      </c>
      <c r="AJ285" t="s">
        <v>208</v>
      </c>
      <c r="AL285" t="s">
        <v>158</v>
      </c>
      <c r="AN285" t="s">
        <v>61</v>
      </c>
      <c r="AP285" s="9" t="str">
        <f t="shared" ca="1" si="29"/>
        <v>&gt;15 dias</v>
      </c>
    </row>
    <row r="286" spans="1:42" x14ac:dyDescent="0.25">
      <c r="A286" s="15" t="str">
        <f t="shared" si="24"/>
        <v>SYG0C50</v>
      </c>
      <c r="B286" s="15" t="str">
        <f t="shared" si="25"/>
        <v>S000088500</v>
      </c>
      <c r="C286" s="15" t="str">
        <f>VLOOKUP(A286,Destinatario!A:B,2,)</f>
        <v>LEANDRO</v>
      </c>
      <c r="D286" s="45">
        <f>VLOOKUP(Y286,CTB!A:C,3,)</f>
        <v>293.47000000000003</v>
      </c>
      <c r="E286" s="4" t="str">
        <f t="shared" ca="1" si="26"/>
        <v>&gt;15 dias</v>
      </c>
      <c r="F286" s="8">
        <f t="shared" si="27"/>
        <v>45490</v>
      </c>
      <c r="G286" s="15" t="str">
        <f t="shared" si="28"/>
        <v xml:space="preserve"> Upload Cnh pendente</v>
      </c>
      <c r="H286" s="15"/>
      <c r="I286" s="15">
        <f ca="1">IFERROR(IF(E286 = "Validado","Enviado",IF(AND(G286 = " Link enviado",G286 = " Aguardando envio do link"),"Enviar",IF(G286 = " Aguardando envio do link", "Enviar",(VLOOKUP(B286,LogEnvio!A:B,2,))))),"Enviar")</f>
        <v>45455.389036736109</v>
      </c>
      <c r="J286">
        <v>19142819</v>
      </c>
      <c r="K286" t="s">
        <v>2094</v>
      </c>
      <c r="L286" t="s">
        <v>2095</v>
      </c>
      <c r="M286" t="s">
        <v>42</v>
      </c>
      <c r="N286" t="s">
        <v>2096</v>
      </c>
      <c r="O286" t="s">
        <v>2097</v>
      </c>
      <c r="P286" t="s">
        <v>2098</v>
      </c>
      <c r="T286" t="s">
        <v>2099</v>
      </c>
      <c r="U286" t="s">
        <v>47</v>
      </c>
      <c r="V286" t="s">
        <v>48</v>
      </c>
      <c r="W286" t="s">
        <v>2100</v>
      </c>
      <c r="X286" t="s">
        <v>2101</v>
      </c>
      <c r="Y286" t="s">
        <v>255</v>
      </c>
      <c r="Z286" t="s">
        <v>256</v>
      </c>
      <c r="AA286">
        <v>293.47000000000003</v>
      </c>
      <c r="AB286" t="s">
        <v>605</v>
      </c>
      <c r="AC286" t="s">
        <v>54</v>
      </c>
      <c r="AD286" t="s">
        <v>157</v>
      </c>
      <c r="AE286">
        <v>7</v>
      </c>
      <c r="AF286" t="s">
        <v>56</v>
      </c>
      <c r="AG286" t="s">
        <v>57</v>
      </c>
      <c r="AJ286" t="s">
        <v>208</v>
      </c>
      <c r="AL286" t="s">
        <v>310</v>
      </c>
      <c r="AN286" t="s">
        <v>61</v>
      </c>
      <c r="AP286" s="9" t="str">
        <f t="shared" ca="1" si="29"/>
        <v>&gt;15 dias</v>
      </c>
    </row>
    <row r="287" spans="1:42" x14ac:dyDescent="0.25">
      <c r="A287" s="15" t="str">
        <f t="shared" si="24"/>
        <v>SYG0D17</v>
      </c>
      <c r="B287" s="15" t="str">
        <f t="shared" si="25"/>
        <v>R765322765</v>
      </c>
      <c r="C287" s="15" t="str">
        <f>VLOOKUP(A287,Destinatario!A:B,2,)</f>
        <v>THIAGO</v>
      </c>
      <c r="D287" s="45">
        <f>VLOOKUP(Y287,CTB!A:C,3,)</f>
        <v>130.16</v>
      </c>
      <c r="E287" s="4" t="str">
        <f t="shared" ca="1" si="26"/>
        <v>&gt;15 dias</v>
      </c>
      <c r="F287" s="8">
        <f t="shared" si="27"/>
        <v>45501</v>
      </c>
      <c r="G287" s="15" t="str">
        <f t="shared" si="28"/>
        <v xml:space="preserve"> Upload Cnh pendente</v>
      </c>
      <c r="H287" s="15"/>
      <c r="I287" s="15">
        <f ca="1">IFERROR(IF(E287 = "Validado","Enviado",IF(AND(G287 = " Link enviado",G287 = " Aguardando envio do link"),"Enviar",IF(G287 = " Aguardando envio do link", "Enviar",(VLOOKUP(B287,LogEnvio!A:B,2,))))),"Enviar")</f>
        <v>45455.388804733797</v>
      </c>
      <c r="J287">
        <v>19143593</v>
      </c>
      <c r="K287" t="s">
        <v>2102</v>
      </c>
      <c r="L287" t="s">
        <v>2103</v>
      </c>
      <c r="M287" t="s">
        <v>42</v>
      </c>
      <c r="N287" t="s">
        <v>2104</v>
      </c>
      <c r="O287" t="s">
        <v>2105</v>
      </c>
      <c r="P287" t="s">
        <v>2106</v>
      </c>
      <c r="T287" t="s">
        <v>127</v>
      </c>
      <c r="U287" t="s">
        <v>47</v>
      </c>
      <c r="V287" t="s">
        <v>48</v>
      </c>
      <c r="W287" t="s">
        <v>2107</v>
      </c>
      <c r="X287" t="s">
        <v>2108</v>
      </c>
      <c r="Y287" t="s">
        <v>85</v>
      </c>
      <c r="Z287" t="s">
        <v>86</v>
      </c>
      <c r="AA287">
        <v>130.16</v>
      </c>
      <c r="AB287" t="s">
        <v>2109</v>
      </c>
      <c r="AC287" t="s">
        <v>54</v>
      </c>
      <c r="AD287" t="s">
        <v>157</v>
      </c>
      <c r="AE287">
        <v>4</v>
      </c>
      <c r="AF287" t="s">
        <v>88</v>
      </c>
      <c r="AG287" t="s">
        <v>57</v>
      </c>
      <c r="AJ287" t="s">
        <v>208</v>
      </c>
      <c r="AL287" t="s">
        <v>310</v>
      </c>
      <c r="AN287" t="s">
        <v>61</v>
      </c>
      <c r="AP287" s="9" t="str">
        <f t="shared" ca="1" si="29"/>
        <v>&gt;15 dias</v>
      </c>
    </row>
    <row r="288" spans="1:42" x14ac:dyDescent="0.25">
      <c r="A288" s="15" t="str">
        <f t="shared" si="24"/>
        <v>STS4F50</v>
      </c>
      <c r="B288" s="15" t="str">
        <f t="shared" si="25"/>
        <v>JL01138065</v>
      </c>
      <c r="C288" s="15" t="str">
        <f>VLOOKUP(A288,Destinatario!A:B,2,)</f>
        <v>MATEUS</v>
      </c>
      <c r="D288" s="45">
        <f>VLOOKUP(Y288,CTB!A:C,3,)</f>
        <v>130.16</v>
      </c>
      <c r="E288" s="4" t="str">
        <f t="shared" ca="1" si="26"/>
        <v>&gt;15 dias</v>
      </c>
      <c r="F288" s="8">
        <f t="shared" si="27"/>
        <v>45497</v>
      </c>
      <c r="G288" s="15" t="str">
        <f t="shared" si="28"/>
        <v xml:space="preserve"> Link enviado</v>
      </c>
      <c r="H288" s="15"/>
      <c r="I288" s="15">
        <f ca="1">IFERROR(IF(E288 = "Validado","Enviado",IF(AND(G288 = " Link enviado",G288 = " Aguardando envio do link"),"Enviar",IF(G288 = " Aguardando envio do link", "Enviar",(VLOOKUP(B288,LogEnvio!A:B,2,))))),"Enviar")</f>
        <v>45455.387550312502</v>
      </c>
      <c r="J288">
        <v>19153382</v>
      </c>
      <c r="K288" t="s">
        <v>2110</v>
      </c>
      <c r="L288" t="s">
        <v>2111</v>
      </c>
      <c r="M288" t="s">
        <v>42</v>
      </c>
      <c r="N288" t="s">
        <v>2112</v>
      </c>
      <c r="O288" t="s">
        <v>2113</v>
      </c>
      <c r="P288" t="s">
        <v>2114</v>
      </c>
      <c r="T288" t="s">
        <v>586</v>
      </c>
      <c r="U288" t="s">
        <v>47</v>
      </c>
      <c r="V288" t="s">
        <v>1145</v>
      </c>
      <c r="W288" t="s">
        <v>2115</v>
      </c>
      <c r="X288" t="s">
        <v>588</v>
      </c>
      <c r="Y288" t="s">
        <v>85</v>
      </c>
      <c r="Z288" t="s">
        <v>86</v>
      </c>
      <c r="AA288">
        <v>130.16</v>
      </c>
      <c r="AB288" t="s">
        <v>1145</v>
      </c>
      <c r="AC288" t="s">
        <v>1071</v>
      </c>
      <c r="AD288" t="s">
        <v>157</v>
      </c>
      <c r="AE288">
        <v>4</v>
      </c>
      <c r="AF288" t="s">
        <v>88</v>
      </c>
      <c r="AG288" t="s">
        <v>57</v>
      </c>
      <c r="AJ288" t="s">
        <v>208</v>
      </c>
      <c r="AL288" t="s">
        <v>158</v>
      </c>
      <c r="AN288" t="s">
        <v>61</v>
      </c>
      <c r="AP288" s="9" t="str">
        <f t="shared" ca="1" si="29"/>
        <v>&gt;15 dias</v>
      </c>
    </row>
    <row r="289" spans="1:42" x14ac:dyDescent="0.25">
      <c r="A289" s="15" t="str">
        <f t="shared" si="24"/>
        <v>SUZ7B41</v>
      </c>
      <c r="B289" s="15" t="str">
        <f t="shared" si="25"/>
        <v>R026709299</v>
      </c>
      <c r="C289" s="15" t="str">
        <f>VLOOKUP(A289,Destinatario!A:B,2,)</f>
        <v>EDMILTON</v>
      </c>
      <c r="D289" s="45">
        <f>VLOOKUP(Y289,CTB!A:C,3,)</f>
        <v>130.16</v>
      </c>
      <c r="E289" s="4" t="str">
        <f t="shared" ca="1" si="26"/>
        <v>&gt;15 dias</v>
      </c>
      <c r="F289" s="8">
        <f t="shared" si="27"/>
        <v>45490</v>
      </c>
      <c r="G289" s="15" t="str">
        <f t="shared" si="28"/>
        <v xml:space="preserve"> Link enviado</v>
      </c>
      <c r="H289" s="15"/>
      <c r="I289" s="15">
        <f ca="1">IFERROR(IF(E289 = "Validado","Enviado",IF(AND(G289 = " Link enviado",G289 = " Aguardando envio do link"),"Enviar",IF(G289 = " Aguardando envio do link", "Enviar",(VLOOKUP(B289,LogEnvio!A:B,2,))))),"Enviar")</f>
        <v>45455.38872545139</v>
      </c>
      <c r="J289">
        <v>19153843</v>
      </c>
      <c r="K289" t="s">
        <v>1326</v>
      </c>
      <c r="L289" t="s">
        <v>1327</v>
      </c>
      <c r="M289" t="s">
        <v>42</v>
      </c>
      <c r="N289" t="s">
        <v>2116</v>
      </c>
      <c r="O289" t="s">
        <v>2117</v>
      </c>
      <c r="P289" t="s">
        <v>2118</v>
      </c>
      <c r="T289" t="s">
        <v>360</v>
      </c>
      <c r="U289" t="s">
        <v>68</v>
      </c>
      <c r="V289" t="s">
        <v>605</v>
      </c>
      <c r="W289" t="s">
        <v>2119</v>
      </c>
      <c r="X289" t="s">
        <v>2120</v>
      </c>
      <c r="Y289" t="s">
        <v>85</v>
      </c>
      <c r="Z289" t="s">
        <v>86</v>
      </c>
      <c r="AA289">
        <v>130.16</v>
      </c>
      <c r="AB289" t="s">
        <v>605</v>
      </c>
      <c r="AC289" t="s">
        <v>190</v>
      </c>
      <c r="AD289" t="s">
        <v>157</v>
      </c>
      <c r="AE289">
        <v>4</v>
      </c>
      <c r="AF289" t="s">
        <v>88</v>
      </c>
      <c r="AG289" t="s">
        <v>57</v>
      </c>
      <c r="AH289">
        <v>89</v>
      </c>
      <c r="AI289">
        <v>80</v>
      </c>
      <c r="AJ289" t="s">
        <v>208</v>
      </c>
      <c r="AL289" t="s">
        <v>158</v>
      </c>
      <c r="AP289" s="9" t="str">
        <f t="shared" ca="1" si="29"/>
        <v>&gt;15 dias</v>
      </c>
    </row>
    <row r="290" spans="1:42" x14ac:dyDescent="0.25">
      <c r="A290" s="15" t="str">
        <f t="shared" si="24"/>
        <v>SYG9I81</v>
      </c>
      <c r="B290" s="15" t="str">
        <f t="shared" si="25"/>
        <v>R006630748</v>
      </c>
      <c r="C290" s="15" t="str">
        <f>VLOOKUP(A290,Destinatario!A:B,2,)</f>
        <v>EDMILTON</v>
      </c>
      <c r="D290" s="45">
        <f>VLOOKUP(Y290,CTB!A:C,3,)</f>
        <v>130.16</v>
      </c>
      <c r="E290" s="4" t="str">
        <f t="shared" ca="1" si="26"/>
        <v>&gt;15 dias</v>
      </c>
      <c r="F290" s="8">
        <f t="shared" si="27"/>
        <v>45492</v>
      </c>
      <c r="G290" s="15" t="str">
        <f t="shared" si="28"/>
        <v xml:space="preserve"> Link enviado</v>
      </c>
      <c r="H290" s="15"/>
      <c r="I290" s="15">
        <f ca="1">IFERROR(IF(E290 = "Validado","Enviado",IF(AND(G290 = " Link enviado",G290 = " Aguardando envio do link"),"Enviar",IF(G290 = " Aguardando envio do link", "Enviar",(VLOOKUP(B290,LogEnvio!A:B,2,))))),"Enviar")</f>
        <v>45455.388572094897</v>
      </c>
      <c r="J290">
        <v>19154953</v>
      </c>
      <c r="K290" t="s">
        <v>2121</v>
      </c>
      <c r="L290" t="s">
        <v>2122</v>
      </c>
      <c r="M290" t="s">
        <v>42</v>
      </c>
      <c r="N290" t="s">
        <v>2123</v>
      </c>
      <c r="O290" t="s">
        <v>2124</v>
      </c>
      <c r="P290" t="s">
        <v>2125</v>
      </c>
      <c r="T290" t="s">
        <v>983</v>
      </c>
      <c r="U290" t="s">
        <v>47</v>
      </c>
      <c r="V290" t="s">
        <v>2069</v>
      </c>
      <c r="W290" t="s">
        <v>2126</v>
      </c>
      <c r="X290" t="s">
        <v>287</v>
      </c>
      <c r="Y290" t="s">
        <v>85</v>
      </c>
      <c r="Z290" t="s">
        <v>86</v>
      </c>
      <c r="AA290">
        <v>130.16</v>
      </c>
      <c r="AB290" t="s">
        <v>2069</v>
      </c>
      <c r="AC290" t="s">
        <v>54</v>
      </c>
      <c r="AD290" t="s">
        <v>157</v>
      </c>
      <c r="AE290">
        <v>4</v>
      </c>
      <c r="AF290" t="s">
        <v>88</v>
      </c>
      <c r="AG290" t="s">
        <v>57</v>
      </c>
      <c r="AJ290" t="s">
        <v>208</v>
      </c>
      <c r="AL290" t="s">
        <v>158</v>
      </c>
      <c r="AN290" t="s">
        <v>61</v>
      </c>
      <c r="AP290" s="9" t="str">
        <f t="shared" ca="1" si="29"/>
        <v>&gt;15 dias</v>
      </c>
    </row>
    <row r="291" spans="1:42" x14ac:dyDescent="0.25">
      <c r="A291" s="15" t="str">
        <f t="shared" si="24"/>
        <v>SYG9I81</v>
      </c>
      <c r="B291" s="15" t="str">
        <f t="shared" si="25"/>
        <v>R006631290</v>
      </c>
      <c r="C291" s="15" t="str">
        <f>VLOOKUP(A291,Destinatario!A:B,2,)</f>
        <v>EDMILTON</v>
      </c>
      <c r="D291" s="45">
        <f>VLOOKUP(Y291,CTB!A:C,3,)</f>
        <v>130.16</v>
      </c>
      <c r="E291" s="4" t="str">
        <f t="shared" ca="1" si="26"/>
        <v>&gt;15 dias</v>
      </c>
      <c r="F291" s="8">
        <f t="shared" si="27"/>
        <v>45492</v>
      </c>
      <c r="G291" s="15" t="str">
        <f t="shared" si="28"/>
        <v xml:space="preserve"> Link enviado</v>
      </c>
      <c r="H291" s="15"/>
      <c r="I291" s="15">
        <f ca="1">IFERROR(IF(E291 = "Validado","Enviado",IF(AND(G291 = " Link enviado",G291 = " Aguardando envio do link"),"Enviar",IF(G291 = " Aguardando envio do link", "Enviar",(VLOOKUP(B291,LogEnvio!A:B,2,))))),"Enviar")</f>
        <v>45455.388653923612</v>
      </c>
      <c r="J291">
        <v>19154976</v>
      </c>
      <c r="K291" t="s">
        <v>2121</v>
      </c>
      <c r="L291" t="s">
        <v>2122</v>
      </c>
      <c r="M291" t="s">
        <v>42</v>
      </c>
      <c r="N291" t="s">
        <v>2127</v>
      </c>
      <c r="O291" t="s">
        <v>2128</v>
      </c>
      <c r="P291" t="s">
        <v>2129</v>
      </c>
      <c r="T291" t="s">
        <v>983</v>
      </c>
      <c r="U291" t="s">
        <v>47</v>
      </c>
      <c r="V291" t="s">
        <v>2069</v>
      </c>
      <c r="W291" t="s">
        <v>2130</v>
      </c>
      <c r="X291" t="s">
        <v>287</v>
      </c>
      <c r="Y291" t="s">
        <v>85</v>
      </c>
      <c r="Z291" t="s">
        <v>86</v>
      </c>
      <c r="AA291">
        <v>130.16</v>
      </c>
      <c r="AB291" t="s">
        <v>2069</v>
      </c>
      <c r="AC291" t="s">
        <v>54</v>
      </c>
      <c r="AD291" t="s">
        <v>157</v>
      </c>
      <c r="AE291">
        <v>4</v>
      </c>
      <c r="AF291" t="s">
        <v>88</v>
      </c>
      <c r="AG291" t="s">
        <v>57</v>
      </c>
      <c r="AJ291" t="s">
        <v>208</v>
      </c>
      <c r="AL291" t="s">
        <v>158</v>
      </c>
      <c r="AN291" t="s">
        <v>61</v>
      </c>
      <c r="AP291" s="9" t="str">
        <f t="shared" ca="1" si="29"/>
        <v>&gt;15 dias</v>
      </c>
    </row>
    <row r="292" spans="1:42" x14ac:dyDescent="0.25">
      <c r="A292" s="15" t="str">
        <f t="shared" si="24"/>
        <v>SYG0E35</v>
      </c>
      <c r="B292" s="15" t="str">
        <f t="shared" si="25"/>
        <v>F001076353</v>
      </c>
      <c r="C292" s="15" t="str">
        <f>VLOOKUP(A292,Destinatario!A:B,2,)</f>
        <v>LEANDRO</v>
      </c>
      <c r="D292" s="45">
        <f>VLOOKUP(Y292,CTB!A:C,3,)</f>
        <v>195.23</v>
      </c>
      <c r="E292" s="4" t="str">
        <f t="shared" ca="1" si="26"/>
        <v>&gt;15 dias</v>
      </c>
      <c r="F292" s="8">
        <f t="shared" si="27"/>
        <v>45490</v>
      </c>
      <c r="G292" s="15" t="str">
        <f t="shared" si="28"/>
        <v xml:space="preserve"> Link enviado</v>
      </c>
      <c r="H292" s="15"/>
      <c r="I292" s="15">
        <f ca="1">IFERROR(IF(E292 = "Validado","Enviado",IF(AND(G292 = " Link enviado",G292 = " Aguardando envio do link"),"Enviar",IF(G292 = " Aguardando envio do link", "Enviar",(VLOOKUP(B292,LogEnvio!A:B,2,))))),"Enviar")</f>
        <v>45455.386645127313</v>
      </c>
      <c r="J292">
        <v>19156183</v>
      </c>
      <c r="K292" t="s">
        <v>444</v>
      </c>
      <c r="L292" t="s">
        <v>445</v>
      </c>
      <c r="M292" t="s">
        <v>42</v>
      </c>
      <c r="N292" t="s">
        <v>2131</v>
      </c>
      <c r="O292" t="s">
        <v>2132</v>
      </c>
      <c r="P292" t="s">
        <v>2133</v>
      </c>
      <c r="T292" t="s">
        <v>411</v>
      </c>
      <c r="U292" t="s">
        <v>47</v>
      </c>
      <c r="V292" t="s">
        <v>48</v>
      </c>
      <c r="W292" t="s">
        <v>2134</v>
      </c>
      <c r="X292" t="s">
        <v>414</v>
      </c>
      <c r="Y292" t="s">
        <v>111</v>
      </c>
      <c r="Z292" t="s">
        <v>112</v>
      </c>
      <c r="AA292">
        <v>195.23</v>
      </c>
      <c r="AB292" t="s">
        <v>605</v>
      </c>
      <c r="AC292" t="s">
        <v>54</v>
      </c>
      <c r="AD292" t="s">
        <v>157</v>
      </c>
      <c r="AE292">
        <v>5</v>
      </c>
      <c r="AF292" t="s">
        <v>100</v>
      </c>
      <c r="AG292" t="s">
        <v>57</v>
      </c>
      <c r="AJ292" t="s">
        <v>208</v>
      </c>
      <c r="AL292" t="s">
        <v>158</v>
      </c>
      <c r="AN292" t="s">
        <v>61</v>
      </c>
      <c r="AP292" s="9" t="str">
        <f t="shared" ca="1" si="29"/>
        <v>&gt;15 dias</v>
      </c>
    </row>
    <row r="293" spans="1:42" x14ac:dyDescent="0.25">
      <c r="A293" s="15" t="str">
        <f t="shared" si="24"/>
        <v>SYG0E82</v>
      </c>
      <c r="B293" s="15" t="str">
        <f t="shared" si="25"/>
        <v>E027330883</v>
      </c>
      <c r="C293" s="15" t="str">
        <f>VLOOKUP(A293,Destinatario!A:B,2,)</f>
        <v>HENRIQUE</v>
      </c>
      <c r="D293" s="45">
        <f>VLOOKUP(Y293,CTB!A:C,3,)</f>
        <v>130.16</v>
      </c>
      <c r="E293" s="4" t="str">
        <f t="shared" ca="1" si="26"/>
        <v>&gt;15 dias</v>
      </c>
      <c r="F293" s="8">
        <f t="shared" si="27"/>
        <v>45577</v>
      </c>
      <c r="G293" s="15" t="str">
        <f t="shared" si="28"/>
        <v xml:space="preserve"> Link enviado</v>
      </c>
      <c r="H293" s="15"/>
      <c r="I293" s="15">
        <f ca="1">IFERROR(IF(E293 = "Validado","Enviado",IF(AND(G293 = " Link enviado",G293 = " Aguardando envio do link"),"Enviar",IF(G293 = " Aguardando envio do link", "Enviar",(VLOOKUP(B293,LogEnvio!A:B,2,))))),"Enviar")</f>
        <v>45455.386035833333</v>
      </c>
      <c r="J293">
        <v>19156192</v>
      </c>
      <c r="K293" t="s">
        <v>170</v>
      </c>
      <c r="L293" t="s">
        <v>171</v>
      </c>
      <c r="M293" t="s">
        <v>42</v>
      </c>
      <c r="N293" t="s">
        <v>2135</v>
      </c>
      <c r="O293" t="s">
        <v>2136</v>
      </c>
      <c r="P293" t="s">
        <v>2137</v>
      </c>
      <c r="T293" t="s">
        <v>509</v>
      </c>
      <c r="U293" t="s">
        <v>47</v>
      </c>
      <c r="V293" t="s">
        <v>48</v>
      </c>
      <c r="W293" t="s">
        <v>2138</v>
      </c>
      <c r="X293" t="s">
        <v>511</v>
      </c>
      <c r="Y293" t="s">
        <v>85</v>
      </c>
      <c r="Z293" t="s">
        <v>86</v>
      </c>
      <c r="AA293">
        <v>130.16</v>
      </c>
      <c r="AB293" t="s">
        <v>1983</v>
      </c>
      <c r="AC293" t="s">
        <v>54</v>
      </c>
      <c r="AD293" t="s">
        <v>157</v>
      </c>
      <c r="AE293">
        <v>4</v>
      </c>
      <c r="AF293" t="s">
        <v>88</v>
      </c>
      <c r="AG293" t="s">
        <v>57</v>
      </c>
      <c r="AJ293" t="s">
        <v>208</v>
      </c>
      <c r="AL293" t="s">
        <v>158</v>
      </c>
      <c r="AN293" t="s">
        <v>61</v>
      </c>
      <c r="AP293" s="9" t="str">
        <f t="shared" ca="1" si="29"/>
        <v>&gt;15 dias</v>
      </c>
    </row>
    <row r="294" spans="1:42" x14ac:dyDescent="0.25">
      <c r="A294" s="15" t="str">
        <f t="shared" si="24"/>
        <v>SYG0C21</v>
      </c>
      <c r="B294" s="15" t="str">
        <f t="shared" si="25"/>
        <v>T005597092</v>
      </c>
      <c r="C294" s="15" t="str">
        <f>VLOOKUP(A294,Destinatario!A:B,2,)</f>
        <v>EDMILTON</v>
      </c>
      <c r="D294" s="45">
        <f>VLOOKUP(Y294,CTB!A:C,3,)</f>
        <v>195.23</v>
      </c>
      <c r="E294" s="4" t="str">
        <f t="shared" ca="1" si="26"/>
        <v>&gt;15 dias</v>
      </c>
      <c r="F294" s="8">
        <f t="shared" si="27"/>
        <v>45490</v>
      </c>
      <c r="G294" s="15" t="str">
        <f t="shared" si="28"/>
        <v xml:space="preserve"> Link enviado</v>
      </c>
      <c r="H294" s="15"/>
      <c r="I294" s="15">
        <f ca="1">IFERROR(IF(E294 = "Validado","Enviado",IF(AND(G294 = " Link enviado",G294 = " Aguardando envio do link"),"Enviar",IF(G294 = " Aguardando envio do link", "Enviar",(VLOOKUP(B294,LogEnvio!A:B,2,))))),"Enviar")</f>
        <v>45455.389202418977</v>
      </c>
      <c r="J294">
        <v>19156211</v>
      </c>
      <c r="K294" t="s">
        <v>2139</v>
      </c>
      <c r="L294" t="s">
        <v>2140</v>
      </c>
      <c r="M294" t="s">
        <v>42</v>
      </c>
      <c r="N294" t="s">
        <v>2141</v>
      </c>
      <c r="O294" t="s">
        <v>2142</v>
      </c>
      <c r="P294" t="s">
        <v>2143</v>
      </c>
      <c r="T294" t="s">
        <v>348</v>
      </c>
      <c r="U294" t="s">
        <v>68</v>
      </c>
      <c r="V294" t="s">
        <v>605</v>
      </c>
      <c r="W294" t="s">
        <v>2144</v>
      </c>
      <c r="X294" t="s">
        <v>350</v>
      </c>
      <c r="Y294" t="s">
        <v>2145</v>
      </c>
      <c r="Z294" t="s">
        <v>2146</v>
      </c>
      <c r="AA294">
        <v>195.23</v>
      </c>
      <c r="AB294" t="s">
        <v>605</v>
      </c>
      <c r="AC294" t="s">
        <v>54</v>
      </c>
      <c r="AD294" t="s">
        <v>157</v>
      </c>
      <c r="AE294">
        <v>5</v>
      </c>
      <c r="AF294" t="s">
        <v>100</v>
      </c>
      <c r="AG294" t="s">
        <v>57</v>
      </c>
      <c r="AJ294" t="s">
        <v>208</v>
      </c>
      <c r="AL294" t="s">
        <v>158</v>
      </c>
      <c r="AN294" t="s">
        <v>61</v>
      </c>
      <c r="AP294" s="9" t="str">
        <f t="shared" ca="1" si="29"/>
        <v>&gt;15 dias</v>
      </c>
    </row>
    <row r="295" spans="1:42" x14ac:dyDescent="0.25">
      <c r="A295" s="15" t="str">
        <f t="shared" si="24"/>
        <v>SUR9G10</v>
      </c>
      <c r="B295" s="15" t="str">
        <f t="shared" si="25"/>
        <v>E027376203</v>
      </c>
      <c r="C295" s="15" t="str">
        <f>VLOOKUP(A295,Destinatario!A:B,2,)</f>
        <v>HENRIQUE</v>
      </c>
      <c r="D295" s="45">
        <f>VLOOKUP(Y295,CTB!A:C,3,)</f>
        <v>130.16</v>
      </c>
      <c r="E295" s="4" t="str">
        <f t="shared" ca="1" si="26"/>
        <v>&gt;15 dias</v>
      </c>
      <c r="F295" s="8">
        <f t="shared" si="27"/>
        <v>45577</v>
      </c>
      <c r="G295" s="15" t="str">
        <f t="shared" si="28"/>
        <v xml:space="preserve"> Link enviado</v>
      </c>
      <c r="H295" s="15"/>
      <c r="I295" s="15">
        <f ca="1">IFERROR(IF(E295 = "Validado","Enviado",IF(AND(G295 = " Link enviado",G295 = " Aguardando envio do link"),"Enviar",IF(G295 = " Aguardando envio do link", "Enviar",(VLOOKUP(B295,LogEnvio!A:B,2,))))),"Enviar")</f>
        <v>45455.386416365742</v>
      </c>
      <c r="J295">
        <v>19156993</v>
      </c>
      <c r="K295" t="s">
        <v>2147</v>
      </c>
      <c r="L295" t="s">
        <v>2148</v>
      </c>
      <c r="M295" t="s">
        <v>42</v>
      </c>
      <c r="N295" t="s">
        <v>2149</v>
      </c>
      <c r="O295" t="s">
        <v>2150</v>
      </c>
      <c r="P295" t="s">
        <v>2151</v>
      </c>
      <c r="T295" t="s">
        <v>509</v>
      </c>
      <c r="U295" t="s">
        <v>47</v>
      </c>
      <c r="V295" t="s">
        <v>1983</v>
      </c>
      <c r="W295" t="s">
        <v>2152</v>
      </c>
      <c r="X295" t="s">
        <v>511</v>
      </c>
      <c r="Y295" t="s">
        <v>85</v>
      </c>
      <c r="Z295" t="s">
        <v>86</v>
      </c>
      <c r="AA295">
        <v>130.16</v>
      </c>
      <c r="AB295" t="s">
        <v>1983</v>
      </c>
      <c r="AC295" t="s">
        <v>54</v>
      </c>
      <c r="AD295" t="s">
        <v>157</v>
      </c>
      <c r="AE295">
        <v>4</v>
      </c>
      <c r="AF295" t="s">
        <v>88</v>
      </c>
      <c r="AG295" t="s">
        <v>57</v>
      </c>
      <c r="AJ295" t="s">
        <v>208</v>
      </c>
      <c r="AL295" t="s">
        <v>158</v>
      </c>
      <c r="AN295" t="s">
        <v>61</v>
      </c>
      <c r="AP295" s="9" t="str">
        <f t="shared" ca="1" si="29"/>
        <v>&gt;15 dias</v>
      </c>
    </row>
    <row r="296" spans="1:42" x14ac:dyDescent="0.25">
      <c r="A296" s="15" t="str">
        <f t="shared" si="24"/>
        <v>SVZ9B20</v>
      </c>
      <c r="B296" s="15" t="str">
        <f t="shared" si="25"/>
        <v>AG01095557</v>
      </c>
      <c r="C296" s="15" t="str">
        <f>VLOOKUP(A296,Destinatario!A:B,2,)</f>
        <v>ADRIANO</v>
      </c>
      <c r="D296" s="45">
        <f>VLOOKUP(Y296,CTB!A:C,3,)</f>
        <v>293.47000000000003</v>
      </c>
      <c r="E296" s="4" t="str">
        <f t="shared" ca="1" si="26"/>
        <v>&gt;15 dias</v>
      </c>
      <c r="F296" s="8">
        <f t="shared" si="27"/>
        <v>45477</v>
      </c>
      <c r="G296" s="15" t="str">
        <f t="shared" si="28"/>
        <v xml:space="preserve"> Upload Cnh pendente</v>
      </c>
      <c r="H296" s="15"/>
      <c r="I296" s="15">
        <f ca="1">IFERROR(IF(E296 = "Validado","Enviado",IF(AND(G296 = " Link enviado",G296 = " Aguardando envio do link"),"Enviar",IF(G296 = " Aguardando envio do link", "Enviar",(VLOOKUP(B296,LogEnvio!A:B,2,))))),"Enviar")</f>
        <v>45454.66257158565</v>
      </c>
      <c r="J296">
        <v>19158670</v>
      </c>
      <c r="K296" t="s">
        <v>2153</v>
      </c>
      <c r="L296" t="s">
        <v>2154</v>
      </c>
      <c r="M296" t="s">
        <v>42</v>
      </c>
      <c r="N296" t="s">
        <v>2155</v>
      </c>
      <c r="O296" t="s">
        <v>2156</v>
      </c>
      <c r="P296" t="s">
        <v>2157</v>
      </c>
      <c r="T296" t="s">
        <v>1537</v>
      </c>
      <c r="U296" t="s">
        <v>68</v>
      </c>
      <c r="V296" t="s">
        <v>1838</v>
      </c>
      <c r="W296" t="s">
        <v>2158</v>
      </c>
      <c r="X296" t="s">
        <v>731</v>
      </c>
      <c r="Y296" t="s">
        <v>626</v>
      </c>
      <c r="Z296" t="s">
        <v>627</v>
      </c>
      <c r="AA296">
        <v>293.47000000000003</v>
      </c>
      <c r="AB296" t="s">
        <v>1838</v>
      </c>
      <c r="AC296" t="s">
        <v>190</v>
      </c>
      <c r="AD296" t="s">
        <v>157</v>
      </c>
      <c r="AE296">
        <v>7</v>
      </c>
      <c r="AF296" t="s">
        <v>56</v>
      </c>
      <c r="AG296" t="s">
        <v>57</v>
      </c>
      <c r="AH296">
        <v>0</v>
      </c>
      <c r="AI296">
        <v>0</v>
      </c>
      <c r="AJ296" t="s">
        <v>208</v>
      </c>
      <c r="AL296" t="s">
        <v>310</v>
      </c>
      <c r="AN296" t="s">
        <v>61</v>
      </c>
      <c r="AP296" s="9" t="str">
        <f t="shared" ca="1" si="29"/>
        <v>&gt;15 dias</v>
      </c>
    </row>
    <row r="297" spans="1:42" x14ac:dyDescent="0.25">
      <c r="A297" s="15" t="str">
        <f t="shared" si="24"/>
        <v>SUK3G60</v>
      </c>
      <c r="B297" s="15" t="str">
        <f t="shared" si="25"/>
        <v>Q000400897</v>
      </c>
      <c r="C297" s="15" t="str">
        <f>VLOOKUP(A297,Destinatario!A:B,2,)</f>
        <v>LEANDRO</v>
      </c>
      <c r="D297" s="45">
        <f>VLOOKUP(Y297,CTB!A:C,3,)</f>
        <v>130.16</v>
      </c>
      <c r="E297" s="4" t="str">
        <f t="shared" ca="1" si="26"/>
        <v>&gt;15 dias</v>
      </c>
      <c r="F297" s="8">
        <f t="shared" si="27"/>
        <v>45490</v>
      </c>
      <c r="G297" s="15" t="str">
        <f t="shared" si="28"/>
        <v xml:space="preserve"> Link enviado</v>
      </c>
      <c r="H297" s="15"/>
      <c r="I297" s="15" t="str">
        <f ca="1">IFERROR(IF(E297 = "Validado","Enviado",IF(AND(G297 = " Link enviado",G297 = " Aguardando envio do link"),"Enviar",IF(G297 = " Aguardando envio do link", "Enviar",(VLOOKUP(B297,LogEnvio!A:B,2,))))),"Enviar")</f>
        <v>Enviar</v>
      </c>
      <c r="J297">
        <v>19160647</v>
      </c>
      <c r="K297" t="s">
        <v>2159</v>
      </c>
      <c r="L297" t="s">
        <v>2160</v>
      </c>
      <c r="M297" t="s">
        <v>42</v>
      </c>
      <c r="N297" t="s">
        <v>2161</v>
      </c>
      <c r="O297" t="s">
        <v>2162</v>
      </c>
      <c r="P297" t="s">
        <v>2163</v>
      </c>
      <c r="T297" t="s">
        <v>411</v>
      </c>
      <c r="U297" t="s">
        <v>47</v>
      </c>
      <c r="V297" t="s">
        <v>605</v>
      </c>
      <c r="W297" t="s">
        <v>2164</v>
      </c>
      <c r="X297" t="s">
        <v>414</v>
      </c>
      <c r="Y297" t="s">
        <v>199</v>
      </c>
      <c r="Z297" t="s">
        <v>200</v>
      </c>
      <c r="AA297">
        <v>130.16</v>
      </c>
      <c r="AB297" t="s">
        <v>605</v>
      </c>
      <c r="AC297" t="s">
        <v>54</v>
      </c>
      <c r="AD297" t="s">
        <v>157</v>
      </c>
      <c r="AE297">
        <v>4</v>
      </c>
      <c r="AF297" t="s">
        <v>88</v>
      </c>
      <c r="AG297" t="s">
        <v>57</v>
      </c>
      <c r="AJ297" t="s">
        <v>208</v>
      </c>
      <c r="AL297" t="s">
        <v>158</v>
      </c>
      <c r="AN297" t="s">
        <v>61</v>
      </c>
      <c r="AP297" s="9" t="str">
        <f t="shared" ca="1" si="29"/>
        <v>&gt;15 dias</v>
      </c>
    </row>
    <row r="298" spans="1:42" x14ac:dyDescent="0.25">
      <c r="A298" s="15" t="str">
        <f t="shared" si="24"/>
        <v>SUK3G60</v>
      </c>
      <c r="B298" s="15" t="str">
        <f t="shared" si="25"/>
        <v>Q000400480</v>
      </c>
      <c r="C298" s="15" t="str">
        <f>VLOOKUP(A298,Destinatario!A:B,2,)</f>
        <v>LEANDRO</v>
      </c>
      <c r="D298" s="45">
        <f>VLOOKUP(Y298,CTB!A:C,3,)</f>
        <v>130.16</v>
      </c>
      <c r="E298" s="4" t="str">
        <f t="shared" ca="1" si="26"/>
        <v>&gt;15 dias</v>
      </c>
      <c r="F298" s="8">
        <f t="shared" si="27"/>
        <v>45490</v>
      </c>
      <c r="G298" s="15" t="str">
        <f t="shared" si="28"/>
        <v xml:space="preserve"> Link enviado</v>
      </c>
      <c r="H298" s="15"/>
      <c r="I298" s="15">
        <f ca="1">IFERROR(IF(E298 = "Validado","Enviado",IF(AND(G298 = " Link enviado",G298 = " Aguardando envio do link"),"Enviar",IF(G298 = " Aguardando envio do link", "Enviar",(VLOOKUP(B298,LogEnvio!A:B,2,))))),"Enviar")</f>
        <v>45455.387938761567</v>
      </c>
      <c r="J298">
        <v>19160688</v>
      </c>
      <c r="K298" t="s">
        <v>2159</v>
      </c>
      <c r="L298" t="s">
        <v>2160</v>
      </c>
      <c r="M298" t="s">
        <v>42</v>
      </c>
      <c r="N298" t="s">
        <v>2165</v>
      </c>
      <c r="O298" t="s">
        <v>2166</v>
      </c>
      <c r="P298" t="s">
        <v>2167</v>
      </c>
      <c r="T298" t="s">
        <v>411</v>
      </c>
      <c r="U298" t="s">
        <v>47</v>
      </c>
      <c r="V298" t="s">
        <v>605</v>
      </c>
      <c r="W298" t="s">
        <v>2168</v>
      </c>
      <c r="X298" t="s">
        <v>414</v>
      </c>
      <c r="Y298" t="s">
        <v>199</v>
      </c>
      <c r="Z298" t="s">
        <v>200</v>
      </c>
      <c r="AA298">
        <v>130.16</v>
      </c>
      <c r="AB298" t="s">
        <v>605</v>
      </c>
      <c r="AC298" t="s">
        <v>54</v>
      </c>
      <c r="AD298" t="s">
        <v>157</v>
      </c>
      <c r="AE298">
        <v>4</v>
      </c>
      <c r="AF298" t="s">
        <v>88</v>
      </c>
      <c r="AG298" t="s">
        <v>57</v>
      </c>
      <c r="AJ298" t="s">
        <v>208</v>
      </c>
      <c r="AL298" t="s">
        <v>158</v>
      </c>
      <c r="AN298" t="s">
        <v>61</v>
      </c>
      <c r="AP298" s="9" t="str">
        <f t="shared" ca="1" si="29"/>
        <v>&gt;15 dias</v>
      </c>
    </row>
    <row r="299" spans="1:42" x14ac:dyDescent="0.25">
      <c r="A299" s="15" t="str">
        <f t="shared" si="24"/>
        <v>STQ8H80</v>
      </c>
      <c r="B299" s="15" t="str">
        <f t="shared" si="25"/>
        <v>MT01697173</v>
      </c>
      <c r="C299" s="15" t="str">
        <f>VLOOKUP(A299,Destinatario!A:B,2,)</f>
        <v>EDMILTON</v>
      </c>
      <c r="D299" s="45">
        <f>VLOOKUP(Y299,CTB!A:C,3,)</f>
        <v>130.16</v>
      </c>
      <c r="E299" s="4" t="str">
        <f t="shared" ca="1" si="26"/>
        <v>&gt;15 dias</v>
      </c>
      <c r="F299" s="8">
        <f t="shared" si="27"/>
        <v>45490</v>
      </c>
      <c r="G299" s="15" t="str">
        <f t="shared" si="28"/>
        <v xml:space="preserve"> Link enviado</v>
      </c>
      <c r="H299" s="15"/>
      <c r="I299" s="15">
        <f ca="1">IFERROR(IF(E299 = "Validado","Enviado",IF(AND(G299 = " Link enviado",G299 = " Aguardando envio do link"),"Enviar",IF(G299 = " Aguardando envio do link", "Enviar",(VLOOKUP(B299,LogEnvio!A:B,2,))))),"Enviar")</f>
        <v>45455.387743506937</v>
      </c>
      <c r="J299">
        <v>19160723</v>
      </c>
      <c r="K299" t="s">
        <v>2169</v>
      </c>
      <c r="L299" t="s">
        <v>2170</v>
      </c>
      <c r="M299" t="s">
        <v>42</v>
      </c>
      <c r="N299" t="s">
        <v>2171</v>
      </c>
      <c r="O299" t="s">
        <v>2172</v>
      </c>
      <c r="P299" t="s">
        <v>2173</v>
      </c>
      <c r="T299" t="s">
        <v>2174</v>
      </c>
      <c r="U299" t="s">
        <v>68</v>
      </c>
      <c r="V299" t="s">
        <v>605</v>
      </c>
      <c r="W299" t="s">
        <v>2175</v>
      </c>
      <c r="X299" t="s">
        <v>2176</v>
      </c>
      <c r="Y299" t="s">
        <v>473</v>
      </c>
      <c r="Z299" t="s">
        <v>474</v>
      </c>
      <c r="AA299">
        <v>130.16</v>
      </c>
      <c r="AB299" t="s">
        <v>605</v>
      </c>
      <c r="AC299" t="s">
        <v>190</v>
      </c>
      <c r="AD299" t="s">
        <v>157</v>
      </c>
      <c r="AE299">
        <v>4</v>
      </c>
      <c r="AF299" t="s">
        <v>88</v>
      </c>
      <c r="AG299" t="s">
        <v>57</v>
      </c>
      <c r="AH299">
        <v>0</v>
      </c>
      <c r="AI299">
        <v>0</v>
      </c>
      <c r="AJ299" t="s">
        <v>208</v>
      </c>
      <c r="AL299" t="s">
        <v>158</v>
      </c>
      <c r="AN299" t="s">
        <v>61</v>
      </c>
      <c r="AP299" s="9" t="str">
        <f t="shared" ca="1" si="29"/>
        <v>&gt;15 dias</v>
      </c>
    </row>
    <row r="300" spans="1:42" x14ac:dyDescent="0.25">
      <c r="A300" s="15" t="str">
        <f t="shared" si="24"/>
        <v>SUQ2H60</v>
      </c>
      <c r="B300" s="15" t="str">
        <f t="shared" si="25"/>
        <v>V000101747</v>
      </c>
      <c r="C300" s="15" t="str">
        <f>VLOOKUP(A300,Destinatario!A:B,2,)</f>
        <v>MATEUS</v>
      </c>
      <c r="D300" s="45">
        <f>VLOOKUP(Y300,CTB!A:C,3,)</f>
        <v>130.16</v>
      </c>
      <c r="E300" s="4" t="str">
        <f t="shared" ca="1" si="26"/>
        <v>&gt;15 dias</v>
      </c>
      <c r="F300" s="8">
        <f t="shared" si="27"/>
        <v>45486</v>
      </c>
      <c r="G300" s="15" t="str">
        <f t="shared" si="28"/>
        <v xml:space="preserve"> Link enviado</v>
      </c>
      <c r="H300" s="15"/>
      <c r="I300" s="15">
        <f ca="1">IFERROR(IF(E300 = "Validado","Enviado",IF(AND(G300 = " Link enviado",G300 = " Aguardando envio do link"),"Enviar",IF(G300 = " Aguardando envio do link", "Enviar",(VLOOKUP(B300,LogEnvio!A:B,2,))))),"Enviar")</f>
        <v>45455.38935380787</v>
      </c>
      <c r="J300">
        <v>19161308</v>
      </c>
      <c r="K300" t="s">
        <v>2177</v>
      </c>
      <c r="L300" t="s">
        <v>2178</v>
      </c>
      <c r="M300" t="s">
        <v>42</v>
      </c>
      <c r="N300" t="s">
        <v>2179</v>
      </c>
      <c r="O300" t="s">
        <v>2180</v>
      </c>
      <c r="P300" t="s">
        <v>2181</v>
      </c>
      <c r="T300" t="s">
        <v>411</v>
      </c>
      <c r="U300" t="s">
        <v>68</v>
      </c>
      <c r="V300" t="s">
        <v>2050</v>
      </c>
      <c r="W300" t="s">
        <v>2182</v>
      </c>
      <c r="X300" t="s">
        <v>414</v>
      </c>
      <c r="Y300" t="s">
        <v>85</v>
      </c>
      <c r="Z300" t="s">
        <v>86</v>
      </c>
      <c r="AA300">
        <v>130.16</v>
      </c>
      <c r="AB300" t="s">
        <v>2050</v>
      </c>
      <c r="AC300" t="s">
        <v>190</v>
      </c>
      <c r="AD300" t="s">
        <v>157</v>
      </c>
      <c r="AE300">
        <v>4</v>
      </c>
      <c r="AF300" t="s">
        <v>88</v>
      </c>
      <c r="AG300" t="s">
        <v>57</v>
      </c>
      <c r="AH300">
        <v>0</v>
      </c>
      <c r="AI300">
        <v>0</v>
      </c>
      <c r="AJ300" t="s">
        <v>208</v>
      </c>
      <c r="AL300" t="s">
        <v>158</v>
      </c>
      <c r="AN300" t="s">
        <v>61</v>
      </c>
      <c r="AP300" s="9" t="str">
        <f t="shared" ca="1" si="29"/>
        <v>&gt;15 dias</v>
      </c>
    </row>
    <row r="301" spans="1:42" x14ac:dyDescent="0.25">
      <c r="A301" s="15" t="str">
        <f t="shared" si="24"/>
        <v>SYG0D60</v>
      </c>
      <c r="B301" s="15" t="str">
        <f t="shared" si="25"/>
        <v>E027378951</v>
      </c>
      <c r="C301" s="15" t="str">
        <f>VLOOKUP(A301,Destinatario!A:B,2,)</f>
        <v>HENRIQUE</v>
      </c>
      <c r="D301" s="45">
        <f>VLOOKUP(Y301,CTB!A:C,3,)</f>
        <v>293.47000000000003</v>
      </c>
      <c r="E301" s="4" t="str">
        <f t="shared" ca="1" si="26"/>
        <v>&gt;15 dias</v>
      </c>
      <c r="F301" s="8">
        <f t="shared" si="27"/>
        <v>45577</v>
      </c>
      <c r="G301" s="15" t="str">
        <f t="shared" si="28"/>
        <v xml:space="preserve"> Link enviado</v>
      </c>
      <c r="H301" s="15"/>
      <c r="I301" s="15">
        <f ca="1">IFERROR(IF(E301 = "Validado","Enviado",IF(AND(G301 = " Link enviado",G301 = " Aguardando envio do link"),"Enviar",IF(G301 = " Aguardando envio do link", "Enviar",(VLOOKUP(B301,LogEnvio!A:B,2,))))),"Enviar")</f>
        <v>45455.386493043981</v>
      </c>
      <c r="J301">
        <v>19165055</v>
      </c>
      <c r="K301" t="s">
        <v>811</v>
      </c>
      <c r="L301" t="s">
        <v>812</v>
      </c>
      <c r="M301" t="s">
        <v>42</v>
      </c>
      <c r="N301" t="s">
        <v>2183</v>
      </c>
      <c r="O301" t="s">
        <v>2184</v>
      </c>
      <c r="P301" t="s">
        <v>2185</v>
      </c>
      <c r="T301" t="s">
        <v>2186</v>
      </c>
      <c r="U301" t="s">
        <v>47</v>
      </c>
      <c r="V301" t="s">
        <v>48</v>
      </c>
      <c r="W301" t="s">
        <v>2187</v>
      </c>
      <c r="X301" t="s">
        <v>2188</v>
      </c>
      <c r="Y301" t="s">
        <v>255</v>
      </c>
      <c r="Z301" t="s">
        <v>256</v>
      </c>
      <c r="AA301">
        <v>293.47000000000003</v>
      </c>
      <c r="AB301" t="s">
        <v>1983</v>
      </c>
      <c r="AC301" t="s">
        <v>54</v>
      </c>
      <c r="AD301" t="s">
        <v>157</v>
      </c>
      <c r="AE301">
        <v>7</v>
      </c>
      <c r="AF301" t="s">
        <v>56</v>
      </c>
      <c r="AG301" t="s">
        <v>57</v>
      </c>
      <c r="AJ301" t="s">
        <v>208</v>
      </c>
      <c r="AL301" t="s">
        <v>158</v>
      </c>
      <c r="AN301" t="s">
        <v>61</v>
      </c>
      <c r="AP301" s="9" t="str">
        <f t="shared" ca="1" si="29"/>
        <v>&gt;15 dias</v>
      </c>
    </row>
    <row r="302" spans="1:42" x14ac:dyDescent="0.25">
      <c r="A302" s="15" t="str">
        <f t="shared" si="24"/>
        <v>FKL5I91</v>
      </c>
      <c r="B302" s="15" t="str">
        <f t="shared" si="25"/>
        <v>E027329946</v>
      </c>
      <c r="C302" s="15" t="str">
        <f>VLOOKUP(A302,Destinatario!A:B,2,)</f>
        <v>HENRIQUE</v>
      </c>
      <c r="D302" s="45">
        <f>VLOOKUP(Y302,CTB!A:C,3,)</f>
        <v>130.16</v>
      </c>
      <c r="E302" s="4" t="str">
        <f t="shared" ca="1" si="26"/>
        <v>&gt;15 dias</v>
      </c>
      <c r="F302" s="8">
        <f t="shared" si="27"/>
        <v>45577</v>
      </c>
      <c r="G302" s="15" t="str">
        <f t="shared" si="28"/>
        <v xml:space="preserve"> Link enviado</v>
      </c>
      <c r="H302" s="15"/>
      <c r="I302" s="15">
        <f ca="1">IFERROR(IF(E302 = "Validado","Enviado",IF(AND(G302 = " Link enviado",G302 = " Aguardando envio do link"),"Enviar",IF(G302 = " Aguardando envio do link", "Enviar",(VLOOKUP(B302,LogEnvio!A:B,2,))))),"Enviar")</f>
        <v>45455.385952488417</v>
      </c>
      <c r="J302">
        <v>19171507</v>
      </c>
      <c r="K302" t="s">
        <v>1057</v>
      </c>
      <c r="L302" t="s">
        <v>1058</v>
      </c>
      <c r="M302" t="s">
        <v>42</v>
      </c>
      <c r="N302" t="s">
        <v>2189</v>
      </c>
      <c r="O302" t="s">
        <v>2190</v>
      </c>
      <c r="P302" t="s">
        <v>2191</v>
      </c>
      <c r="T302" t="s">
        <v>1062</v>
      </c>
      <c r="U302" t="s">
        <v>68</v>
      </c>
      <c r="V302" t="s">
        <v>1983</v>
      </c>
      <c r="W302" t="s">
        <v>2192</v>
      </c>
      <c r="X302" t="s">
        <v>1998</v>
      </c>
      <c r="Y302" t="s">
        <v>85</v>
      </c>
      <c r="Z302" t="s">
        <v>86</v>
      </c>
      <c r="AA302">
        <v>130.16</v>
      </c>
      <c r="AB302" t="s">
        <v>1983</v>
      </c>
      <c r="AC302" t="s">
        <v>190</v>
      </c>
      <c r="AD302" t="s">
        <v>157</v>
      </c>
      <c r="AE302">
        <v>4</v>
      </c>
      <c r="AF302" t="s">
        <v>88</v>
      </c>
      <c r="AG302" t="s">
        <v>57</v>
      </c>
      <c r="AH302">
        <v>0</v>
      </c>
      <c r="AI302">
        <v>0</v>
      </c>
      <c r="AJ302" t="s">
        <v>1584</v>
      </c>
      <c r="AL302" t="s">
        <v>158</v>
      </c>
      <c r="AN302" t="s">
        <v>61</v>
      </c>
      <c r="AP302" s="9" t="str">
        <f t="shared" ca="1" si="29"/>
        <v>&gt;15 dias</v>
      </c>
    </row>
    <row r="303" spans="1:42" x14ac:dyDescent="0.25">
      <c r="A303" s="15" t="str">
        <f t="shared" si="24"/>
        <v>EIY2G32</v>
      </c>
      <c r="B303" s="15" t="str">
        <f t="shared" si="25"/>
        <v>E027324840</v>
      </c>
      <c r="C303" s="15" t="str">
        <f>VLOOKUP(A303,Destinatario!A:B,2,)</f>
        <v>HENRIQUE</v>
      </c>
      <c r="D303" s="45">
        <f>VLOOKUP(Y303,CTB!A:C,3,)</f>
        <v>195.23</v>
      </c>
      <c r="E303" s="4" t="str">
        <f t="shared" ca="1" si="26"/>
        <v>&gt;15 dias</v>
      </c>
      <c r="F303" s="8">
        <f t="shared" si="27"/>
        <v>45577</v>
      </c>
      <c r="G303" s="15" t="str">
        <f t="shared" si="28"/>
        <v xml:space="preserve"> Link enviado</v>
      </c>
      <c r="H303" s="15"/>
      <c r="I303" s="15">
        <f ca="1">IFERROR(IF(E303 = "Validado","Enviado",IF(AND(G303 = " Link enviado",G303 = " Aguardando envio do link"),"Enviar",IF(G303 = " Aguardando envio do link", "Enviar",(VLOOKUP(B303,LogEnvio!A:B,2,))))),"Enviar")</f>
        <v>45455.385879317131</v>
      </c>
      <c r="J303">
        <v>19172964</v>
      </c>
      <c r="K303" t="s">
        <v>1968</v>
      </c>
      <c r="L303" t="s">
        <v>1969</v>
      </c>
      <c r="M303" t="s">
        <v>42</v>
      </c>
      <c r="N303" t="s">
        <v>2193</v>
      </c>
      <c r="O303" t="s">
        <v>2194</v>
      </c>
      <c r="P303" t="s">
        <v>2195</v>
      </c>
      <c r="T303" t="s">
        <v>327</v>
      </c>
      <c r="U303" t="s">
        <v>68</v>
      </c>
      <c r="V303" t="s">
        <v>1983</v>
      </c>
      <c r="W303" t="s">
        <v>2196</v>
      </c>
      <c r="X303" t="s">
        <v>2197</v>
      </c>
      <c r="Y303" t="s">
        <v>111</v>
      </c>
      <c r="Z303" t="s">
        <v>112</v>
      </c>
      <c r="AA303">
        <v>195.23</v>
      </c>
      <c r="AB303" t="s">
        <v>1983</v>
      </c>
      <c r="AC303" t="s">
        <v>190</v>
      </c>
      <c r="AD303" t="s">
        <v>157</v>
      </c>
      <c r="AE303">
        <v>5</v>
      </c>
      <c r="AF303" t="s">
        <v>100</v>
      </c>
      <c r="AG303" t="s">
        <v>57</v>
      </c>
      <c r="AH303">
        <v>0</v>
      </c>
      <c r="AI303">
        <v>0</v>
      </c>
      <c r="AJ303" t="s">
        <v>1584</v>
      </c>
      <c r="AL303" t="s">
        <v>158</v>
      </c>
      <c r="AN303" t="s">
        <v>61</v>
      </c>
      <c r="AP303" s="9" t="str">
        <f t="shared" ca="1" si="29"/>
        <v>&gt;15 dias</v>
      </c>
    </row>
    <row r="304" spans="1:42" x14ac:dyDescent="0.25">
      <c r="A304" s="15" t="str">
        <f t="shared" si="24"/>
        <v>SYG0C55</v>
      </c>
      <c r="B304" s="15" t="str">
        <f t="shared" si="25"/>
        <v>RA10724910</v>
      </c>
      <c r="C304" s="15" t="str">
        <f>VLOOKUP(A304,Destinatario!A:B,2,)</f>
        <v>THIAGO</v>
      </c>
      <c r="D304" s="45">
        <f>VLOOKUP(Y304,CTB!A:C,3,)</f>
        <v>130.16</v>
      </c>
      <c r="E304" s="4" t="str">
        <f t="shared" ca="1" si="26"/>
        <v>&gt;15 dias</v>
      </c>
      <c r="F304" s="8">
        <f t="shared" si="27"/>
        <v>45490</v>
      </c>
      <c r="G304" s="15" t="str">
        <f t="shared" si="28"/>
        <v xml:space="preserve"> Upload Cnh pendente</v>
      </c>
      <c r="H304" s="15"/>
      <c r="I304" s="15">
        <f ca="1">IFERROR(IF(E304 = "Validado","Enviado",IF(AND(G304 = " Link enviado",G304 = " Aguardando envio do link"),"Enviar",IF(G304 = " Aguardando envio do link", "Enviar",(VLOOKUP(B304,LogEnvio!A:B,2,))))),"Enviar")</f>
        <v>45455.388881238418</v>
      </c>
      <c r="J304">
        <v>19173101</v>
      </c>
      <c r="K304" t="s">
        <v>2051</v>
      </c>
      <c r="L304" t="s">
        <v>2052</v>
      </c>
      <c r="M304" t="s">
        <v>42</v>
      </c>
      <c r="N304" t="s">
        <v>2198</v>
      </c>
      <c r="O304" t="s">
        <v>2199</v>
      </c>
      <c r="P304" t="s">
        <v>2200</v>
      </c>
      <c r="T304" t="s">
        <v>840</v>
      </c>
      <c r="U304" t="s">
        <v>47</v>
      </c>
      <c r="V304" t="s">
        <v>2056</v>
      </c>
      <c r="W304" t="s">
        <v>2201</v>
      </c>
      <c r="X304" t="s">
        <v>842</v>
      </c>
      <c r="Y304" t="s">
        <v>85</v>
      </c>
      <c r="Z304" t="s">
        <v>86</v>
      </c>
      <c r="AA304">
        <v>130.16</v>
      </c>
      <c r="AB304" t="s">
        <v>605</v>
      </c>
      <c r="AC304" t="s">
        <v>54</v>
      </c>
      <c r="AD304" t="s">
        <v>157</v>
      </c>
      <c r="AE304">
        <v>4</v>
      </c>
      <c r="AF304" t="s">
        <v>88</v>
      </c>
      <c r="AG304" t="s">
        <v>57</v>
      </c>
      <c r="AH304">
        <v>51</v>
      </c>
      <c r="AI304">
        <v>40</v>
      </c>
      <c r="AJ304" t="s">
        <v>1584</v>
      </c>
      <c r="AL304" t="s">
        <v>310</v>
      </c>
      <c r="AN304" t="s">
        <v>61</v>
      </c>
      <c r="AP304" s="9" t="str">
        <f t="shared" ca="1" si="29"/>
        <v>&gt;15 dias</v>
      </c>
    </row>
    <row r="305" spans="1:42" x14ac:dyDescent="0.25">
      <c r="A305" s="15" t="str">
        <f t="shared" si="24"/>
        <v>SVY0D80</v>
      </c>
      <c r="B305" s="15" t="str">
        <f t="shared" si="25"/>
        <v>N001216079</v>
      </c>
      <c r="C305" s="15" t="str">
        <f>VLOOKUP(A305,Destinatario!A:B,2,)</f>
        <v>ADRIANO</v>
      </c>
      <c r="D305" s="45">
        <f>VLOOKUP(Y305,CTB!A:C,3,)</f>
        <v>0</v>
      </c>
      <c r="E305" s="4" t="str">
        <f t="shared" ca="1" si="26"/>
        <v>&gt;15 dias</v>
      </c>
      <c r="F305" s="8">
        <f t="shared" si="27"/>
        <v>45484</v>
      </c>
      <c r="G305" s="15" t="str">
        <f t="shared" si="28"/>
        <v xml:space="preserve"> Aguardando envio do link</v>
      </c>
      <c r="H305" s="15"/>
      <c r="I305" s="15" t="str">
        <f ca="1">IFERROR(IF(E305 = "Validado","Enviado",IF(AND(G305 = " Link enviado",G305 = " Aguardando envio do link"),"Enviar",IF(G305 = " Aguardando envio do link", "Enviar",(VLOOKUP(B305,LogEnvio!A:B,2,))))),"Enviar")</f>
        <v>Enviar</v>
      </c>
      <c r="J305">
        <v>19174487</v>
      </c>
      <c r="K305" t="s">
        <v>1541</v>
      </c>
      <c r="L305" t="s">
        <v>1542</v>
      </c>
      <c r="M305" t="s">
        <v>42</v>
      </c>
      <c r="N305" t="s">
        <v>2202</v>
      </c>
      <c r="O305" t="s">
        <v>2203</v>
      </c>
      <c r="P305" t="s">
        <v>2204</v>
      </c>
      <c r="T305" t="s">
        <v>107</v>
      </c>
      <c r="U305" t="s">
        <v>68</v>
      </c>
      <c r="V305" t="s">
        <v>152</v>
      </c>
      <c r="W305" t="s">
        <v>1886</v>
      </c>
      <c r="X305" t="s">
        <v>1887</v>
      </c>
      <c r="Y305" t="s">
        <v>1441</v>
      </c>
      <c r="Z305" t="s">
        <v>1442</v>
      </c>
      <c r="AA305">
        <v>260.32</v>
      </c>
      <c r="AB305" t="s">
        <v>152</v>
      </c>
      <c r="AC305" t="s">
        <v>190</v>
      </c>
      <c r="AD305" t="s">
        <v>157</v>
      </c>
      <c r="AE305">
        <v>0</v>
      </c>
      <c r="AF305" t="s">
        <v>48</v>
      </c>
      <c r="AG305" t="s">
        <v>57</v>
      </c>
      <c r="AH305">
        <v>0</v>
      </c>
      <c r="AI305">
        <v>0</v>
      </c>
      <c r="AL305" t="s">
        <v>1443</v>
      </c>
      <c r="AN305" t="s">
        <v>61</v>
      </c>
      <c r="AP305" s="9" t="str">
        <f t="shared" ca="1" si="29"/>
        <v>&gt;15 dias</v>
      </c>
    </row>
    <row r="306" spans="1:42" x14ac:dyDescent="0.25">
      <c r="A306" s="15" t="str">
        <f t="shared" si="24"/>
        <v>SYG0E31</v>
      </c>
      <c r="B306" s="15" t="str">
        <f t="shared" si="25"/>
        <v>NIC1575418</v>
      </c>
      <c r="C306" s="15" t="str">
        <f>VLOOKUP(A306,Destinatario!A:B,2,)</f>
        <v>LEANDRO</v>
      </c>
      <c r="D306" s="45">
        <f>VLOOKUP(Y306,CTB!A:C,3,)</f>
        <v>0</v>
      </c>
      <c r="E306" s="4" t="str">
        <f t="shared" ca="1" si="26"/>
        <v>&gt;15 dias</v>
      </c>
      <c r="F306" s="8">
        <f t="shared" si="27"/>
        <v>45490</v>
      </c>
      <c r="G306" s="15" t="str">
        <f t="shared" si="28"/>
        <v xml:space="preserve"> Aguardando envio do link</v>
      </c>
      <c r="H306" s="15"/>
      <c r="I306" s="15" t="str">
        <f ca="1">IFERROR(IF(E306 = "Validado","Enviado",IF(AND(G306 = " Link enviado",G306 = " Aguardando envio do link"),"Enviar",IF(G306 = " Aguardando envio do link", "Enviar",(VLOOKUP(B306,LogEnvio!A:B,2,))))),"Enviar")</f>
        <v>Enviar</v>
      </c>
      <c r="J306">
        <v>19181875</v>
      </c>
      <c r="K306" t="s">
        <v>600</v>
      </c>
      <c r="L306" t="s">
        <v>601</v>
      </c>
      <c r="M306" t="s">
        <v>42</v>
      </c>
      <c r="N306" t="s">
        <v>2205</v>
      </c>
      <c r="O306" t="s">
        <v>2206</v>
      </c>
      <c r="P306" t="s">
        <v>2207</v>
      </c>
      <c r="T306" t="s">
        <v>411</v>
      </c>
      <c r="U306" t="s">
        <v>68</v>
      </c>
      <c r="V306" t="s">
        <v>605</v>
      </c>
      <c r="W306" t="s">
        <v>1440</v>
      </c>
      <c r="X306" t="s">
        <v>414</v>
      </c>
      <c r="Y306" t="s">
        <v>1441</v>
      </c>
      <c r="Z306" t="s">
        <v>1442</v>
      </c>
      <c r="AA306"/>
      <c r="AB306" t="s">
        <v>605</v>
      </c>
      <c r="AC306" t="s">
        <v>190</v>
      </c>
      <c r="AD306" t="s">
        <v>157</v>
      </c>
      <c r="AE306">
        <v>0</v>
      </c>
      <c r="AF306" t="s">
        <v>48</v>
      </c>
      <c r="AG306" t="s">
        <v>57</v>
      </c>
      <c r="AH306">
        <v>0</v>
      </c>
      <c r="AI306">
        <v>0</v>
      </c>
      <c r="AL306" t="s">
        <v>1443</v>
      </c>
      <c r="AN306" t="s">
        <v>61</v>
      </c>
      <c r="AP306" s="9" t="str">
        <f t="shared" ca="1" si="29"/>
        <v>&gt;15 dias</v>
      </c>
    </row>
    <row r="307" spans="1:42" x14ac:dyDescent="0.25">
      <c r="A307" s="15" t="str">
        <f t="shared" si="24"/>
        <v>SYG0E54</v>
      </c>
      <c r="B307" s="15" t="str">
        <f t="shared" si="25"/>
        <v>E027339735</v>
      </c>
      <c r="C307" s="15" t="str">
        <f>VLOOKUP(A307,Destinatario!A:B,2,)</f>
        <v>HENRIQUE</v>
      </c>
      <c r="D307" s="45">
        <f>VLOOKUP(Y307,CTB!A:C,3,)</f>
        <v>130.16</v>
      </c>
      <c r="E307" s="4" t="str">
        <f t="shared" ca="1" si="26"/>
        <v>&gt;15 dias</v>
      </c>
      <c r="F307" s="8">
        <f t="shared" si="27"/>
        <v>45577</v>
      </c>
      <c r="G307" s="15" t="str">
        <f t="shared" si="28"/>
        <v xml:space="preserve"> Link enviado</v>
      </c>
      <c r="H307" s="15"/>
      <c r="I307" s="15">
        <f ca="1">IFERROR(IF(E307 = "Validado","Enviado",IF(AND(G307 = " Link enviado",G307 = " Aguardando envio do link"),"Enviar",IF(G307 = " Aguardando envio do link", "Enviar",(VLOOKUP(B307,LogEnvio!A:B,2,))))),"Enviar")</f>
        <v>45455.386109155093</v>
      </c>
      <c r="J307">
        <v>19184876</v>
      </c>
      <c r="K307" t="s">
        <v>620</v>
      </c>
      <c r="L307" t="s">
        <v>621</v>
      </c>
      <c r="M307" t="s">
        <v>42</v>
      </c>
      <c r="N307" t="s">
        <v>2208</v>
      </c>
      <c r="O307" t="s">
        <v>2209</v>
      </c>
      <c r="P307" t="s">
        <v>2210</v>
      </c>
      <c r="T307" t="s">
        <v>327</v>
      </c>
      <c r="U307" t="s">
        <v>68</v>
      </c>
      <c r="V307" t="s">
        <v>1983</v>
      </c>
      <c r="W307" t="s">
        <v>2211</v>
      </c>
      <c r="X307" t="s">
        <v>2212</v>
      </c>
      <c r="Y307" t="s">
        <v>85</v>
      </c>
      <c r="Z307" t="s">
        <v>86</v>
      </c>
      <c r="AA307">
        <v>130.16</v>
      </c>
      <c r="AB307" t="s">
        <v>1983</v>
      </c>
      <c r="AC307" t="s">
        <v>190</v>
      </c>
      <c r="AD307" t="s">
        <v>157</v>
      </c>
      <c r="AE307">
        <v>4</v>
      </c>
      <c r="AF307" t="s">
        <v>88</v>
      </c>
      <c r="AG307" t="s">
        <v>57</v>
      </c>
      <c r="AH307">
        <v>0</v>
      </c>
      <c r="AI307">
        <v>0</v>
      </c>
      <c r="AJ307" t="s">
        <v>1584</v>
      </c>
      <c r="AL307" t="s">
        <v>158</v>
      </c>
      <c r="AN307" t="s">
        <v>61</v>
      </c>
      <c r="AP307" s="9" t="str">
        <f t="shared" ca="1" si="29"/>
        <v>&gt;15 dias</v>
      </c>
    </row>
    <row r="308" spans="1:42" x14ac:dyDescent="0.25">
      <c r="A308" s="15" t="str">
        <f t="shared" si="24"/>
        <v>SSY7F10</v>
      </c>
      <c r="B308" s="15" t="str">
        <f t="shared" si="25"/>
        <v>M450820330</v>
      </c>
      <c r="C308" s="15" t="str">
        <f>VLOOKUP(A308,Destinatario!A:B,2,)</f>
        <v>THIAGO</v>
      </c>
      <c r="D308" s="45">
        <f>VLOOKUP(Y308,CTB!A:C,3,)</f>
        <v>293.47000000000003</v>
      </c>
      <c r="E308" s="4" t="str">
        <f t="shared" ca="1" si="26"/>
        <v>&gt;15 dias</v>
      </c>
      <c r="F308" s="8">
        <f t="shared" si="27"/>
        <v>45478</v>
      </c>
      <c r="G308" s="15" t="str">
        <f t="shared" si="28"/>
        <v xml:space="preserve"> Link enviado</v>
      </c>
      <c r="H308" s="15"/>
      <c r="I308" s="15">
        <f ca="1">IFERROR(IF(E308 = "Validado","Enviado",IF(AND(G308 = " Link enviado",G308 = " Aguardando envio do link"),"Enviar",IF(G308 = " Aguardando envio do link", "Enviar",(VLOOKUP(B308,LogEnvio!A:B,2,))))),"Enviar")</f>
        <v>45455.387646585637</v>
      </c>
      <c r="J308">
        <v>19187523</v>
      </c>
      <c r="K308" t="s">
        <v>2213</v>
      </c>
      <c r="L308" t="s">
        <v>2214</v>
      </c>
      <c r="M308" t="s">
        <v>42</v>
      </c>
      <c r="N308" t="s">
        <v>2215</v>
      </c>
      <c r="O308" t="s">
        <v>2216</v>
      </c>
      <c r="P308" t="s">
        <v>2217</v>
      </c>
      <c r="T308" t="s">
        <v>1279</v>
      </c>
      <c r="U308" t="s">
        <v>68</v>
      </c>
      <c r="V308" t="s">
        <v>1403</v>
      </c>
      <c r="W308" t="s">
        <v>2218</v>
      </c>
      <c r="X308" t="s">
        <v>2219</v>
      </c>
      <c r="Y308" t="s">
        <v>255</v>
      </c>
      <c r="Z308" t="s">
        <v>256</v>
      </c>
      <c r="AA308">
        <v>293.47000000000003</v>
      </c>
      <c r="AB308" t="s">
        <v>1403</v>
      </c>
      <c r="AC308" t="s">
        <v>190</v>
      </c>
      <c r="AD308" t="s">
        <v>157</v>
      </c>
      <c r="AE308">
        <v>7</v>
      </c>
      <c r="AF308" t="s">
        <v>56</v>
      </c>
      <c r="AG308" t="s">
        <v>57</v>
      </c>
      <c r="AH308">
        <v>0</v>
      </c>
      <c r="AI308">
        <v>0</v>
      </c>
      <c r="AJ308" t="s">
        <v>1584</v>
      </c>
      <c r="AL308" t="s">
        <v>158</v>
      </c>
      <c r="AN308" t="s">
        <v>61</v>
      </c>
      <c r="AP308" s="9" t="str">
        <f t="shared" ca="1" si="29"/>
        <v>&gt;15 dias</v>
      </c>
    </row>
    <row r="309" spans="1:42" x14ac:dyDescent="0.25">
      <c r="A309" s="15" t="str">
        <f t="shared" si="24"/>
        <v>SYG0D02</v>
      </c>
      <c r="B309" s="15" t="str">
        <f t="shared" si="25"/>
        <v>E027363920</v>
      </c>
      <c r="C309" s="15" t="str">
        <f>VLOOKUP(A309,Destinatario!A:B,2,)</f>
        <v>HENRIQUE</v>
      </c>
      <c r="D309" s="45">
        <f>VLOOKUP(Y309,CTB!A:C,3,)</f>
        <v>130.16</v>
      </c>
      <c r="E309" s="4" t="str">
        <f t="shared" ca="1" si="26"/>
        <v>&gt;15 dias</v>
      </c>
      <c r="F309" s="8">
        <f t="shared" si="27"/>
        <v>45577</v>
      </c>
      <c r="G309" s="15" t="str">
        <f t="shared" si="28"/>
        <v xml:space="preserve"> Link enviado</v>
      </c>
      <c r="H309" s="15"/>
      <c r="I309" s="15">
        <f ca="1">IFERROR(IF(E309 = "Validado","Enviado",IF(AND(G309 = " Link enviado",G309 = " Aguardando envio do link"),"Enviar",IF(G309 = " Aguardando envio do link", "Enviar",(VLOOKUP(B309,LogEnvio!A:B,2,))))),"Enviar")</f>
        <v>45455.386261793981</v>
      </c>
      <c r="J309">
        <v>19198409</v>
      </c>
      <c r="K309" t="s">
        <v>880</v>
      </c>
      <c r="L309" t="s">
        <v>881</v>
      </c>
      <c r="M309" t="s">
        <v>42</v>
      </c>
      <c r="N309" t="s">
        <v>2220</v>
      </c>
      <c r="O309" t="s">
        <v>2221</v>
      </c>
      <c r="P309" t="s">
        <v>2222</v>
      </c>
      <c r="T309" t="s">
        <v>139</v>
      </c>
      <c r="U309" t="s">
        <v>68</v>
      </c>
      <c r="V309" t="s">
        <v>1983</v>
      </c>
      <c r="W309" t="s">
        <v>2223</v>
      </c>
      <c r="X309" t="s">
        <v>141</v>
      </c>
      <c r="Y309" t="s">
        <v>85</v>
      </c>
      <c r="Z309" t="s">
        <v>86</v>
      </c>
      <c r="AA309">
        <v>130.16</v>
      </c>
      <c r="AB309" t="s">
        <v>1983</v>
      </c>
      <c r="AC309" t="s">
        <v>190</v>
      </c>
      <c r="AD309" t="s">
        <v>157</v>
      </c>
      <c r="AE309">
        <v>4</v>
      </c>
      <c r="AF309" t="s">
        <v>88</v>
      </c>
      <c r="AG309" t="s">
        <v>57</v>
      </c>
      <c r="AH309">
        <v>0</v>
      </c>
      <c r="AI309">
        <v>0</v>
      </c>
      <c r="AJ309" t="s">
        <v>1584</v>
      </c>
      <c r="AL309" t="s">
        <v>158</v>
      </c>
      <c r="AN309" t="s">
        <v>61</v>
      </c>
      <c r="AP309" s="9" t="str">
        <f t="shared" ca="1" si="29"/>
        <v>&gt;15 dias</v>
      </c>
    </row>
    <row r="310" spans="1:42" x14ac:dyDescent="0.25">
      <c r="A310" s="15" t="str">
        <f t="shared" si="24"/>
        <v>SYG0F27</v>
      </c>
      <c r="B310" s="15" t="str">
        <f t="shared" si="25"/>
        <v>R000011509</v>
      </c>
      <c r="C310" s="15" t="str">
        <f>VLOOKUP(A310,Destinatario!A:B,2,)</f>
        <v>MATEUS</v>
      </c>
      <c r="D310" s="45">
        <f>VLOOKUP(Y310,CTB!A:C,3,)</f>
        <v>130.16</v>
      </c>
      <c r="E310" s="4" t="str">
        <f t="shared" ca="1" si="26"/>
        <v>&gt;15 dias</v>
      </c>
      <c r="F310" s="8">
        <f t="shared" si="27"/>
        <v>45494</v>
      </c>
      <c r="G310" s="15" t="str">
        <f t="shared" si="28"/>
        <v xml:space="preserve"> Link enviado</v>
      </c>
      <c r="H310" s="15"/>
      <c r="I310" s="15" t="str">
        <f ca="1">IFERROR(IF(E310 = "Validado","Enviado",IF(AND(G310 = " Link enviado",G310 = " Aguardando envio do link"),"Enviar",IF(G310 = " Aguardando envio do link", "Enviar",(VLOOKUP(B310,LogEnvio!A:B,2,))))),"Enviar")</f>
        <v>Enviar</v>
      </c>
      <c r="J310">
        <v>19202663</v>
      </c>
      <c r="K310" t="s">
        <v>2224</v>
      </c>
      <c r="L310" t="s">
        <v>2225</v>
      </c>
      <c r="M310" t="s">
        <v>42</v>
      </c>
      <c r="N310" t="s">
        <v>2226</v>
      </c>
      <c r="O310" t="s">
        <v>2227</v>
      </c>
      <c r="P310" t="s">
        <v>2228</v>
      </c>
      <c r="T310" t="s">
        <v>2043</v>
      </c>
      <c r="U310" t="s">
        <v>68</v>
      </c>
      <c r="V310" t="s">
        <v>2229</v>
      </c>
      <c r="W310" t="s">
        <v>2230</v>
      </c>
      <c r="X310" t="s">
        <v>2045</v>
      </c>
      <c r="Y310" t="s">
        <v>85</v>
      </c>
      <c r="Z310" t="s">
        <v>86</v>
      </c>
      <c r="AA310">
        <v>130.16</v>
      </c>
      <c r="AB310" t="s">
        <v>2229</v>
      </c>
      <c r="AC310" t="s">
        <v>190</v>
      </c>
      <c r="AD310" t="s">
        <v>157</v>
      </c>
      <c r="AE310">
        <v>4</v>
      </c>
      <c r="AF310" t="s">
        <v>88</v>
      </c>
      <c r="AG310" t="s">
        <v>57</v>
      </c>
      <c r="AH310">
        <v>0</v>
      </c>
      <c r="AI310">
        <v>0</v>
      </c>
      <c r="AJ310" t="s">
        <v>1584</v>
      </c>
      <c r="AL310" t="s">
        <v>158</v>
      </c>
      <c r="AN310" t="s">
        <v>61</v>
      </c>
      <c r="AP310" s="9" t="str">
        <f t="shared" ca="1" si="29"/>
        <v>&gt;15 dias</v>
      </c>
    </row>
    <row r="311" spans="1:42" x14ac:dyDescent="0.25">
      <c r="A311" s="15" t="str">
        <f t="shared" si="24"/>
        <v>STB5H91</v>
      </c>
      <c r="B311" s="15" t="str">
        <f t="shared" si="25"/>
        <v>E027383774</v>
      </c>
      <c r="C311" s="15" t="str">
        <f>VLOOKUP(A311,Destinatario!A:B,2,)</f>
        <v>HENRIQUE</v>
      </c>
      <c r="D311" s="45">
        <f>VLOOKUP(Y311,CTB!A:C,3,)</f>
        <v>195.23</v>
      </c>
      <c r="E311" s="4" t="str">
        <f t="shared" ca="1" si="26"/>
        <v>&gt;15 dias</v>
      </c>
      <c r="F311" s="8">
        <f t="shared" si="27"/>
        <v>45577</v>
      </c>
      <c r="G311" s="15" t="str">
        <f t="shared" si="28"/>
        <v xml:space="preserve"> Link enviado</v>
      </c>
      <c r="H311" s="15"/>
      <c r="I311" s="15">
        <f ca="1">IFERROR(IF(E311 = "Validado","Enviado",IF(AND(G311 = " Link enviado",G311 = " Aguardando envio do link"),"Enviar",IF(G311 = " Aguardando envio do link", "Enviar",(VLOOKUP(B311,LogEnvio!A:B,2,))))),"Enviar")</f>
        <v>45455.386571053241</v>
      </c>
      <c r="J311">
        <v>19206693</v>
      </c>
      <c r="K311" t="s">
        <v>2231</v>
      </c>
      <c r="L311" t="s">
        <v>2232</v>
      </c>
      <c r="M311" t="s">
        <v>42</v>
      </c>
      <c r="N311" t="s">
        <v>2233</v>
      </c>
      <c r="O311" t="s">
        <v>2234</v>
      </c>
      <c r="P311" t="s">
        <v>2235</v>
      </c>
      <c r="T311" t="s">
        <v>327</v>
      </c>
      <c r="U311" t="s">
        <v>68</v>
      </c>
      <c r="V311" t="s">
        <v>1983</v>
      </c>
      <c r="W311" t="s">
        <v>2236</v>
      </c>
      <c r="X311" t="s">
        <v>2237</v>
      </c>
      <c r="Y311" t="s">
        <v>330</v>
      </c>
      <c r="Z311" t="s">
        <v>331</v>
      </c>
      <c r="AA311">
        <v>195.23</v>
      </c>
      <c r="AB311" t="s">
        <v>1983</v>
      </c>
      <c r="AC311" t="s">
        <v>190</v>
      </c>
      <c r="AD311" t="s">
        <v>157</v>
      </c>
      <c r="AE311">
        <v>5</v>
      </c>
      <c r="AF311" t="s">
        <v>100</v>
      </c>
      <c r="AG311" t="s">
        <v>57</v>
      </c>
      <c r="AH311">
        <v>0</v>
      </c>
      <c r="AI311">
        <v>0</v>
      </c>
      <c r="AJ311" t="s">
        <v>1584</v>
      </c>
      <c r="AL311" t="s">
        <v>158</v>
      </c>
      <c r="AN311" t="s">
        <v>61</v>
      </c>
      <c r="AP311" s="9" t="str">
        <f t="shared" ca="1" si="29"/>
        <v>&gt;15 dias</v>
      </c>
    </row>
    <row r="312" spans="1:42" x14ac:dyDescent="0.25">
      <c r="A312" s="15" t="str">
        <f t="shared" si="24"/>
        <v>STW6E31</v>
      </c>
      <c r="B312" s="15" t="str">
        <f t="shared" si="25"/>
        <v>7VA1062672</v>
      </c>
      <c r="C312" s="15" t="str">
        <f>VLOOKUP(A312,Destinatario!A:B,2,)</f>
        <v>THIAGO</v>
      </c>
      <c r="D312" s="45">
        <f>VLOOKUP(Y312,CTB!A:C,3,)</f>
        <v>130.16</v>
      </c>
      <c r="E312" s="4" t="str">
        <f t="shared" ca="1" si="26"/>
        <v>&gt;15 dias</v>
      </c>
      <c r="F312" s="8">
        <f t="shared" si="27"/>
        <v>45489</v>
      </c>
      <c r="G312" s="15" t="str">
        <f t="shared" si="28"/>
        <v xml:space="preserve"> Upload Cnh pendente</v>
      </c>
      <c r="H312" s="15"/>
      <c r="I312" s="15">
        <f ca="1">IFERROR(IF(E312 = "Validado","Enviado",IF(AND(G312 = " Link enviado",G312 = " Aguardando envio do link"),"Enviar",IF(G312 = " Aguardando envio do link", "Enviar",(VLOOKUP(B312,LogEnvio!A:B,2,))))),"Enviar")</f>
        <v>45455.38137959491</v>
      </c>
      <c r="J312">
        <v>19207514</v>
      </c>
      <c r="K312" t="s">
        <v>2238</v>
      </c>
      <c r="L312" t="s">
        <v>2239</v>
      </c>
      <c r="M312" t="s">
        <v>42</v>
      </c>
      <c r="N312" t="s">
        <v>2240</v>
      </c>
      <c r="O312" t="s">
        <v>2241</v>
      </c>
      <c r="P312" t="s">
        <v>2242</v>
      </c>
      <c r="Q312" t="s">
        <v>2243</v>
      </c>
      <c r="T312" t="s">
        <v>769</v>
      </c>
      <c r="U312" t="s">
        <v>47</v>
      </c>
      <c r="V312" t="s">
        <v>48</v>
      </c>
      <c r="W312" t="s">
        <v>2244</v>
      </c>
      <c r="X312" t="s">
        <v>771</v>
      </c>
      <c r="Y312" t="s">
        <v>85</v>
      </c>
      <c r="Z312" t="s">
        <v>86</v>
      </c>
      <c r="AA312">
        <v>130.16</v>
      </c>
      <c r="AB312" t="s">
        <v>2245</v>
      </c>
      <c r="AC312" t="s">
        <v>54</v>
      </c>
      <c r="AD312" t="s">
        <v>157</v>
      </c>
      <c r="AE312">
        <v>4</v>
      </c>
      <c r="AF312" t="s">
        <v>88</v>
      </c>
      <c r="AG312" t="s">
        <v>57</v>
      </c>
      <c r="AJ312" t="s">
        <v>1584</v>
      </c>
      <c r="AL312" t="s">
        <v>310</v>
      </c>
      <c r="AN312" t="s">
        <v>61</v>
      </c>
      <c r="AP312" s="9" t="str">
        <f t="shared" ca="1" si="29"/>
        <v>&gt;15 dias</v>
      </c>
    </row>
    <row r="313" spans="1:42" x14ac:dyDescent="0.25">
      <c r="A313" s="15" t="str">
        <f t="shared" si="24"/>
        <v>SVH7E11</v>
      </c>
      <c r="B313" s="15" t="str">
        <f t="shared" si="25"/>
        <v>MT01736742</v>
      </c>
      <c r="C313" s="15" t="str">
        <f>VLOOKUP(A313,Destinatario!A:B,2,)</f>
        <v>EDMILTON</v>
      </c>
      <c r="D313" s="45">
        <f>VLOOKUP(Y313,CTB!A:C,3,)</f>
        <v>195.23</v>
      </c>
      <c r="E313" s="4" t="str">
        <f t="shared" ca="1" si="26"/>
        <v>&gt;15 dias</v>
      </c>
      <c r="F313" s="8">
        <f t="shared" si="27"/>
        <v>45497</v>
      </c>
      <c r="G313" s="15" t="str">
        <f t="shared" si="28"/>
        <v xml:space="preserve"> Link enviado</v>
      </c>
      <c r="H313" s="15"/>
      <c r="I313" s="15">
        <f ca="1">IFERROR(IF(E313 = "Validado","Enviado",IF(AND(G313 = " Link enviado",G313 = " Aguardando envio do link"),"Enviar",IF(G313 = " Aguardando envio do link", "Enviar",(VLOOKUP(B313,LogEnvio!A:B,2,))))),"Enviar")</f>
        <v>45455.387840648153</v>
      </c>
      <c r="J313">
        <v>19208181</v>
      </c>
      <c r="K313" t="s">
        <v>1767</v>
      </c>
      <c r="L313" t="s">
        <v>1768</v>
      </c>
      <c r="M313" t="s">
        <v>42</v>
      </c>
      <c r="N313" t="s">
        <v>2246</v>
      </c>
      <c r="O313" t="s">
        <v>2247</v>
      </c>
      <c r="P313" t="s">
        <v>2248</v>
      </c>
      <c r="T313" t="s">
        <v>2174</v>
      </c>
      <c r="U313" t="s">
        <v>68</v>
      </c>
      <c r="V313" t="s">
        <v>1145</v>
      </c>
      <c r="W313" t="s">
        <v>2249</v>
      </c>
      <c r="X313" t="s">
        <v>2176</v>
      </c>
      <c r="Y313" t="s">
        <v>178</v>
      </c>
      <c r="Z313" t="s">
        <v>179</v>
      </c>
      <c r="AA313">
        <v>195.23</v>
      </c>
      <c r="AB313" t="s">
        <v>1145</v>
      </c>
      <c r="AC313" t="s">
        <v>190</v>
      </c>
      <c r="AD313" t="s">
        <v>157</v>
      </c>
      <c r="AE313">
        <v>5</v>
      </c>
      <c r="AF313" t="s">
        <v>100</v>
      </c>
      <c r="AG313" t="s">
        <v>57</v>
      </c>
      <c r="AH313">
        <v>0</v>
      </c>
      <c r="AI313">
        <v>0</v>
      </c>
      <c r="AJ313" t="s">
        <v>1584</v>
      </c>
      <c r="AL313" t="s">
        <v>158</v>
      </c>
      <c r="AN313" t="s">
        <v>61</v>
      </c>
      <c r="AP313" s="9" t="str">
        <f t="shared" ca="1" si="29"/>
        <v>&gt;15 dias</v>
      </c>
    </row>
    <row r="314" spans="1:42" x14ac:dyDescent="0.25">
      <c r="A314" s="15" t="str">
        <f t="shared" ref="A314:A322" si="30">K314</f>
        <v>SUU1J30</v>
      </c>
      <c r="B314" s="15" t="str">
        <f t="shared" ref="B314:B322" si="31">P314</f>
        <v>R766553728</v>
      </c>
      <c r="C314" s="15" t="str">
        <f>VLOOKUP(A314,Destinatario!A:B,2,)</f>
        <v>MATEUS</v>
      </c>
      <c r="D314" s="45">
        <f>VLOOKUP(Y314,CTB!A:C,3,)</f>
        <v>130.16</v>
      </c>
      <c r="E314" s="4" t="str">
        <f t="shared" ref="E314:E322" ca="1" si="32">AP314</f>
        <v>&gt;15 dias</v>
      </c>
      <c r="F314" s="8">
        <f t="shared" ref="F314:F322" si="33">IFERROR(AB314-5,"")</f>
        <v>45504</v>
      </c>
      <c r="G314" s="15" t="str">
        <f t="shared" ref="G314:G322" si="34">AL314</f>
        <v xml:space="preserve"> Link enviado</v>
      </c>
      <c r="H314" s="15"/>
      <c r="I314" s="15" t="str">
        <f ca="1">IFERROR(IF(E314 = "Validado","Enviado",IF(AND(G314 = " Link enviado",G314 = " Aguardando envio do link"),"Enviar",IF(G314 = " Aguardando envio do link", "Enviar",(VLOOKUP(B314,LogEnvio!A:B,2,))))),"Enviar")</f>
        <v>Enviar</v>
      </c>
      <c r="J314" s="42">
        <v>19217911</v>
      </c>
      <c r="K314" s="42" t="s">
        <v>2803</v>
      </c>
      <c r="L314" s="42" t="s">
        <v>3604</v>
      </c>
      <c r="M314" s="42" t="s">
        <v>42</v>
      </c>
      <c r="N314" s="42" t="s">
        <v>3605</v>
      </c>
      <c r="O314" s="42" t="s">
        <v>3606</v>
      </c>
      <c r="P314" s="42" t="s">
        <v>3607</v>
      </c>
      <c r="T314" s="42" t="s">
        <v>127</v>
      </c>
      <c r="U314" s="42" t="s">
        <v>47</v>
      </c>
      <c r="V314" s="42" t="s">
        <v>3608</v>
      </c>
      <c r="W314" s="42" t="s">
        <v>3609</v>
      </c>
      <c r="X314" s="42" t="s">
        <v>165</v>
      </c>
      <c r="Y314" s="42" t="s">
        <v>85</v>
      </c>
      <c r="Z314" s="42" t="s">
        <v>86</v>
      </c>
      <c r="AA314" s="42">
        <v>130.16</v>
      </c>
      <c r="AB314" s="42" t="s">
        <v>3608</v>
      </c>
      <c r="AC314" s="42" t="s">
        <v>54</v>
      </c>
      <c r="AD314" s="42" t="s">
        <v>157</v>
      </c>
      <c r="AE314" s="42">
        <v>4</v>
      </c>
      <c r="AF314" s="42" t="s">
        <v>88</v>
      </c>
      <c r="AG314" s="42" t="s">
        <v>57</v>
      </c>
      <c r="AJ314" s="42" t="s">
        <v>851</v>
      </c>
      <c r="AL314" s="42" t="s">
        <v>158</v>
      </c>
      <c r="AN314" s="42" t="s">
        <v>61</v>
      </c>
      <c r="AP314" s="9" t="str">
        <f t="shared" ca="1" si="29"/>
        <v>&gt;15 dias</v>
      </c>
    </row>
    <row r="315" spans="1:42" x14ac:dyDescent="0.25">
      <c r="A315" s="15" t="str">
        <f t="shared" si="30"/>
        <v>SYG0D41</v>
      </c>
      <c r="B315" s="15" t="str">
        <f t="shared" si="31"/>
        <v>E000305483</v>
      </c>
      <c r="C315" s="15" t="str">
        <f>VLOOKUP(A315,Destinatario!A:B,2,)</f>
        <v>LEANDRO</v>
      </c>
      <c r="D315" s="45">
        <f>VLOOKUP(Y315,CTB!A:C,3,)</f>
        <v>195.23</v>
      </c>
      <c r="E315" s="4" t="str">
        <f t="shared" ca="1" si="32"/>
        <v>&gt;15 dias</v>
      </c>
      <c r="F315" s="8">
        <f t="shared" si="33"/>
        <v>45497</v>
      </c>
      <c r="G315" s="15" t="str">
        <f t="shared" si="34"/>
        <v xml:space="preserve"> Link enviado</v>
      </c>
      <c r="H315" s="15"/>
      <c r="I315" s="15" t="str">
        <f ca="1">IFERROR(IF(E315 = "Validado","Enviado",IF(AND(G315 = " Link enviado",G315 = " Aguardando envio do link"),"Enviar",IF(G315 = " Aguardando envio do link", "Enviar",(VLOOKUP(B315,LogEnvio!A:B,2,))))),"Enviar")</f>
        <v>Enviar</v>
      </c>
      <c r="J315" s="42">
        <v>19220802</v>
      </c>
      <c r="K315" s="42" t="s">
        <v>1854</v>
      </c>
      <c r="L315" s="42" t="s">
        <v>1855</v>
      </c>
      <c r="M315" s="42" t="s">
        <v>42</v>
      </c>
      <c r="N315" s="42" t="s">
        <v>3610</v>
      </c>
      <c r="O315" s="42" t="s">
        <v>3611</v>
      </c>
      <c r="P315" s="42" t="s">
        <v>3612</v>
      </c>
      <c r="T315" s="42" t="s">
        <v>1859</v>
      </c>
      <c r="U315" s="42" t="s">
        <v>47</v>
      </c>
      <c r="V315" s="42" t="s">
        <v>48</v>
      </c>
      <c r="W315" s="42" t="s">
        <v>3613</v>
      </c>
      <c r="X315" s="42" t="s">
        <v>613</v>
      </c>
      <c r="Y315" s="42" t="s">
        <v>178</v>
      </c>
      <c r="Z315" s="42" t="s">
        <v>179</v>
      </c>
      <c r="AA315" s="42">
        <v>195.23</v>
      </c>
      <c r="AB315" s="42" t="s">
        <v>1145</v>
      </c>
      <c r="AC315" s="42" t="s">
        <v>54</v>
      </c>
      <c r="AD315" s="42" t="s">
        <v>157</v>
      </c>
      <c r="AE315" s="42">
        <v>5</v>
      </c>
      <c r="AF315" s="42" t="s">
        <v>100</v>
      </c>
      <c r="AG315" s="42" t="s">
        <v>57</v>
      </c>
      <c r="AJ315" s="42" t="s">
        <v>851</v>
      </c>
      <c r="AL315" s="42" t="s">
        <v>158</v>
      </c>
      <c r="AN315" s="42" t="s">
        <v>61</v>
      </c>
      <c r="AP315" s="9" t="str">
        <f t="shared" ca="1" si="29"/>
        <v>&gt;15 dias</v>
      </c>
    </row>
    <row r="316" spans="1:42" x14ac:dyDescent="0.25">
      <c r="A316" s="15" t="str">
        <f t="shared" si="30"/>
        <v>SYG9I81</v>
      </c>
      <c r="B316" s="15" t="str">
        <f t="shared" si="31"/>
        <v>R006629300</v>
      </c>
      <c r="C316" s="15" t="str">
        <f>VLOOKUP(A316,Destinatario!A:B,2,)</f>
        <v>EDMILTON</v>
      </c>
      <c r="D316" s="45">
        <f>VLOOKUP(Y316,CTB!A:C,3,)</f>
        <v>130.16</v>
      </c>
      <c r="E316" s="4" t="str">
        <f t="shared" ca="1" si="32"/>
        <v>&gt;15 dias</v>
      </c>
      <c r="F316" s="8">
        <f t="shared" si="33"/>
        <v>45494</v>
      </c>
      <c r="G316" s="15" t="str">
        <f t="shared" si="34"/>
        <v xml:space="preserve"> Link enviado</v>
      </c>
      <c r="H316" s="15"/>
      <c r="I316" s="15" t="str">
        <f ca="1">IFERROR(IF(E316 = "Validado","Enviado",IF(AND(G316 = " Link enviado",G316 = " Aguardando envio do link"),"Enviar",IF(G316 = " Aguardando envio do link", "Enviar",(VLOOKUP(B316,LogEnvio!A:B,2,))))),"Enviar")</f>
        <v>Enviar</v>
      </c>
      <c r="J316" s="42">
        <v>19221299</v>
      </c>
      <c r="K316" s="42" t="s">
        <v>2121</v>
      </c>
      <c r="L316" s="42" t="s">
        <v>2122</v>
      </c>
      <c r="M316" s="42" t="s">
        <v>42</v>
      </c>
      <c r="N316" s="42" t="s">
        <v>3614</v>
      </c>
      <c r="O316" s="42" t="s">
        <v>3615</v>
      </c>
      <c r="P316" s="42" t="s">
        <v>3616</v>
      </c>
      <c r="T316" s="42" t="s">
        <v>983</v>
      </c>
      <c r="U316" s="42" t="s">
        <v>47</v>
      </c>
      <c r="V316" s="42" t="s">
        <v>48</v>
      </c>
      <c r="W316" s="42" t="s">
        <v>3617</v>
      </c>
      <c r="X316" s="42" t="s">
        <v>287</v>
      </c>
      <c r="Y316" s="42" t="s">
        <v>85</v>
      </c>
      <c r="Z316" s="42" t="s">
        <v>86</v>
      </c>
      <c r="AA316" s="42">
        <v>130.16</v>
      </c>
      <c r="AB316" s="42" t="s">
        <v>2229</v>
      </c>
      <c r="AC316" s="42" t="s">
        <v>54</v>
      </c>
      <c r="AD316" s="42" t="s">
        <v>157</v>
      </c>
      <c r="AE316" s="42">
        <v>4</v>
      </c>
      <c r="AF316" s="42" t="s">
        <v>88</v>
      </c>
      <c r="AG316" s="42" t="s">
        <v>57</v>
      </c>
      <c r="AJ316" s="42" t="s">
        <v>851</v>
      </c>
      <c r="AL316" s="42" t="s">
        <v>158</v>
      </c>
      <c r="AN316" s="42" t="s">
        <v>61</v>
      </c>
      <c r="AP316" s="9" t="str">
        <f t="shared" ca="1" si="29"/>
        <v>&gt;15 dias</v>
      </c>
    </row>
    <row r="317" spans="1:42" x14ac:dyDescent="0.25">
      <c r="A317" s="15" t="str">
        <f t="shared" si="30"/>
        <v>SYG0E95</v>
      </c>
      <c r="B317" s="15" t="str">
        <f t="shared" si="31"/>
        <v>E027389002</v>
      </c>
      <c r="C317" s="15" t="str">
        <f>VLOOKUP(A317,Destinatario!A:B,2,)</f>
        <v>MATEUS</v>
      </c>
      <c r="D317" s="45">
        <f>VLOOKUP(Y317,CTB!A:C,3,)</f>
        <v>130.16</v>
      </c>
      <c r="E317" s="4" t="str">
        <f t="shared" ca="1" si="32"/>
        <v>&gt;15 dias</v>
      </c>
      <c r="F317" s="8">
        <f t="shared" si="33"/>
        <v>45577</v>
      </c>
      <c r="G317" s="15" t="str">
        <f t="shared" si="34"/>
        <v xml:space="preserve"> Link enviado</v>
      </c>
      <c r="H317" s="15"/>
      <c r="I317" s="15" t="str">
        <f ca="1">IFERROR(IF(E317 = "Validado","Enviado",IF(AND(G317 = " Link enviado",G317 = " Aguardando envio do link"),"Enviar",IF(G317 = " Aguardando envio do link", "Enviar",(VLOOKUP(B317,LogEnvio!A:B,2,))))),"Enviar")</f>
        <v>Enviar</v>
      </c>
      <c r="J317" s="42">
        <v>19221752</v>
      </c>
      <c r="K317" s="42" t="s">
        <v>2476</v>
      </c>
      <c r="L317" s="42" t="s">
        <v>3618</v>
      </c>
      <c r="M317" s="42" t="s">
        <v>42</v>
      </c>
      <c r="N317" s="42" t="s">
        <v>3619</v>
      </c>
      <c r="O317" s="42" t="s">
        <v>3620</v>
      </c>
      <c r="P317" s="42" t="s">
        <v>3621</v>
      </c>
      <c r="T317" s="42" t="s">
        <v>509</v>
      </c>
      <c r="U317" s="42" t="s">
        <v>47</v>
      </c>
      <c r="V317" s="42" t="s">
        <v>48</v>
      </c>
      <c r="W317" s="42" t="s">
        <v>3622</v>
      </c>
      <c r="X317" s="42" t="s">
        <v>511</v>
      </c>
      <c r="Y317" s="42" t="s">
        <v>85</v>
      </c>
      <c r="Z317" s="42" t="s">
        <v>86</v>
      </c>
      <c r="AA317" s="42">
        <v>130.16</v>
      </c>
      <c r="AB317" s="42" t="s">
        <v>1983</v>
      </c>
      <c r="AC317" s="42" t="s">
        <v>54</v>
      </c>
      <c r="AD317" s="42" t="s">
        <v>157</v>
      </c>
      <c r="AE317" s="42">
        <v>4</v>
      </c>
      <c r="AF317" s="42" t="s">
        <v>88</v>
      </c>
      <c r="AG317" s="42" t="s">
        <v>57</v>
      </c>
      <c r="AJ317" s="42" t="s">
        <v>851</v>
      </c>
      <c r="AL317" s="42" t="s">
        <v>158</v>
      </c>
      <c r="AN317" s="42" t="s">
        <v>61</v>
      </c>
      <c r="AP317" s="9" t="str">
        <f t="shared" ca="1" si="29"/>
        <v>&gt;15 dias</v>
      </c>
    </row>
    <row r="318" spans="1:42" x14ac:dyDescent="0.25">
      <c r="A318" s="15" t="str">
        <f t="shared" si="30"/>
        <v>SSS4D95</v>
      </c>
      <c r="B318" s="15" t="str">
        <f t="shared" si="31"/>
        <v>V780011849</v>
      </c>
      <c r="C318" s="15" t="str">
        <f>VLOOKUP(A318,Destinatario!A:B,2,)</f>
        <v>ADRIANO</v>
      </c>
      <c r="D318" s="45">
        <f>VLOOKUP(Y318,CTB!A:C,3,)</f>
        <v>130.16</v>
      </c>
      <c r="E318" s="4" t="str">
        <f t="shared" ca="1" si="32"/>
        <v>&gt;15 dias</v>
      </c>
      <c r="F318" s="8">
        <f t="shared" si="33"/>
        <v>45483</v>
      </c>
      <c r="G318" s="15" t="str">
        <f t="shared" si="34"/>
        <v xml:space="preserve"> Link enviado</v>
      </c>
      <c r="H318" s="15"/>
      <c r="I318" s="15" t="str">
        <f ca="1">IFERROR(IF(E318 = "Validado","Enviado",IF(AND(G318 = " Link enviado",G318 = " Aguardando envio do link"),"Enviar",IF(G318 = " Aguardando envio do link", "Enviar",(VLOOKUP(B318,LogEnvio!A:B,2,))))),"Enviar")</f>
        <v>Enviar</v>
      </c>
      <c r="J318" s="42">
        <v>19222903</v>
      </c>
      <c r="K318" s="42" t="s">
        <v>994</v>
      </c>
      <c r="L318" s="42" t="s">
        <v>995</v>
      </c>
      <c r="M318" s="42" t="s">
        <v>42</v>
      </c>
      <c r="N318" s="42" t="s">
        <v>3623</v>
      </c>
      <c r="O318" s="42" t="s">
        <v>3624</v>
      </c>
      <c r="P318" s="42" t="s">
        <v>3625</v>
      </c>
      <c r="T318" s="42" t="s">
        <v>3626</v>
      </c>
      <c r="U318" s="42" t="s">
        <v>47</v>
      </c>
      <c r="V318" s="42" t="s">
        <v>412</v>
      </c>
      <c r="W318" s="42" t="s">
        <v>3627</v>
      </c>
      <c r="X318" s="42" t="s">
        <v>3628</v>
      </c>
      <c r="Y318" s="42" t="s">
        <v>85</v>
      </c>
      <c r="Z318" s="42" t="s">
        <v>86</v>
      </c>
      <c r="AA318" s="42">
        <v>130.16</v>
      </c>
      <c r="AB318" s="42" t="s">
        <v>412</v>
      </c>
      <c r="AC318" s="42" t="s">
        <v>54</v>
      </c>
      <c r="AD318" s="42" t="s">
        <v>157</v>
      </c>
      <c r="AE318" s="42">
        <v>4</v>
      </c>
      <c r="AF318" s="42" t="s">
        <v>88</v>
      </c>
      <c r="AG318" s="42" t="s">
        <v>57</v>
      </c>
      <c r="AJ318" s="42" t="s">
        <v>851</v>
      </c>
      <c r="AL318" s="42" t="s">
        <v>158</v>
      </c>
      <c r="AN318" s="42" t="s">
        <v>61</v>
      </c>
      <c r="AP318" s="9" t="str">
        <f t="shared" ca="1" si="29"/>
        <v>&gt;15 dias</v>
      </c>
    </row>
    <row r="319" spans="1:42" x14ac:dyDescent="0.25">
      <c r="A319" s="15" t="str">
        <f t="shared" si="30"/>
        <v>SYG0D46</v>
      </c>
      <c r="B319" s="15" t="str">
        <f t="shared" si="31"/>
        <v>E027379262</v>
      </c>
      <c r="C319" s="15" t="str">
        <f>VLOOKUP(A319,Destinatario!A:B,2,)</f>
        <v>HENRIQUE</v>
      </c>
      <c r="D319" s="45">
        <f>VLOOKUP(Y319,CTB!A:C,3,)</f>
        <v>130.16</v>
      </c>
      <c r="E319" s="4" t="str">
        <f t="shared" ca="1" si="32"/>
        <v>&gt;15 dias</v>
      </c>
      <c r="F319" s="8">
        <f t="shared" si="33"/>
        <v>45577</v>
      </c>
      <c r="G319" s="15" t="str">
        <f t="shared" si="34"/>
        <v xml:space="preserve"> Link enviado</v>
      </c>
      <c r="H319" s="15"/>
      <c r="I319" s="15" t="str">
        <f ca="1">IFERROR(IF(E319 = "Validado","Enviado",IF(AND(G319 = " Link enviado",G319 = " Aguardando envio do link"),"Enviar",IF(G319 = " Aguardando envio do link", "Enviar",(VLOOKUP(B319,LogEnvio!A:B,2,))))),"Enviar")</f>
        <v>Enviar</v>
      </c>
      <c r="J319" s="42">
        <v>19232707</v>
      </c>
      <c r="K319" s="42" t="s">
        <v>2490</v>
      </c>
      <c r="L319" s="42" t="s">
        <v>3629</v>
      </c>
      <c r="M319" s="42" t="s">
        <v>42</v>
      </c>
      <c r="N319" s="42" t="s">
        <v>3630</v>
      </c>
      <c r="O319" s="42" t="s">
        <v>3631</v>
      </c>
      <c r="P319" s="42" t="s">
        <v>3632</v>
      </c>
      <c r="T319" s="42" t="s">
        <v>327</v>
      </c>
      <c r="U319" s="42" t="s">
        <v>47</v>
      </c>
      <c r="V319" s="42" t="s">
        <v>1983</v>
      </c>
      <c r="W319" s="42" t="s">
        <v>3633</v>
      </c>
      <c r="X319" s="42" t="s">
        <v>3634</v>
      </c>
      <c r="Y319" s="42" t="s">
        <v>85</v>
      </c>
      <c r="Z319" s="42" t="s">
        <v>86</v>
      </c>
      <c r="AA319" s="42">
        <v>130.16</v>
      </c>
      <c r="AB319" s="42" t="s">
        <v>1983</v>
      </c>
      <c r="AC319" s="42" t="s">
        <v>54</v>
      </c>
      <c r="AD319" s="42" t="s">
        <v>157</v>
      </c>
      <c r="AE319" s="42">
        <v>4</v>
      </c>
      <c r="AF319" s="42" t="s">
        <v>88</v>
      </c>
      <c r="AG319" s="42" t="s">
        <v>57</v>
      </c>
      <c r="AJ319" s="42" t="s">
        <v>851</v>
      </c>
      <c r="AL319" s="42" t="s">
        <v>158</v>
      </c>
      <c r="AN319" s="42" t="s">
        <v>61</v>
      </c>
      <c r="AP319" s="9" t="str">
        <f t="shared" ca="1" si="29"/>
        <v>&gt;15 dias</v>
      </c>
    </row>
    <row r="320" spans="1:42" x14ac:dyDescent="0.25">
      <c r="A320" s="15" t="str">
        <f t="shared" si="30"/>
        <v>SYG0E84</v>
      </c>
      <c r="B320" s="15" t="str">
        <f t="shared" si="31"/>
        <v>E027389270</v>
      </c>
      <c r="C320" s="15" t="str">
        <f>VLOOKUP(A320,Destinatario!A:B,2,)</f>
        <v>HENRIQUE</v>
      </c>
      <c r="D320" s="45">
        <f>VLOOKUP(Y320,CTB!A:C,3,)</f>
        <v>195.23</v>
      </c>
      <c r="E320" s="4" t="str">
        <f t="shared" ca="1" si="32"/>
        <v>&gt;15 dias</v>
      </c>
      <c r="F320" s="8">
        <f t="shared" si="33"/>
        <v>45577</v>
      </c>
      <c r="G320" s="15" t="str">
        <f t="shared" si="34"/>
        <v xml:space="preserve"> Link enviado</v>
      </c>
      <c r="H320" s="15"/>
      <c r="I320" s="15" t="str">
        <f ca="1">IFERROR(IF(E320 = "Validado","Enviado",IF(AND(G320 = " Link enviado",G320 = " Aguardando envio do link"),"Enviar",IF(G320 = " Aguardando envio do link", "Enviar",(VLOOKUP(B320,LogEnvio!A:B,2,))))),"Enviar")</f>
        <v>Enviar</v>
      </c>
      <c r="J320" s="42">
        <v>19239025</v>
      </c>
      <c r="K320" s="42" t="s">
        <v>2303</v>
      </c>
      <c r="L320" s="42" t="s">
        <v>3635</v>
      </c>
      <c r="M320" s="42" t="s">
        <v>42</v>
      </c>
      <c r="N320" s="42" t="s">
        <v>3636</v>
      </c>
      <c r="O320" s="42" t="s">
        <v>3637</v>
      </c>
      <c r="P320" s="42" t="s">
        <v>3638</v>
      </c>
      <c r="T320" s="42" t="s">
        <v>509</v>
      </c>
      <c r="U320" s="42" t="s">
        <v>47</v>
      </c>
      <c r="V320" s="42" t="s">
        <v>1983</v>
      </c>
      <c r="W320" s="42" t="s">
        <v>3639</v>
      </c>
      <c r="X320" s="42" t="s">
        <v>511</v>
      </c>
      <c r="Y320" s="42" t="s">
        <v>111</v>
      </c>
      <c r="Z320" s="42" t="s">
        <v>112</v>
      </c>
      <c r="AA320" s="42">
        <v>195.23</v>
      </c>
      <c r="AB320" s="42" t="s">
        <v>1983</v>
      </c>
      <c r="AC320" s="42" t="s">
        <v>54</v>
      </c>
      <c r="AD320" s="42" t="s">
        <v>157</v>
      </c>
      <c r="AE320" s="42">
        <v>5</v>
      </c>
      <c r="AF320" s="42" t="s">
        <v>100</v>
      </c>
      <c r="AG320" s="42" t="s">
        <v>57</v>
      </c>
      <c r="AJ320" s="42" t="s">
        <v>851</v>
      </c>
      <c r="AL320" s="42" t="s">
        <v>158</v>
      </c>
      <c r="AN320" s="42" t="s">
        <v>61</v>
      </c>
      <c r="AP320" s="9" t="str">
        <f t="shared" ca="1" si="29"/>
        <v>&gt;15 dias</v>
      </c>
    </row>
    <row r="321" spans="1:42" x14ac:dyDescent="0.25">
      <c r="A321" s="15" t="str">
        <f t="shared" si="30"/>
        <v>STH1C45</v>
      </c>
      <c r="B321" s="15" t="str">
        <f t="shared" si="31"/>
        <v>R767854337</v>
      </c>
      <c r="C321" s="15" t="str">
        <f>VLOOKUP(A321,Destinatario!A:B,2,)</f>
        <v>ADRIANO</v>
      </c>
      <c r="D321" s="45">
        <f>VLOOKUP(Y321,CTB!A:C,3,)</f>
        <v>130.16</v>
      </c>
      <c r="E321" s="4" t="str">
        <f t="shared" ca="1" si="32"/>
        <v>&gt;15 dias</v>
      </c>
      <c r="F321" s="8">
        <f t="shared" si="33"/>
        <v>45508</v>
      </c>
      <c r="G321" s="15" t="str">
        <f t="shared" si="34"/>
        <v xml:space="preserve"> Link enviado</v>
      </c>
      <c r="H321" s="15"/>
      <c r="I321" s="15" t="str">
        <f ca="1">IFERROR(IF(E321 = "Validado","Enviado",IF(AND(G321 = " Link enviado",G321 = " Aguardando envio do link"),"Enviar",IF(G321 = " Aguardando envio do link", "Enviar",(VLOOKUP(B321,LogEnvio!A:B,2,))))),"Enviar")</f>
        <v>Enviar</v>
      </c>
      <c r="J321" s="42">
        <v>19239500</v>
      </c>
      <c r="K321" s="42" t="s">
        <v>2592</v>
      </c>
      <c r="L321" s="42" t="s">
        <v>3640</v>
      </c>
      <c r="M321" s="42" t="s">
        <v>42</v>
      </c>
      <c r="N321" s="42" t="s">
        <v>3641</v>
      </c>
      <c r="O321" s="42" t="s">
        <v>3642</v>
      </c>
      <c r="P321" s="42" t="s">
        <v>3643</v>
      </c>
      <c r="T321" s="42" t="s">
        <v>127</v>
      </c>
      <c r="U321" s="42" t="s">
        <v>47</v>
      </c>
      <c r="V321" s="42" t="s">
        <v>3644</v>
      </c>
      <c r="W321" s="42" t="s">
        <v>3645</v>
      </c>
      <c r="X321" s="42" t="s">
        <v>3646</v>
      </c>
      <c r="Y321" s="42" t="s">
        <v>85</v>
      </c>
      <c r="Z321" s="42" t="s">
        <v>86</v>
      </c>
      <c r="AA321" s="42">
        <v>130.16</v>
      </c>
      <c r="AB321" s="42" t="s">
        <v>3644</v>
      </c>
      <c r="AC321" s="42" t="s">
        <v>54</v>
      </c>
      <c r="AD321" s="42" t="s">
        <v>157</v>
      </c>
      <c r="AE321" s="42">
        <v>4</v>
      </c>
      <c r="AF321" s="42" t="s">
        <v>88</v>
      </c>
      <c r="AG321" s="42" t="s">
        <v>57</v>
      </c>
      <c r="AJ321" s="42" t="s">
        <v>851</v>
      </c>
      <c r="AL321" s="42" t="s">
        <v>158</v>
      </c>
      <c r="AN321" s="42" t="s">
        <v>61</v>
      </c>
      <c r="AP321" s="9" t="str">
        <f t="shared" ca="1" si="29"/>
        <v>&gt;15 dias</v>
      </c>
    </row>
    <row r="322" spans="1:42" x14ac:dyDescent="0.25">
      <c r="A322" s="15" t="str">
        <f t="shared" si="30"/>
        <v>SSV7I30</v>
      </c>
      <c r="B322" s="15" t="str">
        <f t="shared" si="31"/>
        <v>E027387864</v>
      </c>
      <c r="C322" s="15" t="str">
        <f>VLOOKUP(A322,Destinatario!A:B,2,)</f>
        <v>HENRIQUE</v>
      </c>
      <c r="D322" s="45">
        <f>VLOOKUP(Y322,CTB!A:C,3,)</f>
        <v>880.41</v>
      </c>
      <c r="E322" s="4" t="str">
        <f t="shared" ca="1" si="32"/>
        <v>&gt;15 dias</v>
      </c>
      <c r="F322" s="8">
        <f t="shared" si="33"/>
        <v>45577</v>
      </c>
      <c r="G322" s="15" t="str">
        <f t="shared" si="34"/>
        <v xml:space="preserve"> Link enviado</v>
      </c>
      <c r="H322" s="15"/>
      <c r="I322" s="15" t="str">
        <f ca="1">IFERROR(IF(E322 = "Validado","Enviado",IF(AND(G322 = " Link enviado",G322 = " Aguardando envio do link"),"Enviar",IF(G322 = " Aguardando envio do link", "Enviar",(VLOOKUP(B322,LogEnvio!A:B,2,))))),"Enviar")</f>
        <v>Enviar</v>
      </c>
      <c r="J322" s="42">
        <v>19241325</v>
      </c>
      <c r="K322" s="42" t="s">
        <v>2613</v>
      </c>
      <c r="L322" s="42" t="s">
        <v>3647</v>
      </c>
      <c r="M322" s="42" t="s">
        <v>42</v>
      </c>
      <c r="N322" s="42" t="s">
        <v>3648</v>
      </c>
      <c r="O322" s="42" t="s">
        <v>3649</v>
      </c>
      <c r="P322" s="42" t="s">
        <v>3650</v>
      </c>
      <c r="T322" s="42" t="s">
        <v>3651</v>
      </c>
      <c r="U322" s="42" t="s">
        <v>47</v>
      </c>
      <c r="V322" s="42" t="s">
        <v>1983</v>
      </c>
      <c r="W322" s="42" t="s">
        <v>3652</v>
      </c>
      <c r="X322" s="42" t="s">
        <v>3653</v>
      </c>
      <c r="Y322" s="42" t="s">
        <v>958</v>
      </c>
      <c r="Z322" s="42" t="s">
        <v>959</v>
      </c>
      <c r="AA322" s="42">
        <v>880.41</v>
      </c>
      <c r="AB322" s="42" t="s">
        <v>1983</v>
      </c>
      <c r="AC322" s="42" t="s">
        <v>54</v>
      </c>
      <c r="AD322" s="42" t="s">
        <v>157</v>
      </c>
      <c r="AE322" s="42">
        <v>7</v>
      </c>
      <c r="AF322" s="42" t="s">
        <v>56</v>
      </c>
      <c r="AG322" s="42" t="s">
        <v>57</v>
      </c>
      <c r="AJ322" s="42" t="s">
        <v>851</v>
      </c>
      <c r="AL322" s="42" t="s">
        <v>158</v>
      </c>
      <c r="AN322" s="42" t="s">
        <v>61</v>
      </c>
      <c r="AP322" s="9" t="str">
        <f t="shared" ref="AP322" ca="1" si="35">IFERROR(IF(AL322=" Processo de indicação validado pela Movida","Validado",IF(F322-$AP$1&lt;1,"Vencida",IF(F322-$AP$1&lt;=7,"1 a 7 dias",IF(F322-$AP$1&lt;=15,"Entre 8 e 15 dias","&gt;15 dias")))),"")</f>
        <v>&gt;15 dias</v>
      </c>
    </row>
  </sheetData>
  <autoFilter ref="A1:AP217"/>
  <conditionalFormatting sqref="E2:E322">
    <cfRule type="containsText" dxfId="4" priority="1" operator="containsText" text="&gt;15 dias">
      <formula>NOT(ISERROR(SEARCH("&gt;15 dias",E2)))</formula>
    </cfRule>
    <cfRule type="containsText" dxfId="3" priority="2" operator="containsText" text="Entre 8 e 15 dias">
      <formula>NOT(ISERROR(SEARCH("Entre 8 e 15 dias",E2)))</formula>
    </cfRule>
    <cfRule type="containsText" dxfId="2" priority="3" operator="containsText" text="1 a 7 dias">
      <formula>NOT(ISERROR(SEARCH("1 a 7 dias",E2)))</formula>
    </cfRule>
    <cfRule type="containsText" dxfId="1" priority="4" operator="containsText" text="Vencida">
      <formula>NOT(ISERROR(SEARCH("Vencida",E2)))</formula>
    </cfRule>
    <cfRule type="containsText" dxfId="0" priority="5" operator="containsText" text="Validado">
      <formula>NOT(ISERROR(SEARCH("Validado",E2)))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D9" sqref="D9"/>
    </sheetView>
  </sheetViews>
  <sheetFormatPr defaultRowHeight="15" x14ac:dyDescent="0.25"/>
  <cols>
    <col min="1" max="1" width="10.140625" style="3" bestFit="1" customWidth="1"/>
    <col min="2" max="2" width="16.7109375" style="3" bestFit="1" customWidth="1"/>
    <col min="3" max="3" width="37.42578125" style="3" bestFit="1" customWidth="1"/>
    <col min="4" max="4" width="42.42578125" style="3" bestFit="1" customWidth="1"/>
    <col min="5" max="34" width="9.140625" style="3" customWidth="1"/>
    <col min="35" max="16384" width="9.140625" style="3"/>
  </cols>
  <sheetData>
    <row r="1" spans="1:3" x14ac:dyDescent="0.25">
      <c r="A1" s="28" t="s">
        <v>2250</v>
      </c>
      <c r="B1" s="28" t="s">
        <v>2251</v>
      </c>
      <c r="C1" s="28" t="s">
        <v>2252</v>
      </c>
    </row>
    <row r="2" spans="1:3" x14ac:dyDescent="0.25">
      <c r="A2" s="17" t="s">
        <v>2253</v>
      </c>
      <c r="B2" s="18" t="s">
        <v>2254</v>
      </c>
      <c r="C2" s="18" t="s">
        <v>2255</v>
      </c>
    </row>
    <row r="3" spans="1:3" x14ac:dyDescent="0.25">
      <c r="A3" s="17" t="s">
        <v>667</v>
      </c>
      <c r="B3" s="18" t="s">
        <v>2256</v>
      </c>
      <c r="C3" s="18" t="s">
        <v>2257</v>
      </c>
    </row>
    <row r="4" spans="1:3" x14ac:dyDescent="0.25">
      <c r="A4" s="17" t="s">
        <v>2258</v>
      </c>
      <c r="B4" s="18" t="s">
        <v>2254</v>
      </c>
      <c r="C4" s="18" t="s">
        <v>2255</v>
      </c>
    </row>
    <row r="5" spans="1:3" x14ac:dyDescent="0.25">
      <c r="A5" s="17" t="s">
        <v>146</v>
      </c>
      <c r="B5" s="18" t="s">
        <v>2254</v>
      </c>
      <c r="C5" s="18" t="s">
        <v>2255</v>
      </c>
    </row>
    <row r="6" spans="1:3" x14ac:dyDescent="0.25">
      <c r="A6" s="17" t="s">
        <v>2259</v>
      </c>
      <c r="B6" s="18" t="s">
        <v>2260</v>
      </c>
      <c r="C6" s="18" t="s">
        <v>2261</v>
      </c>
    </row>
    <row r="7" spans="1:3" x14ac:dyDescent="0.25">
      <c r="A7" s="17" t="s">
        <v>416</v>
      </c>
      <c r="B7" s="18" t="s">
        <v>2260</v>
      </c>
      <c r="C7" s="18" t="s">
        <v>2261</v>
      </c>
    </row>
    <row r="8" spans="1:3" x14ac:dyDescent="0.25">
      <c r="A8" s="17" t="s">
        <v>1636</v>
      </c>
      <c r="B8" s="18" t="s">
        <v>2254</v>
      </c>
      <c r="C8" s="18" t="s">
        <v>2255</v>
      </c>
    </row>
    <row r="9" spans="1:3" x14ac:dyDescent="0.25">
      <c r="A9" s="17" t="s">
        <v>2262</v>
      </c>
      <c r="B9" s="18" t="s">
        <v>2260</v>
      </c>
      <c r="C9" s="18" t="s">
        <v>2261</v>
      </c>
    </row>
    <row r="10" spans="1:3" x14ac:dyDescent="0.25">
      <c r="A10" s="17" t="s">
        <v>2263</v>
      </c>
      <c r="B10" s="18" t="s">
        <v>2260</v>
      </c>
      <c r="C10" s="18" t="s">
        <v>2261</v>
      </c>
    </row>
    <row r="11" spans="1:3" x14ac:dyDescent="0.25">
      <c r="A11" s="17" t="s">
        <v>2264</v>
      </c>
      <c r="B11" s="18" t="s">
        <v>2260</v>
      </c>
      <c r="C11" s="18" t="s">
        <v>2261</v>
      </c>
    </row>
    <row r="12" spans="1:3" x14ac:dyDescent="0.25">
      <c r="A12" s="17" t="s">
        <v>1999</v>
      </c>
      <c r="B12" s="18" t="s">
        <v>2260</v>
      </c>
      <c r="C12" s="18" t="s">
        <v>2261</v>
      </c>
    </row>
    <row r="13" spans="1:3" x14ac:dyDescent="0.25">
      <c r="A13" s="17" t="s">
        <v>2265</v>
      </c>
      <c r="B13" s="18" t="s">
        <v>2260</v>
      </c>
      <c r="C13" s="18" t="s">
        <v>2261</v>
      </c>
    </row>
    <row r="14" spans="1:3" x14ac:dyDescent="0.25">
      <c r="A14" s="17" t="s">
        <v>2266</v>
      </c>
      <c r="B14" s="18" t="s">
        <v>2260</v>
      </c>
      <c r="C14" s="18" t="s">
        <v>2261</v>
      </c>
    </row>
    <row r="15" spans="1:3" x14ac:dyDescent="0.25">
      <c r="A15" s="17" t="s">
        <v>2267</v>
      </c>
      <c r="B15" s="18" t="s">
        <v>2260</v>
      </c>
      <c r="C15" s="18" t="s">
        <v>2261</v>
      </c>
    </row>
    <row r="16" spans="1:3" x14ac:dyDescent="0.25">
      <c r="A16" s="17" t="s">
        <v>2268</v>
      </c>
      <c r="B16" s="18" t="s">
        <v>2260</v>
      </c>
      <c r="C16" s="18" t="s">
        <v>2261</v>
      </c>
    </row>
    <row r="17" spans="1:3" x14ac:dyDescent="0.25">
      <c r="A17" s="17" t="s">
        <v>2269</v>
      </c>
      <c r="B17" s="18" t="s">
        <v>2260</v>
      </c>
      <c r="C17" s="18" t="s">
        <v>2261</v>
      </c>
    </row>
    <row r="18" spans="1:3" x14ac:dyDescent="0.25">
      <c r="A18" s="17" t="s">
        <v>2270</v>
      </c>
      <c r="B18" s="18" t="s">
        <v>2260</v>
      </c>
      <c r="C18" s="18" t="s">
        <v>2261</v>
      </c>
    </row>
    <row r="19" spans="1:3" x14ac:dyDescent="0.25">
      <c r="A19" s="17" t="s">
        <v>798</v>
      </c>
      <c r="B19" s="18" t="s">
        <v>2271</v>
      </c>
      <c r="C19" s="18" t="s">
        <v>2272</v>
      </c>
    </row>
    <row r="20" spans="1:3" x14ac:dyDescent="0.25">
      <c r="A20" s="17" t="s">
        <v>2273</v>
      </c>
      <c r="B20" s="18" t="s">
        <v>2271</v>
      </c>
      <c r="C20" s="18" t="s">
        <v>2272</v>
      </c>
    </row>
    <row r="21" spans="1:3" x14ac:dyDescent="0.25">
      <c r="A21" s="17" t="s">
        <v>2274</v>
      </c>
      <c r="B21" s="18" t="s">
        <v>2271</v>
      </c>
      <c r="C21" s="18" t="s">
        <v>2272</v>
      </c>
    </row>
    <row r="22" spans="1:3" x14ac:dyDescent="0.25">
      <c r="A22" s="17" t="s">
        <v>270</v>
      </c>
      <c r="B22" s="18" t="s">
        <v>2271</v>
      </c>
      <c r="C22" s="18" t="s">
        <v>2272</v>
      </c>
    </row>
    <row r="23" spans="1:3" x14ac:dyDescent="0.25">
      <c r="A23" s="17" t="s">
        <v>2275</v>
      </c>
      <c r="B23" s="18" t="s">
        <v>2271</v>
      </c>
      <c r="C23" s="18" t="s">
        <v>2272</v>
      </c>
    </row>
    <row r="24" spans="1:3" x14ac:dyDescent="0.25">
      <c r="A24" s="17" t="s">
        <v>620</v>
      </c>
      <c r="B24" s="18" t="s">
        <v>2271</v>
      </c>
      <c r="C24" s="18" t="s">
        <v>2272</v>
      </c>
    </row>
    <row r="25" spans="1:3" x14ac:dyDescent="0.25">
      <c r="A25" s="17" t="s">
        <v>2276</v>
      </c>
      <c r="B25" s="18" t="s">
        <v>2256</v>
      </c>
      <c r="C25" s="18" t="s">
        <v>2257</v>
      </c>
    </row>
    <row r="26" spans="1:3" x14ac:dyDescent="0.25">
      <c r="A26" s="17" t="s">
        <v>2277</v>
      </c>
      <c r="B26" s="18" t="s">
        <v>2256</v>
      </c>
      <c r="C26" s="18" t="s">
        <v>2257</v>
      </c>
    </row>
    <row r="27" spans="1:3" x14ac:dyDescent="0.25">
      <c r="A27" s="17" t="s">
        <v>2278</v>
      </c>
      <c r="B27" s="18" t="s">
        <v>2256</v>
      </c>
      <c r="C27" s="18" t="s">
        <v>2257</v>
      </c>
    </row>
    <row r="28" spans="1:3" x14ac:dyDescent="0.25">
      <c r="A28" s="17" t="s">
        <v>2102</v>
      </c>
      <c r="B28" s="18" t="s">
        <v>2256</v>
      </c>
      <c r="C28" s="18" t="s">
        <v>2257</v>
      </c>
    </row>
    <row r="29" spans="1:3" x14ac:dyDescent="0.25">
      <c r="A29" s="17" t="s">
        <v>2279</v>
      </c>
      <c r="B29" s="18" t="s">
        <v>2256</v>
      </c>
      <c r="C29" s="18" t="s">
        <v>2257</v>
      </c>
    </row>
    <row r="30" spans="1:3" x14ac:dyDescent="0.25">
      <c r="A30" s="17" t="s">
        <v>2280</v>
      </c>
      <c r="B30" s="18" t="s">
        <v>2254</v>
      </c>
      <c r="C30" s="18" t="s">
        <v>2255</v>
      </c>
    </row>
    <row r="31" spans="1:3" x14ac:dyDescent="0.25">
      <c r="A31" s="17" t="s">
        <v>2281</v>
      </c>
      <c r="B31" s="18" t="s">
        <v>2260</v>
      </c>
      <c r="C31" s="18" t="s">
        <v>2261</v>
      </c>
    </row>
    <row r="32" spans="1:3" x14ac:dyDescent="0.25">
      <c r="A32" s="17" t="s">
        <v>1978</v>
      </c>
      <c r="B32" s="18" t="s">
        <v>2260</v>
      </c>
      <c r="C32" s="18" t="s">
        <v>2261</v>
      </c>
    </row>
    <row r="33" spans="1:3" x14ac:dyDescent="0.25">
      <c r="A33" s="17" t="s">
        <v>1003</v>
      </c>
      <c r="B33" s="18" t="s">
        <v>2260</v>
      </c>
      <c r="C33" s="18" t="s">
        <v>2261</v>
      </c>
    </row>
    <row r="34" spans="1:3" x14ac:dyDescent="0.25">
      <c r="A34" s="17" t="s">
        <v>2282</v>
      </c>
      <c r="B34" s="18" t="s">
        <v>2254</v>
      </c>
      <c r="C34" s="18" t="s">
        <v>2255</v>
      </c>
    </row>
    <row r="35" spans="1:3" x14ac:dyDescent="0.25">
      <c r="A35" s="17" t="s">
        <v>2283</v>
      </c>
      <c r="B35" s="18" t="s">
        <v>2254</v>
      </c>
      <c r="C35" s="18" t="s">
        <v>2255</v>
      </c>
    </row>
    <row r="36" spans="1:3" x14ac:dyDescent="0.25">
      <c r="A36" s="17" t="s">
        <v>2284</v>
      </c>
      <c r="B36" s="18" t="s">
        <v>2254</v>
      </c>
      <c r="C36" s="18" t="s">
        <v>2255</v>
      </c>
    </row>
    <row r="37" spans="1:3" x14ac:dyDescent="0.25">
      <c r="A37" s="17" t="s">
        <v>444</v>
      </c>
      <c r="B37" s="18" t="s">
        <v>2254</v>
      </c>
      <c r="C37" s="18" t="s">
        <v>2255</v>
      </c>
    </row>
    <row r="38" spans="1:3" x14ac:dyDescent="0.25">
      <c r="A38" s="17" t="s">
        <v>2285</v>
      </c>
      <c r="B38" s="18" t="s">
        <v>2254</v>
      </c>
      <c r="C38" s="18" t="s">
        <v>2255</v>
      </c>
    </row>
    <row r="39" spans="1:3" x14ac:dyDescent="0.25">
      <c r="A39" s="17" t="s">
        <v>451</v>
      </c>
      <c r="B39" s="18" t="s">
        <v>2254</v>
      </c>
      <c r="C39" s="18" t="s">
        <v>2255</v>
      </c>
    </row>
    <row r="40" spans="1:3" x14ac:dyDescent="0.25">
      <c r="A40" s="17" t="s">
        <v>407</v>
      </c>
      <c r="B40" s="18" t="s">
        <v>2254</v>
      </c>
      <c r="C40" s="18" t="s">
        <v>2255</v>
      </c>
    </row>
    <row r="41" spans="1:3" x14ac:dyDescent="0.25">
      <c r="A41" s="17" t="s">
        <v>819</v>
      </c>
      <c r="B41" s="18" t="s">
        <v>2254</v>
      </c>
      <c r="C41" s="18" t="s">
        <v>2255</v>
      </c>
    </row>
    <row r="42" spans="1:3" x14ac:dyDescent="0.25">
      <c r="A42" s="17" t="s">
        <v>2286</v>
      </c>
      <c r="B42" s="18" t="s">
        <v>2254</v>
      </c>
      <c r="C42" s="18" t="s">
        <v>2255</v>
      </c>
    </row>
    <row r="43" spans="1:3" x14ac:dyDescent="0.25">
      <c r="A43" s="17" t="s">
        <v>2287</v>
      </c>
      <c r="B43" s="18" t="s">
        <v>2254</v>
      </c>
      <c r="C43" s="18" t="s">
        <v>2255</v>
      </c>
    </row>
    <row r="44" spans="1:3" x14ac:dyDescent="0.25">
      <c r="A44" s="17" t="s">
        <v>2288</v>
      </c>
      <c r="B44" s="18" t="s">
        <v>2254</v>
      </c>
      <c r="C44" s="18" t="s">
        <v>2255</v>
      </c>
    </row>
    <row r="45" spans="1:3" x14ac:dyDescent="0.25">
      <c r="A45" s="17" t="s">
        <v>2289</v>
      </c>
      <c r="B45" s="18" t="s">
        <v>2254</v>
      </c>
      <c r="C45" s="18" t="s">
        <v>2255</v>
      </c>
    </row>
    <row r="46" spans="1:3" x14ac:dyDescent="0.25">
      <c r="A46" s="17" t="s">
        <v>2290</v>
      </c>
      <c r="B46" s="18" t="s">
        <v>2254</v>
      </c>
      <c r="C46" s="18" t="s">
        <v>2255</v>
      </c>
    </row>
    <row r="47" spans="1:3" x14ac:dyDescent="0.25">
      <c r="A47" s="17" t="s">
        <v>2291</v>
      </c>
      <c r="B47" s="18" t="s">
        <v>2254</v>
      </c>
      <c r="C47" s="18" t="s">
        <v>2255</v>
      </c>
    </row>
    <row r="48" spans="1:3" x14ac:dyDescent="0.25">
      <c r="A48" s="17" t="s">
        <v>2292</v>
      </c>
      <c r="B48" s="18" t="s">
        <v>2254</v>
      </c>
      <c r="C48" s="18" t="s">
        <v>2255</v>
      </c>
    </row>
    <row r="49" spans="1:3" x14ac:dyDescent="0.25">
      <c r="A49" s="17" t="s">
        <v>2293</v>
      </c>
      <c r="B49" s="18" t="s">
        <v>2254</v>
      </c>
      <c r="C49" s="18" t="s">
        <v>2255</v>
      </c>
    </row>
    <row r="50" spans="1:3" x14ac:dyDescent="0.25">
      <c r="A50" s="17" t="s">
        <v>2294</v>
      </c>
      <c r="B50" s="18" t="s">
        <v>2254</v>
      </c>
      <c r="C50" s="18" t="s">
        <v>2255</v>
      </c>
    </row>
    <row r="51" spans="1:3" x14ac:dyDescent="0.25">
      <c r="A51" s="17" t="s">
        <v>2295</v>
      </c>
      <c r="B51" s="18" t="s">
        <v>2254</v>
      </c>
      <c r="C51" s="18" t="s">
        <v>2255</v>
      </c>
    </row>
    <row r="52" spans="1:3" x14ac:dyDescent="0.25">
      <c r="A52" s="17" t="s">
        <v>1405</v>
      </c>
      <c r="B52" s="18" t="s">
        <v>2254</v>
      </c>
      <c r="C52" s="18" t="s">
        <v>2255</v>
      </c>
    </row>
    <row r="53" spans="1:3" x14ac:dyDescent="0.25">
      <c r="A53" s="17" t="s">
        <v>2296</v>
      </c>
      <c r="B53" s="18" t="s">
        <v>2254</v>
      </c>
      <c r="C53" s="18" t="s">
        <v>2255</v>
      </c>
    </row>
    <row r="54" spans="1:3" x14ac:dyDescent="0.25">
      <c r="A54" s="17" t="s">
        <v>2297</v>
      </c>
      <c r="B54" s="18" t="s">
        <v>2254</v>
      </c>
      <c r="C54" s="18" t="s">
        <v>2255</v>
      </c>
    </row>
    <row r="55" spans="1:3" x14ac:dyDescent="0.25">
      <c r="A55" s="17" t="s">
        <v>1854</v>
      </c>
      <c r="B55" s="18" t="s">
        <v>2254</v>
      </c>
      <c r="C55" s="18" t="s">
        <v>2255</v>
      </c>
    </row>
    <row r="56" spans="1:3" x14ac:dyDescent="0.25">
      <c r="A56" s="17" t="s">
        <v>607</v>
      </c>
      <c r="B56" s="18" t="s">
        <v>2254</v>
      </c>
      <c r="C56" s="18" t="s">
        <v>2255</v>
      </c>
    </row>
    <row r="57" spans="1:3" x14ac:dyDescent="0.25">
      <c r="A57" s="17" t="s">
        <v>1862</v>
      </c>
      <c r="B57" s="18" t="s">
        <v>2254</v>
      </c>
      <c r="C57" s="18" t="s">
        <v>2255</v>
      </c>
    </row>
    <row r="58" spans="1:3" x14ac:dyDescent="0.25">
      <c r="A58" s="17" t="s">
        <v>2298</v>
      </c>
      <c r="B58" s="18" t="s">
        <v>2254</v>
      </c>
      <c r="C58" s="18" t="s">
        <v>2255</v>
      </c>
    </row>
    <row r="59" spans="1:3" x14ac:dyDescent="0.25">
      <c r="A59" s="17" t="s">
        <v>181</v>
      </c>
      <c r="B59" s="18" t="s">
        <v>2254</v>
      </c>
      <c r="C59" s="18" t="s">
        <v>2255</v>
      </c>
    </row>
    <row r="60" spans="1:3" x14ac:dyDescent="0.25">
      <c r="A60" s="17" t="s">
        <v>2299</v>
      </c>
      <c r="B60" s="18" t="s">
        <v>2271</v>
      </c>
      <c r="C60" s="18" t="s">
        <v>2272</v>
      </c>
    </row>
    <row r="61" spans="1:3" x14ac:dyDescent="0.25">
      <c r="A61" s="17" t="s">
        <v>1992</v>
      </c>
      <c r="B61" s="18" t="s">
        <v>2271</v>
      </c>
      <c r="C61" s="18" t="s">
        <v>2272</v>
      </c>
    </row>
    <row r="62" spans="1:3" x14ac:dyDescent="0.25">
      <c r="A62" s="17" t="s">
        <v>2300</v>
      </c>
      <c r="B62" s="18" t="s">
        <v>2271</v>
      </c>
      <c r="C62" s="18" t="s">
        <v>2272</v>
      </c>
    </row>
    <row r="63" spans="1:3" x14ac:dyDescent="0.25">
      <c r="A63" s="17" t="s">
        <v>930</v>
      </c>
      <c r="B63" s="18" t="s">
        <v>2271</v>
      </c>
      <c r="C63" s="18" t="s">
        <v>2272</v>
      </c>
    </row>
    <row r="64" spans="1:3" x14ac:dyDescent="0.25">
      <c r="A64" s="17" t="s">
        <v>522</v>
      </c>
      <c r="B64" s="18" t="s">
        <v>2271</v>
      </c>
      <c r="C64" s="18" t="s">
        <v>2272</v>
      </c>
    </row>
    <row r="65" spans="1:3" x14ac:dyDescent="0.25">
      <c r="A65" s="17" t="s">
        <v>868</v>
      </c>
      <c r="B65" s="18" t="s">
        <v>2271</v>
      </c>
      <c r="C65" s="18" t="s">
        <v>2272</v>
      </c>
    </row>
    <row r="66" spans="1:3" x14ac:dyDescent="0.25">
      <c r="A66" s="17" t="s">
        <v>660</v>
      </c>
      <c r="B66" s="18" t="s">
        <v>2271</v>
      </c>
      <c r="C66" s="18" t="s">
        <v>2272</v>
      </c>
    </row>
    <row r="67" spans="1:3" x14ac:dyDescent="0.25">
      <c r="A67" s="17" t="s">
        <v>2301</v>
      </c>
      <c r="B67" s="18" t="s">
        <v>2271</v>
      </c>
      <c r="C67" s="18" t="s">
        <v>2272</v>
      </c>
    </row>
    <row r="68" spans="1:3" x14ac:dyDescent="0.25">
      <c r="A68" s="17" t="s">
        <v>2302</v>
      </c>
      <c r="B68" s="18" t="s">
        <v>2271</v>
      </c>
      <c r="C68" s="18" t="s">
        <v>2272</v>
      </c>
    </row>
    <row r="69" spans="1:3" x14ac:dyDescent="0.25">
      <c r="A69" s="17" t="s">
        <v>714</v>
      </c>
      <c r="B69" s="18" t="s">
        <v>2271</v>
      </c>
      <c r="C69" s="18" t="s">
        <v>2272</v>
      </c>
    </row>
    <row r="70" spans="1:3" x14ac:dyDescent="0.25">
      <c r="A70" s="18" t="s">
        <v>134</v>
      </c>
      <c r="B70" s="18" t="s">
        <v>2271</v>
      </c>
      <c r="C70" s="18" t="s">
        <v>2272</v>
      </c>
    </row>
    <row r="71" spans="1:3" x14ac:dyDescent="0.25">
      <c r="A71" s="17" t="s">
        <v>263</v>
      </c>
      <c r="B71" s="18" t="s">
        <v>2271</v>
      </c>
      <c r="C71" s="18" t="s">
        <v>2272</v>
      </c>
    </row>
    <row r="72" spans="1:3" x14ac:dyDescent="0.25">
      <c r="A72" s="17" t="s">
        <v>170</v>
      </c>
      <c r="B72" s="18" t="s">
        <v>2271</v>
      </c>
      <c r="C72" s="18" t="s">
        <v>2272</v>
      </c>
    </row>
    <row r="73" spans="1:3" x14ac:dyDescent="0.25">
      <c r="A73" s="18" t="s">
        <v>2303</v>
      </c>
      <c r="B73" s="18" t="s">
        <v>2271</v>
      </c>
      <c r="C73" s="18" t="s">
        <v>2272</v>
      </c>
    </row>
    <row r="74" spans="1:3" x14ac:dyDescent="0.25">
      <c r="A74" s="18" t="s">
        <v>2304</v>
      </c>
      <c r="B74" s="18" t="s">
        <v>2271</v>
      </c>
      <c r="C74" s="18" t="s">
        <v>2272</v>
      </c>
    </row>
    <row r="75" spans="1:3" x14ac:dyDescent="0.25">
      <c r="A75" s="18" t="s">
        <v>2305</v>
      </c>
      <c r="B75" s="18" t="s">
        <v>2256</v>
      </c>
      <c r="C75" s="18" t="s">
        <v>2257</v>
      </c>
    </row>
    <row r="76" spans="1:3" x14ac:dyDescent="0.25">
      <c r="A76" s="17" t="s">
        <v>693</v>
      </c>
      <c r="B76" s="18" t="s">
        <v>2254</v>
      </c>
      <c r="C76" s="18" t="s">
        <v>2255</v>
      </c>
    </row>
    <row r="77" spans="1:3" x14ac:dyDescent="0.25">
      <c r="A77" s="18" t="s">
        <v>2306</v>
      </c>
      <c r="B77" s="18" t="s">
        <v>2254</v>
      </c>
      <c r="C77" s="18" t="s">
        <v>2255</v>
      </c>
    </row>
    <row r="78" spans="1:3" x14ac:dyDescent="0.25">
      <c r="A78" s="18" t="s">
        <v>2307</v>
      </c>
      <c r="B78" s="18" t="s">
        <v>2254</v>
      </c>
      <c r="C78" s="18" t="s">
        <v>2255</v>
      </c>
    </row>
    <row r="79" spans="1:3" x14ac:dyDescent="0.25">
      <c r="A79" s="17" t="s">
        <v>2308</v>
      </c>
      <c r="B79" s="18" t="s">
        <v>2271</v>
      </c>
      <c r="C79" s="18" t="s">
        <v>2272</v>
      </c>
    </row>
    <row r="80" spans="1:3" x14ac:dyDescent="0.25">
      <c r="A80" s="17" t="s">
        <v>423</v>
      </c>
      <c r="B80" s="18" t="s">
        <v>2271</v>
      </c>
      <c r="C80" s="18" t="s">
        <v>2272</v>
      </c>
    </row>
    <row r="81" spans="1:3" x14ac:dyDescent="0.25">
      <c r="A81" s="17" t="s">
        <v>844</v>
      </c>
      <c r="B81" s="18" t="s">
        <v>2271</v>
      </c>
      <c r="C81" s="18" t="s">
        <v>2272</v>
      </c>
    </row>
    <row r="82" spans="1:3" x14ac:dyDescent="0.25">
      <c r="A82" s="17" t="s">
        <v>2309</v>
      </c>
      <c r="B82" s="18" t="s">
        <v>2271</v>
      </c>
      <c r="C82" s="18" t="s">
        <v>2272</v>
      </c>
    </row>
    <row r="83" spans="1:3" x14ac:dyDescent="0.25">
      <c r="A83" s="17" t="s">
        <v>2310</v>
      </c>
      <c r="B83" s="18" t="s">
        <v>2271</v>
      </c>
      <c r="C83" s="18" t="s">
        <v>2272</v>
      </c>
    </row>
    <row r="84" spans="1:3" x14ac:dyDescent="0.25">
      <c r="A84" s="17" t="s">
        <v>880</v>
      </c>
      <c r="B84" s="18" t="s">
        <v>2271</v>
      </c>
      <c r="C84" s="18" t="s">
        <v>2272</v>
      </c>
    </row>
    <row r="85" spans="1:3" x14ac:dyDescent="0.25">
      <c r="A85" s="17" t="s">
        <v>2311</v>
      </c>
      <c r="B85" s="18" t="s">
        <v>2271</v>
      </c>
      <c r="C85" s="18" t="s">
        <v>2272</v>
      </c>
    </row>
    <row r="86" spans="1:3" x14ac:dyDescent="0.25">
      <c r="A86" s="17" t="s">
        <v>2018</v>
      </c>
      <c r="B86" s="18" t="s">
        <v>2271</v>
      </c>
      <c r="C86" s="18" t="s">
        <v>2272</v>
      </c>
    </row>
    <row r="87" spans="1:3" x14ac:dyDescent="0.25">
      <c r="A87" s="17" t="s">
        <v>2312</v>
      </c>
      <c r="B87" s="18" t="s">
        <v>2271</v>
      </c>
      <c r="C87" s="18" t="s">
        <v>2272</v>
      </c>
    </row>
    <row r="88" spans="1:3" x14ac:dyDescent="0.25">
      <c r="A88" s="17" t="s">
        <v>2313</v>
      </c>
      <c r="B88" s="18" t="s">
        <v>2271</v>
      </c>
      <c r="C88" s="18" t="s">
        <v>2272</v>
      </c>
    </row>
    <row r="89" spans="1:3" x14ac:dyDescent="0.25">
      <c r="A89" s="17" t="s">
        <v>2314</v>
      </c>
      <c r="B89" s="18" t="s">
        <v>2271</v>
      </c>
      <c r="C89" s="18" t="s">
        <v>2272</v>
      </c>
    </row>
    <row r="90" spans="1:3" x14ac:dyDescent="0.25">
      <c r="A90" s="17" t="s">
        <v>1986</v>
      </c>
      <c r="B90" s="18" t="s">
        <v>2271</v>
      </c>
      <c r="C90" s="18" t="s">
        <v>2272</v>
      </c>
    </row>
    <row r="91" spans="1:3" x14ac:dyDescent="0.25">
      <c r="A91" s="17" t="s">
        <v>590</v>
      </c>
      <c r="B91" s="18" t="s">
        <v>2271</v>
      </c>
      <c r="C91" s="18" t="s">
        <v>2272</v>
      </c>
    </row>
    <row r="92" spans="1:3" x14ac:dyDescent="0.25">
      <c r="A92" s="17" t="s">
        <v>1248</v>
      </c>
      <c r="B92" s="18" t="s">
        <v>2271</v>
      </c>
      <c r="C92" s="18" t="s">
        <v>2272</v>
      </c>
    </row>
    <row r="93" spans="1:3" x14ac:dyDescent="0.25">
      <c r="A93" s="17" t="s">
        <v>2005</v>
      </c>
      <c r="B93" s="18" t="s">
        <v>2271</v>
      </c>
      <c r="C93" s="18" t="s">
        <v>2272</v>
      </c>
    </row>
    <row r="94" spans="1:3" x14ac:dyDescent="0.25">
      <c r="A94" s="17" t="s">
        <v>2315</v>
      </c>
      <c r="B94" s="18" t="s">
        <v>2254</v>
      </c>
      <c r="C94" s="18" t="s">
        <v>2255</v>
      </c>
    </row>
    <row r="95" spans="1:3" x14ac:dyDescent="0.25">
      <c r="A95" s="17" t="s">
        <v>2316</v>
      </c>
      <c r="B95" s="18" t="s">
        <v>2254</v>
      </c>
      <c r="C95" s="18" t="s">
        <v>2255</v>
      </c>
    </row>
    <row r="96" spans="1:3" x14ac:dyDescent="0.25">
      <c r="A96" s="17" t="s">
        <v>2317</v>
      </c>
      <c r="B96" s="18" t="s">
        <v>2271</v>
      </c>
      <c r="C96" s="18" t="s">
        <v>2272</v>
      </c>
    </row>
    <row r="97" spans="1:3" x14ac:dyDescent="0.25">
      <c r="A97" s="17" t="s">
        <v>2318</v>
      </c>
      <c r="B97" s="18" t="s">
        <v>2271</v>
      </c>
      <c r="C97" s="18" t="s">
        <v>2272</v>
      </c>
    </row>
    <row r="98" spans="1:3" x14ac:dyDescent="0.25">
      <c r="A98" s="17" t="s">
        <v>90</v>
      </c>
      <c r="B98" s="18" t="s">
        <v>2271</v>
      </c>
      <c r="C98" s="18" t="s">
        <v>2272</v>
      </c>
    </row>
    <row r="99" spans="1:3" x14ac:dyDescent="0.25">
      <c r="A99" s="17" t="s">
        <v>2319</v>
      </c>
      <c r="B99" s="18" t="s">
        <v>2271</v>
      </c>
      <c r="C99" s="18" t="s">
        <v>2272</v>
      </c>
    </row>
    <row r="100" spans="1:3" x14ac:dyDescent="0.25">
      <c r="A100" s="17" t="s">
        <v>2320</v>
      </c>
      <c r="B100" s="18" t="s">
        <v>2271</v>
      </c>
      <c r="C100" s="18" t="s">
        <v>2272</v>
      </c>
    </row>
    <row r="101" spans="1:3" x14ac:dyDescent="0.25">
      <c r="A101" s="17" t="s">
        <v>2321</v>
      </c>
      <c r="B101" s="18" t="s">
        <v>2271</v>
      </c>
      <c r="C101" s="18" t="s">
        <v>2272</v>
      </c>
    </row>
    <row r="102" spans="1:3" x14ac:dyDescent="0.25">
      <c r="A102" s="17" t="s">
        <v>2322</v>
      </c>
      <c r="B102" s="18" t="s">
        <v>2271</v>
      </c>
      <c r="C102" s="18" t="s">
        <v>2272</v>
      </c>
    </row>
    <row r="103" spans="1:3" x14ac:dyDescent="0.25">
      <c r="A103" s="17" t="s">
        <v>2323</v>
      </c>
      <c r="B103" s="18" t="s">
        <v>2271</v>
      </c>
      <c r="C103" s="18" t="s">
        <v>2272</v>
      </c>
    </row>
    <row r="104" spans="1:3" x14ac:dyDescent="0.25">
      <c r="A104" s="17" t="s">
        <v>504</v>
      </c>
      <c r="B104" s="18" t="s">
        <v>2271</v>
      </c>
      <c r="C104" s="18" t="s">
        <v>2272</v>
      </c>
    </row>
    <row r="105" spans="1:3" x14ac:dyDescent="0.25">
      <c r="A105" s="17" t="s">
        <v>2324</v>
      </c>
      <c r="B105" s="18" t="s">
        <v>2271</v>
      </c>
      <c r="C105" s="18" t="s">
        <v>2272</v>
      </c>
    </row>
    <row r="106" spans="1:3" x14ac:dyDescent="0.25">
      <c r="A106" s="17" t="s">
        <v>2325</v>
      </c>
      <c r="B106" s="18" t="s">
        <v>2271</v>
      </c>
      <c r="C106" s="18" t="s">
        <v>2272</v>
      </c>
    </row>
    <row r="107" spans="1:3" x14ac:dyDescent="0.25">
      <c r="A107" s="17" t="s">
        <v>2326</v>
      </c>
      <c r="B107" s="18" t="s">
        <v>2271</v>
      </c>
      <c r="C107" s="18" t="s">
        <v>2272</v>
      </c>
    </row>
    <row r="108" spans="1:3" x14ac:dyDescent="0.25">
      <c r="A108" s="17" t="s">
        <v>1623</v>
      </c>
      <c r="B108" s="18" t="s">
        <v>2271</v>
      </c>
      <c r="C108" s="18" t="s">
        <v>2272</v>
      </c>
    </row>
    <row r="109" spans="1:3" x14ac:dyDescent="0.25">
      <c r="A109" s="17" t="s">
        <v>647</v>
      </c>
      <c r="B109" s="18" t="s">
        <v>2271</v>
      </c>
      <c r="C109" s="18" t="s">
        <v>2272</v>
      </c>
    </row>
    <row r="110" spans="1:3" x14ac:dyDescent="0.25">
      <c r="A110" s="17" t="s">
        <v>2327</v>
      </c>
      <c r="B110" s="18" t="s">
        <v>2271</v>
      </c>
      <c r="C110" s="18" t="s">
        <v>2272</v>
      </c>
    </row>
    <row r="111" spans="1:3" x14ac:dyDescent="0.25">
      <c r="A111" s="17" t="s">
        <v>2094</v>
      </c>
      <c r="B111" s="18" t="s">
        <v>2254</v>
      </c>
      <c r="C111" s="18" t="s">
        <v>2255</v>
      </c>
    </row>
    <row r="112" spans="1:3" x14ac:dyDescent="0.25">
      <c r="A112" s="17" t="s">
        <v>1025</v>
      </c>
      <c r="B112" s="18" t="s">
        <v>2254</v>
      </c>
      <c r="C112" s="18" t="s">
        <v>2255</v>
      </c>
    </row>
    <row r="113" spans="1:3" x14ac:dyDescent="0.25">
      <c r="A113" s="17" t="s">
        <v>2328</v>
      </c>
      <c r="B113" s="18" t="s">
        <v>2254</v>
      </c>
      <c r="C113" s="18" t="s">
        <v>2255</v>
      </c>
    </row>
    <row r="114" spans="1:3" x14ac:dyDescent="0.25">
      <c r="A114" s="17" t="s">
        <v>2329</v>
      </c>
      <c r="B114" s="18" t="s">
        <v>2254</v>
      </c>
      <c r="C114" s="18" t="s">
        <v>2255</v>
      </c>
    </row>
    <row r="115" spans="1:3" x14ac:dyDescent="0.25">
      <c r="A115" s="17" t="s">
        <v>2330</v>
      </c>
      <c r="B115" s="18" t="s">
        <v>2254</v>
      </c>
      <c r="C115" s="18" t="s">
        <v>2255</v>
      </c>
    </row>
    <row r="116" spans="1:3" x14ac:dyDescent="0.25">
      <c r="A116" s="17" t="s">
        <v>2331</v>
      </c>
      <c r="B116" s="18" t="s">
        <v>2271</v>
      </c>
      <c r="C116" s="18" t="s">
        <v>2272</v>
      </c>
    </row>
    <row r="117" spans="1:3" x14ac:dyDescent="0.25">
      <c r="A117" s="17" t="s">
        <v>2332</v>
      </c>
      <c r="B117" s="18" t="s">
        <v>2271</v>
      </c>
      <c r="C117" s="18" t="s">
        <v>2272</v>
      </c>
    </row>
    <row r="118" spans="1:3" x14ac:dyDescent="0.25">
      <c r="A118" s="17" t="s">
        <v>853</v>
      </c>
      <c r="B118" s="18" t="s">
        <v>2271</v>
      </c>
      <c r="C118" s="18" t="s">
        <v>2272</v>
      </c>
    </row>
    <row r="119" spans="1:3" x14ac:dyDescent="0.25">
      <c r="A119" s="17" t="s">
        <v>40</v>
      </c>
      <c r="B119" s="18" t="s">
        <v>2271</v>
      </c>
      <c r="C119" s="18" t="s">
        <v>2272</v>
      </c>
    </row>
    <row r="120" spans="1:3" x14ac:dyDescent="0.25">
      <c r="A120" s="17" t="s">
        <v>2333</v>
      </c>
      <c r="B120" s="18" t="s">
        <v>2271</v>
      </c>
      <c r="C120" s="18" t="s">
        <v>2272</v>
      </c>
    </row>
    <row r="121" spans="1:3" x14ac:dyDescent="0.25">
      <c r="A121" s="17" t="s">
        <v>2334</v>
      </c>
      <c r="B121" s="18" t="s">
        <v>2271</v>
      </c>
      <c r="C121" s="18" t="s">
        <v>2272</v>
      </c>
    </row>
    <row r="122" spans="1:3" x14ac:dyDescent="0.25">
      <c r="A122" s="17" t="s">
        <v>2335</v>
      </c>
      <c r="B122" s="18" t="s">
        <v>2271</v>
      </c>
      <c r="C122" s="18" t="s">
        <v>2272</v>
      </c>
    </row>
    <row r="123" spans="1:3" x14ac:dyDescent="0.25">
      <c r="A123" s="17" t="s">
        <v>2336</v>
      </c>
      <c r="B123" s="18" t="s">
        <v>2271</v>
      </c>
      <c r="C123" s="18" t="s">
        <v>2272</v>
      </c>
    </row>
    <row r="124" spans="1:3" x14ac:dyDescent="0.25">
      <c r="A124" s="17" t="s">
        <v>2337</v>
      </c>
      <c r="B124" s="18" t="s">
        <v>2271</v>
      </c>
      <c r="C124" s="18" t="s">
        <v>2272</v>
      </c>
    </row>
    <row r="125" spans="1:3" x14ac:dyDescent="0.25">
      <c r="A125" s="17" t="s">
        <v>2338</v>
      </c>
      <c r="B125" s="18" t="s">
        <v>2271</v>
      </c>
      <c r="C125" s="18" t="s">
        <v>2272</v>
      </c>
    </row>
    <row r="126" spans="1:3" x14ac:dyDescent="0.25">
      <c r="A126" s="17" t="s">
        <v>467</v>
      </c>
      <c r="B126" s="18" t="s">
        <v>2271</v>
      </c>
      <c r="C126" s="18" t="s">
        <v>2272</v>
      </c>
    </row>
    <row r="127" spans="1:3" x14ac:dyDescent="0.25">
      <c r="A127" s="17" t="s">
        <v>373</v>
      </c>
      <c r="B127" s="18" t="s">
        <v>2271</v>
      </c>
      <c r="C127" s="18" t="s">
        <v>2272</v>
      </c>
    </row>
    <row r="128" spans="1:3" x14ac:dyDescent="0.25">
      <c r="A128" s="17" t="s">
        <v>2339</v>
      </c>
      <c r="B128" s="18" t="s">
        <v>2271</v>
      </c>
      <c r="C128" s="18" t="s">
        <v>2272</v>
      </c>
    </row>
    <row r="129" spans="1:3" x14ac:dyDescent="0.25">
      <c r="A129" s="17" t="s">
        <v>2340</v>
      </c>
      <c r="B129" s="18" t="s">
        <v>2271</v>
      </c>
      <c r="C129" s="18" t="s">
        <v>2272</v>
      </c>
    </row>
    <row r="130" spans="1:3" x14ac:dyDescent="0.25">
      <c r="A130" s="17" t="s">
        <v>861</v>
      </c>
      <c r="B130" s="18" t="s">
        <v>2271</v>
      </c>
      <c r="C130" s="18" t="s">
        <v>2272</v>
      </c>
    </row>
    <row r="131" spans="1:3" x14ac:dyDescent="0.25">
      <c r="A131" s="17" t="s">
        <v>1283</v>
      </c>
      <c r="B131" s="18" t="s">
        <v>2271</v>
      </c>
      <c r="C131" s="18" t="s">
        <v>2272</v>
      </c>
    </row>
    <row r="132" spans="1:3" x14ac:dyDescent="0.25">
      <c r="A132" s="17" t="s">
        <v>629</v>
      </c>
      <c r="B132" s="18" t="s">
        <v>2271</v>
      </c>
      <c r="C132" s="18" t="s">
        <v>2272</v>
      </c>
    </row>
    <row r="133" spans="1:3" x14ac:dyDescent="0.25">
      <c r="A133" s="17" t="s">
        <v>2341</v>
      </c>
      <c r="B133" s="18" t="s">
        <v>2254</v>
      </c>
      <c r="C133" s="18" t="s">
        <v>2255</v>
      </c>
    </row>
    <row r="134" spans="1:3" x14ac:dyDescent="0.25">
      <c r="A134" s="17" t="s">
        <v>2342</v>
      </c>
      <c r="B134" s="18" t="s">
        <v>2254</v>
      </c>
      <c r="C134" s="18" t="s">
        <v>2255</v>
      </c>
    </row>
    <row r="135" spans="1:3" x14ac:dyDescent="0.25">
      <c r="A135" s="17" t="s">
        <v>2343</v>
      </c>
      <c r="B135" s="18" t="s">
        <v>2254</v>
      </c>
      <c r="C135" s="18" t="s">
        <v>2255</v>
      </c>
    </row>
    <row r="136" spans="1:3" x14ac:dyDescent="0.25">
      <c r="A136" s="17" t="s">
        <v>2344</v>
      </c>
      <c r="B136" s="18" t="s">
        <v>2271</v>
      </c>
      <c r="C136" s="18" t="s">
        <v>2272</v>
      </c>
    </row>
    <row r="137" spans="1:3" x14ac:dyDescent="0.25">
      <c r="A137" s="17" t="s">
        <v>2345</v>
      </c>
      <c r="B137" s="18" t="s">
        <v>2271</v>
      </c>
      <c r="C137" s="18" t="s">
        <v>2272</v>
      </c>
    </row>
    <row r="138" spans="1:3" x14ac:dyDescent="0.25">
      <c r="A138" s="17" t="s">
        <v>2346</v>
      </c>
      <c r="B138" s="18" t="s">
        <v>2271</v>
      </c>
      <c r="C138" s="18" t="s">
        <v>2272</v>
      </c>
    </row>
    <row r="139" spans="1:3" x14ac:dyDescent="0.25">
      <c r="A139" s="17" t="s">
        <v>2347</v>
      </c>
      <c r="B139" s="18" t="s">
        <v>2271</v>
      </c>
      <c r="C139" s="18" t="s">
        <v>2272</v>
      </c>
    </row>
    <row r="140" spans="1:3" x14ac:dyDescent="0.25">
      <c r="A140" s="17" t="s">
        <v>2348</v>
      </c>
      <c r="B140" s="18" t="s">
        <v>2271</v>
      </c>
      <c r="C140" s="18" t="s">
        <v>2272</v>
      </c>
    </row>
    <row r="141" spans="1:3" x14ac:dyDescent="0.25">
      <c r="A141" s="17" t="s">
        <v>322</v>
      </c>
      <c r="B141" s="18" t="s">
        <v>2271</v>
      </c>
      <c r="C141" s="18" t="s">
        <v>2272</v>
      </c>
    </row>
    <row r="142" spans="1:3" x14ac:dyDescent="0.25">
      <c r="A142" s="17" t="s">
        <v>2349</v>
      </c>
      <c r="B142" s="18" t="s">
        <v>2350</v>
      </c>
      <c r="C142" s="18" t="s">
        <v>2257</v>
      </c>
    </row>
    <row r="143" spans="1:3" x14ac:dyDescent="0.25">
      <c r="A143" s="17" t="s">
        <v>2351</v>
      </c>
      <c r="B143" s="18" t="s">
        <v>2350</v>
      </c>
      <c r="C143" s="18" t="s">
        <v>2257</v>
      </c>
    </row>
    <row r="144" spans="1:3" x14ac:dyDescent="0.25">
      <c r="A144" s="17" t="s">
        <v>2352</v>
      </c>
      <c r="B144" s="18" t="s">
        <v>2350</v>
      </c>
      <c r="C144" s="18" t="s">
        <v>2257</v>
      </c>
    </row>
    <row r="145" spans="1:3" x14ac:dyDescent="0.25">
      <c r="A145" s="17" t="s">
        <v>2353</v>
      </c>
      <c r="B145" s="18" t="s">
        <v>2350</v>
      </c>
      <c r="C145" s="14" t="s">
        <v>2257</v>
      </c>
    </row>
    <row r="146" spans="1:3" x14ac:dyDescent="0.25">
      <c r="A146" s="17" t="s">
        <v>904</v>
      </c>
      <c r="B146" s="18" t="s">
        <v>2350</v>
      </c>
      <c r="C146" s="18" t="s">
        <v>2257</v>
      </c>
    </row>
    <row r="147" spans="1:3" x14ac:dyDescent="0.25">
      <c r="A147" s="17" t="s">
        <v>2354</v>
      </c>
      <c r="B147" s="18" t="s">
        <v>2260</v>
      </c>
      <c r="C147" s="18" t="s">
        <v>2261</v>
      </c>
    </row>
    <row r="148" spans="1:3" x14ac:dyDescent="0.25">
      <c r="A148" s="17" t="s">
        <v>2355</v>
      </c>
      <c r="B148" s="18" t="s">
        <v>2254</v>
      </c>
      <c r="C148" s="18" t="s">
        <v>2255</v>
      </c>
    </row>
    <row r="149" spans="1:3" x14ac:dyDescent="0.25">
      <c r="A149" s="17" t="s">
        <v>2356</v>
      </c>
      <c r="B149" s="18" t="s">
        <v>2254</v>
      </c>
      <c r="C149" s="18" t="s">
        <v>2255</v>
      </c>
    </row>
    <row r="150" spans="1:3" x14ac:dyDescent="0.25">
      <c r="A150" s="17" t="s">
        <v>1557</v>
      </c>
      <c r="B150" s="18" t="s">
        <v>2254</v>
      </c>
      <c r="C150" s="18" t="s">
        <v>2255</v>
      </c>
    </row>
    <row r="151" spans="1:3" x14ac:dyDescent="0.25">
      <c r="A151" s="17" t="s">
        <v>2357</v>
      </c>
      <c r="B151" s="18" t="s">
        <v>2254</v>
      </c>
      <c r="C151" s="18" t="s">
        <v>2255</v>
      </c>
    </row>
    <row r="152" spans="1:3" x14ac:dyDescent="0.25">
      <c r="A152" s="17" t="s">
        <v>2159</v>
      </c>
      <c r="B152" s="18" t="s">
        <v>2254</v>
      </c>
      <c r="C152" s="18" t="s">
        <v>2255</v>
      </c>
    </row>
    <row r="153" spans="1:3" x14ac:dyDescent="0.25">
      <c r="A153" s="17" t="s">
        <v>2358</v>
      </c>
      <c r="B153" s="18" t="s">
        <v>2254</v>
      </c>
      <c r="C153" s="18" t="s">
        <v>2255</v>
      </c>
    </row>
    <row r="154" spans="1:3" x14ac:dyDescent="0.25">
      <c r="A154" s="17" t="s">
        <v>1170</v>
      </c>
      <c r="B154" s="18" t="s">
        <v>2254</v>
      </c>
      <c r="C154" s="18" t="s">
        <v>2255</v>
      </c>
    </row>
    <row r="155" spans="1:3" x14ac:dyDescent="0.25">
      <c r="A155" s="17" t="s">
        <v>1099</v>
      </c>
      <c r="B155" s="18" t="s">
        <v>2254</v>
      </c>
      <c r="C155" s="18" t="s">
        <v>2255</v>
      </c>
    </row>
    <row r="156" spans="1:3" x14ac:dyDescent="0.25">
      <c r="A156" s="17" t="s">
        <v>2359</v>
      </c>
      <c r="B156" s="18" t="s">
        <v>2254</v>
      </c>
      <c r="C156" s="18" t="s">
        <v>2255</v>
      </c>
    </row>
    <row r="157" spans="1:3" x14ac:dyDescent="0.25">
      <c r="A157" s="17" t="s">
        <v>2360</v>
      </c>
      <c r="B157" s="18" t="s">
        <v>2256</v>
      </c>
      <c r="C157" s="18" t="s">
        <v>2257</v>
      </c>
    </row>
    <row r="158" spans="1:3" x14ac:dyDescent="0.25">
      <c r="A158" s="17" t="s">
        <v>2361</v>
      </c>
      <c r="B158" s="18" t="s">
        <v>2256</v>
      </c>
      <c r="C158" s="18" t="s">
        <v>2257</v>
      </c>
    </row>
    <row r="159" spans="1:3" x14ac:dyDescent="0.25">
      <c r="A159" s="17" t="s">
        <v>836</v>
      </c>
      <c r="B159" s="18" t="s">
        <v>2256</v>
      </c>
      <c r="C159" s="18" t="s">
        <v>2257</v>
      </c>
    </row>
    <row r="160" spans="1:3" x14ac:dyDescent="0.25">
      <c r="A160" s="17" t="s">
        <v>2362</v>
      </c>
      <c r="B160" s="18" t="s">
        <v>2260</v>
      </c>
      <c r="C160" s="18" t="s">
        <v>2261</v>
      </c>
    </row>
    <row r="161" spans="1:3" x14ac:dyDescent="0.25">
      <c r="A161" s="17" t="s">
        <v>2363</v>
      </c>
      <c r="B161" s="18" t="s">
        <v>2260</v>
      </c>
      <c r="C161" s="18" t="s">
        <v>2261</v>
      </c>
    </row>
    <row r="162" spans="1:3" x14ac:dyDescent="0.25">
      <c r="A162" s="17" t="s">
        <v>2364</v>
      </c>
      <c r="B162" s="18" t="s">
        <v>2260</v>
      </c>
      <c r="C162" s="18" t="s">
        <v>2261</v>
      </c>
    </row>
    <row r="163" spans="1:3" x14ac:dyDescent="0.25">
      <c r="A163" s="17" t="s">
        <v>2365</v>
      </c>
      <c r="B163" s="18" t="s">
        <v>2366</v>
      </c>
      <c r="C163" s="18" t="s">
        <v>2367</v>
      </c>
    </row>
    <row r="164" spans="1:3" x14ac:dyDescent="0.25">
      <c r="A164" s="17" t="s">
        <v>2121</v>
      </c>
      <c r="B164" s="18" t="s">
        <v>2366</v>
      </c>
      <c r="C164" s="18" t="s">
        <v>2367</v>
      </c>
    </row>
    <row r="165" spans="1:3" x14ac:dyDescent="0.25">
      <c r="A165" s="17" t="s">
        <v>942</v>
      </c>
      <c r="B165" s="18" t="s">
        <v>2366</v>
      </c>
      <c r="C165" s="18" t="s">
        <v>2367</v>
      </c>
    </row>
    <row r="166" spans="1:3" x14ac:dyDescent="0.25">
      <c r="A166" s="18" t="s">
        <v>2034</v>
      </c>
      <c r="B166" s="18" t="s">
        <v>2366</v>
      </c>
      <c r="C166" s="18" t="s">
        <v>2367</v>
      </c>
    </row>
    <row r="167" spans="1:3" x14ac:dyDescent="0.25">
      <c r="A167" s="18" t="s">
        <v>2368</v>
      </c>
      <c r="B167" s="18" t="s">
        <v>2271</v>
      </c>
      <c r="C167" s="18" t="s">
        <v>2272</v>
      </c>
    </row>
    <row r="168" spans="1:3" x14ac:dyDescent="0.25">
      <c r="A168" s="18" t="s">
        <v>2369</v>
      </c>
      <c r="B168" s="18" t="s">
        <v>2271</v>
      </c>
      <c r="C168" s="18" t="s">
        <v>2272</v>
      </c>
    </row>
    <row r="169" spans="1:3" x14ac:dyDescent="0.25">
      <c r="A169" s="18" t="s">
        <v>2370</v>
      </c>
      <c r="B169" s="18" t="s">
        <v>2271</v>
      </c>
      <c r="C169" s="18" t="s">
        <v>2272</v>
      </c>
    </row>
    <row r="170" spans="1:3" x14ac:dyDescent="0.25">
      <c r="A170" s="18" t="s">
        <v>2371</v>
      </c>
      <c r="B170" s="18" t="s">
        <v>2271</v>
      </c>
      <c r="C170" s="18" t="s">
        <v>2272</v>
      </c>
    </row>
    <row r="171" spans="1:3" x14ac:dyDescent="0.25">
      <c r="A171" s="18" t="s">
        <v>2372</v>
      </c>
      <c r="B171" s="18" t="s">
        <v>2271</v>
      </c>
      <c r="C171" s="18" t="s">
        <v>2272</v>
      </c>
    </row>
    <row r="172" spans="1:3" x14ac:dyDescent="0.25">
      <c r="A172" s="17" t="s">
        <v>220</v>
      </c>
      <c r="B172" s="18" t="s">
        <v>2254</v>
      </c>
      <c r="C172" s="18" t="s">
        <v>2255</v>
      </c>
    </row>
    <row r="173" spans="1:3" x14ac:dyDescent="0.25">
      <c r="A173" s="18" t="s">
        <v>2373</v>
      </c>
      <c r="B173" s="18" t="s">
        <v>2254</v>
      </c>
      <c r="C173" s="18" t="s">
        <v>2255</v>
      </c>
    </row>
    <row r="174" spans="1:3" x14ac:dyDescent="0.25">
      <c r="A174" s="18" t="s">
        <v>2374</v>
      </c>
      <c r="B174" s="18" t="s">
        <v>2254</v>
      </c>
      <c r="C174" s="18" t="s">
        <v>2255</v>
      </c>
    </row>
    <row r="175" spans="1:3" x14ac:dyDescent="0.25">
      <c r="A175" s="17" t="s">
        <v>2375</v>
      </c>
      <c r="B175" s="18" t="s">
        <v>2254</v>
      </c>
      <c r="C175" s="18" t="s">
        <v>2255</v>
      </c>
    </row>
    <row r="176" spans="1:3" x14ac:dyDescent="0.25">
      <c r="A176" s="18" t="s">
        <v>2376</v>
      </c>
      <c r="B176" s="18" t="s">
        <v>2254</v>
      </c>
      <c r="C176" s="18" t="s">
        <v>2255</v>
      </c>
    </row>
    <row r="177" spans="1:3" x14ac:dyDescent="0.25">
      <c r="A177" s="18" t="s">
        <v>1791</v>
      </c>
      <c r="B177" s="18" t="s">
        <v>2254</v>
      </c>
      <c r="C177" s="18" t="s">
        <v>2255</v>
      </c>
    </row>
    <row r="178" spans="1:3" x14ac:dyDescent="0.25">
      <c r="A178" s="18" t="s">
        <v>2377</v>
      </c>
      <c r="B178" s="18" t="s">
        <v>2254</v>
      </c>
      <c r="C178" s="18" t="s">
        <v>2255</v>
      </c>
    </row>
    <row r="179" spans="1:3" x14ac:dyDescent="0.25">
      <c r="A179" s="18" t="s">
        <v>914</v>
      </c>
      <c r="B179" s="18" t="s">
        <v>2254</v>
      </c>
      <c r="C179" s="18" t="s">
        <v>2255</v>
      </c>
    </row>
    <row r="180" spans="1:3" x14ac:dyDescent="0.25">
      <c r="A180" s="17" t="s">
        <v>600</v>
      </c>
      <c r="B180" s="18" t="s">
        <v>2254</v>
      </c>
      <c r="C180" s="18" t="s">
        <v>2255</v>
      </c>
    </row>
    <row r="181" spans="1:3" x14ac:dyDescent="0.25">
      <c r="A181" s="18" t="s">
        <v>2378</v>
      </c>
      <c r="B181" s="18" t="s">
        <v>2254</v>
      </c>
      <c r="C181" s="18" t="s">
        <v>2255</v>
      </c>
    </row>
    <row r="182" spans="1:3" x14ac:dyDescent="0.25">
      <c r="A182" s="18" t="s">
        <v>333</v>
      </c>
      <c r="B182" s="18" t="s">
        <v>2254</v>
      </c>
      <c r="C182" s="18" t="s">
        <v>2255</v>
      </c>
    </row>
    <row r="183" spans="1:3" x14ac:dyDescent="0.25">
      <c r="A183" s="18" t="s">
        <v>2379</v>
      </c>
      <c r="B183" s="18" t="s">
        <v>2256</v>
      </c>
      <c r="C183" s="18" t="s">
        <v>2257</v>
      </c>
    </row>
    <row r="184" spans="1:3" x14ac:dyDescent="0.25">
      <c r="A184" s="17" t="s">
        <v>2380</v>
      </c>
      <c r="B184" s="18" t="s">
        <v>2256</v>
      </c>
      <c r="C184" s="18" t="s">
        <v>2257</v>
      </c>
    </row>
    <row r="185" spans="1:3" x14ac:dyDescent="0.25">
      <c r="A185" s="17" t="s">
        <v>2381</v>
      </c>
      <c r="B185" s="18" t="s">
        <v>2256</v>
      </c>
      <c r="C185" s="18" t="s">
        <v>2257</v>
      </c>
    </row>
    <row r="186" spans="1:3" x14ac:dyDescent="0.25">
      <c r="A186" s="17" t="s">
        <v>2382</v>
      </c>
      <c r="B186" s="18" t="s">
        <v>2256</v>
      </c>
      <c r="C186" s="18" t="s">
        <v>2257</v>
      </c>
    </row>
    <row r="187" spans="1:3" x14ac:dyDescent="0.25">
      <c r="A187" s="17" t="s">
        <v>2383</v>
      </c>
      <c r="B187" s="18" t="s">
        <v>2256</v>
      </c>
      <c r="C187" s="18" t="s">
        <v>2257</v>
      </c>
    </row>
    <row r="188" spans="1:3" x14ac:dyDescent="0.25">
      <c r="A188" s="17" t="s">
        <v>2384</v>
      </c>
      <c r="B188" s="18" t="s">
        <v>2256</v>
      </c>
      <c r="C188" s="18" t="s">
        <v>2257</v>
      </c>
    </row>
    <row r="189" spans="1:3" x14ac:dyDescent="0.25">
      <c r="A189" s="17" t="s">
        <v>2385</v>
      </c>
      <c r="B189" s="18" t="s">
        <v>2260</v>
      </c>
      <c r="C189" s="18" t="s">
        <v>2261</v>
      </c>
    </row>
    <row r="190" spans="1:3" x14ac:dyDescent="0.25">
      <c r="A190" s="18" t="s">
        <v>2386</v>
      </c>
      <c r="B190" s="18" t="s">
        <v>2271</v>
      </c>
      <c r="C190" s="18" t="s">
        <v>2272</v>
      </c>
    </row>
    <row r="191" spans="1:3" x14ac:dyDescent="0.25">
      <c r="A191" s="18" t="s">
        <v>2387</v>
      </c>
      <c r="B191" s="18" t="s">
        <v>2256</v>
      </c>
      <c r="C191" s="18" t="s">
        <v>2257</v>
      </c>
    </row>
    <row r="192" spans="1:3" x14ac:dyDescent="0.25">
      <c r="A192" s="18" t="s">
        <v>2388</v>
      </c>
      <c r="B192" s="18" t="s">
        <v>2366</v>
      </c>
      <c r="C192" s="18" t="s">
        <v>2367</v>
      </c>
    </row>
    <row r="193" spans="1:3" x14ac:dyDescent="0.25">
      <c r="A193" s="17" t="s">
        <v>2389</v>
      </c>
      <c r="B193" s="18" t="s">
        <v>2256</v>
      </c>
      <c r="C193" s="18" t="s">
        <v>2257</v>
      </c>
    </row>
    <row r="194" spans="1:3" x14ac:dyDescent="0.25">
      <c r="A194" s="17" t="s">
        <v>2390</v>
      </c>
      <c r="B194" s="18" t="s">
        <v>2256</v>
      </c>
      <c r="C194" s="18" t="s">
        <v>2257</v>
      </c>
    </row>
    <row r="195" spans="1:3" x14ac:dyDescent="0.25">
      <c r="A195" s="18" t="s">
        <v>2391</v>
      </c>
      <c r="B195" s="18" t="s">
        <v>2256</v>
      </c>
      <c r="C195" s="18" t="s">
        <v>2257</v>
      </c>
    </row>
    <row r="196" spans="1:3" x14ac:dyDescent="0.25">
      <c r="A196" s="18" t="s">
        <v>2392</v>
      </c>
      <c r="B196" s="18" t="s">
        <v>2350</v>
      </c>
      <c r="C196" s="18" t="s">
        <v>2257</v>
      </c>
    </row>
    <row r="197" spans="1:3" x14ac:dyDescent="0.25">
      <c r="A197" s="18" t="s">
        <v>2011</v>
      </c>
      <c r="B197" s="18" t="s">
        <v>2350</v>
      </c>
      <c r="C197" s="18" t="s">
        <v>2257</v>
      </c>
    </row>
    <row r="198" spans="1:3" x14ac:dyDescent="0.25">
      <c r="A198" s="17" t="s">
        <v>2393</v>
      </c>
      <c r="B198" s="18" t="s">
        <v>2256</v>
      </c>
      <c r="C198" s="18" t="s">
        <v>2257</v>
      </c>
    </row>
    <row r="199" spans="1:3" x14ac:dyDescent="0.25">
      <c r="A199" s="18" t="s">
        <v>2394</v>
      </c>
      <c r="B199" s="18" t="s">
        <v>2256</v>
      </c>
      <c r="C199" s="18" t="s">
        <v>2257</v>
      </c>
    </row>
    <row r="200" spans="1:3" x14ac:dyDescent="0.25">
      <c r="A200" s="18" t="s">
        <v>2395</v>
      </c>
      <c r="B200" s="18" t="s">
        <v>2350</v>
      </c>
      <c r="C200" s="18" t="s">
        <v>2257</v>
      </c>
    </row>
    <row r="201" spans="1:3" x14ac:dyDescent="0.25">
      <c r="A201" s="18" t="s">
        <v>77</v>
      </c>
      <c r="B201" s="18" t="s">
        <v>2350</v>
      </c>
      <c r="C201" s="18" t="s">
        <v>2257</v>
      </c>
    </row>
    <row r="202" spans="1:3" x14ac:dyDescent="0.25">
      <c r="A202" s="18" t="s">
        <v>280</v>
      </c>
      <c r="B202" s="18" t="s">
        <v>2366</v>
      </c>
      <c r="C202" s="18" t="s">
        <v>2367</v>
      </c>
    </row>
    <row r="203" spans="1:3" x14ac:dyDescent="0.25">
      <c r="A203" s="17" t="s">
        <v>1159</v>
      </c>
      <c r="B203" s="18" t="s">
        <v>2366</v>
      </c>
      <c r="C203" s="18" t="s">
        <v>2367</v>
      </c>
    </row>
    <row r="204" spans="1:3" x14ac:dyDescent="0.25">
      <c r="A204" s="18" t="s">
        <v>2396</v>
      </c>
      <c r="B204" s="18" t="s">
        <v>2254</v>
      </c>
      <c r="C204" s="18" t="s">
        <v>2255</v>
      </c>
    </row>
    <row r="205" spans="1:3" x14ac:dyDescent="0.25">
      <c r="A205" s="18" t="s">
        <v>2397</v>
      </c>
      <c r="B205" s="18" t="s">
        <v>2254</v>
      </c>
      <c r="C205" s="18" t="s">
        <v>2255</v>
      </c>
    </row>
    <row r="206" spans="1:3" x14ac:dyDescent="0.25">
      <c r="A206" s="18" t="s">
        <v>2051</v>
      </c>
      <c r="B206" s="18" t="s">
        <v>2256</v>
      </c>
      <c r="C206" s="18" t="s">
        <v>2257</v>
      </c>
    </row>
    <row r="207" spans="1:3" x14ac:dyDescent="0.25">
      <c r="A207" s="18" t="s">
        <v>1309</v>
      </c>
      <c r="B207" s="18" t="s">
        <v>2256</v>
      </c>
      <c r="C207" s="18" t="s">
        <v>2257</v>
      </c>
    </row>
    <row r="208" spans="1:3" x14ac:dyDescent="0.25">
      <c r="A208" s="18" t="s">
        <v>2398</v>
      </c>
      <c r="B208" s="18" t="s">
        <v>2256</v>
      </c>
      <c r="C208" s="18" t="s">
        <v>2257</v>
      </c>
    </row>
    <row r="209" spans="1:3" x14ac:dyDescent="0.25">
      <c r="A209" s="18" t="s">
        <v>2399</v>
      </c>
      <c r="B209" s="18" t="s">
        <v>2271</v>
      </c>
      <c r="C209" s="18" t="s">
        <v>2272</v>
      </c>
    </row>
    <row r="210" spans="1:3" x14ac:dyDescent="0.25">
      <c r="A210" s="18" t="s">
        <v>2400</v>
      </c>
      <c r="B210" s="18" t="s">
        <v>2271</v>
      </c>
      <c r="C210" s="18" t="s">
        <v>2272</v>
      </c>
    </row>
    <row r="211" spans="1:3" x14ac:dyDescent="0.25">
      <c r="A211" s="18" t="s">
        <v>1351</v>
      </c>
      <c r="B211" s="18" t="s">
        <v>2271</v>
      </c>
      <c r="C211" s="18" t="s">
        <v>2272</v>
      </c>
    </row>
    <row r="212" spans="1:3" x14ac:dyDescent="0.25">
      <c r="A212" s="17" t="s">
        <v>1692</v>
      </c>
      <c r="B212" s="18" t="s">
        <v>2254</v>
      </c>
      <c r="C212" s="18" t="s">
        <v>2255</v>
      </c>
    </row>
    <row r="213" spans="1:3" x14ac:dyDescent="0.25">
      <c r="A213" s="17" t="s">
        <v>1604</v>
      </c>
      <c r="B213" s="18" t="s">
        <v>2254</v>
      </c>
      <c r="C213" s="18" t="s">
        <v>2255</v>
      </c>
    </row>
    <row r="214" spans="1:3" x14ac:dyDescent="0.25">
      <c r="A214" s="17" t="s">
        <v>2401</v>
      </c>
      <c r="B214" s="18" t="s">
        <v>2260</v>
      </c>
      <c r="C214" s="18" t="s">
        <v>2261</v>
      </c>
    </row>
    <row r="215" spans="1:3" x14ac:dyDescent="0.25">
      <c r="A215" s="17" t="s">
        <v>2402</v>
      </c>
      <c r="B215" s="18" t="s">
        <v>2350</v>
      </c>
      <c r="C215" s="18" t="s">
        <v>2257</v>
      </c>
    </row>
    <row r="216" spans="1:3" x14ac:dyDescent="0.25">
      <c r="A216" s="18" t="s">
        <v>1685</v>
      </c>
      <c r="B216" s="18" t="s">
        <v>2254</v>
      </c>
      <c r="C216" s="18" t="s">
        <v>2255</v>
      </c>
    </row>
    <row r="217" spans="1:3" x14ac:dyDescent="0.25">
      <c r="A217" s="18" t="s">
        <v>2403</v>
      </c>
      <c r="B217" s="18" t="s">
        <v>2260</v>
      </c>
      <c r="C217" s="18" t="s">
        <v>2261</v>
      </c>
    </row>
    <row r="218" spans="1:3" x14ac:dyDescent="0.25">
      <c r="A218" s="18" t="s">
        <v>495</v>
      </c>
      <c r="B218" s="18" t="s">
        <v>2350</v>
      </c>
      <c r="C218" s="18" t="s">
        <v>2257</v>
      </c>
    </row>
    <row r="219" spans="1:3" x14ac:dyDescent="0.25">
      <c r="A219" s="18" t="s">
        <v>1431</v>
      </c>
      <c r="B219" s="18" t="s">
        <v>2254</v>
      </c>
      <c r="C219" s="18" t="s">
        <v>2255</v>
      </c>
    </row>
    <row r="220" spans="1:3" x14ac:dyDescent="0.25">
      <c r="A220" s="18" t="s">
        <v>1221</v>
      </c>
      <c r="B220" s="18" t="s">
        <v>2271</v>
      </c>
      <c r="C220" s="18" t="s">
        <v>2272</v>
      </c>
    </row>
    <row r="221" spans="1:3" x14ac:dyDescent="0.25">
      <c r="A221" s="18" t="s">
        <v>2404</v>
      </c>
      <c r="B221" s="18" t="s">
        <v>2260</v>
      </c>
      <c r="C221" s="18" t="s">
        <v>2261</v>
      </c>
    </row>
    <row r="222" spans="1:3" x14ac:dyDescent="0.25">
      <c r="A222" s="17" t="s">
        <v>2405</v>
      </c>
      <c r="B222" s="18" t="s">
        <v>2260</v>
      </c>
      <c r="C222" s="18" t="s">
        <v>2261</v>
      </c>
    </row>
    <row r="223" spans="1:3" x14ac:dyDescent="0.25">
      <c r="A223" s="18" t="s">
        <v>2406</v>
      </c>
      <c r="B223" s="18" t="s">
        <v>2350</v>
      </c>
      <c r="C223" s="18" t="s">
        <v>2257</v>
      </c>
    </row>
    <row r="224" spans="1:3" x14ac:dyDescent="0.25">
      <c r="A224" s="18" t="s">
        <v>2407</v>
      </c>
      <c r="B224" s="18" t="s">
        <v>2350</v>
      </c>
      <c r="C224" s="18" t="s">
        <v>2257</v>
      </c>
    </row>
    <row r="225" spans="1:3" x14ac:dyDescent="0.25">
      <c r="A225" s="18" t="s">
        <v>2408</v>
      </c>
      <c r="B225" s="18" t="s">
        <v>2350</v>
      </c>
      <c r="C225" s="18" t="s">
        <v>2257</v>
      </c>
    </row>
    <row r="226" spans="1:3" x14ac:dyDescent="0.25">
      <c r="A226" s="18" t="s">
        <v>2409</v>
      </c>
      <c r="B226" s="18" t="s">
        <v>2350</v>
      </c>
      <c r="C226" s="18" t="s">
        <v>2257</v>
      </c>
    </row>
    <row r="227" spans="1:3" x14ac:dyDescent="0.25">
      <c r="A227" s="18" t="s">
        <v>2410</v>
      </c>
      <c r="B227" s="18" t="s">
        <v>2350</v>
      </c>
      <c r="C227" s="18" t="s">
        <v>2257</v>
      </c>
    </row>
    <row r="228" spans="1:3" x14ac:dyDescent="0.25">
      <c r="A228" s="17" t="s">
        <v>2411</v>
      </c>
      <c r="B228" s="18" t="s">
        <v>2350</v>
      </c>
      <c r="C228" s="18" t="s">
        <v>2257</v>
      </c>
    </row>
    <row r="229" spans="1:3" x14ac:dyDescent="0.25">
      <c r="A229" s="18" t="s">
        <v>301</v>
      </c>
      <c r="B229" s="18" t="s">
        <v>2350</v>
      </c>
      <c r="C229" s="18" t="s">
        <v>2257</v>
      </c>
    </row>
    <row r="230" spans="1:3" x14ac:dyDescent="0.25">
      <c r="A230" s="18" t="s">
        <v>2412</v>
      </c>
      <c r="B230" s="18" t="s">
        <v>2350</v>
      </c>
      <c r="C230" s="18" t="s">
        <v>2257</v>
      </c>
    </row>
    <row r="231" spans="1:3" x14ac:dyDescent="0.25">
      <c r="A231" s="18" t="s">
        <v>2413</v>
      </c>
      <c r="B231" s="18" t="s">
        <v>2350</v>
      </c>
      <c r="C231" s="18" t="s">
        <v>2257</v>
      </c>
    </row>
    <row r="232" spans="1:3" x14ac:dyDescent="0.25">
      <c r="A232" s="18" t="s">
        <v>2414</v>
      </c>
      <c r="B232" s="18" t="s">
        <v>2350</v>
      </c>
      <c r="C232" s="18" t="s">
        <v>2257</v>
      </c>
    </row>
    <row r="233" spans="1:3" x14ac:dyDescent="0.25">
      <c r="A233" s="18" t="s">
        <v>1630</v>
      </c>
      <c r="B233" s="18" t="s">
        <v>2350</v>
      </c>
      <c r="C233" s="18" t="s">
        <v>2257</v>
      </c>
    </row>
    <row r="234" spans="1:3" x14ac:dyDescent="0.25">
      <c r="A234" s="18" t="s">
        <v>2415</v>
      </c>
      <c r="B234" s="18" t="s">
        <v>2350</v>
      </c>
      <c r="C234" s="18" t="s">
        <v>2257</v>
      </c>
    </row>
    <row r="235" spans="1:3" x14ac:dyDescent="0.25">
      <c r="A235" s="18" t="s">
        <v>2416</v>
      </c>
      <c r="B235" s="18" t="s">
        <v>2350</v>
      </c>
      <c r="C235" s="18" t="s">
        <v>2257</v>
      </c>
    </row>
    <row r="236" spans="1:3" x14ac:dyDescent="0.25">
      <c r="A236" s="18" t="s">
        <v>2417</v>
      </c>
      <c r="B236" s="18" t="s">
        <v>2350</v>
      </c>
      <c r="C236" s="18" t="s">
        <v>2257</v>
      </c>
    </row>
    <row r="237" spans="1:3" x14ac:dyDescent="0.25">
      <c r="A237" s="17" t="s">
        <v>748</v>
      </c>
      <c r="B237" s="18" t="s">
        <v>2350</v>
      </c>
      <c r="C237" s="18" t="s">
        <v>2257</v>
      </c>
    </row>
    <row r="238" spans="1:3" x14ac:dyDescent="0.25">
      <c r="A238" s="18" t="s">
        <v>2418</v>
      </c>
      <c r="B238" s="18" t="s">
        <v>2350</v>
      </c>
      <c r="C238" s="18" t="s">
        <v>2257</v>
      </c>
    </row>
    <row r="239" spans="1:3" x14ac:dyDescent="0.25">
      <c r="A239" s="18" t="s">
        <v>239</v>
      </c>
      <c r="B239" s="18" t="s">
        <v>2350</v>
      </c>
      <c r="C239" s="18" t="s">
        <v>2257</v>
      </c>
    </row>
    <row r="240" spans="1:3" x14ac:dyDescent="0.25">
      <c r="A240" s="18" t="s">
        <v>2419</v>
      </c>
      <c r="B240" s="18" t="s">
        <v>2350</v>
      </c>
      <c r="C240" s="18" t="s">
        <v>2257</v>
      </c>
    </row>
    <row r="241" spans="1:3" x14ac:dyDescent="0.25">
      <c r="A241" s="18" t="s">
        <v>2420</v>
      </c>
      <c r="B241" s="18" t="s">
        <v>2350</v>
      </c>
      <c r="C241" s="18" t="s">
        <v>2257</v>
      </c>
    </row>
    <row r="242" spans="1:3" x14ac:dyDescent="0.25">
      <c r="A242" s="18" t="s">
        <v>2421</v>
      </c>
      <c r="B242" s="18" t="s">
        <v>2350</v>
      </c>
      <c r="C242" s="18" t="s">
        <v>2257</v>
      </c>
    </row>
    <row r="243" spans="1:3" x14ac:dyDescent="0.25">
      <c r="A243" s="18" t="s">
        <v>2422</v>
      </c>
      <c r="B243" s="18" t="s">
        <v>2350</v>
      </c>
      <c r="C243" s="18" t="s">
        <v>2257</v>
      </c>
    </row>
    <row r="244" spans="1:3" x14ac:dyDescent="0.25">
      <c r="A244" s="17" t="s">
        <v>2423</v>
      </c>
      <c r="B244" s="18" t="s">
        <v>2350</v>
      </c>
      <c r="C244" s="18" t="s">
        <v>2257</v>
      </c>
    </row>
    <row r="245" spans="1:3" x14ac:dyDescent="0.25">
      <c r="A245" s="18" t="s">
        <v>2424</v>
      </c>
      <c r="B245" s="18" t="s">
        <v>2254</v>
      </c>
      <c r="C245" s="18" t="s">
        <v>2255</v>
      </c>
    </row>
    <row r="246" spans="1:3" x14ac:dyDescent="0.25">
      <c r="A246" s="18" t="s">
        <v>2425</v>
      </c>
      <c r="B246" s="18" t="s">
        <v>2254</v>
      </c>
      <c r="C246" s="18" t="s">
        <v>2255</v>
      </c>
    </row>
    <row r="247" spans="1:3" x14ac:dyDescent="0.25">
      <c r="A247" s="18" t="s">
        <v>2426</v>
      </c>
      <c r="B247" s="18" t="s">
        <v>2254</v>
      </c>
      <c r="C247" s="18" t="s">
        <v>2255</v>
      </c>
    </row>
    <row r="248" spans="1:3" x14ac:dyDescent="0.25">
      <c r="A248" s="17" t="s">
        <v>1241</v>
      </c>
      <c r="B248" s="18" t="s">
        <v>2271</v>
      </c>
      <c r="C248" s="18" t="s">
        <v>2272</v>
      </c>
    </row>
    <row r="249" spans="1:3" x14ac:dyDescent="0.25">
      <c r="A249" s="18" t="s">
        <v>1033</v>
      </c>
      <c r="B249" s="18" t="s">
        <v>2271</v>
      </c>
      <c r="C249" s="18" t="s">
        <v>2272</v>
      </c>
    </row>
    <row r="250" spans="1:3" x14ac:dyDescent="0.25">
      <c r="A250" s="17" t="s">
        <v>701</v>
      </c>
      <c r="B250" s="18" t="s">
        <v>2260</v>
      </c>
      <c r="C250" s="18" t="s">
        <v>2261</v>
      </c>
    </row>
    <row r="251" spans="1:3" x14ac:dyDescent="0.25">
      <c r="A251" s="17" t="s">
        <v>2427</v>
      </c>
      <c r="B251" s="18" t="s">
        <v>2254</v>
      </c>
      <c r="C251" s="18" t="s">
        <v>2255</v>
      </c>
    </row>
    <row r="252" spans="1:3" x14ac:dyDescent="0.25">
      <c r="A252" s="18" t="s">
        <v>1732</v>
      </c>
      <c r="B252" s="18" t="s">
        <v>2366</v>
      </c>
      <c r="C252" s="18" t="s">
        <v>2367</v>
      </c>
    </row>
    <row r="253" spans="1:3" x14ac:dyDescent="0.25">
      <c r="A253" s="18" t="s">
        <v>2428</v>
      </c>
      <c r="B253" s="18" t="s">
        <v>2366</v>
      </c>
      <c r="C253" s="18" t="s">
        <v>2367</v>
      </c>
    </row>
    <row r="254" spans="1:3" x14ac:dyDescent="0.25">
      <c r="A254" s="18" t="s">
        <v>1326</v>
      </c>
      <c r="B254" s="18" t="s">
        <v>2366</v>
      </c>
      <c r="C254" s="18" t="s">
        <v>2367</v>
      </c>
    </row>
    <row r="255" spans="1:3" x14ac:dyDescent="0.25">
      <c r="A255" s="18" t="s">
        <v>476</v>
      </c>
      <c r="B255" s="18" t="s">
        <v>2366</v>
      </c>
      <c r="C255" s="18" t="s">
        <v>2367</v>
      </c>
    </row>
    <row r="256" spans="1:3" x14ac:dyDescent="0.25">
      <c r="A256" s="18" t="s">
        <v>1476</v>
      </c>
      <c r="B256" s="18" t="s">
        <v>2254</v>
      </c>
      <c r="C256" s="18" t="s">
        <v>2255</v>
      </c>
    </row>
    <row r="257" spans="1:3" x14ac:dyDescent="0.25">
      <c r="A257" s="18" t="s">
        <v>2429</v>
      </c>
      <c r="B257" s="18" t="s">
        <v>2254</v>
      </c>
      <c r="C257" s="18" t="s">
        <v>2255</v>
      </c>
    </row>
    <row r="258" spans="1:3" x14ac:dyDescent="0.25">
      <c r="A258" s="18" t="s">
        <v>2430</v>
      </c>
      <c r="B258" s="18" t="s">
        <v>2254</v>
      </c>
      <c r="C258" s="18" t="s">
        <v>2255</v>
      </c>
    </row>
    <row r="259" spans="1:3" x14ac:dyDescent="0.25">
      <c r="A259" s="17" t="s">
        <v>1927</v>
      </c>
      <c r="B259" s="18" t="s">
        <v>2254</v>
      </c>
      <c r="C259" s="18" t="s">
        <v>2255</v>
      </c>
    </row>
    <row r="260" spans="1:3" x14ac:dyDescent="0.25">
      <c r="A260" s="18" t="s">
        <v>247</v>
      </c>
      <c r="B260" s="18" t="s">
        <v>2254</v>
      </c>
      <c r="C260" s="18" t="s">
        <v>2255</v>
      </c>
    </row>
    <row r="261" spans="1:3" x14ac:dyDescent="0.25">
      <c r="A261" s="17" t="s">
        <v>1506</v>
      </c>
      <c r="B261" s="18" t="s">
        <v>2254</v>
      </c>
      <c r="C261" s="18" t="s">
        <v>2255</v>
      </c>
    </row>
    <row r="262" spans="1:3" x14ac:dyDescent="0.25">
      <c r="A262" s="17" t="s">
        <v>2431</v>
      </c>
      <c r="B262" s="18" t="s">
        <v>2254</v>
      </c>
      <c r="C262" s="18" t="s">
        <v>2255</v>
      </c>
    </row>
    <row r="263" spans="1:3" x14ac:dyDescent="0.25">
      <c r="A263" s="17" t="s">
        <v>2432</v>
      </c>
      <c r="B263" s="18" t="s">
        <v>2254</v>
      </c>
      <c r="C263" s="18" t="s">
        <v>2255</v>
      </c>
    </row>
    <row r="264" spans="1:3" x14ac:dyDescent="0.25">
      <c r="A264" s="17" t="s">
        <v>2433</v>
      </c>
      <c r="B264" s="18" t="s">
        <v>2434</v>
      </c>
      <c r="C264" s="18" t="s">
        <v>2435</v>
      </c>
    </row>
    <row r="265" spans="1:3" x14ac:dyDescent="0.25">
      <c r="A265" s="17" t="s">
        <v>1444</v>
      </c>
      <c r="B265" s="18" t="s">
        <v>2434</v>
      </c>
      <c r="C265" s="18" t="s">
        <v>2435</v>
      </c>
    </row>
    <row r="266" spans="1:3" x14ac:dyDescent="0.25">
      <c r="A266" s="17" t="s">
        <v>2436</v>
      </c>
      <c r="B266" s="18" t="s">
        <v>2434</v>
      </c>
      <c r="C266" s="18" t="s">
        <v>2435</v>
      </c>
    </row>
    <row r="267" spans="1:3" x14ac:dyDescent="0.25">
      <c r="A267" s="19" t="s">
        <v>2437</v>
      </c>
      <c r="B267" s="18" t="s">
        <v>2271</v>
      </c>
      <c r="C267" s="18" t="s">
        <v>2272</v>
      </c>
    </row>
    <row r="268" spans="1:3" x14ac:dyDescent="0.25">
      <c r="A268" s="19" t="s">
        <v>396</v>
      </c>
      <c r="B268" s="18" t="s">
        <v>2271</v>
      </c>
      <c r="C268" s="18" t="s">
        <v>2272</v>
      </c>
    </row>
    <row r="269" spans="1:3" x14ac:dyDescent="0.25">
      <c r="A269" s="19" t="s">
        <v>2438</v>
      </c>
      <c r="B269" s="18" t="s">
        <v>2271</v>
      </c>
      <c r="C269" s="18" t="s">
        <v>2272</v>
      </c>
    </row>
    <row r="270" spans="1:3" x14ac:dyDescent="0.25">
      <c r="A270" s="20" t="s">
        <v>2439</v>
      </c>
      <c r="B270" s="18" t="s">
        <v>2271</v>
      </c>
      <c r="C270" s="18" t="s">
        <v>2272</v>
      </c>
    </row>
    <row r="271" spans="1:3" x14ac:dyDescent="0.25">
      <c r="A271" s="20" t="s">
        <v>811</v>
      </c>
      <c r="B271" s="18" t="s">
        <v>2271</v>
      </c>
      <c r="C271" s="18" t="s">
        <v>2272</v>
      </c>
    </row>
    <row r="272" spans="1:3" x14ac:dyDescent="0.25">
      <c r="A272" s="17" t="s">
        <v>2440</v>
      </c>
      <c r="B272" s="18" t="s">
        <v>2260</v>
      </c>
      <c r="C272" s="18" t="s">
        <v>2261</v>
      </c>
    </row>
    <row r="273" spans="1:3" x14ac:dyDescent="0.25">
      <c r="A273" s="17" t="s">
        <v>2441</v>
      </c>
      <c r="B273" s="18" t="s">
        <v>2260</v>
      </c>
      <c r="C273" s="18" t="s">
        <v>2261</v>
      </c>
    </row>
    <row r="274" spans="1:3" x14ac:dyDescent="0.25">
      <c r="A274" s="17" t="s">
        <v>2442</v>
      </c>
      <c r="B274" s="18" t="s">
        <v>2256</v>
      </c>
      <c r="C274" s="18" t="s">
        <v>2257</v>
      </c>
    </row>
    <row r="275" spans="1:3" x14ac:dyDescent="0.25">
      <c r="A275" s="17" t="s">
        <v>212</v>
      </c>
      <c r="B275" s="18" t="s">
        <v>2256</v>
      </c>
      <c r="C275" s="18" t="s">
        <v>2257</v>
      </c>
    </row>
    <row r="276" spans="1:3" x14ac:dyDescent="0.25">
      <c r="A276" s="17" t="s">
        <v>433</v>
      </c>
      <c r="B276" s="18" t="s">
        <v>2256</v>
      </c>
      <c r="C276" s="18" t="s">
        <v>2257</v>
      </c>
    </row>
    <row r="277" spans="1:3" x14ac:dyDescent="0.25">
      <c r="A277" s="17" t="s">
        <v>2443</v>
      </c>
      <c r="B277" s="18" t="s">
        <v>2256</v>
      </c>
      <c r="C277" s="18" t="s">
        <v>2257</v>
      </c>
    </row>
    <row r="278" spans="1:3" x14ac:dyDescent="0.25">
      <c r="A278" s="18" t="s">
        <v>2444</v>
      </c>
      <c r="B278" s="18" t="s">
        <v>2256</v>
      </c>
      <c r="C278" s="18" t="s">
        <v>2257</v>
      </c>
    </row>
    <row r="279" spans="1:3" x14ac:dyDescent="0.25">
      <c r="A279" s="17" t="s">
        <v>2445</v>
      </c>
      <c r="B279" s="18" t="s">
        <v>2366</v>
      </c>
      <c r="C279" s="18" t="s">
        <v>2367</v>
      </c>
    </row>
    <row r="280" spans="1:3" x14ac:dyDescent="0.25">
      <c r="A280" s="17" t="s">
        <v>1642</v>
      </c>
      <c r="B280" s="18" t="s">
        <v>2256</v>
      </c>
      <c r="C280" s="18" t="s">
        <v>2257</v>
      </c>
    </row>
    <row r="281" spans="1:3" x14ac:dyDescent="0.25">
      <c r="A281" s="18" t="s">
        <v>2446</v>
      </c>
      <c r="B281" s="18" t="s">
        <v>2366</v>
      </c>
      <c r="C281" s="18" t="s">
        <v>2367</v>
      </c>
    </row>
    <row r="282" spans="1:3" x14ac:dyDescent="0.25">
      <c r="A282" s="17" t="s">
        <v>2447</v>
      </c>
      <c r="B282" s="18" t="s">
        <v>2366</v>
      </c>
      <c r="C282" s="18" t="s">
        <v>2367</v>
      </c>
    </row>
    <row r="283" spans="1:3" x14ac:dyDescent="0.25">
      <c r="A283" s="17" t="s">
        <v>2448</v>
      </c>
      <c r="B283" s="18" t="s">
        <v>2366</v>
      </c>
      <c r="C283" s="18" t="s">
        <v>2367</v>
      </c>
    </row>
    <row r="284" spans="1:3" x14ac:dyDescent="0.25">
      <c r="A284" s="17" t="s">
        <v>2449</v>
      </c>
      <c r="B284" s="18" t="s">
        <v>2260</v>
      </c>
      <c r="C284" s="18" t="s">
        <v>2261</v>
      </c>
    </row>
    <row r="285" spans="1:3" x14ac:dyDescent="0.25">
      <c r="A285" s="17" t="s">
        <v>2450</v>
      </c>
      <c r="B285" s="18" t="s">
        <v>2350</v>
      </c>
      <c r="C285" s="18" t="s">
        <v>2257</v>
      </c>
    </row>
    <row r="286" spans="1:3" x14ac:dyDescent="0.25">
      <c r="A286" s="17" t="s">
        <v>1805</v>
      </c>
      <c r="B286" s="18" t="s">
        <v>2350</v>
      </c>
      <c r="C286" s="18" t="s">
        <v>2257</v>
      </c>
    </row>
    <row r="287" spans="1:3" x14ac:dyDescent="0.25">
      <c r="A287" s="17" t="s">
        <v>1740</v>
      </c>
      <c r="B287" s="18" t="s">
        <v>2350</v>
      </c>
      <c r="C287" s="18" t="s">
        <v>2257</v>
      </c>
    </row>
    <row r="288" spans="1:3" x14ac:dyDescent="0.25">
      <c r="A288" s="17" t="s">
        <v>2451</v>
      </c>
      <c r="B288" s="18" t="s">
        <v>2366</v>
      </c>
      <c r="C288" s="18" t="s">
        <v>2367</v>
      </c>
    </row>
    <row r="289" spans="1:3" x14ac:dyDescent="0.25">
      <c r="A289" s="17" t="s">
        <v>1042</v>
      </c>
      <c r="B289" s="18" t="s">
        <v>2366</v>
      </c>
      <c r="C289" s="18" t="s">
        <v>2367</v>
      </c>
    </row>
    <row r="290" spans="1:3" x14ac:dyDescent="0.25">
      <c r="A290" s="17" t="s">
        <v>1148</v>
      </c>
      <c r="B290" s="18" t="s">
        <v>2366</v>
      </c>
      <c r="C290" s="18" t="s">
        <v>2367</v>
      </c>
    </row>
    <row r="291" spans="1:3" x14ac:dyDescent="0.25">
      <c r="A291" s="17" t="s">
        <v>2452</v>
      </c>
      <c r="B291" s="18" t="s">
        <v>2434</v>
      </c>
      <c r="C291" s="18" t="s">
        <v>2435</v>
      </c>
    </row>
    <row r="292" spans="1:3" x14ac:dyDescent="0.25">
      <c r="A292" s="17" t="s">
        <v>2453</v>
      </c>
      <c r="B292" s="18" t="s">
        <v>2434</v>
      </c>
      <c r="C292" s="18" t="s">
        <v>2435</v>
      </c>
    </row>
    <row r="293" spans="1:3" x14ac:dyDescent="0.25">
      <c r="A293" s="17" t="s">
        <v>2454</v>
      </c>
      <c r="B293" s="18" t="s">
        <v>2434</v>
      </c>
      <c r="C293" s="18" t="s">
        <v>2435</v>
      </c>
    </row>
    <row r="294" spans="1:3" x14ac:dyDescent="0.25">
      <c r="A294" s="17" t="s">
        <v>2455</v>
      </c>
      <c r="B294" s="18" t="s">
        <v>2434</v>
      </c>
      <c r="C294" s="18" t="s">
        <v>2435</v>
      </c>
    </row>
    <row r="295" spans="1:3" x14ac:dyDescent="0.25">
      <c r="A295" s="17" t="s">
        <v>2456</v>
      </c>
      <c r="B295" s="18" t="s">
        <v>2434</v>
      </c>
      <c r="C295" s="18" t="s">
        <v>2435</v>
      </c>
    </row>
    <row r="296" spans="1:3" x14ac:dyDescent="0.25">
      <c r="A296" s="17" t="s">
        <v>2457</v>
      </c>
      <c r="B296" s="18" t="s">
        <v>2434</v>
      </c>
      <c r="C296" s="18" t="s">
        <v>2435</v>
      </c>
    </row>
    <row r="297" spans="1:3" x14ac:dyDescent="0.25">
      <c r="A297" s="17" t="s">
        <v>2458</v>
      </c>
      <c r="B297" s="18" t="s">
        <v>2254</v>
      </c>
      <c r="C297" s="18" t="s">
        <v>2255</v>
      </c>
    </row>
    <row r="298" spans="1:3" x14ac:dyDescent="0.25">
      <c r="A298" s="17" t="s">
        <v>2459</v>
      </c>
      <c r="B298" s="18" t="s">
        <v>2366</v>
      </c>
      <c r="C298" s="18" t="s">
        <v>2367</v>
      </c>
    </row>
    <row r="299" spans="1:3" x14ac:dyDescent="0.25">
      <c r="A299" s="17" t="s">
        <v>1572</v>
      </c>
      <c r="B299" s="18" t="s">
        <v>2254</v>
      </c>
      <c r="C299" s="18" t="s">
        <v>2255</v>
      </c>
    </row>
    <row r="300" spans="1:3" x14ac:dyDescent="0.25">
      <c r="A300" s="17" t="s">
        <v>2460</v>
      </c>
      <c r="B300" s="18" t="s">
        <v>2434</v>
      </c>
      <c r="C300" s="18" t="s">
        <v>2435</v>
      </c>
    </row>
    <row r="301" spans="1:3" x14ac:dyDescent="0.25">
      <c r="A301" s="17" t="s">
        <v>1541</v>
      </c>
      <c r="B301" s="18" t="s">
        <v>2434</v>
      </c>
      <c r="C301" s="18" t="s">
        <v>2435</v>
      </c>
    </row>
    <row r="302" spans="1:3" x14ac:dyDescent="0.25">
      <c r="A302" s="17" t="s">
        <v>1547</v>
      </c>
      <c r="B302" s="18" t="s">
        <v>2434</v>
      </c>
      <c r="C302" s="18" t="s">
        <v>2435</v>
      </c>
    </row>
    <row r="303" spans="1:3" x14ac:dyDescent="0.25">
      <c r="A303" s="18" t="s">
        <v>2461</v>
      </c>
      <c r="B303" s="18" t="s">
        <v>2434</v>
      </c>
      <c r="C303" s="18" t="s">
        <v>2435</v>
      </c>
    </row>
    <row r="304" spans="1:3" x14ac:dyDescent="0.25">
      <c r="A304" s="17" t="s">
        <v>2462</v>
      </c>
      <c r="B304" s="18" t="s">
        <v>2256</v>
      </c>
      <c r="C304" s="18" t="s">
        <v>2257</v>
      </c>
    </row>
    <row r="305" spans="1:3" x14ac:dyDescent="0.25">
      <c r="A305" s="17" t="s">
        <v>2463</v>
      </c>
      <c r="B305" s="18" t="s">
        <v>2366</v>
      </c>
      <c r="C305" s="18" t="s">
        <v>2367</v>
      </c>
    </row>
    <row r="306" spans="1:3" x14ac:dyDescent="0.25">
      <c r="A306" s="17" t="s">
        <v>1813</v>
      </c>
      <c r="B306" s="18" t="s">
        <v>2256</v>
      </c>
      <c r="C306" s="18" t="s">
        <v>2257</v>
      </c>
    </row>
    <row r="307" spans="1:3" x14ac:dyDescent="0.25">
      <c r="A307" s="17" t="s">
        <v>1826</v>
      </c>
      <c r="B307" s="18" t="s">
        <v>2256</v>
      </c>
      <c r="C307" s="18" t="s">
        <v>2257</v>
      </c>
    </row>
    <row r="308" spans="1:3" x14ac:dyDescent="0.25">
      <c r="A308" s="17" t="s">
        <v>1946</v>
      </c>
      <c r="B308" s="18" t="s">
        <v>2366</v>
      </c>
      <c r="C308" s="18" t="s">
        <v>2367</v>
      </c>
    </row>
    <row r="309" spans="1:3" x14ac:dyDescent="0.25">
      <c r="A309" s="17" t="s">
        <v>2464</v>
      </c>
      <c r="B309" s="18" t="s">
        <v>2256</v>
      </c>
      <c r="C309" s="18" t="s">
        <v>2257</v>
      </c>
    </row>
    <row r="310" spans="1:3" x14ac:dyDescent="0.25">
      <c r="A310" s="17" t="s">
        <v>873</v>
      </c>
      <c r="B310" s="18" t="s">
        <v>2256</v>
      </c>
      <c r="C310" s="18" t="s">
        <v>2257</v>
      </c>
    </row>
    <row r="311" spans="1:3" x14ac:dyDescent="0.25">
      <c r="A311" s="17" t="s">
        <v>826</v>
      </c>
      <c r="B311" s="18" t="s">
        <v>2366</v>
      </c>
      <c r="C311" s="18" t="s">
        <v>2367</v>
      </c>
    </row>
    <row r="312" spans="1:3" x14ac:dyDescent="0.25">
      <c r="A312" s="17" t="s">
        <v>559</v>
      </c>
      <c r="B312" s="18" t="s">
        <v>2366</v>
      </c>
      <c r="C312" s="18" t="s">
        <v>2367</v>
      </c>
    </row>
    <row r="313" spans="1:3" x14ac:dyDescent="0.25">
      <c r="A313" s="17" t="s">
        <v>311</v>
      </c>
      <c r="B313" s="18" t="s">
        <v>2350</v>
      </c>
      <c r="C313" s="18" t="s">
        <v>2257</v>
      </c>
    </row>
    <row r="314" spans="1:3" x14ac:dyDescent="0.25">
      <c r="A314" s="17" t="s">
        <v>2465</v>
      </c>
      <c r="B314" s="18" t="s">
        <v>2366</v>
      </c>
      <c r="C314" s="18" t="s">
        <v>2367</v>
      </c>
    </row>
    <row r="315" spans="1:3" x14ac:dyDescent="0.25">
      <c r="A315" s="20" t="s">
        <v>2466</v>
      </c>
      <c r="B315" s="18" t="s">
        <v>2260</v>
      </c>
      <c r="C315" s="18" t="s">
        <v>2261</v>
      </c>
    </row>
    <row r="316" spans="1:3" x14ac:dyDescent="0.25">
      <c r="A316" s="17" t="s">
        <v>2467</v>
      </c>
      <c r="B316" s="18" t="s">
        <v>2434</v>
      </c>
      <c r="C316" s="18" t="s">
        <v>2435</v>
      </c>
    </row>
    <row r="317" spans="1:3" x14ac:dyDescent="0.25">
      <c r="A317" s="17" t="s">
        <v>2468</v>
      </c>
      <c r="B317" s="18" t="s">
        <v>2434</v>
      </c>
      <c r="C317" s="18" t="s">
        <v>2435</v>
      </c>
    </row>
    <row r="318" spans="1:3" x14ac:dyDescent="0.25">
      <c r="A318" s="17" t="s">
        <v>1708</v>
      </c>
      <c r="B318" s="18" t="s">
        <v>2350</v>
      </c>
      <c r="C318" s="18" t="s">
        <v>2257</v>
      </c>
    </row>
    <row r="319" spans="1:3" x14ac:dyDescent="0.25">
      <c r="A319" s="17" t="s">
        <v>2469</v>
      </c>
      <c r="B319" s="18" t="s">
        <v>2256</v>
      </c>
      <c r="C319" s="18" t="s">
        <v>2257</v>
      </c>
    </row>
    <row r="320" spans="1:3" x14ac:dyDescent="0.25">
      <c r="A320" s="18" t="s">
        <v>1526</v>
      </c>
      <c r="B320" s="18" t="s">
        <v>2254</v>
      </c>
      <c r="C320" s="18" t="s">
        <v>2255</v>
      </c>
    </row>
    <row r="321" spans="1:3" x14ac:dyDescent="0.25">
      <c r="A321" s="18" t="s">
        <v>2470</v>
      </c>
      <c r="B321" s="18" t="s">
        <v>2260</v>
      </c>
      <c r="C321" s="18" t="s">
        <v>2261</v>
      </c>
    </row>
    <row r="322" spans="1:3" x14ac:dyDescent="0.25">
      <c r="A322" s="18" t="s">
        <v>2471</v>
      </c>
      <c r="B322" s="18" t="s">
        <v>2366</v>
      </c>
      <c r="C322" s="18" t="s">
        <v>2367</v>
      </c>
    </row>
    <row r="323" spans="1:3" x14ac:dyDescent="0.25">
      <c r="A323" s="18" t="s">
        <v>2472</v>
      </c>
      <c r="B323" s="18" t="s">
        <v>2254</v>
      </c>
      <c r="C323" s="18" t="s">
        <v>2255</v>
      </c>
    </row>
    <row r="324" spans="1:3" x14ac:dyDescent="0.25">
      <c r="A324" s="18" t="s">
        <v>2473</v>
      </c>
      <c r="B324" s="18" t="s">
        <v>2254</v>
      </c>
      <c r="C324" s="18" t="s">
        <v>2255</v>
      </c>
    </row>
    <row r="325" spans="1:3" x14ac:dyDescent="0.25">
      <c r="A325" s="18" t="s">
        <v>2474</v>
      </c>
      <c r="B325" s="18" t="s">
        <v>2260</v>
      </c>
      <c r="C325" s="18" t="s">
        <v>2261</v>
      </c>
    </row>
    <row r="326" spans="1:3" x14ac:dyDescent="0.25">
      <c r="A326" s="18" t="s">
        <v>2475</v>
      </c>
      <c r="B326" s="18" t="s">
        <v>2260</v>
      </c>
      <c r="C326" s="18" t="s">
        <v>2261</v>
      </c>
    </row>
    <row r="327" spans="1:3" x14ac:dyDescent="0.25">
      <c r="A327" s="18" t="s">
        <v>2476</v>
      </c>
      <c r="B327" s="18" t="s">
        <v>2260</v>
      </c>
      <c r="C327" s="18" t="s">
        <v>2261</v>
      </c>
    </row>
    <row r="328" spans="1:3" x14ac:dyDescent="0.25">
      <c r="A328" s="17" t="s">
        <v>2477</v>
      </c>
      <c r="B328" s="18" t="s">
        <v>2260</v>
      </c>
      <c r="C328" s="18" t="s">
        <v>2261</v>
      </c>
    </row>
    <row r="329" spans="1:3" x14ac:dyDescent="0.25">
      <c r="A329" s="18" t="s">
        <v>289</v>
      </c>
      <c r="B329" s="18" t="s">
        <v>2260</v>
      </c>
      <c r="C329" s="18" t="s">
        <v>2261</v>
      </c>
    </row>
    <row r="330" spans="1:3" x14ac:dyDescent="0.25">
      <c r="A330" s="17" t="s">
        <v>2478</v>
      </c>
      <c r="B330" s="18" t="s">
        <v>2260</v>
      </c>
      <c r="C330" s="18" t="s">
        <v>2261</v>
      </c>
    </row>
    <row r="331" spans="1:3" x14ac:dyDescent="0.25">
      <c r="A331" s="17" t="s">
        <v>2479</v>
      </c>
      <c r="B331" s="18" t="s">
        <v>2350</v>
      </c>
      <c r="C331" s="18" t="s">
        <v>2257</v>
      </c>
    </row>
    <row r="332" spans="1:3" x14ac:dyDescent="0.25">
      <c r="A332" s="17" t="s">
        <v>2480</v>
      </c>
      <c r="B332" s="18" t="s">
        <v>2350</v>
      </c>
      <c r="C332" s="18" t="s">
        <v>2257</v>
      </c>
    </row>
    <row r="333" spans="1:3" x14ac:dyDescent="0.25">
      <c r="A333" s="17" t="s">
        <v>2481</v>
      </c>
      <c r="B333" s="18" t="s">
        <v>2350</v>
      </c>
      <c r="C333" s="18" t="s">
        <v>2257</v>
      </c>
    </row>
    <row r="334" spans="1:3" x14ac:dyDescent="0.25">
      <c r="A334" s="17" t="s">
        <v>2482</v>
      </c>
      <c r="B334" s="18" t="s">
        <v>2350</v>
      </c>
      <c r="C334" s="18" t="s">
        <v>2257</v>
      </c>
    </row>
    <row r="335" spans="1:3" x14ac:dyDescent="0.25">
      <c r="A335" s="17" t="s">
        <v>2483</v>
      </c>
      <c r="B335" s="18" t="s">
        <v>2350</v>
      </c>
      <c r="C335" s="18" t="s">
        <v>2257</v>
      </c>
    </row>
    <row r="336" spans="1:3" x14ac:dyDescent="0.25">
      <c r="A336" s="17" t="s">
        <v>2484</v>
      </c>
      <c r="B336" s="18" t="s">
        <v>2350</v>
      </c>
      <c r="C336" s="18" t="s">
        <v>2257</v>
      </c>
    </row>
    <row r="337" spans="1:3" x14ac:dyDescent="0.25">
      <c r="A337" s="17" t="s">
        <v>2485</v>
      </c>
      <c r="B337" s="18" t="s">
        <v>2350</v>
      </c>
      <c r="C337" s="18" t="s">
        <v>2257</v>
      </c>
    </row>
    <row r="338" spans="1:3" x14ac:dyDescent="0.25">
      <c r="A338" s="17" t="s">
        <v>528</v>
      </c>
      <c r="B338" s="18" t="s">
        <v>2350</v>
      </c>
      <c r="C338" s="18" t="s">
        <v>2257</v>
      </c>
    </row>
    <row r="339" spans="1:3" x14ac:dyDescent="0.25">
      <c r="A339" s="17" t="s">
        <v>458</v>
      </c>
      <c r="B339" s="18" t="s">
        <v>2350</v>
      </c>
      <c r="C339" s="18" t="s">
        <v>2257</v>
      </c>
    </row>
    <row r="340" spans="1:3" x14ac:dyDescent="0.25">
      <c r="A340" s="17" t="s">
        <v>2486</v>
      </c>
      <c r="B340" s="18" t="s">
        <v>2366</v>
      </c>
      <c r="C340" s="18" t="s">
        <v>2367</v>
      </c>
    </row>
    <row r="341" spans="1:3" x14ac:dyDescent="0.25">
      <c r="A341" s="17" t="s">
        <v>343</v>
      </c>
      <c r="B341" s="18" t="s">
        <v>2366</v>
      </c>
      <c r="C341" s="18" t="s">
        <v>2367</v>
      </c>
    </row>
    <row r="342" spans="1:3" x14ac:dyDescent="0.25">
      <c r="A342" s="17" t="s">
        <v>1920</v>
      </c>
      <c r="B342" s="18" t="s">
        <v>2366</v>
      </c>
      <c r="C342" s="18" t="s">
        <v>2367</v>
      </c>
    </row>
    <row r="343" spans="1:3" x14ac:dyDescent="0.25">
      <c r="A343" s="17" t="s">
        <v>2487</v>
      </c>
      <c r="B343" s="18" t="s">
        <v>2366</v>
      </c>
      <c r="C343" s="18" t="s">
        <v>2367</v>
      </c>
    </row>
    <row r="344" spans="1:3" x14ac:dyDescent="0.25">
      <c r="A344" s="17" t="s">
        <v>2488</v>
      </c>
      <c r="B344" s="18" t="s">
        <v>2350</v>
      </c>
      <c r="C344" s="18" t="s">
        <v>2257</v>
      </c>
    </row>
    <row r="345" spans="1:3" x14ac:dyDescent="0.25">
      <c r="A345" s="17" t="s">
        <v>2489</v>
      </c>
      <c r="B345" s="18" t="s">
        <v>2350</v>
      </c>
      <c r="C345" s="18" t="s">
        <v>2257</v>
      </c>
    </row>
    <row r="346" spans="1:3" x14ac:dyDescent="0.25">
      <c r="A346" s="18" t="s">
        <v>2490</v>
      </c>
      <c r="B346" s="18" t="s">
        <v>2271</v>
      </c>
      <c r="C346" s="18" t="s">
        <v>2272</v>
      </c>
    </row>
    <row r="347" spans="1:3" x14ac:dyDescent="0.25">
      <c r="A347" s="17" t="s">
        <v>756</v>
      </c>
      <c r="B347" s="18" t="s">
        <v>2350</v>
      </c>
      <c r="C347" s="18" t="s">
        <v>2257</v>
      </c>
    </row>
    <row r="348" spans="1:3" x14ac:dyDescent="0.25">
      <c r="A348" s="17" t="s">
        <v>2491</v>
      </c>
      <c r="B348" s="18" t="s">
        <v>2350</v>
      </c>
      <c r="C348" s="18" t="s">
        <v>2257</v>
      </c>
    </row>
    <row r="349" spans="1:3" x14ac:dyDescent="0.25">
      <c r="A349" s="17" t="s">
        <v>2492</v>
      </c>
      <c r="B349" s="18" t="s">
        <v>2350</v>
      </c>
      <c r="C349" s="18" t="s">
        <v>2257</v>
      </c>
    </row>
    <row r="350" spans="1:3" x14ac:dyDescent="0.25">
      <c r="A350" s="17" t="s">
        <v>2493</v>
      </c>
      <c r="B350" s="18" t="s">
        <v>2256</v>
      </c>
      <c r="C350" s="18" t="s">
        <v>2257</v>
      </c>
    </row>
    <row r="351" spans="1:3" x14ac:dyDescent="0.25">
      <c r="A351" s="17" t="s">
        <v>2494</v>
      </c>
      <c r="B351" s="18" t="s">
        <v>2350</v>
      </c>
      <c r="C351" s="18" t="s">
        <v>2257</v>
      </c>
    </row>
    <row r="352" spans="1:3" x14ac:dyDescent="0.25">
      <c r="A352" s="17" t="s">
        <v>2495</v>
      </c>
      <c r="B352" s="18" t="s">
        <v>2350</v>
      </c>
      <c r="C352" s="18" t="s">
        <v>2257</v>
      </c>
    </row>
    <row r="353" spans="1:3" x14ac:dyDescent="0.25">
      <c r="A353" s="21" t="s">
        <v>2496</v>
      </c>
      <c r="B353" s="18" t="s">
        <v>2271</v>
      </c>
      <c r="C353" s="18" t="s">
        <v>2272</v>
      </c>
    </row>
    <row r="354" spans="1:3" x14ac:dyDescent="0.25">
      <c r="A354" s="17" t="s">
        <v>2497</v>
      </c>
      <c r="B354" s="18" t="s">
        <v>2350</v>
      </c>
      <c r="C354" s="18" t="s">
        <v>2257</v>
      </c>
    </row>
    <row r="355" spans="1:3" x14ac:dyDescent="0.25">
      <c r="A355" s="17" t="s">
        <v>2498</v>
      </c>
      <c r="B355" s="18" t="s">
        <v>2350</v>
      </c>
      <c r="C355" s="18" t="s">
        <v>2257</v>
      </c>
    </row>
    <row r="356" spans="1:3" x14ac:dyDescent="0.25">
      <c r="A356" s="17" t="s">
        <v>2499</v>
      </c>
      <c r="B356" s="18" t="s">
        <v>2350</v>
      </c>
      <c r="C356" s="18" t="s">
        <v>2257</v>
      </c>
    </row>
    <row r="357" spans="1:3" x14ac:dyDescent="0.25">
      <c r="A357" s="18" t="s">
        <v>2500</v>
      </c>
      <c r="B357" s="18" t="s">
        <v>2350</v>
      </c>
      <c r="C357" s="18" t="s">
        <v>2257</v>
      </c>
    </row>
    <row r="358" spans="1:3" x14ac:dyDescent="0.25">
      <c r="A358" s="17" t="s">
        <v>2501</v>
      </c>
      <c r="B358" s="18" t="s">
        <v>2350</v>
      </c>
      <c r="C358" s="18" t="s">
        <v>2257</v>
      </c>
    </row>
    <row r="359" spans="1:3" x14ac:dyDescent="0.25">
      <c r="A359" s="17" t="s">
        <v>2502</v>
      </c>
      <c r="B359" s="18" t="s">
        <v>2350</v>
      </c>
      <c r="C359" s="18" t="s">
        <v>2257</v>
      </c>
    </row>
    <row r="360" spans="1:3" x14ac:dyDescent="0.25">
      <c r="A360" s="17" t="s">
        <v>1492</v>
      </c>
      <c r="B360" s="18" t="s">
        <v>2434</v>
      </c>
      <c r="C360" s="18" t="s">
        <v>2435</v>
      </c>
    </row>
    <row r="361" spans="1:3" x14ac:dyDescent="0.25">
      <c r="A361" s="17" t="s">
        <v>2503</v>
      </c>
      <c r="B361" s="18" t="s">
        <v>2434</v>
      </c>
      <c r="C361" s="18" t="s">
        <v>2435</v>
      </c>
    </row>
    <row r="362" spans="1:3" x14ac:dyDescent="0.25">
      <c r="A362" s="17" t="s">
        <v>2504</v>
      </c>
      <c r="B362" s="18" t="s">
        <v>2434</v>
      </c>
      <c r="C362" s="18" t="s">
        <v>2435</v>
      </c>
    </row>
    <row r="363" spans="1:3" x14ac:dyDescent="0.25">
      <c r="A363" s="17" t="s">
        <v>2505</v>
      </c>
      <c r="B363" s="18" t="s">
        <v>2434</v>
      </c>
      <c r="C363" s="18" t="s">
        <v>2435</v>
      </c>
    </row>
    <row r="364" spans="1:3" x14ac:dyDescent="0.25">
      <c r="A364" s="17" t="s">
        <v>102</v>
      </c>
      <c r="B364" s="18" t="s">
        <v>2260</v>
      </c>
      <c r="C364" s="18" t="s">
        <v>2261</v>
      </c>
    </row>
    <row r="365" spans="1:3" x14ac:dyDescent="0.25">
      <c r="A365" s="17" t="s">
        <v>159</v>
      </c>
      <c r="B365" s="18" t="s">
        <v>2260</v>
      </c>
      <c r="C365" s="18" t="s">
        <v>2261</v>
      </c>
    </row>
    <row r="366" spans="1:3" x14ac:dyDescent="0.25">
      <c r="A366" s="17" t="s">
        <v>2506</v>
      </c>
      <c r="B366" s="18" t="s">
        <v>2260</v>
      </c>
      <c r="C366" s="18" t="s">
        <v>2261</v>
      </c>
    </row>
    <row r="367" spans="1:3" x14ac:dyDescent="0.25">
      <c r="A367" s="17" t="s">
        <v>2507</v>
      </c>
      <c r="B367" s="18" t="s">
        <v>2260</v>
      </c>
      <c r="C367" s="18" t="s">
        <v>2261</v>
      </c>
    </row>
    <row r="368" spans="1:3" x14ac:dyDescent="0.25">
      <c r="A368" s="21" t="s">
        <v>2508</v>
      </c>
      <c r="B368" s="18" t="s">
        <v>2366</v>
      </c>
      <c r="C368" s="18" t="s">
        <v>2367</v>
      </c>
    </row>
    <row r="369" spans="1:3" x14ac:dyDescent="0.25">
      <c r="A369" s="21" t="s">
        <v>2509</v>
      </c>
      <c r="B369" s="18" t="s">
        <v>2366</v>
      </c>
      <c r="C369" s="18" t="s">
        <v>2367</v>
      </c>
    </row>
    <row r="370" spans="1:3" x14ac:dyDescent="0.25">
      <c r="A370" s="22" t="s">
        <v>1500</v>
      </c>
      <c r="B370" s="18" t="s">
        <v>2366</v>
      </c>
      <c r="C370" s="18" t="s">
        <v>2367</v>
      </c>
    </row>
    <row r="371" spans="1:3" x14ac:dyDescent="0.25">
      <c r="A371" s="21" t="s">
        <v>2510</v>
      </c>
      <c r="B371" s="18" t="s">
        <v>2366</v>
      </c>
      <c r="C371" s="18" t="s">
        <v>2367</v>
      </c>
    </row>
    <row r="372" spans="1:3" x14ac:dyDescent="0.25">
      <c r="A372" s="21" t="s">
        <v>2511</v>
      </c>
      <c r="B372" s="18" t="s">
        <v>2366</v>
      </c>
      <c r="C372" s="18" t="s">
        <v>2367</v>
      </c>
    </row>
    <row r="373" spans="1:3" x14ac:dyDescent="0.25">
      <c r="A373" s="21" t="s">
        <v>2139</v>
      </c>
      <c r="B373" s="18" t="s">
        <v>2366</v>
      </c>
      <c r="C373" s="18" t="s">
        <v>2367</v>
      </c>
    </row>
    <row r="374" spans="1:3" x14ac:dyDescent="0.25">
      <c r="A374" s="17" t="s">
        <v>2512</v>
      </c>
      <c r="B374" s="18" t="s">
        <v>2350</v>
      </c>
      <c r="C374" s="18" t="s">
        <v>2257</v>
      </c>
    </row>
    <row r="375" spans="1:3" x14ac:dyDescent="0.25">
      <c r="A375" s="17" t="s">
        <v>2513</v>
      </c>
      <c r="B375" s="18" t="s">
        <v>2350</v>
      </c>
      <c r="C375" s="18" t="s">
        <v>2257</v>
      </c>
    </row>
    <row r="376" spans="1:3" x14ac:dyDescent="0.25">
      <c r="A376" s="17" t="s">
        <v>2514</v>
      </c>
      <c r="B376" s="18" t="s">
        <v>2350</v>
      </c>
      <c r="C376" s="18" t="s">
        <v>2257</v>
      </c>
    </row>
    <row r="377" spans="1:3" x14ac:dyDescent="0.25">
      <c r="A377" s="17" t="s">
        <v>2515</v>
      </c>
      <c r="B377" s="18" t="s">
        <v>2434</v>
      </c>
      <c r="C377" s="18" t="s">
        <v>2435</v>
      </c>
    </row>
    <row r="378" spans="1:3" x14ac:dyDescent="0.25">
      <c r="A378" s="17" t="s">
        <v>2153</v>
      </c>
      <c r="B378" s="18" t="s">
        <v>2434</v>
      </c>
      <c r="C378" s="18" t="s">
        <v>2435</v>
      </c>
    </row>
    <row r="379" spans="1:3" x14ac:dyDescent="0.25">
      <c r="A379" s="18" t="s">
        <v>2516</v>
      </c>
      <c r="B379" s="18" t="s">
        <v>2434</v>
      </c>
      <c r="C379" s="18" t="s">
        <v>2435</v>
      </c>
    </row>
    <row r="380" spans="1:3" x14ac:dyDescent="0.25">
      <c r="A380" s="18" t="s">
        <v>2517</v>
      </c>
      <c r="B380" s="18" t="s">
        <v>2434</v>
      </c>
      <c r="C380" s="18" t="s">
        <v>2435</v>
      </c>
    </row>
    <row r="381" spans="1:3" x14ac:dyDescent="0.25">
      <c r="A381" s="18" t="s">
        <v>2518</v>
      </c>
      <c r="B381" s="18" t="s">
        <v>2434</v>
      </c>
      <c r="C381" s="18" t="s">
        <v>2435</v>
      </c>
    </row>
    <row r="382" spans="1:3" x14ac:dyDescent="0.25">
      <c r="A382" s="18" t="s">
        <v>725</v>
      </c>
      <c r="B382" s="18" t="s">
        <v>2434</v>
      </c>
      <c r="C382" s="18" t="s">
        <v>2435</v>
      </c>
    </row>
    <row r="383" spans="1:3" x14ac:dyDescent="0.25">
      <c r="A383" s="17" t="s">
        <v>2519</v>
      </c>
      <c r="B383" s="18" t="s">
        <v>2434</v>
      </c>
      <c r="C383" s="18" t="s">
        <v>2435</v>
      </c>
    </row>
    <row r="384" spans="1:3" x14ac:dyDescent="0.25">
      <c r="A384" s="18" t="s">
        <v>2520</v>
      </c>
      <c r="B384" s="18" t="s">
        <v>2434</v>
      </c>
      <c r="C384" s="18" t="s">
        <v>2435</v>
      </c>
    </row>
    <row r="385" spans="1:3" x14ac:dyDescent="0.25">
      <c r="A385" s="17" t="s">
        <v>1532</v>
      </c>
      <c r="B385" s="18" t="s">
        <v>2434</v>
      </c>
      <c r="C385" s="18" t="s">
        <v>2435</v>
      </c>
    </row>
    <row r="386" spans="1:3" x14ac:dyDescent="0.25">
      <c r="A386" s="17" t="s">
        <v>2521</v>
      </c>
      <c r="B386" s="18" t="s">
        <v>2434</v>
      </c>
      <c r="C386" s="18" t="s">
        <v>2435</v>
      </c>
    </row>
    <row r="387" spans="1:3" x14ac:dyDescent="0.25">
      <c r="A387" s="17" t="s">
        <v>2522</v>
      </c>
      <c r="B387" s="18" t="s">
        <v>2434</v>
      </c>
      <c r="C387" s="18" t="s">
        <v>2435</v>
      </c>
    </row>
    <row r="388" spans="1:3" x14ac:dyDescent="0.25">
      <c r="A388" s="18" t="s">
        <v>2523</v>
      </c>
      <c r="B388" s="18" t="s">
        <v>2434</v>
      </c>
      <c r="C388" s="18" t="s">
        <v>2435</v>
      </c>
    </row>
    <row r="389" spans="1:3" x14ac:dyDescent="0.25">
      <c r="A389" s="18" t="s">
        <v>1214</v>
      </c>
      <c r="B389" s="18" t="s">
        <v>2434</v>
      </c>
      <c r="C389" s="18" t="s">
        <v>2435</v>
      </c>
    </row>
    <row r="390" spans="1:3" x14ac:dyDescent="0.25">
      <c r="A390" s="17" t="s">
        <v>2524</v>
      </c>
      <c r="B390" s="18" t="s">
        <v>2350</v>
      </c>
      <c r="C390" s="18" t="s">
        <v>2257</v>
      </c>
    </row>
    <row r="391" spans="1:3" x14ac:dyDescent="0.25">
      <c r="A391" s="18" t="s">
        <v>2525</v>
      </c>
      <c r="B391" s="18" t="s">
        <v>2434</v>
      </c>
      <c r="C391" s="18" t="s">
        <v>2435</v>
      </c>
    </row>
    <row r="392" spans="1:3" x14ac:dyDescent="0.25">
      <c r="A392" s="17" t="s">
        <v>1085</v>
      </c>
      <c r="B392" s="18" t="s">
        <v>2434</v>
      </c>
      <c r="C392" s="18" t="s">
        <v>2435</v>
      </c>
    </row>
    <row r="393" spans="1:3" x14ac:dyDescent="0.25">
      <c r="A393" s="17" t="s">
        <v>2526</v>
      </c>
      <c r="B393" s="18" t="s">
        <v>2434</v>
      </c>
      <c r="C393" s="18" t="s">
        <v>2435</v>
      </c>
    </row>
    <row r="394" spans="1:3" x14ac:dyDescent="0.25">
      <c r="A394" s="18" t="s">
        <v>2527</v>
      </c>
      <c r="B394" s="18" t="s">
        <v>2434</v>
      </c>
      <c r="C394" s="18" t="s">
        <v>2435</v>
      </c>
    </row>
    <row r="395" spans="1:3" x14ac:dyDescent="0.25">
      <c r="A395" s="17" t="s">
        <v>2528</v>
      </c>
      <c r="B395" s="18" t="s">
        <v>2350</v>
      </c>
      <c r="C395" s="18" t="s">
        <v>2257</v>
      </c>
    </row>
    <row r="396" spans="1:3" x14ac:dyDescent="0.25">
      <c r="A396" s="17" t="s">
        <v>2529</v>
      </c>
      <c r="B396" s="18" t="s">
        <v>2434</v>
      </c>
      <c r="C396" s="18" t="s">
        <v>2435</v>
      </c>
    </row>
    <row r="397" spans="1:3" x14ac:dyDescent="0.25">
      <c r="A397" s="17" t="s">
        <v>2530</v>
      </c>
      <c r="B397" s="18" t="s">
        <v>2350</v>
      </c>
      <c r="C397" s="18" t="s">
        <v>2257</v>
      </c>
    </row>
    <row r="398" spans="1:3" x14ac:dyDescent="0.25">
      <c r="A398" s="18" t="s">
        <v>2531</v>
      </c>
      <c r="B398" s="18" t="s">
        <v>2350</v>
      </c>
      <c r="C398" s="18" t="s">
        <v>2257</v>
      </c>
    </row>
    <row r="399" spans="1:3" x14ac:dyDescent="0.25">
      <c r="A399" s="17" t="s">
        <v>2532</v>
      </c>
      <c r="B399" s="18" t="s">
        <v>2350</v>
      </c>
      <c r="C399" s="18" t="s">
        <v>2257</v>
      </c>
    </row>
    <row r="400" spans="1:3" x14ac:dyDescent="0.25">
      <c r="A400" s="17" t="s">
        <v>1261</v>
      </c>
      <c r="B400" s="18" t="s">
        <v>2271</v>
      </c>
      <c r="C400" s="18" t="s">
        <v>2272</v>
      </c>
    </row>
    <row r="401" spans="1:3" x14ac:dyDescent="0.25">
      <c r="A401" s="17" t="s">
        <v>2533</v>
      </c>
      <c r="B401" s="18" t="s">
        <v>2271</v>
      </c>
      <c r="C401" s="18" t="s">
        <v>2272</v>
      </c>
    </row>
    <row r="402" spans="1:3" x14ac:dyDescent="0.25">
      <c r="A402" s="17" t="s">
        <v>2534</v>
      </c>
      <c r="B402" s="18" t="s">
        <v>2271</v>
      </c>
      <c r="C402" s="18" t="s">
        <v>2272</v>
      </c>
    </row>
    <row r="403" spans="1:3" x14ac:dyDescent="0.25">
      <c r="A403" s="17" t="s">
        <v>2535</v>
      </c>
      <c r="B403" s="18" t="s">
        <v>2350</v>
      </c>
      <c r="C403" s="18" t="s">
        <v>2257</v>
      </c>
    </row>
    <row r="404" spans="1:3" x14ac:dyDescent="0.25">
      <c r="A404" s="17" t="s">
        <v>2536</v>
      </c>
      <c r="B404" s="18" t="s">
        <v>2350</v>
      </c>
      <c r="C404" s="18" t="s">
        <v>2257</v>
      </c>
    </row>
    <row r="405" spans="1:3" x14ac:dyDescent="0.25">
      <c r="A405" s="18" t="s">
        <v>2537</v>
      </c>
      <c r="B405" s="18" t="s">
        <v>2350</v>
      </c>
      <c r="C405" s="18" t="s">
        <v>2257</v>
      </c>
    </row>
    <row r="406" spans="1:3" x14ac:dyDescent="0.25">
      <c r="A406" s="23" t="s">
        <v>62</v>
      </c>
      <c r="B406" s="18" t="s">
        <v>2256</v>
      </c>
      <c r="C406" s="18" t="s">
        <v>2257</v>
      </c>
    </row>
    <row r="407" spans="1:3" x14ac:dyDescent="0.25">
      <c r="A407" s="17" t="s">
        <v>2538</v>
      </c>
      <c r="B407" s="18" t="s">
        <v>2434</v>
      </c>
      <c r="C407" s="18" t="s">
        <v>2435</v>
      </c>
    </row>
    <row r="408" spans="1:3" x14ac:dyDescent="0.25">
      <c r="A408" s="17" t="s">
        <v>2539</v>
      </c>
      <c r="B408" s="18" t="s">
        <v>2434</v>
      </c>
      <c r="C408" s="18" t="s">
        <v>2435</v>
      </c>
    </row>
    <row r="409" spans="1:3" x14ac:dyDescent="0.25">
      <c r="A409" s="17" t="s">
        <v>231</v>
      </c>
      <c r="B409" s="18" t="s">
        <v>2434</v>
      </c>
      <c r="C409" s="18" t="s">
        <v>2435</v>
      </c>
    </row>
    <row r="410" spans="1:3" x14ac:dyDescent="0.25">
      <c r="A410" s="17" t="s">
        <v>2540</v>
      </c>
      <c r="B410" s="18" t="s">
        <v>2434</v>
      </c>
      <c r="C410" s="18" t="s">
        <v>2435</v>
      </c>
    </row>
    <row r="411" spans="1:3" x14ac:dyDescent="0.25">
      <c r="A411" s="17" t="s">
        <v>2541</v>
      </c>
      <c r="B411" s="18" t="s">
        <v>2434</v>
      </c>
      <c r="C411" s="18" t="s">
        <v>2435</v>
      </c>
    </row>
    <row r="412" spans="1:3" x14ac:dyDescent="0.25">
      <c r="A412" s="17" t="s">
        <v>2542</v>
      </c>
      <c r="B412" s="18" t="s">
        <v>2434</v>
      </c>
      <c r="C412" s="18" t="s">
        <v>2435</v>
      </c>
    </row>
    <row r="413" spans="1:3" x14ac:dyDescent="0.25">
      <c r="A413" s="18" t="s">
        <v>2543</v>
      </c>
      <c r="B413" s="18" t="s">
        <v>2366</v>
      </c>
      <c r="C413" s="18" t="s">
        <v>2367</v>
      </c>
    </row>
    <row r="414" spans="1:3" x14ac:dyDescent="0.25">
      <c r="A414" s="18" t="s">
        <v>2544</v>
      </c>
      <c r="B414" s="18" t="s">
        <v>2366</v>
      </c>
      <c r="C414" s="18" t="s">
        <v>2367</v>
      </c>
    </row>
    <row r="415" spans="1:3" x14ac:dyDescent="0.25">
      <c r="A415" s="17" t="s">
        <v>2545</v>
      </c>
      <c r="B415" s="18" t="s">
        <v>2366</v>
      </c>
      <c r="C415" s="18" t="s">
        <v>2367</v>
      </c>
    </row>
    <row r="416" spans="1:3" x14ac:dyDescent="0.25">
      <c r="A416" s="17" t="s">
        <v>1968</v>
      </c>
      <c r="B416" s="18" t="s">
        <v>2271</v>
      </c>
      <c r="C416" s="18" t="s">
        <v>2272</v>
      </c>
    </row>
    <row r="417" spans="1:3" x14ac:dyDescent="0.25">
      <c r="A417" s="18" t="s">
        <v>2546</v>
      </c>
      <c r="B417" s="18" t="s">
        <v>2434</v>
      </c>
      <c r="C417" s="18" t="s">
        <v>2435</v>
      </c>
    </row>
    <row r="418" spans="1:3" x14ac:dyDescent="0.25">
      <c r="A418" s="18" t="s">
        <v>122</v>
      </c>
      <c r="B418" s="18" t="s">
        <v>2350</v>
      </c>
      <c r="C418" s="18" t="s">
        <v>2257</v>
      </c>
    </row>
    <row r="419" spans="1:3" x14ac:dyDescent="0.25">
      <c r="A419" s="17" t="s">
        <v>2547</v>
      </c>
      <c r="B419" s="18" t="s">
        <v>2260</v>
      </c>
      <c r="C419" s="18" t="s">
        <v>2261</v>
      </c>
    </row>
    <row r="420" spans="1:3" x14ac:dyDescent="0.25">
      <c r="A420" s="17" t="s">
        <v>1229</v>
      </c>
      <c r="B420" s="18" t="s">
        <v>2271</v>
      </c>
      <c r="C420" s="18" t="s">
        <v>2261</v>
      </c>
    </row>
    <row r="421" spans="1:3" x14ac:dyDescent="0.25">
      <c r="A421" s="18" t="s">
        <v>2224</v>
      </c>
      <c r="B421" s="18" t="s">
        <v>2260</v>
      </c>
      <c r="C421" s="18" t="s">
        <v>2261</v>
      </c>
    </row>
    <row r="422" spans="1:3" x14ac:dyDescent="0.25">
      <c r="A422" s="17" t="s">
        <v>2548</v>
      </c>
      <c r="B422" s="18" t="s">
        <v>2260</v>
      </c>
      <c r="C422" s="18" t="s">
        <v>2261</v>
      </c>
    </row>
    <row r="423" spans="1:3" x14ac:dyDescent="0.25">
      <c r="A423" s="17" t="s">
        <v>2549</v>
      </c>
      <c r="B423" s="18" t="s">
        <v>2256</v>
      </c>
      <c r="C423" s="18" t="s">
        <v>2257</v>
      </c>
    </row>
    <row r="424" spans="1:3" x14ac:dyDescent="0.25">
      <c r="A424" s="17" t="s">
        <v>2550</v>
      </c>
      <c r="B424" s="18" t="s">
        <v>2350</v>
      </c>
      <c r="C424" s="18" t="s">
        <v>2257</v>
      </c>
    </row>
    <row r="425" spans="1:3" x14ac:dyDescent="0.25">
      <c r="A425" s="17" t="s">
        <v>384</v>
      </c>
      <c r="B425" s="18" t="s">
        <v>2254</v>
      </c>
      <c r="C425" s="18" t="s">
        <v>2255</v>
      </c>
    </row>
    <row r="426" spans="1:3" x14ac:dyDescent="0.25">
      <c r="A426" s="17" t="s">
        <v>2551</v>
      </c>
      <c r="B426" s="18" t="s">
        <v>2350</v>
      </c>
      <c r="C426" s="18" t="s">
        <v>2257</v>
      </c>
    </row>
    <row r="427" spans="1:3" x14ac:dyDescent="0.25">
      <c r="A427" s="17" t="s">
        <v>2552</v>
      </c>
      <c r="B427" s="18" t="s">
        <v>2256</v>
      </c>
      <c r="C427" s="18" t="s">
        <v>2257</v>
      </c>
    </row>
    <row r="428" spans="1:3" x14ac:dyDescent="0.25">
      <c r="A428" s="17" t="s">
        <v>1420</v>
      </c>
      <c r="B428" s="18" t="s">
        <v>2256</v>
      </c>
      <c r="C428" s="18" t="s">
        <v>2257</v>
      </c>
    </row>
    <row r="429" spans="1:3" x14ac:dyDescent="0.25">
      <c r="A429" s="17" t="s">
        <v>1653</v>
      </c>
      <c r="B429" s="18" t="s">
        <v>2256</v>
      </c>
      <c r="C429" s="18" t="s">
        <v>2257</v>
      </c>
    </row>
    <row r="430" spans="1:3" x14ac:dyDescent="0.25">
      <c r="A430" s="18" t="s">
        <v>2553</v>
      </c>
      <c r="B430" s="18" t="s">
        <v>2256</v>
      </c>
      <c r="C430" s="18" t="s">
        <v>2257</v>
      </c>
    </row>
    <row r="431" spans="1:3" x14ac:dyDescent="0.25">
      <c r="A431" s="17" t="s">
        <v>2554</v>
      </c>
      <c r="B431" s="18" t="s">
        <v>2256</v>
      </c>
      <c r="C431" s="18" t="s">
        <v>2257</v>
      </c>
    </row>
    <row r="432" spans="1:3" x14ac:dyDescent="0.25">
      <c r="A432" s="17" t="s">
        <v>485</v>
      </c>
      <c r="B432" s="18" t="s">
        <v>2256</v>
      </c>
      <c r="C432" s="18" t="s">
        <v>2257</v>
      </c>
    </row>
    <row r="433" spans="1:3" x14ac:dyDescent="0.25">
      <c r="A433" s="17" t="s">
        <v>2555</v>
      </c>
      <c r="B433" s="18" t="s">
        <v>2256</v>
      </c>
      <c r="C433" s="18" t="s">
        <v>2257</v>
      </c>
    </row>
    <row r="434" spans="1:3" x14ac:dyDescent="0.25">
      <c r="A434" s="17" t="s">
        <v>1274</v>
      </c>
      <c r="B434" s="18" t="s">
        <v>2256</v>
      </c>
      <c r="C434" s="18" t="s">
        <v>2257</v>
      </c>
    </row>
    <row r="435" spans="1:3" x14ac:dyDescent="0.25">
      <c r="A435" s="17" t="s">
        <v>1516</v>
      </c>
      <c r="B435" s="18" t="s">
        <v>2256</v>
      </c>
      <c r="C435" s="18" t="s">
        <v>2257</v>
      </c>
    </row>
    <row r="436" spans="1:3" x14ac:dyDescent="0.25">
      <c r="A436" s="17" t="s">
        <v>2556</v>
      </c>
      <c r="B436" s="18" t="s">
        <v>2256</v>
      </c>
      <c r="C436" s="18" t="s">
        <v>2257</v>
      </c>
    </row>
    <row r="437" spans="1:3" x14ac:dyDescent="0.25">
      <c r="A437" s="18" t="s">
        <v>2557</v>
      </c>
      <c r="B437" s="18" t="s">
        <v>2256</v>
      </c>
      <c r="C437" s="18" t="s">
        <v>2257</v>
      </c>
    </row>
    <row r="438" spans="1:3" x14ac:dyDescent="0.25">
      <c r="A438" s="17" t="s">
        <v>2558</v>
      </c>
      <c r="B438" s="18" t="s">
        <v>2256</v>
      </c>
      <c r="C438" s="18" t="s">
        <v>2257</v>
      </c>
    </row>
    <row r="439" spans="1:3" x14ac:dyDescent="0.25">
      <c r="A439" s="17" t="s">
        <v>2559</v>
      </c>
      <c r="B439" s="18" t="s">
        <v>2256</v>
      </c>
      <c r="C439" s="18" t="s">
        <v>2257</v>
      </c>
    </row>
    <row r="440" spans="1:3" x14ac:dyDescent="0.25">
      <c r="A440" s="17" t="s">
        <v>2560</v>
      </c>
      <c r="B440" s="18" t="s">
        <v>2434</v>
      </c>
      <c r="C440" s="18" t="s">
        <v>2435</v>
      </c>
    </row>
    <row r="441" spans="1:3" x14ac:dyDescent="0.25">
      <c r="A441" s="18" t="s">
        <v>568</v>
      </c>
      <c r="B441" s="18" t="s">
        <v>2434</v>
      </c>
      <c r="C441" s="18" t="s">
        <v>2435</v>
      </c>
    </row>
    <row r="442" spans="1:3" x14ac:dyDescent="0.25">
      <c r="A442" s="17" t="s">
        <v>2561</v>
      </c>
      <c r="B442" s="18" t="s">
        <v>2434</v>
      </c>
      <c r="C442" s="18" t="s">
        <v>2435</v>
      </c>
    </row>
    <row r="443" spans="1:3" x14ac:dyDescent="0.25">
      <c r="A443" s="17" t="s">
        <v>2562</v>
      </c>
      <c r="B443" s="18" t="s">
        <v>2260</v>
      </c>
      <c r="C443" s="18" t="s">
        <v>2261</v>
      </c>
    </row>
    <row r="444" spans="1:3" x14ac:dyDescent="0.25">
      <c r="A444" s="18" t="s">
        <v>2563</v>
      </c>
      <c r="B444" s="18" t="s">
        <v>2256</v>
      </c>
      <c r="C444" s="18" t="s">
        <v>2257</v>
      </c>
    </row>
    <row r="445" spans="1:3" x14ac:dyDescent="0.25">
      <c r="A445" s="18" t="s">
        <v>2564</v>
      </c>
      <c r="B445" s="18" t="s">
        <v>2256</v>
      </c>
      <c r="C445" s="18" t="s">
        <v>2257</v>
      </c>
    </row>
    <row r="446" spans="1:3" x14ac:dyDescent="0.25">
      <c r="A446" s="18" t="s">
        <v>2238</v>
      </c>
      <c r="B446" s="18" t="s">
        <v>2256</v>
      </c>
      <c r="C446" s="18" t="s">
        <v>2257</v>
      </c>
    </row>
    <row r="447" spans="1:3" x14ac:dyDescent="0.25">
      <c r="A447" s="17" t="s">
        <v>1962</v>
      </c>
      <c r="B447" s="18" t="s">
        <v>2256</v>
      </c>
      <c r="C447" s="18" t="s">
        <v>2257</v>
      </c>
    </row>
    <row r="448" spans="1:3" x14ac:dyDescent="0.25">
      <c r="A448" s="17" t="s">
        <v>2565</v>
      </c>
      <c r="B448" s="18" t="s">
        <v>2256</v>
      </c>
      <c r="C448" s="18" t="s">
        <v>2257</v>
      </c>
    </row>
    <row r="449" spans="1:3" x14ac:dyDescent="0.25">
      <c r="A449" s="17" t="s">
        <v>2566</v>
      </c>
      <c r="B449" s="18" t="s">
        <v>2256</v>
      </c>
      <c r="C449" s="18" t="s">
        <v>2257</v>
      </c>
    </row>
    <row r="450" spans="1:3" x14ac:dyDescent="0.25">
      <c r="A450" s="17" t="s">
        <v>2567</v>
      </c>
      <c r="B450" s="18" t="s">
        <v>2256</v>
      </c>
      <c r="C450" s="18" t="s">
        <v>2257</v>
      </c>
    </row>
    <row r="451" spans="1:3" x14ac:dyDescent="0.25">
      <c r="A451" s="17" t="s">
        <v>1132</v>
      </c>
      <c r="B451" s="18" t="s">
        <v>2256</v>
      </c>
      <c r="C451" s="18" t="s">
        <v>2257</v>
      </c>
    </row>
    <row r="452" spans="1:3" x14ac:dyDescent="0.25">
      <c r="A452" s="17" t="s">
        <v>1012</v>
      </c>
      <c r="B452" s="18" t="s">
        <v>2256</v>
      </c>
      <c r="C452" s="18" t="s">
        <v>2257</v>
      </c>
    </row>
    <row r="453" spans="1:3" x14ac:dyDescent="0.25">
      <c r="A453" s="17" t="s">
        <v>1586</v>
      </c>
      <c r="B453" s="18" t="s">
        <v>2256</v>
      </c>
      <c r="C453" s="18" t="s">
        <v>2257</v>
      </c>
    </row>
    <row r="454" spans="1:3" x14ac:dyDescent="0.25">
      <c r="A454" s="18" t="s">
        <v>203</v>
      </c>
      <c r="B454" s="18" t="s">
        <v>2256</v>
      </c>
      <c r="C454" s="18" t="s">
        <v>2257</v>
      </c>
    </row>
    <row r="455" spans="1:3" x14ac:dyDescent="0.25">
      <c r="A455" s="17" t="s">
        <v>2568</v>
      </c>
      <c r="B455" s="18" t="s">
        <v>2256</v>
      </c>
      <c r="C455" s="18" t="s">
        <v>2257</v>
      </c>
    </row>
    <row r="456" spans="1:3" x14ac:dyDescent="0.25">
      <c r="A456" s="17" t="s">
        <v>2569</v>
      </c>
      <c r="B456" s="18" t="s">
        <v>2256</v>
      </c>
      <c r="C456" s="18" t="s">
        <v>2257</v>
      </c>
    </row>
    <row r="457" spans="1:3" x14ac:dyDescent="0.25">
      <c r="A457" s="17" t="s">
        <v>2570</v>
      </c>
      <c r="B457" s="18" t="s">
        <v>2256</v>
      </c>
      <c r="C457" s="18" t="s">
        <v>2257</v>
      </c>
    </row>
    <row r="458" spans="1:3" x14ac:dyDescent="0.25">
      <c r="A458" s="17" t="s">
        <v>2571</v>
      </c>
      <c r="B458" s="18" t="s">
        <v>2434</v>
      </c>
      <c r="C458" s="18" t="s">
        <v>2435</v>
      </c>
    </row>
    <row r="459" spans="1:3" x14ac:dyDescent="0.25">
      <c r="A459" s="17" t="s">
        <v>2572</v>
      </c>
      <c r="B459" s="18" t="s">
        <v>2366</v>
      </c>
      <c r="C459" s="18" t="s">
        <v>2367</v>
      </c>
    </row>
    <row r="460" spans="1:3" x14ac:dyDescent="0.25">
      <c r="A460" s="17" t="s">
        <v>2573</v>
      </c>
      <c r="B460" s="18" t="s">
        <v>2366</v>
      </c>
      <c r="C460" s="18" t="s">
        <v>2367</v>
      </c>
    </row>
    <row r="461" spans="1:3" x14ac:dyDescent="0.25">
      <c r="A461" s="17" t="s">
        <v>2574</v>
      </c>
      <c r="B461" s="18" t="s">
        <v>2366</v>
      </c>
      <c r="C461" s="18" t="s">
        <v>2367</v>
      </c>
    </row>
    <row r="462" spans="1:3" x14ac:dyDescent="0.25">
      <c r="A462" s="17" t="s">
        <v>2575</v>
      </c>
      <c r="B462" s="18" t="s">
        <v>2366</v>
      </c>
      <c r="C462" s="18" t="s">
        <v>2367</v>
      </c>
    </row>
    <row r="463" spans="1:3" x14ac:dyDescent="0.25">
      <c r="A463" s="17" t="s">
        <v>2576</v>
      </c>
      <c r="B463" s="18" t="s">
        <v>2366</v>
      </c>
      <c r="C463" s="18" t="s">
        <v>2367</v>
      </c>
    </row>
    <row r="464" spans="1:3" x14ac:dyDescent="0.25">
      <c r="A464" s="17" t="s">
        <v>2577</v>
      </c>
      <c r="B464" s="18" t="s">
        <v>2366</v>
      </c>
      <c r="C464" s="18" t="s">
        <v>2367</v>
      </c>
    </row>
    <row r="465" spans="1:3" x14ac:dyDescent="0.25">
      <c r="A465" s="18" t="s">
        <v>2578</v>
      </c>
      <c r="B465" s="18" t="s">
        <v>2366</v>
      </c>
      <c r="C465" s="18" t="s">
        <v>2367</v>
      </c>
    </row>
    <row r="466" spans="1:3" x14ac:dyDescent="0.25">
      <c r="A466" s="17" t="s">
        <v>2579</v>
      </c>
      <c r="B466" s="18" t="s">
        <v>2366</v>
      </c>
      <c r="C466" s="18" t="s">
        <v>2367</v>
      </c>
    </row>
    <row r="467" spans="1:3" x14ac:dyDescent="0.25">
      <c r="A467" s="17" t="s">
        <v>2580</v>
      </c>
      <c r="B467" s="18" t="s">
        <v>2256</v>
      </c>
      <c r="C467" s="18" t="s">
        <v>2257</v>
      </c>
    </row>
    <row r="468" spans="1:3" x14ac:dyDescent="0.25">
      <c r="A468" s="17" t="s">
        <v>2581</v>
      </c>
      <c r="B468" s="18" t="s">
        <v>2350</v>
      </c>
      <c r="C468" s="18" t="s">
        <v>2257</v>
      </c>
    </row>
    <row r="469" spans="1:3" x14ac:dyDescent="0.25">
      <c r="A469" s="18" t="s">
        <v>2582</v>
      </c>
      <c r="B469" s="18" t="s">
        <v>2366</v>
      </c>
      <c r="C469" s="18" t="s">
        <v>2367</v>
      </c>
    </row>
    <row r="470" spans="1:3" x14ac:dyDescent="0.25">
      <c r="A470" s="17" t="s">
        <v>2026</v>
      </c>
      <c r="B470" s="18" t="s">
        <v>2350</v>
      </c>
      <c r="C470" s="18" t="s">
        <v>2257</v>
      </c>
    </row>
    <row r="471" spans="1:3" x14ac:dyDescent="0.25">
      <c r="A471" s="17" t="s">
        <v>2583</v>
      </c>
      <c r="B471" s="18" t="s">
        <v>2350</v>
      </c>
      <c r="C471" s="18" t="s">
        <v>2257</v>
      </c>
    </row>
    <row r="472" spans="1:3" x14ac:dyDescent="0.25">
      <c r="A472" s="17" t="s">
        <v>2584</v>
      </c>
      <c r="B472" s="18" t="s">
        <v>2350</v>
      </c>
      <c r="C472" s="18" t="s">
        <v>2257</v>
      </c>
    </row>
    <row r="473" spans="1:3" x14ac:dyDescent="0.25">
      <c r="A473" s="18" t="s">
        <v>2585</v>
      </c>
      <c r="B473" s="18" t="s">
        <v>2271</v>
      </c>
      <c r="C473" s="18" t="s">
        <v>2272</v>
      </c>
    </row>
    <row r="474" spans="1:3" x14ac:dyDescent="0.25">
      <c r="A474" s="17" t="s">
        <v>2586</v>
      </c>
      <c r="B474" s="18" t="s">
        <v>2271</v>
      </c>
      <c r="C474" s="18" t="s">
        <v>2272</v>
      </c>
    </row>
    <row r="475" spans="1:3" x14ac:dyDescent="0.25">
      <c r="A475" s="17" t="s">
        <v>541</v>
      </c>
      <c r="B475" s="18" t="s">
        <v>2271</v>
      </c>
      <c r="C475" s="18" t="s">
        <v>2272</v>
      </c>
    </row>
    <row r="476" spans="1:3" x14ac:dyDescent="0.25">
      <c r="A476" s="17" t="s">
        <v>2587</v>
      </c>
      <c r="B476" s="18" t="s">
        <v>2271</v>
      </c>
      <c r="C476" s="18" t="s">
        <v>2272</v>
      </c>
    </row>
    <row r="477" spans="1:3" x14ac:dyDescent="0.25">
      <c r="A477" s="18" t="s">
        <v>2588</v>
      </c>
      <c r="B477" s="18" t="s">
        <v>2271</v>
      </c>
      <c r="C477" s="18" t="s">
        <v>2272</v>
      </c>
    </row>
    <row r="478" spans="1:3" x14ac:dyDescent="0.25">
      <c r="A478" s="17" t="s">
        <v>2589</v>
      </c>
      <c r="B478" s="18" t="s">
        <v>2271</v>
      </c>
      <c r="C478" s="18" t="s">
        <v>2272</v>
      </c>
    </row>
    <row r="479" spans="1:3" x14ac:dyDescent="0.25">
      <c r="A479" s="17" t="s">
        <v>2590</v>
      </c>
      <c r="B479" s="18" t="s">
        <v>2350</v>
      </c>
      <c r="C479" s="18" t="s">
        <v>2257</v>
      </c>
    </row>
    <row r="480" spans="1:3" x14ac:dyDescent="0.25">
      <c r="A480" s="17" t="s">
        <v>1116</v>
      </c>
      <c r="B480" s="18" t="s">
        <v>2434</v>
      </c>
      <c r="C480" s="18" t="s">
        <v>2435</v>
      </c>
    </row>
    <row r="481" spans="1:3" x14ac:dyDescent="0.25">
      <c r="A481" s="17" t="s">
        <v>2591</v>
      </c>
      <c r="B481" s="18" t="s">
        <v>2271</v>
      </c>
      <c r="C481" s="18" t="s">
        <v>2272</v>
      </c>
    </row>
    <row r="482" spans="1:3" x14ac:dyDescent="0.25">
      <c r="A482" s="17" t="s">
        <v>1579</v>
      </c>
      <c r="B482" s="18" t="s">
        <v>2271</v>
      </c>
      <c r="C482" s="18" t="s">
        <v>2272</v>
      </c>
    </row>
    <row r="483" spans="1:3" x14ac:dyDescent="0.25">
      <c r="A483" s="18" t="s">
        <v>2592</v>
      </c>
      <c r="B483" s="18" t="s">
        <v>2434</v>
      </c>
      <c r="C483" s="18" t="s">
        <v>2435</v>
      </c>
    </row>
    <row r="484" spans="1:3" x14ac:dyDescent="0.25">
      <c r="A484" s="17" t="s">
        <v>2593</v>
      </c>
      <c r="B484" s="18" t="s">
        <v>2434</v>
      </c>
      <c r="C484" s="18" t="s">
        <v>2435</v>
      </c>
    </row>
    <row r="485" spans="1:3" x14ac:dyDescent="0.25">
      <c r="A485" s="17" t="s">
        <v>2594</v>
      </c>
      <c r="B485" s="18" t="s">
        <v>2434</v>
      </c>
      <c r="C485" s="18" t="s">
        <v>2435</v>
      </c>
    </row>
    <row r="486" spans="1:3" x14ac:dyDescent="0.25">
      <c r="A486" s="17" t="s">
        <v>2595</v>
      </c>
      <c r="B486" s="18" t="s">
        <v>2434</v>
      </c>
      <c r="C486" s="18" t="s">
        <v>2435</v>
      </c>
    </row>
    <row r="487" spans="1:3" x14ac:dyDescent="0.25">
      <c r="A487" s="18" t="s">
        <v>2596</v>
      </c>
      <c r="B487" s="18" t="s">
        <v>2434</v>
      </c>
      <c r="C487" s="18" t="s">
        <v>2435</v>
      </c>
    </row>
    <row r="488" spans="1:3" x14ac:dyDescent="0.25">
      <c r="A488" s="17" t="s">
        <v>2597</v>
      </c>
      <c r="B488" s="18" t="s">
        <v>2434</v>
      </c>
      <c r="C488" s="18" t="s">
        <v>2435</v>
      </c>
    </row>
    <row r="489" spans="1:3" x14ac:dyDescent="0.25">
      <c r="A489" s="17" t="s">
        <v>2598</v>
      </c>
      <c r="B489" s="18" t="s">
        <v>2434</v>
      </c>
      <c r="C489" s="18" t="s">
        <v>2435</v>
      </c>
    </row>
    <row r="490" spans="1:3" x14ac:dyDescent="0.25">
      <c r="A490" s="17" t="s">
        <v>2599</v>
      </c>
      <c r="B490" s="18" t="s">
        <v>2350</v>
      </c>
      <c r="C490" s="18" t="s">
        <v>2257</v>
      </c>
    </row>
    <row r="491" spans="1:3" x14ac:dyDescent="0.25">
      <c r="A491" s="18" t="s">
        <v>2600</v>
      </c>
      <c r="B491" s="18" t="s">
        <v>2350</v>
      </c>
      <c r="C491" s="18" t="s">
        <v>2257</v>
      </c>
    </row>
    <row r="492" spans="1:3" x14ac:dyDescent="0.25">
      <c r="A492" s="18" t="s">
        <v>1907</v>
      </c>
      <c r="B492" s="18" t="s">
        <v>2366</v>
      </c>
      <c r="C492" s="18" t="s">
        <v>2367</v>
      </c>
    </row>
    <row r="493" spans="1:3" x14ac:dyDescent="0.25">
      <c r="A493" s="17" t="s">
        <v>2601</v>
      </c>
      <c r="B493" s="18" t="s">
        <v>2366</v>
      </c>
      <c r="C493" s="18" t="s">
        <v>2367</v>
      </c>
    </row>
    <row r="494" spans="1:3" x14ac:dyDescent="0.25">
      <c r="A494" s="17" t="s">
        <v>2602</v>
      </c>
      <c r="B494" s="18" t="s">
        <v>2271</v>
      </c>
      <c r="C494" s="18" t="s">
        <v>2272</v>
      </c>
    </row>
    <row r="495" spans="1:3" x14ac:dyDescent="0.25">
      <c r="A495" s="17" t="s">
        <v>2603</v>
      </c>
      <c r="B495" s="18" t="s">
        <v>2260</v>
      </c>
      <c r="C495" s="18" t="s">
        <v>2261</v>
      </c>
    </row>
    <row r="496" spans="1:3" x14ac:dyDescent="0.25">
      <c r="A496" s="17" t="s">
        <v>2604</v>
      </c>
      <c r="B496" s="18" t="s">
        <v>2260</v>
      </c>
      <c r="C496" s="18" t="s">
        <v>2261</v>
      </c>
    </row>
    <row r="497" spans="1:3" x14ac:dyDescent="0.25">
      <c r="A497" s="17" t="s">
        <v>2605</v>
      </c>
      <c r="B497" s="18" t="s">
        <v>2256</v>
      </c>
      <c r="C497" s="18" t="s">
        <v>2257</v>
      </c>
    </row>
    <row r="498" spans="1:3" x14ac:dyDescent="0.25">
      <c r="A498" s="17" t="s">
        <v>2606</v>
      </c>
      <c r="B498" s="18" t="s">
        <v>2434</v>
      </c>
      <c r="C498" s="18" t="s">
        <v>2435</v>
      </c>
    </row>
    <row r="499" spans="1:3" x14ac:dyDescent="0.25">
      <c r="A499" s="17" t="s">
        <v>1465</v>
      </c>
      <c r="B499" s="18" t="s">
        <v>2434</v>
      </c>
      <c r="C499" s="18" t="s">
        <v>2435</v>
      </c>
    </row>
    <row r="500" spans="1:3" x14ac:dyDescent="0.25">
      <c r="A500" s="17" t="s">
        <v>2607</v>
      </c>
      <c r="B500" s="18" t="s">
        <v>2350</v>
      </c>
      <c r="C500" s="18" t="s">
        <v>2257</v>
      </c>
    </row>
    <row r="501" spans="1:3" x14ac:dyDescent="0.25">
      <c r="A501" s="17" t="s">
        <v>2608</v>
      </c>
      <c r="B501" s="18" t="s">
        <v>2366</v>
      </c>
      <c r="C501" s="18" t="s">
        <v>2367</v>
      </c>
    </row>
    <row r="502" spans="1:3" x14ac:dyDescent="0.25">
      <c r="A502" s="17" t="s">
        <v>2609</v>
      </c>
      <c r="B502" s="18" t="s">
        <v>2366</v>
      </c>
      <c r="C502" s="18" t="s">
        <v>2367</v>
      </c>
    </row>
    <row r="503" spans="1:3" x14ac:dyDescent="0.25">
      <c r="A503" s="17" t="s">
        <v>1750</v>
      </c>
      <c r="B503" s="18" t="s">
        <v>2256</v>
      </c>
      <c r="C503" s="18" t="s">
        <v>2257</v>
      </c>
    </row>
    <row r="504" spans="1:3" x14ac:dyDescent="0.25">
      <c r="A504" s="17" t="s">
        <v>994</v>
      </c>
      <c r="B504" s="18" t="s">
        <v>2434</v>
      </c>
      <c r="C504" s="18" t="s">
        <v>2435</v>
      </c>
    </row>
    <row r="505" spans="1:3" x14ac:dyDescent="0.25">
      <c r="A505" s="17" t="s">
        <v>1894</v>
      </c>
      <c r="B505" s="18" t="s">
        <v>2434</v>
      </c>
      <c r="C505" s="18" t="s">
        <v>2435</v>
      </c>
    </row>
    <row r="506" spans="1:3" x14ac:dyDescent="0.25">
      <c r="A506" s="17" t="s">
        <v>2610</v>
      </c>
      <c r="B506" s="18" t="s">
        <v>2434</v>
      </c>
      <c r="C506" s="18" t="s">
        <v>2435</v>
      </c>
    </row>
    <row r="507" spans="1:3" x14ac:dyDescent="0.25">
      <c r="A507" s="17" t="s">
        <v>2611</v>
      </c>
      <c r="B507" s="18" t="s">
        <v>2350</v>
      </c>
      <c r="C507" s="18" t="s">
        <v>2257</v>
      </c>
    </row>
    <row r="508" spans="1:3" x14ac:dyDescent="0.25">
      <c r="A508" s="17" t="s">
        <v>2612</v>
      </c>
      <c r="B508" s="18" t="s">
        <v>2271</v>
      </c>
      <c r="C508" s="18" t="s">
        <v>2272</v>
      </c>
    </row>
    <row r="509" spans="1:3" x14ac:dyDescent="0.25">
      <c r="A509" s="17" t="s">
        <v>2613</v>
      </c>
      <c r="B509" s="18" t="s">
        <v>2271</v>
      </c>
      <c r="C509" s="18" t="s">
        <v>2272</v>
      </c>
    </row>
    <row r="510" spans="1:3" x14ac:dyDescent="0.25">
      <c r="A510" s="17" t="s">
        <v>2614</v>
      </c>
      <c r="B510" s="18" t="s">
        <v>2434</v>
      </c>
      <c r="C510" s="18" t="s">
        <v>2435</v>
      </c>
    </row>
    <row r="511" spans="1:3" x14ac:dyDescent="0.25">
      <c r="A511" s="17" t="s">
        <v>2615</v>
      </c>
      <c r="B511" s="18" t="s">
        <v>2271</v>
      </c>
      <c r="C511" s="18" t="s">
        <v>2272</v>
      </c>
    </row>
    <row r="512" spans="1:3" x14ac:dyDescent="0.25">
      <c r="A512" s="17" t="s">
        <v>2616</v>
      </c>
      <c r="B512" s="18" t="s">
        <v>2434</v>
      </c>
      <c r="C512" s="18" t="s">
        <v>2435</v>
      </c>
    </row>
    <row r="513" spans="1:3" x14ac:dyDescent="0.25">
      <c r="A513" s="17" t="s">
        <v>1868</v>
      </c>
      <c r="B513" s="18" t="s">
        <v>2434</v>
      </c>
      <c r="C513" s="18" t="s">
        <v>2435</v>
      </c>
    </row>
    <row r="514" spans="1:3" x14ac:dyDescent="0.25">
      <c r="A514" s="17" t="s">
        <v>2617</v>
      </c>
      <c r="B514" s="18" t="s">
        <v>2366</v>
      </c>
      <c r="C514" s="18" t="s">
        <v>2367</v>
      </c>
    </row>
    <row r="515" spans="1:3" x14ac:dyDescent="0.25">
      <c r="A515" s="17" t="s">
        <v>2618</v>
      </c>
      <c r="B515" s="18" t="s">
        <v>2434</v>
      </c>
      <c r="C515" s="18" t="s">
        <v>2435</v>
      </c>
    </row>
    <row r="516" spans="1:3" x14ac:dyDescent="0.25">
      <c r="A516" s="17" t="s">
        <v>2619</v>
      </c>
      <c r="B516" s="18" t="s">
        <v>2434</v>
      </c>
      <c r="C516" s="18" t="s">
        <v>2435</v>
      </c>
    </row>
    <row r="517" spans="1:3" x14ac:dyDescent="0.25">
      <c r="A517" s="17" t="s">
        <v>1372</v>
      </c>
      <c r="B517" s="18" t="s">
        <v>2434</v>
      </c>
      <c r="C517" s="18" t="s">
        <v>2435</v>
      </c>
    </row>
    <row r="518" spans="1:3" x14ac:dyDescent="0.25">
      <c r="A518" s="17" t="s">
        <v>1187</v>
      </c>
      <c r="B518" s="18" t="s">
        <v>2350</v>
      </c>
      <c r="C518" s="18" t="s">
        <v>2257</v>
      </c>
    </row>
    <row r="519" spans="1:3" x14ac:dyDescent="0.25">
      <c r="A519" s="17" t="s">
        <v>2620</v>
      </c>
      <c r="B519" s="18" t="s">
        <v>2260</v>
      </c>
      <c r="C519" s="18" t="s">
        <v>2261</v>
      </c>
    </row>
    <row r="520" spans="1:3" x14ac:dyDescent="0.25">
      <c r="A520" s="17" t="s">
        <v>2621</v>
      </c>
      <c r="B520" s="18" t="s">
        <v>2366</v>
      </c>
      <c r="C520" s="18" t="s">
        <v>2367</v>
      </c>
    </row>
    <row r="521" spans="1:3" x14ac:dyDescent="0.25">
      <c r="A521" s="17" t="s">
        <v>2622</v>
      </c>
      <c r="B521" s="18" t="s">
        <v>2271</v>
      </c>
      <c r="C521" s="18" t="s">
        <v>2272</v>
      </c>
    </row>
    <row r="522" spans="1:3" x14ac:dyDescent="0.25">
      <c r="A522" s="17" t="s">
        <v>2623</v>
      </c>
      <c r="B522" s="18" t="s">
        <v>2271</v>
      </c>
      <c r="C522" s="18" t="s">
        <v>2272</v>
      </c>
    </row>
    <row r="523" spans="1:3" x14ac:dyDescent="0.25">
      <c r="A523" s="17" t="s">
        <v>1453</v>
      </c>
      <c r="B523" s="18" t="s">
        <v>2260</v>
      </c>
      <c r="C523" s="18" t="s">
        <v>2261</v>
      </c>
    </row>
    <row r="524" spans="1:3" x14ac:dyDescent="0.25">
      <c r="A524" s="17" t="s">
        <v>2624</v>
      </c>
      <c r="B524" s="18" t="s">
        <v>2260</v>
      </c>
      <c r="C524" s="18" t="s">
        <v>2261</v>
      </c>
    </row>
    <row r="525" spans="1:3" x14ac:dyDescent="0.25">
      <c r="A525" s="17" t="s">
        <v>2625</v>
      </c>
      <c r="B525" s="18" t="s">
        <v>2260</v>
      </c>
      <c r="C525" s="18" t="s">
        <v>2261</v>
      </c>
    </row>
    <row r="526" spans="1:3" x14ac:dyDescent="0.25">
      <c r="A526" s="17" t="s">
        <v>2626</v>
      </c>
      <c r="B526" s="18" t="s">
        <v>2260</v>
      </c>
      <c r="C526" s="18" t="s">
        <v>2261</v>
      </c>
    </row>
    <row r="527" spans="1:3" x14ac:dyDescent="0.25">
      <c r="A527" s="17" t="s">
        <v>1482</v>
      </c>
      <c r="B527" s="18" t="s">
        <v>2271</v>
      </c>
      <c r="C527" s="18" t="s">
        <v>2272</v>
      </c>
    </row>
    <row r="528" spans="1:3" x14ac:dyDescent="0.25">
      <c r="A528" s="17" t="s">
        <v>2627</v>
      </c>
      <c r="B528" s="18" t="s">
        <v>2260</v>
      </c>
      <c r="C528" s="18" t="s">
        <v>2261</v>
      </c>
    </row>
    <row r="529" spans="1:3" x14ac:dyDescent="0.25">
      <c r="A529" s="17" t="s">
        <v>2628</v>
      </c>
      <c r="B529" s="18" t="s">
        <v>2256</v>
      </c>
      <c r="C529" s="18" t="s">
        <v>2257</v>
      </c>
    </row>
    <row r="530" spans="1:3" x14ac:dyDescent="0.25">
      <c r="A530" s="17" t="s">
        <v>1365</v>
      </c>
      <c r="B530" s="18" t="s">
        <v>2434</v>
      </c>
      <c r="C530" s="18" t="s">
        <v>2435</v>
      </c>
    </row>
    <row r="531" spans="1:3" x14ac:dyDescent="0.25">
      <c r="A531" s="17" t="s">
        <v>2629</v>
      </c>
      <c r="B531" s="18" t="s">
        <v>2434</v>
      </c>
      <c r="C531" s="18" t="s">
        <v>2435</v>
      </c>
    </row>
    <row r="532" spans="1:3" x14ac:dyDescent="0.25">
      <c r="A532" s="17" t="s">
        <v>1677</v>
      </c>
      <c r="B532" s="18" t="s">
        <v>2434</v>
      </c>
      <c r="C532" s="18" t="s">
        <v>2435</v>
      </c>
    </row>
    <row r="533" spans="1:3" x14ac:dyDescent="0.25">
      <c r="A533" s="17" t="s">
        <v>2630</v>
      </c>
      <c r="B533" s="18" t="s">
        <v>2271</v>
      </c>
      <c r="C533" s="18" t="s">
        <v>2272</v>
      </c>
    </row>
    <row r="534" spans="1:3" x14ac:dyDescent="0.25">
      <c r="A534" s="17" t="s">
        <v>2631</v>
      </c>
      <c r="B534" s="18" t="s">
        <v>2271</v>
      </c>
      <c r="C534" s="18" t="s">
        <v>2272</v>
      </c>
    </row>
    <row r="535" spans="1:3" x14ac:dyDescent="0.25">
      <c r="A535" s="17" t="s">
        <v>2632</v>
      </c>
      <c r="B535" s="18" t="s">
        <v>2271</v>
      </c>
      <c r="C535" s="18" t="s">
        <v>2272</v>
      </c>
    </row>
    <row r="536" spans="1:3" x14ac:dyDescent="0.25">
      <c r="A536" s="17" t="s">
        <v>2633</v>
      </c>
      <c r="B536" s="18" t="s">
        <v>2434</v>
      </c>
      <c r="C536" s="18" t="s">
        <v>2435</v>
      </c>
    </row>
    <row r="537" spans="1:3" x14ac:dyDescent="0.25">
      <c r="A537" s="17" t="s">
        <v>1057</v>
      </c>
      <c r="B537" s="18" t="s">
        <v>2271</v>
      </c>
      <c r="C537" s="18" t="s">
        <v>2272</v>
      </c>
    </row>
    <row r="538" spans="1:3" x14ac:dyDescent="0.25">
      <c r="A538" s="17" t="s">
        <v>2634</v>
      </c>
      <c r="B538" s="18" t="s">
        <v>2256</v>
      </c>
      <c r="C538" s="18" t="s">
        <v>2257</v>
      </c>
    </row>
    <row r="539" spans="1:3" x14ac:dyDescent="0.25">
      <c r="A539" s="17" t="s">
        <v>1776</v>
      </c>
      <c r="B539" s="18" t="s">
        <v>2434</v>
      </c>
      <c r="C539" s="18" t="s">
        <v>2435</v>
      </c>
    </row>
    <row r="540" spans="1:3" x14ac:dyDescent="0.25">
      <c r="A540" s="17" t="s">
        <v>2635</v>
      </c>
      <c r="B540" s="18" t="s">
        <v>2434</v>
      </c>
      <c r="C540" s="18" t="s">
        <v>2435</v>
      </c>
    </row>
    <row r="541" spans="1:3" x14ac:dyDescent="0.25">
      <c r="A541" s="17" t="s">
        <v>2636</v>
      </c>
      <c r="B541" s="18" t="s">
        <v>2434</v>
      </c>
      <c r="C541" s="18" t="s">
        <v>2435</v>
      </c>
    </row>
    <row r="542" spans="1:3" x14ac:dyDescent="0.25">
      <c r="A542" s="17" t="s">
        <v>2637</v>
      </c>
      <c r="B542" s="18" t="s">
        <v>2434</v>
      </c>
      <c r="C542" s="18" t="s">
        <v>2435</v>
      </c>
    </row>
    <row r="543" spans="1:3" x14ac:dyDescent="0.25">
      <c r="A543" s="17" t="s">
        <v>2638</v>
      </c>
      <c r="B543" s="18" t="s">
        <v>2434</v>
      </c>
      <c r="C543" s="18" t="s">
        <v>2435</v>
      </c>
    </row>
    <row r="544" spans="1:3" x14ac:dyDescent="0.25">
      <c r="A544" s="17" t="s">
        <v>363</v>
      </c>
      <c r="B544" s="18" t="s">
        <v>2434</v>
      </c>
      <c r="C544" s="18" t="s">
        <v>2435</v>
      </c>
    </row>
    <row r="545" spans="1:3" x14ac:dyDescent="0.25">
      <c r="A545" s="17" t="s">
        <v>2639</v>
      </c>
      <c r="B545" s="18" t="s">
        <v>2254</v>
      </c>
      <c r="C545" s="18" t="s">
        <v>2255</v>
      </c>
    </row>
    <row r="546" spans="1:3" x14ac:dyDescent="0.25">
      <c r="A546" s="17" t="s">
        <v>2640</v>
      </c>
      <c r="B546" s="18" t="s">
        <v>2260</v>
      </c>
      <c r="C546" s="18" t="s">
        <v>2261</v>
      </c>
    </row>
    <row r="547" spans="1:3" x14ac:dyDescent="0.25">
      <c r="A547" s="17" t="s">
        <v>2641</v>
      </c>
      <c r="B547" s="18" t="s">
        <v>2260</v>
      </c>
      <c r="C547" s="18" t="s">
        <v>2261</v>
      </c>
    </row>
    <row r="548" spans="1:3" x14ac:dyDescent="0.25">
      <c r="A548" s="17" t="s">
        <v>2642</v>
      </c>
      <c r="B548" s="18" t="s">
        <v>2350</v>
      </c>
      <c r="C548" s="18" t="s">
        <v>2257</v>
      </c>
    </row>
    <row r="549" spans="1:3" x14ac:dyDescent="0.25">
      <c r="A549" s="17" t="s">
        <v>2643</v>
      </c>
      <c r="B549" s="18" t="s">
        <v>2350</v>
      </c>
      <c r="C549" s="18" t="s">
        <v>2257</v>
      </c>
    </row>
    <row r="550" spans="1:3" x14ac:dyDescent="0.25">
      <c r="A550" s="17" t="s">
        <v>2644</v>
      </c>
      <c r="B550" s="18" t="s">
        <v>2256</v>
      </c>
      <c r="C550" s="18" t="s">
        <v>2257</v>
      </c>
    </row>
    <row r="551" spans="1:3" x14ac:dyDescent="0.25">
      <c r="A551" s="17" t="s">
        <v>2645</v>
      </c>
      <c r="B551" s="18" t="s">
        <v>2256</v>
      </c>
      <c r="C551" s="18" t="s">
        <v>2257</v>
      </c>
    </row>
    <row r="552" spans="1:3" x14ac:dyDescent="0.25">
      <c r="A552" s="17" t="s">
        <v>2646</v>
      </c>
      <c r="B552" s="18" t="s">
        <v>2256</v>
      </c>
      <c r="C552" s="18" t="s">
        <v>2257</v>
      </c>
    </row>
    <row r="553" spans="1:3" x14ac:dyDescent="0.25">
      <c r="A553" s="17" t="s">
        <v>2647</v>
      </c>
      <c r="B553" s="18" t="s">
        <v>2256</v>
      </c>
      <c r="C553" s="18" t="s">
        <v>2257</v>
      </c>
    </row>
    <row r="554" spans="1:3" x14ac:dyDescent="0.25">
      <c r="A554" s="17" t="s">
        <v>1888</v>
      </c>
      <c r="B554" s="18" t="s">
        <v>2256</v>
      </c>
      <c r="C554" s="18" t="s">
        <v>2257</v>
      </c>
    </row>
    <row r="555" spans="1:3" x14ac:dyDescent="0.25">
      <c r="A555" s="18" t="s">
        <v>2648</v>
      </c>
      <c r="B555" s="18" t="s">
        <v>2256</v>
      </c>
      <c r="C555" s="18" t="s">
        <v>2257</v>
      </c>
    </row>
    <row r="556" spans="1:3" x14ac:dyDescent="0.25">
      <c r="A556" s="17" t="s">
        <v>2649</v>
      </c>
      <c r="B556" s="18" t="s">
        <v>2434</v>
      </c>
      <c r="C556" s="18" t="s">
        <v>2435</v>
      </c>
    </row>
    <row r="557" spans="1:3" x14ac:dyDescent="0.25">
      <c r="A557" s="17" t="s">
        <v>2650</v>
      </c>
      <c r="B557" s="18" t="s">
        <v>2256</v>
      </c>
      <c r="C557" s="18" t="s">
        <v>2257</v>
      </c>
    </row>
    <row r="558" spans="1:3" x14ac:dyDescent="0.25">
      <c r="A558" s="17" t="s">
        <v>2651</v>
      </c>
      <c r="B558" s="18" t="s">
        <v>2256</v>
      </c>
      <c r="C558" s="18" t="s">
        <v>2257</v>
      </c>
    </row>
    <row r="559" spans="1:3" x14ac:dyDescent="0.25">
      <c r="A559" s="17" t="s">
        <v>2652</v>
      </c>
      <c r="B559" s="18" t="s">
        <v>2256</v>
      </c>
      <c r="C559" s="18" t="s">
        <v>2257</v>
      </c>
    </row>
    <row r="560" spans="1:3" x14ac:dyDescent="0.25">
      <c r="A560" s="17" t="s">
        <v>1720</v>
      </c>
      <c r="B560" s="18" t="s">
        <v>2260</v>
      </c>
      <c r="C560" s="18" t="s">
        <v>2261</v>
      </c>
    </row>
    <row r="561" spans="1:3" x14ac:dyDescent="0.25">
      <c r="A561" s="17" t="s">
        <v>978</v>
      </c>
      <c r="B561" s="18" t="s">
        <v>2366</v>
      </c>
      <c r="C561" s="18" t="s">
        <v>2367</v>
      </c>
    </row>
    <row r="562" spans="1:3" x14ac:dyDescent="0.25">
      <c r="A562" s="17" t="s">
        <v>2653</v>
      </c>
      <c r="B562" s="18" t="s">
        <v>2366</v>
      </c>
      <c r="C562" s="18" t="s">
        <v>2367</v>
      </c>
    </row>
    <row r="563" spans="1:3" x14ac:dyDescent="0.25">
      <c r="A563" s="17" t="s">
        <v>2654</v>
      </c>
      <c r="B563" s="18" t="s">
        <v>2366</v>
      </c>
      <c r="C563" s="18" t="s">
        <v>2367</v>
      </c>
    </row>
    <row r="564" spans="1:3" x14ac:dyDescent="0.25">
      <c r="A564" s="17" t="s">
        <v>2655</v>
      </c>
      <c r="B564" s="18" t="s">
        <v>2366</v>
      </c>
      <c r="C564" s="18" t="s">
        <v>2367</v>
      </c>
    </row>
    <row r="565" spans="1:3" x14ac:dyDescent="0.25">
      <c r="A565" s="17" t="s">
        <v>2656</v>
      </c>
      <c r="B565" s="18" t="s">
        <v>2260</v>
      </c>
      <c r="C565" s="18" t="s">
        <v>2261</v>
      </c>
    </row>
    <row r="566" spans="1:3" x14ac:dyDescent="0.25">
      <c r="A566" s="18" t="s">
        <v>2657</v>
      </c>
      <c r="B566" s="18" t="s">
        <v>2271</v>
      </c>
      <c r="C566" s="18" t="s">
        <v>2272</v>
      </c>
    </row>
    <row r="567" spans="1:3" x14ac:dyDescent="0.25">
      <c r="A567" s="17" t="s">
        <v>2658</v>
      </c>
      <c r="B567" s="18" t="s">
        <v>2271</v>
      </c>
      <c r="C567" s="18" t="s">
        <v>2272</v>
      </c>
    </row>
    <row r="568" spans="1:3" x14ac:dyDescent="0.25">
      <c r="A568" s="18" t="s">
        <v>2659</v>
      </c>
      <c r="B568" s="18" t="s">
        <v>2271</v>
      </c>
      <c r="C568" s="18" t="s">
        <v>2272</v>
      </c>
    </row>
    <row r="569" spans="1:3" x14ac:dyDescent="0.25">
      <c r="A569" s="18" t="s">
        <v>2660</v>
      </c>
      <c r="B569" s="18" t="s">
        <v>2260</v>
      </c>
      <c r="C569" s="18" t="s">
        <v>2261</v>
      </c>
    </row>
    <row r="570" spans="1:3" x14ac:dyDescent="0.25">
      <c r="A570" s="18" t="s">
        <v>2661</v>
      </c>
      <c r="B570" s="18" t="s">
        <v>2260</v>
      </c>
      <c r="C570" s="18" t="s">
        <v>2261</v>
      </c>
    </row>
    <row r="571" spans="1:3" x14ac:dyDescent="0.25">
      <c r="A571" s="17" t="s">
        <v>2662</v>
      </c>
      <c r="B571" s="18" t="s">
        <v>2350</v>
      </c>
      <c r="C571" s="18" t="s">
        <v>2257</v>
      </c>
    </row>
    <row r="572" spans="1:3" x14ac:dyDescent="0.25">
      <c r="A572" s="17" t="s">
        <v>2663</v>
      </c>
      <c r="B572" s="18" t="s">
        <v>2271</v>
      </c>
      <c r="C572" s="18" t="s">
        <v>2272</v>
      </c>
    </row>
    <row r="573" spans="1:3" x14ac:dyDescent="0.25">
      <c r="A573" s="17" t="s">
        <v>2664</v>
      </c>
      <c r="B573" s="18" t="s">
        <v>2366</v>
      </c>
      <c r="C573" s="18" t="s">
        <v>2367</v>
      </c>
    </row>
    <row r="574" spans="1:3" x14ac:dyDescent="0.25">
      <c r="A574" s="20" t="s">
        <v>2665</v>
      </c>
      <c r="B574" s="18" t="s">
        <v>2271</v>
      </c>
      <c r="C574" s="18" t="s">
        <v>2272</v>
      </c>
    </row>
    <row r="575" spans="1:3" x14ac:dyDescent="0.25">
      <c r="A575" s="17" t="s">
        <v>2666</v>
      </c>
      <c r="B575" s="18" t="s">
        <v>2366</v>
      </c>
      <c r="C575" s="18" t="s">
        <v>2367</v>
      </c>
    </row>
    <row r="576" spans="1:3" x14ac:dyDescent="0.25">
      <c r="A576" s="17" t="s">
        <v>551</v>
      </c>
      <c r="B576" s="18" t="s">
        <v>2350</v>
      </c>
      <c r="C576" s="18" t="s">
        <v>2257</v>
      </c>
    </row>
    <row r="577" spans="1:3" x14ac:dyDescent="0.25">
      <c r="A577" s="18" t="s">
        <v>2667</v>
      </c>
      <c r="B577" s="18" t="s">
        <v>2271</v>
      </c>
      <c r="C577" s="18" t="s">
        <v>2272</v>
      </c>
    </row>
    <row r="578" spans="1:3" x14ac:dyDescent="0.25">
      <c r="A578" s="17" t="s">
        <v>2668</v>
      </c>
      <c r="B578" s="18" t="s">
        <v>2271</v>
      </c>
      <c r="C578" s="18" t="s">
        <v>2272</v>
      </c>
    </row>
    <row r="579" spans="1:3" x14ac:dyDescent="0.25">
      <c r="A579" s="17" t="s">
        <v>2669</v>
      </c>
      <c r="B579" s="18" t="s">
        <v>2366</v>
      </c>
      <c r="C579" s="18" t="s">
        <v>2367</v>
      </c>
    </row>
    <row r="580" spans="1:3" x14ac:dyDescent="0.25">
      <c r="A580" s="17" t="s">
        <v>2670</v>
      </c>
      <c r="B580" s="18" t="s">
        <v>2271</v>
      </c>
      <c r="C580" s="18" t="s">
        <v>2272</v>
      </c>
    </row>
    <row r="581" spans="1:3" x14ac:dyDescent="0.25">
      <c r="A581" s="17" t="s">
        <v>2671</v>
      </c>
      <c r="B581" s="18" t="s">
        <v>2350</v>
      </c>
      <c r="C581" s="18" t="s">
        <v>2257</v>
      </c>
    </row>
    <row r="582" spans="1:3" x14ac:dyDescent="0.25">
      <c r="A582" s="17" t="s">
        <v>2672</v>
      </c>
      <c r="B582" s="18" t="s">
        <v>2350</v>
      </c>
      <c r="C582" s="18" t="s">
        <v>2257</v>
      </c>
    </row>
    <row r="583" spans="1:3" x14ac:dyDescent="0.25">
      <c r="A583" s="17" t="s">
        <v>2673</v>
      </c>
      <c r="B583" s="18" t="s">
        <v>2366</v>
      </c>
      <c r="C583" s="18" t="s">
        <v>2367</v>
      </c>
    </row>
    <row r="584" spans="1:3" x14ac:dyDescent="0.25">
      <c r="A584" s="17" t="s">
        <v>2674</v>
      </c>
      <c r="B584" s="18" t="s">
        <v>2366</v>
      </c>
      <c r="C584" s="18" t="s">
        <v>2367</v>
      </c>
    </row>
    <row r="585" spans="1:3" x14ac:dyDescent="0.25">
      <c r="A585" s="17" t="s">
        <v>2675</v>
      </c>
      <c r="B585" s="18" t="s">
        <v>2366</v>
      </c>
      <c r="C585" s="18" t="s">
        <v>2367</v>
      </c>
    </row>
    <row r="586" spans="1:3" x14ac:dyDescent="0.25">
      <c r="A586" s="17" t="s">
        <v>2676</v>
      </c>
      <c r="B586" s="18" t="s">
        <v>2366</v>
      </c>
      <c r="C586" s="18" t="s">
        <v>2367</v>
      </c>
    </row>
    <row r="587" spans="1:3" x14ac:dyDescent="0.25">
      <c r="A587" s="17" t="s">
        <v>2677</v>
      </c>
      <c r="B587" s="18" t="s">
        <v>2350</v>
      </c>
      <c r="C587" s="18" t="s">
        <v>2257</v>
      </c>
    </row>
    <row r="588" spans="1:3" x14ac:dyDescent="0.25">
      <c r="A588" s="17" t="s">
        <v>763</v>
      </c>
      <c r="B588" s="18" t="s">
        <v>2256</v>
      </c>
      <c r="C588" s="18" t="s">
        <v>2257</v>
      </c>
    </row>
    <row r="589" spans="1:3" x14ac:dyDescent="0.25">
      <c r="A589" s="17" t="s">
        <v>2213</v>
      </c>
      <c r="B589" s="18" t="s">
        <v>2256</v>
      </c>
      <c r="C589" s="18" t="s">
        <v>2257</v>
      </c>
    </row>
    <row r="590" spans="1:3" x14ac:dyDescent="0.25">
      <c r="A590" s="17" t="s">
        <v>1563</v>
      </c>
      <c r="B590" s="18" t="s">
        <v>2366</v>
      </c>
      <c r="C590" s="18" t="s">
        <v>2367</v>
      </c>
    </row>
    <row r="591" spans="1:3" x14ac:dyDescent="0.25">
      <c r="A591" s="17" t="s">
        <v>2678</v>
      </c>
      <c r="B591" s="18" t="s">
        <v>2366</v>
      </c>
      <c r="C591" s="18" t="s">
        <v>2367</v>
      </c>
    </row>
    <row r="592" spans="1:3" x14ac:dyDescent="0.25">
      <c r="A592" s="17" t="s">
        <v>2679</v>
      </c>
      <c r="B592" s="18" t="s">
        <v>2260</v>
      </c>
      <c r="C592" s="18" t="s">
        <v>2261</v>
      </c>
    </row>
    <row r="593" spans="1:3" x14ac:dyDescent="0.25">
      <c r="A593" s="17" t="s">
        <v>2680</v>
      </c>
      <c r="B593" s="18" t="s">
        <v>2256</v>
      </c>
      <c r="C593" s="18" t="s">
        <v>2257</v>
      </c>
    </row>
    <row r="594" spans="1:3" x14ac:dyDescent="0.25">
      <c r="A594" s="18" t="s">
        <v>2681</v>
      </c>
      <c r="B594" s="18" t="s">
        <v>2260</v>
      </c>
      <c r="C594" s="18" t="s">
        <v>2261</v>
      </c>
    </row>
    <row r="595" spans="1:3" x14ac:dyDescent="0.25">
      <c r="A595" s="17" t="s">
        <v>2682</v>
      </c>
      <c r="B595" s="18" t="s">
        <v>2271</v>
      </c>
      <c r="C595" s="18" t="s">
        <v>2272</v>
      </c>
    </row>
    <row r="596" spans="1:3" x14ac:dyDescent="0.25">
      <c r="A596" s="17" t="s">
        <v>2683</v>
      </c>
      <c r="B596" s="18" t="s">
        <v>2366</v>
      </c>
      <c r="C596" s="18" t="s">
        <v>2367</v>
      </c>
    </row>
    <row r="597" spans="1:3" x14ac:dyDescent="0.25">
      <c r="A597" s="17" t="s">
        <v>2684</v>
      </c>
      <c r="B597" s="18" t="s">
        <v>2434</v>
      </c>
      <c r="C597" s="18" t="s">
        <v>2435</v>
      </c>
    </row>
    <row r="598" spans="1:3" x14ac:dyDescent="0.25">
      <c r="A598" s="17" t="s">
        <v>2685</v>
      </c>
      <c r="B598" s="18" t="s">
        <v>2434</v>
      </c>
      <c r="C598" s="18" t="s">
        <v>2435</v>
      </c>
    </row>
    <row r="599" spans="1:3" x14ac:dyDescent="0.25">
      <c r="A599" s="18" t="s">
        <v>2686</v>
      </c>
      <c r="B599" s="18" t="s">
        <v>2434</v>
      </c>
      <c r="C599" s="18" t="s">
        <v>2435</v>
      </c>
    </row>
    <row r="600" spans="1:3" x14ac:dyDescent="0.25">
      <c r="A600" s="17" t="s">
        <v>2687</v>
      </c>
      <c r="B600" s="18" t="s">
        <v>2434</v>
      </c>
      <c r="C600" s="18" t="s">
        <v>2435</v>
      </c>
    </row>
    <row r="601" spans="1:3" x14ac:dyDescent="0.25">
      <c r="A601" s="20" t="s">
        <v>2688</v>
      </c>
      <c r="B601" s="18" t="s">
        <v>2366</v>
      </c>
      <c r="C601" s="18" t="s">
        <v>2367</v>
      </c>
    </row>
    <row r="602" spans="1:3" x14ac:dyDescent="0.25">
      <c r="A602" s="20" t="s">
        <v>2689</v>
      </c>
      <c r="B602" s="18" t="s">
        <v>2366</v>
      </c>
      <c r="C602" s="18" t="s">
        <v>2367</v>
      </c>
    </row>
    <row r="603" spans="1:3" x14ac:dyDescent="0.25">
      <c r="A603" s="18" t="s">
        <v>774</v>
      </c>
      <c r="B603" s="18" t="s">
        <v>2254</v>
      </c>
      <c r="C603" s="18" t="s">
        <v>2255</v>
      </c>
    </row>
    <row r="604" spans="1:3" x14ac:dyDescent="0.25">
      <c r="A604" s="17" t="s">
        <v>2690</v>
      </c>
      <c r="B604" s="18" t="s">
        <v>2254</v>
      </c>
      <c r="C604" s="18" t="s">
        <v>2255</v>
      </c>
    </row>
    <row r="605" spans="1:3" x14ac:dyDescent="0.25">
      <c r="A605" s="17" t="s">
        <v>2691</v>
      </c>
      <c r="B605" s="18" t="s">
        <v>2254</v>
      </c>
      <c r="C605" s="18" t="s">
        <v>2255</v>
      </c>
    </row>
    <row r="606" spans="1:3" x14ac:dyDescent="0.25">
      <c r="A606" s="20" t="s">
        <v>2692</v>
      </c>
      <c r="B606" s="18" t="s">
        <v>2350</v>
      </c>
      <c r="C606" s="18" t="s">
        <v>2257</v>
      </c>
    </row>
    <row r="607" spans="1:3" x14ac:dyDescent="0.25">
      <c r="A607" s="19" t="s">
        <v>1317</v>
      </c>
      <c r="B607" s="18" t="s">
        <v>2350</v>
      </c>
      <c r="C607" s="18" t="s">
        <v>2257</v>
      </c>
    </row>
    <row r="608" spans="1:3" x14ac:dyDescent="0.25">
      <c r="A608" s="24" t="s">
        <v>581</v>
      </c>
      <c r="B608" s="18" t="s">
        <v>2260</v>
      </c>
      <c r="C608" s="18" t="s">
        <v>2261</v>
      </c>
    </row>
    <row r="609" spans="1:3" x14ac:dyDescent="0.25">
      <c r="A609" s="24" t="s">
        <v>2693</v>
      </c>
      <c r="B609" s="18" t="s">
        <v>2260</v>
      </c>
      <c r="C609" s="18" t="s">
        <v>2261</v>
      </c>
    </row>
    <row r="610" spans="1:3" x14ac:dyDescent="0.25">
      <c r="A610" s="17" t="s">
        <v>2110</v>
      </c>
      <c r="B610" s="18" t="s">
        <v>2260</v>
      </c>
      <c r="C610" s="18" t="s">
        <v>2261</v>
      </c>
    </row>
    <row r="611" spans="1:3" x14ac:dyDescent="0.25">
      <c r="A611" s="24" t="s">
        <v>2694</v>
      </c>
      <c r="B611" s="18" t="s">
        <v>2434</v>
      </c>
      <c r="C611" s="18" t="s">
        <v>2435</v>
      </c>
    </row>
    <row r="612" spans="1:3" x14ac:dyDescent="0.25">
      <c r="A612" s="24" t="s">
        <v>2695</v>
      </c>
      <c r="B612" s="18" t="s">
        <v>2434</v>
      </c>
      <c r="C612" s="18" t="s">
        <v>2435</v>
      </c>
    </row>
    <row r="613" spans="1:3" x14ac:dyDescent="0.25">
      <c r="A613" s="17" t="s">
        <v>2696</v>
      </c>
      <c r="B613" s="18" t="s">
        <v>2434</v>
      </c>
      <c r="C613" s="18" t="s">
        <v>2435</v>
      </c>
    </row>
    <row r="614" spans="1:3" x14ac:dyDescent="0.25">
      <c r="A614" s="17" t="s">
        <v>2697</v>
      </c>
      <c r="B614" s="18" t="s">
        <v>2260</v>
      </c>
      <c r="C614" s="18" t="s">
        <v>2261</v>
      </c>
    </row>
    <row r="615" spans="1:3" x14ac:dyDescent="0.25">
      <c r="A615" s="18" t="s">
        <v>2698</v>
      </c>
      <c r="B615" s="18" t="s">
        <v>2260</v>
      </c>
      <c r="C615" s="18" t="s">
        <v>2261</v>
      </c>
    </row>
    <row r="616" spans="1:3" x14ac:dyDescent="0.25">
      <c r="A616" s="17" t="s">
        <v>2699</v>
      </c>
      <c r="B616" s="18" t="s">
        <v>2260</v>
      </c>
      <c r="C616" s="18" t="s">
        <v>2261</v>
      </c>
    </row>
    <row r="617" spans="1:3" x14ac:dyDescent="0.25">
      <c r="A617" s="24" t="s">
        <v>2700</v>
      </c>
      <c r="B617" s="18" t="s">
        <v>2366</v>
      </c>
      <c r="C617" s="18" t="s">
        <v>2367</v>
      </c>
    </row>
    <row r="618" spans="1:3" x14ac:dyDescent="0.25">
      <c r="A618" s="17" t="s">
        <v>2701</v>
      </c>
      <c r="B618" s="18" t="s">
        <v>2366</v>
      </c>
      <c r="C618" s="18" t="s">
        <v>2367</v>
      </c>
    </row>
    <row r="619" spans="1:3" x14ac:dyDescent="0.25">
      <c r="A619" s="21" t="s">
        <v>2702</v>
      </c>
      <c r="B619" s="18" t="s">
        <v>2350</v>
      </c>
      <c r="C619" s="18" t="s">
        <v>2257</v>
      </c>
    </row>
    <row r="620" spans="1:3" x14ac:dyDescent="0.25">
      <c r="A620" s="21" t="s">
        <v>2703</v>
      </c>
      <c r="B620" s="18" t="s">
        <v>2350</v>
      </c>
      <c r="C620" s="18" t="s">
        <v>2257</v>
      </c>
    </row>
    <row r="621" spans="1:3" x14ac:dyDescent="0.25">
      <c r="A621" s="24" t="s">
        <v>2704</v>
      </c>
      <c r="B621" s="18" t="s">
        <v>2366</v>
      </c>
      <c r="C621" s="18" t="s">
        <v>2367</v>
      </c>
    </row>
    <row r="622" spans="1:3" x14ac:dyDescent="0.25">
      <c r="A622" s="17" t="s">
        <v>1767</v>
      </c>
      <c r="B622" s="18" t="s">
        <v>2366</v>
      </c>
      <c r="C622" s="18" t="s">
        <v>2367</v>
      </c>
    </row>
    <row r="623" spans="1:3" x14ac:dyDescent="0.25">
      <c r="A623" s="18" t="s">
        <v>2705</v>
      </c>
      <c r="B623" s="18" t="s">
        <v>2260</v>
      </c>
      <c r="C623" s="18" t="s">
        <v>2261</v>
      </c>
    </row>
    <row r="624" spans="1:3" x14ac:dyDescent="0.25">
      <c r="A624" s="17" t="s">
        <v>923</v>
      </c>
      <c r="B624" s="18" t="s">
        <v>2260</v>
      </c>
      <c r="C624" s="18" t="s">
        <v>2261</v>
      </c>
    </row>
    <row r="625" spans="1:3" x14ac:dyDescent="0.25">
      <c r="A625" s="17" t="s">
        <v>2078</v>
      </c>
      <c r="B625" s="18" t="s">
        <v>2260</v>
      </c>
      <c r="C625" s="18" t="s">
        <v>2261</v>
      </c>
    </row>
    <row r="626" spans="1:3" x14ac:dyDescent="0.25">
      <c r="A626" s="17" t="s">
        <v>2177</v>
      </c>
      <c r="B626" s="18" t="s">
        <v>2260</v>
      </c>
      <c r="C626" s="18" t="s">
        <v>2261</v>
      </c>
    </row>
    <row r="627" spans="1:3" x14ac:dyDescent="0.25">
      <c r="A627" s="17" t="s">
        <v>2169</v>
      </c>
      <c r="B627" s="18" t="s">
        <v>2366</v>
      </c>
      <c r="C627" s="18" t="s">
        <v>2367</v>
      </c>
    </row>
    <row r="628" spans="1:3" x14ac:dyDescent="0.25">
      <c r="A628" s="17" t="s">
        <v>2706</v>
      </c>
      <c r="B628" s="18" t="s">
        <v>2260</v>
      </c>
      <c r="C628" s="18" t="s">
        <v>2261</v>
      </c>
    </row>
    <row r="629" spans="1:3" x14ac:dyDescent="0.25">
      <c r="A629" s="17" t="s">
        <v>2707</v>
      </c>
      <c r="B629" s="18" t="s">
        <v>2254</v>
      </c>
      <c r="C629" s="18" t="s">
        <v>2255</v>
      </c>
    </row>
    <row r="630" spans="1:3" x14ac:dyDescent="0.25">
      <c r="A630" s="17" t="s">
        <v>2708</v>
      </c>
      <c r="B630" s="18" t="s">
        <v>2260</v>
      </c>
      <c r="C630" s="18" t="s">
        <v>2261</v>
      </c>
    </row>
    <row r="631" spans="1:3" x14ac:dyDescent="0.25">
      <c r="A631" s="17" t="s">
        <v>2147</v>
      </c>
      <c r="B631" s="18" t="s">
        <v>2271</v>
      </c>
      <c r="C631" s="18" t="s">
        <v>2272</v>
      </c>
    </row>
    <row r="632" spans="1:3" x14ac:dyDescent="0.25">
      <c r="A632" s="17" t="s">
        <v>2709</v>
      </c>
      <c r="B632" s="18" t="s">
        <v>2256</v>
      </c>
      <c r="C632" s="18" t="s">
        <v>2257</v>
      </c>
    </row>
    <row r="633" spans="1:3" x14ac:dyDescent="0.25">
      <c r="A633" s="17" t="s">
        <v>2710</v>
      </c>
      <c r="B633" s="18" t="s">
        <v>2271</v>
      </c>
      <c r="C633" s="18" t="s">
        <v>2272</v>
      </c>
    </row>
    <row r="634" spans="1:3" x14ac:dyDescent="0.25">
      <c r="A634" s="17" t="s">
        <v>2711</v>
      </c>
      <c r="B634" s="18" t="s">
        <v>2254</v>
      </c>
      <c r="C634" s="18" t="s">
        <v>2255</v>
      </c>
    </row>
    <row r="635" spans="1:3" x14ac:dyDescent="0.25">
      <c r="A635" s="17" t="s">
        <v>2712</v>
      </c>
      <c r="B635" s="18" t="s">
        <v>2434</v>
      </c>
      <c r="C635" s="18" t="s">
        <v>2435</v>
      </c>
    </row>
    <row r="636" spans="1:3" x14ac:dyDescent="0.25">
      <c r="A636" s="17" t="s">
        <v>2713</v>
      </c>
      <c r="B636" s="18" t="s">
        <v>2434</v>
      </c>
      <c r="C636" s="18" t="s">
        <v>2435</v>
      </c>
    </row>
    <row r="637" spans="1:3" x14ac:dyDescent="0.25">
      <c r="A637" s="18" t="s">
        <v>2714</v>
      </c>
      <c r="B637" s="18" t="s">
        <v>2271</v>
      </c>
      <c r="C637" s="18" t="s">
        <v>2272</v>
      </c>
    </row>
    <row r="638" spans="1:3" x14ac:dyDescent="0.25">
      <c r="A638" s="20" t="s">
        <v>2715</v>
      </c>
      <c r="B638" s="18" t="s">
        <v>2260</v>
      </c>
      <c r="C638" s="18" t="s">
        <v>2261</v>
      </c>
    </row>
    <row r="639" spans="1:3" x14ac:dyDescent="0.25">
      <c r="A639" s="17" t="s">
        <v>1296</v>
      </c>
      <c r="B639" s="18" t="s">
        <v>2434</v>
      </c>
      <c r="C639" s="18" t="s">
        <v>2435</v>
      </c>
    </row>
    <row r="640" spans="1:3" x14ac:dyDescent="0.25">
      <c r="A640" s="17" t="s">
        <v>2716</v>
      </c>
      <c r="B640" s="18" t="s">
        <v>2434</v>
      </c>
      <c r="C640" s="18" t="s">
        <v>2435</v>
      </c>
    </row>
    <row r="641" spans="1:3" x14ac:dyDescent="0.25">
      <c r="A641" s="17" t="s">
        <v>2717</v>
      </c>
      <c r="B641" s="18" t="s">
        <v>2366</v>
      </c>
      <c r="C641" s="18" t="s">
        <v>2367</v>
      </c>
    </row>
    <row r="642" spans="1:3" x14ac:dyDescent="0.25">
      <c r="A642" s="19" t="s">
        <v>2718</v>
      </c>
      <c r="B642" s="18" t="s">
        <v>2260</v>
      </c>
      <c r="C642" s="18" t="s">
        <v>2261</v>
      </c>
    </row>
    <row r="643" spans="1:3" x14ac:dyDescent="0.25">
      <c r="A643" s="20" t="s">
        <v>2719</v>
      </c>
      <c r="B643" s="18" t="s">
        <v>2260</v>
      </c>
      <c r="C643" s="18" t="s">
        <v>2261</v>
      </c>
    </row>
    <row r="644" spans="1:3" x14ac:dyDescent="0.25">
      <c r="A644" s="19" t="s">
        <v>2720</v>
      </c>
      <c r="B644" s="18" t="s">
        <v>2260</v>
      </c>
      <c r="C644" s="18" t="s">
        <v>2261</v>
      </c>
    </row>
    <row r="645" spans="1:3" x14ac:dyDescent="0.25">
      <c r="A645" s="17" t="s">
        <v>2721</v>
      </c>
      <c r="B645" s="18" t="s">
        <v>2434</v>
      </c>
      <c r="C645" s="18" t="s">
        <v>2435</v>
      </c>
    </row>
    <row r="646" spans="1:3" x14ac:dyDescent="0.25">
      <c r="A646" s="25" t="s">
        <v>2722</v>
      </c>
      <c r="B646" s="18" t="s">
        <v>2260</v>
      </c>
      <c r="C646" s="18" t="s">
        <v>2261</v>
      </c>
    </row>
    <row r="647" spans="1:3" x14ac:dyDescent="0.25">
      <c r="A647" s="26" t="s">
        <v>2723</v>
      </c>
      <c r="B647" s="18" t="s">
        <v>2260</v>
      </c>
      <c r="C647" s="18" t="s">
        <v>2261</v>
      </c>
    </row>
    <row r="648" spans="1:3" x14ac:dyDescent="0.25">
      <c r="A648" s="18" t="s">
        <v>2724</v>
      </c>
      <c r="B648" s="18" t="s">
        <v>2254</v>
      </c>
      <c r="C648" s="18" t="s">
        <v>2255</v>
      </c>
    </row>
    <row r="649" spans="1:3" x14ac:dyDescent="0.25">
      <c r="A649" s="17" t="s">
        <v>1395</v>
      </c>
      <c r="B649" s="18" t="s">
        <v>2256</v>
      </c>
      <c r="C649" s="18" t="s">
        <v>2257</v>
      </c>
    </row>
    <row r="650" spans="1:3" x14ac:dyDescent="0.25">
      <c r="A650" s="17" t="s">
        <v>2725</v>
      </c>
      <c r="B650" s="18" t="s">
        <v>2260</v>
      </c>
      <c r="C650" s="18" t="s">
        <v>2261</v>
      </c>
    </row>
    <row r="651" spans="1:3" x14ac:dyDescent="0.25">
      <c r="A651" s="20" t="s">
        <v>2726</v>
      </c>
      <c r="B651" s="18" t="s">
        <v>2350</v>
      </c>
      <c r="C651" s="18" t="s">
        <v>2257</v>
      </c>
    </row>
    <row r="652" spans="1:3" x14ac:dyDescent="0.25">
      <c r="A652" s="17" t="s">
        <v>1759</v>
      </c>
      <c r="B652" s="18" t="s">
        <v>2271</v>
      </c>
      <c r="C652" s="18" t="s">
        <v>2272</v>
      </c>
    </row>
    <row r="653" spans="1:3" x14ac:dyDescent="0.25">
      <c r="A653" s="17" t="s">
        <v>969</v>
      </c>
      <c r="B653" s="18" t="s">
        <v>2271</v>
      </c>
      <c r="C653" s="18" t="s">
        <v>2272</v>
      </c>
    </row>
    <row r="654" spans="1:3" x14ac:dyDescent="0.25">
      <c r="A654" s="17" t="s">
        <v>2727</v>
      </c>
      <c r="B654" s="18" t="s">
        <v>2260</v>
      </c>
      <c r="C654" s="18" t="s">
        <v>2261</v>
      </c>
    </row>
    <row r="655" spans="1:3" x14ac:dyDescent="0.25">
      <c r="A655" s="17" t="s">
        <v>1844</v>
      </c>
      <c r="B655" s="18" t="s">
        <v>2260</v>
      </c>
      <c r="C655" s="18" t="s">
        <v>2261</v>
      </c>
    </row>
    <row r="656" spans="1:3" x14ac:dyDescent="0.25">
      <c r="A656" s="17" t="s">
        <v>2728</v>
      </c>
      <c r="B656" s="18" t="s">
        <v>2271</v>
      </c>
      <c r="C656" s="18" t="s">
        <v>2272</v>
      </c>
    </row>
    <row r="657" spans="1:3" x14ac:dyDescent="0.25">
      <c r="A657" s="18" t="s">
        <v>2729</v>
      </c>
      <c r="B657" s="18" t="s">
        <v>2434</v>
      </c>
      <c r="C657" s="18" t="s">
        <v>2435</v>
      </c>
    </row>
    <row r="658" spans="1:3" x14ac:dyDescent="0.25">
      <c r="A658" s="17" t="s">
        <v>2730</v>
      </c>
      <c r="B658" s="18" t="s">
        <v>2366</v>
      </c>
      <c r="C658" s="18" t="s">
        <v>2367</v>
      </c>
    </row>
    <row r="659" spans="1:3" x14ac:dyDescent="0.25">
      <c r="A659" s="17" t="s">
        <v>2731</v>
      </c>
      <c r="B659" s="18" t="s">
        <v>2434</v>
      </c>
      <c r="C659" s="18" t="s">
        <v>2435</v>
      </c>
    </row>
    <row r="660" spans="1:3" x14ac:dyDescent="0.25">
      <c r="A660" s="17" t="s">
        <v>2732</v>
      </c>
      <c r="B660" s="18" t="s">
        <v>2260</v>
      </c>
      <c r="C660" s="18" t="s">
        <v>2261</v>
      </c>
    </row>
    <row r="661" spans="1:3" x14ac:dyDescent="0.25">
      <c r="A661" s="17" t="s">
        <v>2733</v>
      </c>
      <c r="B661" s="18" t="s">
        <v>2434</v>
      </c>
      <c r="C661" s="18" t="s">
        <v>2435</v>
      </c>
    </row>
    <row r="662" spans="1:3" x14ac:dyDescent="0.25">
      <c r="A662" s="17" t="s">
        <v>2734</v>
      </c>
      <c r="B662" s="18" t="s">
        <v>2256</v>
      </c>
      <c r="C662" s="18" t="s">
        <v>2257</v>
      </c>
    </row>
    <row r="663" spans="1:3" x14ac:dyDescent="0.25">
      <c r="A663" s="17" t="s">
        <v>2735</v>
      </c>
      <c r="B663" s="18" t="s">
        <v>2366</v>
      </c>
      <c r="C663" s="18" t="s">
        <v>2367</v>
      </c>
    </row>
    <row r="664" spans="1:3" x14ac:dyDescent="0.25">
      <c r="A664" s="17" t="s">
        <v>2736</v>
      </c>
      <c r="B664" s="18" t="s">
        <v>2434</v>
      </c>
      <c r="C664" s="18" t="s">
        <v>2435</v>
      </c>
    </row>
    <row r="665" spans="1:3" x14ac:dyDescent="0.25">
      <c r="A665" s="17" t="s">
        <v>791</v>
      </c>
      <c r="B665" s="18" t="s">
        <v>2260</v>
      </c>
      <c r="C665" s="18" t="s">
        <v>2261</v>
      </c>
    </row>
    <row r="666" spans="1:3" x14ac:dyDescent="0.25">
      <c r="A666" s="17" t="s">
        <v>2737</v>
      </c>
      <c r="B666" s="18" t="s">
        <v>2256</v>
      </c>
      <c r="C666" s="18" t="s">
        <v>2257</v>
      </c>
    </row>
    <row r="667" spans="1:3" x14ac:dyDescent="0.25">
      <c r="A667" s="17" t="s">
        <v>2738</v>
      </c>
      <c r="B667" s="18" t="s">
        <v>2271</v>
      </c>
      <c r="C667" s="18" t="s">
        <v>2272</v>
      </c>
    </row>
    <row r="668" spans="1:3" x14ac:dyDescent="0.25">
      <c r="A668" s="17" t="s">
        <v>2739</v>
      </c>
      <c r="B668" s="18" t="s">
        <v>2271</v>
      </c>
      <c r="C668" s="18" t="s">
        <v>2272</v>
      </c>
    </row>
    <row r="669" spans="1:3" x14ac:dyDescent="0.25">
      <c r="A669" s="17" t="s">
        <v>2740</v>
      </c>
      <c r="B669" s="18" t="s">
        <v>2256</v>
      </c>
      <c r="C669" s="18" t="s">
        <v>2257</v>
      </c>
    </row>
    <row r="670" spans="1:3" x14ac:dyDescent="0.25">
      <c r="A670" s="17" t="s">
        <v>2741</v>
      </c>
      <c r="B670" s="18" t="s">
        <v>2256</v>
      </c>
      <c r="C670" s="18" t="s">
        <v>2257</v>
      </c>
    </row>
    <row r="671" spans="1:3" x14ac:dyDescent="0.25">
      <c r="A671" s="17" t="s">
        <v>2742</v>
      </c>
      <c r="B671" s="18" t="s">
        <v>2260</v>
      </c>
      <c r="C671" s="18" t="s">
        <v>2261</v>
      </c>
    </row>
    <row r="672" spans="1:3" x14ac:dyDescent="0.25">
      <c r="A672" s="18" t="s">
        <v>2058</v>
      </c>
      <c r="B672" s="18" t="s">
        <v>2256</v>
      </c>
      <c r="C672" s="18" t="s">
        <v>2257</v>
      </c>
    </row>
    <row r="673" spans="1:3" x14ac:dyDescent="0.25">
      <c r="A673" s="17" t="s">
        <v>1900</v>
      </c>
      <c r="B673" s="18" t="s">
        <v>2254</v>
      </c>
      <c r="C673" s="18" t="s">
        <v>2255</v>
      </c>
    </row>
    <row r="674" spans="1:3" x14ac:dyDescent="0.25">
      <c r="A674" s="17" t="s">
        <v>2743</v>
      </c>
      <c r="B674" s="18" t="s">
        <v>2260</v>
      </c>
      <c r="C674" s="18" t="s">
        <v>2261</v>
      </c>
    </row>
    <row r="675" spans="1:3" x14ac:dyDescent="0.25">
      <c r="A675" s="17" t="s">
        <v>2744</v>
      </c>
      <c r="B675" s="18" t="s">
        <v>2434</v>
      </c>
      <c r="C675" s="18" t="s">
        <v>2435</v>
      </c>
    </row>
    <row r="676" spans="1:3" x14ac:dyDescent="0.25">
      <c r="A676" s="17" t="s">
        <v>2745</v>
      </c>
      <c r="B676" s="18" t="s">
        <v>2350</v>
      </c>
      <c r="C676" s="18" t="s">
        <v>2257</v>
      </c>
    </row>
    <row r="677" spans="1:3" x14ac:dyDescent="0.25">
      <c r="A677" s="17" t="s">
        <v>2746</v>
      </c>
      <c r="B677" s="18" t="s">
        <v>2260</v>
      </c>
      <c r="C677" s="18" t="s">
        <v>2261</v>
      </c>
    </row>
    <row r="678" spans="1:3" x14ac:dyDescent="0.25">
      <c r="A678" s="17" t="s">
        <v>2747</v>
      </c>
      <c r="B678" s="18" t="s">
        <v>2254</v>
      </c>
      <c r="C678" s="18" t="s">
        <v>2255</v>
      </c>
    </row>
    <row r="679" spans="1:3" x14ac:dyDescent="0.25">
      <c r="A679" s="17" t="s">
        <v>638</v>
      </c>
      <c r="B679" s="18" t="s">
        <v>2350</v>
      </c>
      <c r="C679" s="18" t="s">
        <v>2257</v>
      </c>
    </row>
    <row r="680" spans="1:3" x14ac:dyDescent="0.25">
      <c r="A680" s="18" t="s">
        <v>2748</v>
      </c>
      <c r="B680" s="18" t="s">
        <v>2366</v>
      </c>
      <c r="C680" s="18" t="s">
        <v>2367</v>
      </c>
    </row>
    <row r="681" spans="1:3" x14ac:dyDescent="0.25">
      <c r="A681" s="18" t="s">
        <v>680</v>
      </c>
      <c r="B681" s="18" t="s">
        <v>2256</v>
      </c>
      <c r="C681" s="18" t="s">
        <v>2257</v>
      </c>
    </row>
    <row r="682" spans="1:3" x14ac:dyDescent="0.25">
      <c r="A682" s="17" t="s">
        <v>2749</v>
      </c>
      <c r="B682" s="18" t="s">
        <v>2350</v>
      </c>
      <c r="C682" s="18" t="s">
        <v>2257</v>
      </c>
    </row>
    <row r="683" spans="1:3" x14ac:dyDescent="0.25">
      <c r="A683" s="17" t="s">
        <v>2750</v>
      </c>
      <c r="B683" s="18" t="s">
        <v>2366</v>
      </c>
      <c r="C683" s="18" t="s">
        <v>2367</v>
      </c>
    </row>
    <row r="684" spans="1:3" x14ac:dyDescent="0.25">
      <c r="A684" s="17" t="s">
        <v>2751</v>
      </c>
      <c r="B684" s="18" t="s">
        <v>2366</v>
      </c>
      <c r="C684" s="18" t="s">
        <v>2367</v>
      </c>
    </row>
    <row r="685" spans="1:3" x14ac:dyDescent="0.25">
      <c r="A685" s="17" t="s">
        <v>2752</v>
      </c>
      <c r="B685" s="18" t="s">
        <v>2271</v>
      </c>
      <c r="C685" s="18" t="s">
        <v>2272</v>
      </c>
    </row>
    <row r="686" spans="1:3" x14ac:dyDescent="0.25">
      <c r="A686" s="17" t="s">
        <v>2753</v>
      </c>
      <c r="B686" s="18" t="s">
        <v>2350</v>
      </c>
      <c r="C686" s="18" t="s">
        <v>2257</v>
      </c>
    </row>
    <row r="687" spans="1:3" x14ac:dyDescent="0.25">
      <c r="A687" s="17" t="s">
        <v>2754</v>
      </c>
      <c r="B687" s="18" t="s">
        <v>2350</v>
      </c>
      <c r="C687" s="18" t="s">
        <v>2257</v>
      </c>
    </row>
    <row r="688" spans="1:3" x14ac:dyDescent="0.25">
      <c r="A688" s="17" t="s">
        <v>2755</v>
      </c>
      <c r="B688" s="18" t="s">
        <v>2434</v>
      </c>
      <c r="C688" s="18" t="s">
        <v>2435</v>
      </c>
    </row>
    <row r="689" spans="1:3" x14ac:dyDescent="0.25">
      <c r="A689" s="18" t="s">
        <v>2756</v>
      </c>
      <c r="B689" s="18" t="s">
        <v>2260</v>
      </c>
      <c r="C689" s="18" t="s">
        <v>2261</v>
      </c>
    </row>
    <row r="690" spans="1:3" x14ac:dyDescent="0.25">
      <c r="A690" s="17" t="s">
        <v>2757</v>
      </c>
      <c r="B690" s="18" t="s">
        <v>2260</v>
      </c>
      <c r="C690" s="18" t="s">
        <v>2261</v>
      </c>
    </row>
    <row r="691" spans="1:3" x14ac:dyDescent="0.25">
      <c r="A691" s="17" t="s">
        <v>2758</v>
      </c>
      <c r="B691" s="18" t="s">
        <v>2434</v>
      </c>
      <c r="C691" s="18" t="s">
        <v>2435</v>
      </c>
    </row>
    <row r="692" spans="1:3" x14ac:dyDescent="0.25">
      <c r="A692" s="18" t="s">
        <v>2759</v>
      </c>
      <c r="B692" s="18" t="s">
        <v>2434</v>
      </c>
      <c r="C692" s="18" t="s">
        <v>2435</v>
      </c>
    </row>
    <row r="693" spans="1:3" x14ac:dyDescent="0.25">
      <c r="A693" s="18" t="s">
        <v>2760</v>
      </c>
      <c r="B693" s="18" t="s">
        <v>2434</v>
      </c>
      <c r="C693" s="18" t="s">
        <v>2435</v>
      </c>
    </row>
    <row r="694" spans="1:3" x14ac:dyDescent="0.25">
      <c r="A694" s="17" t="s">
        <v>2761</v>
      </c>
      <c r="B694" s="18" t="s">
        <v>2434</v>
      </c>
      <c r="C694" s="18" t="s">
        <v>2435</v>
      </c>
    </row>
    <row r="695" spans="1:3" x14ac:dyDescent="0.25">
      <c r="A695" s="17" t="s">
        <v>2762</v>
      </c>
      <c r="B695" s="18" t="s">
        <v>2434</v>
      </c>
      <c r="C695" s="18" t="s">
        <v>2435</v>
      </c>
    </row>
    <row r="696" spans="1:3" x14ac:dyDescent="0.25">
      <c r="A696" s="17" t="s">
        <v>2763</v>
      </c>
      <c r="B696" s="18" t="s">
        <v>2366</v>
      </c>
      <c r="C696" s="18" t="s">
        <v>2367</v>
      </c>
    </row>
    <row r="697" spans="1:3" x14ac:dyDescent="0.25">
      <c r="A697" s="17" t="s">
        <v>2764</v>
      </c>
      <c r="B697" s="18" t="s">
        <v>2256</v>
      </c>
      <c r="C697" s="18" t="s">
        <v>2257</v>
      </c>
    </row>
    <row r="698" spans="1:3" x14ac:dyDescent="0.25">
      <c r="A698" s="17" t="s">
        <v>1140</v>
      </c>
      <c r="B698" s="18" t="s">
        <v>2256</v>
      </c>
      <c r="C698" s="18" t="s">
        <v>2257</v>
      </c>
    </row>
    <row r="699" spans="1:3" x14ac:dyDescent="0.25">
      <c r="A699" s="17" t="s">
        <v>2765</v>
      </c>
      <c r="B699" s="18" t="s">
        <v>2254</v>
      </c>
      <c r="C699" s="18" t="s">
        <v>2255</v>
      </c>
    </row>
    <row r="700" spans="1:3" x14ac:dyDescent="0.25">
      <c r="A700" s="17" t="s">
        <v>2766</v>
      </c>
      <c r="B700" s="18" t="s">
        <v>2366</v>
      </c>
      <c r="C700" s="18" t="s">
        <v>2367</v>
      </c>
    </row>
    <row r="701" spans="1:3" x14ac:dyDescent="0.25">
      <c r="A701" s="17" t="s">
        <v>1783</v>
      </c>
      <c r="B701" s="18" t="s">
        <v>2260</v>
      </c>
      <c r="C701" s="18" t="s">
        <v>2261</v>
      </c>
    </row>
    <row r="702" spans="1:3" x14ac:dyDescent="0.25">
      <c r="A702" s="17" t="s">
        <v>2767</v>
      </c>
      <c r="B702" s="18" t="s">
        <v>2366</v>
      </c>
      <c r="C702" s="18" t="s">
        <v>2367</v>
      </c>
    </row>
    <row r="703" spans="1:3" x14ac:dyDescent="0.25">
      <c r="A703" s="23" t="s">
        <v>2768</v>
      </c>
      <c r="B703" s="18" t="s">
        <v>2366</v>
      </c>
      <c r="C703" s="18" t="s">
        <v>2367</v>
      </c>
    </row>
    <row r="704" spans="1:3" x14ac:dyDescent="0.25">
      <c r="A704" s="23" t="s">
        <v>962</v>
      </c>
      <c r="B704" s="18" t="s">
        <v>2260</v>
      </c>
      <c r="C704" s="18" t="s">
        <v>2261</v>
      </c>
    </row>
    <row r="705" spans="1:3" x14ac:dyDescent="0.25">
      <c r="A705" s="23" t="s">
        <v>2769</v>
      </c>
      <c r="B705" s="18" t="s">
        <v>2366</v>
      </c>
      <c r="C705" s="18" t="s">
        <v>2367</v>
      </c>
    </row>
    <row r="706" spans="1:3" x14ac:dyDescent="0.25">
      <c r="A706" s="23" t="s">
        <v>2770</v>
      </c>
      <c r="B706" s="18" t="s">
        <v>2366</v>
      </c>
      <c r="C706" s="18" t="s">
        <v>2367</v>
      </c>
    </row>
    <row r="707" spans="1:3" x14ac:dyDescent="0.25">
      <c r="A707" s="23" t="s">
        <v>2771</v>
      </c>
      <c r="B707" s="18" t="s">
        <v>2366</v>
      </c>
      <c r="C707" s="18" t="s">
        <v>2367</v>
      </c>
    </row>
    <row r="708" spans="1:3" x14ac:dyDescent="0.25">
      <c r="A708" s="23" t="s">
        <v>2772</v>
      </c>
      <c r="B708" s="18" t="s">
        <v>2350</v>
      </c>
      <c r="C708" s="18" t="s">
        <v>2257</v>
      </c>
    </row>
    <row r="709" spans="1:3" x14ac:dyDescent="0.25">
      <c r="A709" s="23" t="s">
        <v>2773</v>
      </c>
      <c r="B709" s="18" t="s">
        <v>2350</v>
      </c>
      <c r="C709" s="18" t="s">
        <v>2257</v>
      </c>
    </row>
    <row r="710" spans="1:3" x14ac:dyDescent="0.25">
      <c r="A710" s="17" t="s">
        <v>2774</v>
      </c>
      <c r="B710" s="18" t="s">
        <v>2366</v>
      </c>
      <c r="C710" s="18" t="s">
        <v>2367</v>
      </c>
    </row>
    <row r="711" spans="1:3" x14ac:dyDescent="0.25">
      <c r="A711" s="23" t="s">
        <v>2775</v>
      </c>
      <c r="B711" s="18" t="s">
        <v>2366</v>
      </c>
      <c r="C711" s="18" t="s">
        <v>2367</v>
      </c>
    </row>
    <row r="712" spans="1:3" x14ac:dyDescent="0.25">
      <c r="A712" s="23" t="s">
        <v>2776</v>
      </c>
      <c r="B712" s="18" t="s">
        <v>2366</v>
      </c>
      <c r="C712" s="18" t="s">
        <v>2367</v>
      </c>
    </row>
    <row r="713" spans="1:3" x14ac:dyDescent="0.25">
      <c r="A713" s="23" t="s">
        <v>2777</v>
      </c>
      <c r="B713" s="18" t="s">
        <v>2366</v>
      </c>
      <c r="C713" s="18" t="s">
        <v>2367</v>
      </c>
    </row>
    <row r="714" spans="1:3" x14ac:dyDescent="0.25">
      <c r="A714" s="23" t="s">
        <v>2231</v>
      </c>
      <c r="B714" s="18" t="s">
        <v>2271</v>
      </c>
      <c r="C714" s="18" t="s">
        <v>2272</v>
      </c>
    </row>
    <row r="715" spans="1:3" x14ac:dyDescent="0.25">
      <c r="A715" s="23" t="s">
        <v>2778</v>
      </c>
      <c r="B715" s="18" t="s">
        <v>2256</v>
      </c>
      <c r="C715" s="18" t="s">
        <v>2257</v>
      </c>
    </row>
    <row r="716" spans="1:3" x14ac:dyDescent="0.25">
      <c r="A716" s="23" t="s">
        <v>2779</v>
      </c>
      <c r="B716" s="18" t="s">
        <v>2256</v>
      </c>
      <c r="C716" s="18" t="s">
        <v>2257</v>
      </c>
    </row>
    <row r="717" spans="1:3" x14ac:dyDescent="0.25">
      <c r="A717" s="23" t="s">
        <v>2780</v>
      </c>
      <c r="B717" s="18" t="s">
        <v>2256</v>
      </c>
      <c r="C717" s="18" t="s">
        <v>2257</v>
      </c>
    </row>
    <row r="718" spans="1:3" x14ac:dyDescent="0.25">
      <c r="A718" s="23" t="s">
        <v>2781</v>
      </c>
      <c r="B718" s="18" t="s">
        <v>2260</v>
      </c>
      <c r="C718" s="18" t="s">
        <v>2261</v>
      </c>
    </row>
    <row r="719" spans="1:3" x14ac:dyDescent="0.25">
      <c r="A719" s="23" t="s">
        <v>2782</v>
      </c>
      <c r="B719" s="18" t="s">
        <v>2366</v>
      </c>
      <c r="C719" s="18" t="s">
        <v>2367</v>
      </c>
    </row>
    <row r="720" spans="1:3" x14ac:dyDescent="0.25">
      <c r="A720" s="23" t="s">
        <v>2783</v>
      </c>
      <c r="B720" s="18" t="s">
        <v>2366</v>
      </c>
      <c r="C720" s="18" t="s">
        <v>2367</v>
      </c>
    </row>
    <row r="721" spans="1:3" x14ac:dyDescent="0.25">
      <c r="A721" s="23" t="s">
        <v>2784</v>
      </c>
      <c r="B721" s="18" t="s">
        <v>2260</v>
      </c>
      <c r="C721" s="18" t="s">
        <v>2261</v>
      </c>
    </row>
    <row r="722" spans="1:3" x14ac:dyDescent="0.25">
      <c r="A722" s="23" t="s">
        <v>2785</v>
      </c>
      <c r="B722" s="18" t="s">
        <v>2260</v>
      </c>
      <c r="C722" s="18" t="s">
        <v>2261</v>
      </c>
    </row>
    <row r="723" spans="1:3" x14ac:dyDescent="0.25">
      <c r="A723" s="23" t="s">
        <v>2786</v>
      </c>
      <c r="B723" s="18" t="s">
        <v>2366</v>
      </c>
      <c r="C723" s="18" t="s">
        <v>2367</v>
      </c>
    </row>
    <row r="724" spans="1:3" x14ac:dyDescent="0.25">
      <c r="A724" s="23" t="s">
        <v>2787</v>
      </c>
      <c r="B724" s="18" t="s">
        <v>2366</v>
      </c>
      <c r="C724" s="18" t="s">
        <v>2367</v>
      </c>
    </row>
    <row r="725" spans="1:3" x14ac:dyDescent="0.25">
      <c r="A725" s="23" t="s">
        <v>2788</v>
      </c>
      <c r="B725" s="18" t="s">
        <v>2366</v>
      </c>
      <c r="C725" s="18" t="s">
        <v>2367</v>
      </c>
    </row>
    <row r="726" spans="1:3" x14ac:dyDescent="0.25">
      <c r="A726" s="23" t="s">
        <v>2789</v>
      </c>
      <c r="B726" s="18" t="s">
        <v>2271</v>
      </c>
      <c r="C726" s="18" t="s">
        <v>2272</v>
      </c>
    </row>
    <row r="727" spans="1:3" x14ac:dyDescent="0.25">
      <c r="A727" s="23" t="s">
        <v>2790</v>
      </c>
      <c r="B727" s="18" t="s">
        <v>2271</v>
      </c>
      <c r="C727" s="18" t="s">
        <v>2272</v>
      </c>
    </row>
    <row r="728" spans="1:3" x14ac:dyDescent="0.25">
      <c r="A728" s="23" t="s">
        <v>2791</v>
      </c>
      <c r="B728" s="18" t="s">
        <v>2271</v>
      </c>
      <c r="C728" s="18" t="s">
        <v>2272</v>
      </c>
    </row>
    <row r="729" spans="1:3" x14ac:dyDescent="0.25">
      <c r="A729" s="23" t="s">
        <v>2792</v>
      </c>
      <c r="B729" s="18" t="s">
        <v>2271</v>
      </c>
      <c r="C729" s="18" t="s">
        <v>2272</v>
      </c>
    </row>
    <row r="730" spans="1:3" x14ac:dyDescent="0.25">
      <c r="A730" s="23" t="s">
        <v>2793</v>
      </c>
      <c r="B730" s="18" t="s">
        <v>2271</v>
      </c>
      <c r="C730" s="18" t="s">
        <v>2272</v>
      </c>
    </row>
    <row r="731" spans="1:3" x14ac:dyDescent="0.25">
      <c r="A731" s="23" t="s">
        <v>2794</v>
      </c>
      <c r="B731" s="18" t="s">
        <v>2271</v>
      </c>
      <c r="C731" s="18" t="s">
        <v>2272</v>
      </c>
    </row>
    <row r="732" spans="1:3" x14ac:dyDescent="0.25">
      <c r="A732" s="23" t="s">
        <v>2795</v>
      </c>
      <c r="B732" s="18" t="s">
        <v>2271</v>
      </c>
      <c r="C732" s="18" t="s">
        <v>2272</v>
      </c>
    </row>
    <row r="733" spans="1:3" x14ac:dyDescent="0.25">
      <c r="A733" s="23" t="s">
        <v>2796</v>
      </c>
      <c r="B733" s="18" t="s">
        <v>2366</v>
      </c>
      <c r="C733" s="18" t="s">
        <v>2367</v>
      </c>
    </row>
    <row r="734" spans="1:3" x14ac:dyDescent="0.25">
      <c r="A734" s="23" t="s">
        <v>2797</v>
      </c>
      <c r="B734" s="18" t="s">
        <v>2366</v>
      </c>
      <c r="C734" s="18" t="s">
        <v>2367</v>
      </c>
    </row>
    <row r="735" spans="1:3" x14ac:dyDescent="0.25">
      <c r="A735" s="23" t="s">
        <v>2798</v>
      </c>
      <c r="B735" s="18" t="s">
        <v>2366</v>
      </c>
      <c r="C735" s="18" t="s">
        <v>2367</v>
      </c>
    </row>
    <row r="736" spans="1:3" x14ac:dyDescent="0.25">
      <c r="A736" s="23" t="s">
        <v>2799</v>
      </c>
      <c r="B736" s="18" t="s">
        <v>2271</v>
      </c>
      <c r="C736" s="18" t="s">
        <v>2272</v>
      </c>
    </row>
    <row r="737" spans="1:3" x14ac:dyDescent="0.25">
      <c r="A737" s="27" t="s">
        <v>2800</v>
      </c>
      <c r="B737" s="18" t="s">
        <v>2260</v>
      </c>
      <c r="C737" s="18" t="s">
        <v>2261</v>
      </c>
    </row>
    <row r="738" spans="1:3" x14ac:dyDescent="0.25">
      <c r="A738" s="23" t="s">
        <v>2801</v>
      </c>
      <c r="B738" s="18" t="s">
        <v>2260</v>
      </c>
      <c r="C738" s="18" t="s">
        <v>2261</v>
      </c>
    </row>
    <row r="739" spans="1:3" x14ac:dyDescent="0.25">
      <c r="A739" s="23" t="s">
        <v>2802</v>
      </c>
      <c r="B739" s="18" t="s">
        <v>2260</v>
      </c>
      <c r="C739" s="18" t="s">
        <v>2261</v>
      </c>
    </row>
    <row r="740" spans="1:3" x14ac:dyDescent="0.25">
      <c r="A740" s="27" t="s">
        <v>2803</v>
      </c>
      <c r="B740" s="18" t="s">
        <v>2260</v>
      </c>
      <c r="C740" s="18" t="s">
        <v>2261</v>
      </c>
    </row>
    <row r="741" spans="1:3" x14ac:dyDescent="0.25">
      <c r="A741" s="23" t="s">
        <v>2804</v>
      </c>
      <c r="B741" s="18" t="s">
        <v>2260</v>
      </c>
      <c r="C741" s="18" t="s">
        <v>2261</v>
      </c>
    </row>
    <row r="742" spans="1:3" x14ac:dyDescent="0.25">
      <c r="A742" s="23" t="s">
        <v>1124</v>
      </c>
      <c r="B742" s="18" t="s">
        <v>2256</v>
      </c>
      <c r="C742" s="18" t="s">
        <v>2257</v>
      </c>
    </row>
    <row r="743" spans="1:3" x14ac:dyDescent="0.25">
      <c r="A743" s="23" t="s">
        <v>2805</v>
      </c>
      <c r="B743" s="18" t="s">
        <v>2256</v>
      </c>
      <c r="C743" s="18" t="s">
        <v>2257</v>
      </c>
    </row>
    <row r="744" spans="1:3" x14ac:dyDescent="0.25">
      <c r="A744" s="27" t="s">
        <v>2806</v>
      </c>
      <c r="B744" s="18" t="s">
        <v>2256</v>
      </c>
      <c r="C744" s="18" t="s">
        <v>2257</v>
      </c>
    </row>
    <row r="745" spans="1:3" x14ac:dyDescent="0.25">
      <c r="A745" s="23" t="s">
        <v>2807</v>
      </c>
      <c r="B745" s="18" t="s">
        <v>2256</v>
      </c>
      <c r="C745" s="18" t="s">
        <v>2257</v>
      </c>
    </row>
  </sheetData>
  <autoFilter ref="A1:C745"/>
  <hyperlinks>
    <hyperlink ref="C145" r:id="rId1" display="claudia.rodrigues@eqsengenharia.com.br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68" workbookViewId="0">
      <selection activeCell="C83" sqref="C83"/>
    </sheetView>
  </sheetViews>
  <sheetFormatPr defaultColWidth="26.7109375" defaultRowHeight="15" x14ac:dyDescent="0.25"/>
  <cols>
    <col min="1" max="1" width="11.7109375" style="42" bestFit="1" customWidth="1"/>
    <col min="2" max="2" width="18.28515625" style="42" bestFit="1" customWidth="1"/>
  </cols>
  <sheetData>
    <row r="1" spans="1:2" x14ac:dyDescent="0.25">
      <c r="A1" s="30" t="s">
        <v>2808</v>
      </c>
      <c r="B1" s="30" t="s">
        <v>2809</v>
      </c>
    </row>
    <row r="2" spans="1:2" x14ac:dyDescent="0.25">
      <c r="A2" t="s">
        <v>1074</v>
      </c>
      <c r="B2" s="44">
        <v>45427.619961076387</v>
      </c>
    </row>
    <row r="3" spans="1:2" x14ac:dyDescent="0.25">
      <c r="A3" t="s">
        <v>1078</v>
      </c>
      <c r="B3" s="44">
        <v>45427.625023796303</v>
      </c>
    </row>
    <row r="4" spans="1:2" x14ac:dyDescent="0.25">
      <c r="A4" t="s">
        <v>1225</v>
      </c>
      <c r="B4" s="44">
        <v>45427.625034212957</v>
      </c>
    </row>
    <row r="5" spans="1:2" x14ac:dyDescent="0.25">
      <c r="A5" t="s">
        <v>1271</v>
      </c>
      <c r="B5" s="44">
        <v>45427.62504402778</v>
      </c>
    </row>
    <row r="6" spans="1:2" x14ac:dyDescent="0.25">
      <c r="A6" t="s">
        <v>1292</v>
      </c>
      <c r="B6" s="44">
        <v>45427.625053425923</v>
      </c>
    </row>
    <row r="7" spans="1:2" x14ac:dyDescent="0.25">
      <c r="A7" t="s">
        <v>1306</v>
      </c>
      <c r="B7" s="44">
        <v>45427.625063043983</v>
      </c>
    </row>
    <row r="8" spans="1:2" x14ac:dyDescent="0.25">
      <c r="A8" t="s">
        <v>1462</v>
      </c>
      <c r="B8" s="44">
        <v>45427.62507347222</v>
      </c>
    </row>
    <row r="9" spans="1:2" x14ac:dyDescent="0.25">
      <c r="A9" t="s">
        <v>1469</v>
      </c>
      <c r="B9" s="44">
        <v>45427.625085775457</v>
      </c>
    </row>
    <row r="10" spans="1:2" x14ac:dyDescent="0.25">
      <c r="A10" t="s">
        <v>1475</v>
      </c>
      <c r="B10" s="44">
        <v>45427.625095856478</v>
      </c>
    </row>
    <row r="11" spans="1:2" x14ac:dyDescent="0.25">
      <c r="A11" t="s">
        <v>1480</v>
      </c>
      <c r="B11" s="44">
        <v>45427.625106412037</v>
      </c>
    </row>
    <row r="12" spans="1:2" x14ac:dyDescent="0.25">
      <c r="A12" t="s">
        <v>1486</v>
      </c>
      <c r="B12" s="44">
        <v>45427.625116145828</v>
      </c>
    </row>
    <row r="13" spans="1:2" x14ac:dyDescent="0.25">
      <c r="A13" t="s">
        <v>736</v>
      </c>
      <c r="B13" s="44">
        <v>45427.625126874998</v>
      </c>
    </row>
    <row r="14" spans="1:2" x14ac:dyDescent="0.25">
      <c r="A14" t="s">
        <v>1496</v>
      </c>
      <c r="B14" s="44">
        <v>45427.625137361109</v>
      </c>
    </row>
    <row r="15" spans="1:2" x14ac:dyDescent="0.25">
      <c r="A15" t="s">
        <v>1504</v>
      </c>
      <c r="B15" s="44">
        <v>45427.625147719897</v>
      </c>
    </row>
    <row r="16" spans="1:2" x14ac:dyDescent="0.25">
      <c r="A16" t="s">
        <v>1510</v>
      </c>
      <c r="B16" s="44">
        <v>45427.625157546303</v>
      </c>
    </row>
    <row r="17" spans="1:2" x14ac:dyDescent="0.25">
      <c r="A17" t="s">
        <v>1520</v>
      </c>
      <c r="B17" s="44">
        <v>45427.625167719911</v>
      </c>
    </row>
    <row r="18" spans="1:2" x14ac:dyDescent="0.25">
      <c r="A18" t="s">
        <v>1530</v>
      </c>
      <c r="B18" s="44">
        <v>45427.644173773151</v>
      </c>
    </row>
    <row r="19" spans="1:2" x14ac:dyDescent="0.25">
      <c r="A19" t="s">
        <v>1536</v>
      </c>
      <c r="B19" s="44">
        <v>45427.644183472221</v>
      </c>
    </row>
    <row r="20" spans="1:2" x14ac:dyDescent="0.25">
      <c r="A20" t="s">
        <v>1545</v>
      </c>
      <c r="B20" s="44">
        <v>45427.644192789347</v>
      </c>
    </row>
    <row r="21" spans="1:2" x14ac:dyDescent="0.25">
      <c r="A21" t="s">
        <v>1567</v>
      </c>
      <c r="B21" s="44">
        <v>45427.644202256954</v>
      </c>
    </row>
    <row r="22" spans="1:2" x14ac:dyDescent="0.25">
      <c r="A22" t="s">
        <v>1614</v>
      </c>
      <c r="B22" s="44">
        <v>45427.644211018523</v>
      </c>
    </row>
    <row r="23" spans="1:2" x14ac:dyDescent="0.25">
      <c r="A23" t="s">
        <v>1349</v>
      </c>
      <c r="B23" s="44">
        <v>45427.644223206022</v>
      </c>
    </row>
    <row r="24" spans="1:2" x14ac:dyDescent="0.25">
      <c r="A24" t="s">
        <v>1355</v>
      </c>
      <c r="B24" s="44">
        <v>45427.644234074083</v>
      </c>
    </row>
    <row r="25" spans="1:2" x14ac:dyDescent="0.25">
      <c r="A25" t="s">
        <v>1435</v>
      </c>
      <c r="B25" s="44">
        <v>45427.644244513889</v>
      </c>
    </row>
    <row r="26" spans="1:2" x14ac:dyDescent="0.25">
      <c r="A26" t="s">
        <v>1439</v>
      </c>
      <c r="B26" s="44">
        <v>45427.644255115738</v>
      </c>
    </row>
    <row r="27" spans="1:2" x14ac:dyDescent="0.25">
      <c r="A27" t="s">
        <v>1448</v>
      </c>
      <c r="B27" s="44">
        <v>45427.644264976851</v>
      </c>
    </row>
    <row r="28" spans="1:2" x14ac:dyDescent="0.25">
      <c r="A28" t="s">
        <v>1457</v>
      </c>
      <c r="B28" s="44">
        <v>45427.644275104169</v>
      </c>
    </row>
    <row r="29" spans="1:2" x14ac:dyDescent="0.25">
      <c r="A29" t="s">
        <v>1514</v>
      </c>
      <c r="B29" s="44">
        <v>45427.64428547454</v>
      </c>
    </row>
    <row r="30" spans="1:2" x14ac:dyDescent="0.25">
      <c r="A30" t="s">
        <v>1551</v>
      </c>
      <c r="B30" s="44">
        <v>45427.64429704861</v>
      </c>
    </row>
    <row r="31" spans="1:2" x14ac:dyDescent="0.25">
      <c r="A31" t="s">
        <v>1561</v>
      </c>
      <c r="B31" s="44">
        <v>45427.644307592593</v>
      </c>
    </row>
    <row r="32" spans="1:2" x14ac:dyDescent="0.25">
      <c r="A32" t="s">
        <v>1576</v>
      </c>
      <c r="B32" s="44">
        <v>45427.644316574071</v>
      </c>
    </row>
    <row r="33" spans="1:3" x14ac:dyDescent="0.25">
      <c r="A33" t="s">
        <v>1583</v>
      </c>
      <c r="B33" s="44">
        <v>45427.644327222217</v>
      </c>
    </row>
    <row r="34" spans="1:3" x14ac:dyDescent="0.25">
      <c r="A34" t="s">
        <v>1590</v>
      </c>
      <c r="B34" s="44">
        <v>45427.644337777783</v>
      </c>
    </row>
    <row r="35" spans="1:3" x14ac:dyDescent="0.25">
      <c r="A35" t="s">
        <v>1598</v>
      </c>
      <c r="B35" s="44">
        <v>45427.644348796297</v>
      </c>
    </row>
    <row r="36" spans="1:3" x14ac:dyDescent="0.25">
      <c r="A36" t="s">
        <v>1602</v>
      </c>
      <c r="B36" s="44">
        <v>45427.644359444443</v>
      </c>
    </row>
    <row r="37" spans="1:3" x14ac:dyDescent="0.25">
      <c r="A37" t="s">
        <v>1608</v>
      </c>
      <c r="B37" s="44">
        <v>45427.644370127317</v>
      </c>
    </row>
    <row r="38" spans="1:3" x14ac:dyDescent="0.25">
      <c r="A38" t="s">
        <v>1617</v>
      </c>
      <c r="B38" s="44">
        <v>45427.644380636571</v>
      </c>
    </row>
    <row r="39" spans="1:3" x14ac:dyDescent="0.25">
      <c r="A39" t="s">
        <v>1634</v>
      </c>
      <c r="B39" s="44">
        <v>45427.644391030088</v>
      </c>
    </row>
    <row r="40" spans="1:3" x14ac:dyDescent="0.25">
      <c r="A40" t="s">
        <v>1200</v>
      </c>
      <c r="B40" s="44">
        <v>45428.41888513889</v>
      </c>
    </row>
    <row r="41" spans="1:3" x14ac:dyDescent="0.25">
      <c r="A41" t="s">
        <v>1185</v>
      </c>
      <c r="B41" s="44">
        <v>45428.450829837973</v>
      </c>
    </row>
    <row r="42" spans="1:3" x14ac:dyDescent="0.25">
      <c r="A42" t="s">
        <v>1439</v>
      </c>
      <c r="B42" s="44">
        <v>45428.40625</v>
      </c>
    </row>
    <row r="43" spans="1:3" x14ac:dyDescent="0.25">
      <c r="A43" s="35" t="s">
        <v>150</v>
      </c>
      <c r="B43" s="44">
        <v>45427.473611111112</v>
      </c>
    </row>
    <row r="44" spans="1:3" x14ac:dyDescent="0.25">
      <c r="A44" t="s">
        <v>216</v>
      </c>
      <c r="B44" s="44">
        <v>45397.602083333331</v>
      </c>
      <c r="C44" s="35"/>
    </row>
    <row r="45" spans="1:3" x14ac:dyDescent="0.25">
      <c r="A45" t="s">
        <v>235</v>
      </c>
      <c r="B45" s="44">
        <v>45386.376388888893</v>
      </c>
    </row>
    <row r="46" spans="1:3" x14ac:dyDescent="0.25">
      <c r="A46" t="s">
        <v>251</v>
      </c>
      <c r="B46" s="44">
        <v>45427.643750000003</v>
      </c>
    </row>
    <row r="47" spans="1:3" x14ac:dyDescent="0.25">
      <c r="A47" t="s">
        <v>462</v>
      </c>
      <c r="B47" s="44">
        <v>45384.570138888892</v>
      </c>
    </row>
    <row r="48" spans="1:3" x14ac:dyDescent="0.25">
      <c r="A48" t="s">
        <v>563</v>
      </c>
      <c r="B48" s="44">
        <v>45384.587500000001</v>
      </c>
    </row>
    <row r="49" spans="1:2" x14ac:dyDescent="0.25">
      <c r="A49" t="s">
        <v>785</v>
      </c>
      <c r="B49" s="44">
        <v>45419.713194444441</v>
      </c>
    </row>
    <row r="50" spans="1:2" x14ac:dyDescent="0.25">
      <c r="A50" t="s">
        <v>790</v>
      </c>
      <c r="B50" s="44">
        <v>45419.686111111107</v>
      </c>
    </row>
    <row r="51" spans="1:2" x14ac:dyDescent="0.25">
      <c r="A51" t="s">
        <v>801</v>
      </c>
      <c r="B51" s="44">
        <v>45419.621527777781</v>
      </c>
    </row>
    <row r="52" spans="1:2" x14ac:dyDescent="0.25">
      <c r="A52" t="s">
        <v>815</v>
      </c>
      <c r="B52" s="44">
        <v>45419.677083333343</v>
      </c>
    </row>
    <row r="53" spans="1:2" x14ac:dyDescent="0.25">
      <c r="A53" t="s">
        <v>822</v>
      </c>
      <c r="B53" s="44">
        <v>45419.680555555547</v>
      </c>
    </row>
    <row r="54" spans="1:2" x14ac:dyDescent="0.25">
      <c r="A54" t="s">
        <v>1627</v>
      </c>
      <c r="B54" s="44">
        <v>45428.681838807868</v>
      </c>
    </row>
    <row r="55" spans="1:2" x14ac:dyDescent="0.25">
      <c r="A55" t="s">
        <v>1627</v>
      </c>
      <c r="B55" s="44">
        <v>45428.71631210648</v>
      </c>
    </row>
    <row r="56" spans="1:2" x14ac:dyDescent="0.25">
      <c r="A56" t="s">
        <v>1627</v>
      </c>
      <c r="B56" s="44">
        <v>45428.728784930558</v>
      </c>
    </row>
    <row r="57" spans="1:2" x14ac:dyDescent="0.25">
      <c r="A57" t="s">
        <v>1627</v>
      </c>
      <c r="B57" s="44">
        <v>45428.730910266197</v>
      </c>
    </row>
    <row r="58" spans="1:2" x14ac:dyDescent="0.25">
      <c r="A58" t="s">
        <v>1640</v>
      </c>
      <c r="B58" s="44">
        <v>45428.748076898148</v>
      </c>
    </row>
    <row r="59" spans="1:2" x14ac:dyDescent="0.25">
      <c r="A59" t="s">
        <v>1182</v>
      </c>
      <c r="B59" s="44">
        <v>45428.748091574067</v>
      </c>
    </row>
    <row r="60" spans="1:2" x14ac:dyDescent="0.25">
      <c r="A60" t="s">
        <v>1178</v>
      </c>
      <c r="B60" s="44">
        <v>45428.748105023151</v>
      </c>
    </row>
    <row r="61" spans="1:2" x14ac:dyDescent="0.25">
      <c r="A61" t="s">
        <v>1640</v>
      </c>
      <c r="B61" s="44">
        <v>45428.798220787037</v>
      </c>
    </row>
    <row r="62" spans="1:2" x14ac:dyDescent="0.25">
      <c r="A62" t="s">
        <v>1182</v>
      </c>
      <c r="B62" s="44">
        <v>45428.79823601852</v>
      </c>
    </row>
    <row r="63" spans="1:2" x14ac:dyDescent="0.25">
      <c r="A63" t="s">
        <v>1178</v>
      </c>
      <c r="B63" s="44">
        <v>45428.798249826388</v>
      </c>
    </row>
    <row r="64" spans="1:2" x14ac:dyDescent="0.25">
      <c r="A64" t="s">
        <v>1730</v>
      </c>
      <c r="B64" s="44">
        <v>45435.50317358796</v>
      </c>
    </row>
    <row r="65" spans="1:4" x14ac:dyDescent="0.25">
      <c r="A65" t="s">
        <v>1724</v>
      </c>
      <c r="B65" s="44">
        <v>45435.50318806713</v>
      </c>
    </row>
    <row r="66" spans="1:4" x14ac:dyDescent="0.25">
      <c r="A66" t="s">
        <v>1712</v>
      </c>
      <c r="B66" s="44">
        <v>45435.50584859954</v>
      </c>
    </row>
    <row r="67" spans="1:4" x14ac:dyDescent="0.25">
      <c r="A67" t="s">
        <v>1696</v>
      </c>
      <c r="B67" s="44">
        <v>45435.50589</v>
      </c>
    </row>
    <row r="68" spans="1:4" x14ac:dyDescent="0.25">
      <c r="A68" t="s">
        <v>1681</v>
      </c>
      <c r="B68" s="44">
        <v>45435.505902881952</v>
      </c>
    </row>
    <row r="69" spans="1:4" x14ac:dyDescent="0.25">
      <c r="A69" t="s">
        <v>1672</v>
      </c>
      <c r="B69" s="44">
        <v>45435.505915983798</v>
      </c>
    </row>
    <row r="70" spans="1:4" x14ac:dyDescent="0.25">
      <c r="A70" t="s">
        <v>1663</v>
      </c>
      <c r="B70" s="44">
        <v>45435.509674097222</v>
      </c>
      <c r="D70" s="35"/>
    </row>
    <row r="71" spans="1:4" x14ac:dyDescent="0.25">
      <c r="A71" t="s">
        <v>1657</v>
      </c>
      <c r="B71" s="44">
        <v>45435.509687905091</v>
      </c>
    </row>
    <row r="72" spans="1:4" x14ac:dyDescent="0.25">
      <c r="A72" t="s">
        <v>1717</v>
      </c>
      <c r="B72" s="44">
        <v>45435.509701377312</v>
      </c>
    </row>
    <row r="73" spans="1:4" x14ac:dyDescent="0.25">
      <c r="A73" t="s">
        <v>1736</v>
      </c>
      <c r="B73" s="44">
        <v>45435.513878252314</v>
      </c>
    </row>
    <row r="74" spans="1:4" x14ac:dyDescent="0.25">
      <c r="A74" t="s">
        <v>1830</v>
      </c>
      <c r="B74" s="44">
        <v>45439.548763784733</v>
      </c>
    </row>
    <row r="75" spans="1:4" x14ac:dyDescent="0.25">
      <c r="A75" t="s">
        <v>1744</v>
      </c>
      <c r="B75" s="44">
        <v>45439.548780405094</v>
      </c>
    </row>
    <row r="76" spans="1:4" x14ac:dyDescent="0.25">
      <c r="A76" t="s">
        <v>1817</v>
      </c>
      <c r="B76" s="44">
        <v>45439.548795358787</v>
      </c>
    </row>
    <row r="77" spans="1:4" x14ac:dyDescent="0.25">
      <c r="A77" t="s">
        <v>1809</v>
      </c>
      <c r="B77" s="44">
        <v>45439.548811180553</v>
      </c>
    </row>
    <row r="78" spans="1:4" x14ac:dyDescent="0.25">
      <c r="A78" t="s">
        <v>1801</v>
      </c>
      <c r="B78" s="44">
        <v>45439.54882747685</v>
      </c>
    </row>
    <row r="79" spans="1:4" x14ac:dyDescent="0.25">
      <c r="A79" t="s">
        <v>1842</v>
      </c>
      <c r="B79" s="44">
        <v>45439.548842476848</v>
      </c>
    </row>
    <row r="80" spans="1:4" x14ac:dyDescent="0.25">
      <c r="A80" t="s">
        <v>1174</v>
      </c>
      <c r="B80" s="44">
        <v>45439.548857488429</v>
      </c>
    </row>
    <row r="81" spans="1:2" x14ac:dyDescent="0.25">
      <c r="A81" t="s">
        <v>1837</v>
      </c>
      <c r="B81" s="44">
        <v>45439.548873611107</v>
      </c>
    </row>
    <row r="82" spans="1:2" x14ac:dyDescent="0.25">
      <c r="A82" t="s">
        <v>1763</v>
      </c>
      <c r="B82" s="44">
        <v>45439.548889537044</v>
      </c>
    </row>
    <row r="83" spans="1:2" x14ac:dyDescent="0.25">
      <c r="A83" t="s">
        <v>1771</v>
      </c>
      <c r="B83" s="44">
        <v>45439.548904791664</v>
      </c>
    </row>
    <row r="84" spans="1:2" x14ac:dyDescent="0.25">
      <c r="A84" t="s">
        <v>1787</v>
      </c>
      <c r="B84" s="44">
        <v>45439.548919837973</v>
      </c>
    </row>
    <row r="85" spans="1:2" x14ac:dyDescent="0.25">
      <c r="A85" t="s">
        <v>1780</v>
      </c>
      <c r="B85" s="44">
        <v>45439.548935891202</v>
      </c>
    </row>
    <row r="86" spans="1:2" x14ac:dyDescent="0.25">
      <c r="A86" t="s">
        <v>1754</v>
      </c>
      <c r="B86" s="44">
        <v>45439.548951423611</v>
      </c>
    </row>
    <row r="87" spans="1:2" x14ac:dyDescent="0.25">
      <c r="A87" t="s">
        <v>1203</v>
      </c>
      <c r="B87" s="44">
        <v>45439.548967407412</v>
      </c>
    </row>
    <row r="88" spans="1:2" x14ac:dyDescent="0.25">
      <c r="A88" t="s">
        <v>1823</v>
      </c>
      <c r="B88" s="44">
        <v>45439.548982523149</v>
      </c>
    </row>
    <row r="89" spans="1:2" x14ac:dyDescent="0.25">
      <c r="A89" t="s">
        <v>1211</v>
      </c>
      <c r="B89" s="44">
        <v>45439.548997685182</v>
      </c>
    </row>
    <row r="90" spans="1:2" x14ac:dyDescent="0.25">
      <c r="A90" t="s">
        <v>1795</v>
      </c>
      <c r="B90" s="44">
        <v>45439.549013344913</v>
      </c>
    </row>
    <row r="91" spans="1:2" x14ac:dyDescent="0.25">
      <c r="A91" t="s">
        <v>1830</v>
      </c>
      <c r="B91" s="44">
        <v>45439.623894398152</v>
      </c>
    </row>
    <row r="92" spans="1:2" x14ac:dyDescent="0.25">
      <c r="A92" t="s">
        <v>1744</v>
      </c>
      <c r="B92" s="44">
        <v>45439.623915509263</v>
      </c>
    </row>
    <row r="93" spans="1:2" x14ac:dyDescent="0.25">
      <c r="A93" t="s">
        <v>1817</v>
      </c>
      <c r="B93" s="44">
        <v>45439.623932743052</v>
      </c>
    </row>
    <row r="94" spans="1:2" x14ac:dyDescent="0.25">
      <c r="A94" t="s">
        <v>1809</v>
      </c>
      <c r="B94" s="44">
        <v>45439.623949756948</v>
      </c>
    </row>
    <row r="95" spans="1:2" x14ac:dyDescent="0.25">
      <c r="A95" t="s">
        <v>1801</v>
      </c>
      <c r="B95" s="44">
        <v>45439.623966331019</v>
      </c>
    </row>
    <row r="96" spans="1:2" x14ac:dyDescent="0.25">
      <c r="A96" t="s">
        <v>1842</v>
      </c>
      <c r="B96" s="44">
        <v>45439.623992303241</v>
      </c>
    </row>
    <row r="97" spans="1:2" x14ac:dyDescent="0.25">
      <c r="A97" t="s">
        <v>1174</v>
      </c>
      <c r="B97" s="44">
        <v>45439.624012743057</v>
      </c>
    </row>
    <row r="98" spans="1:2" x14ac:dyDescent="0.25">
      <c r="A98" t="s">
        <v>1837</v>
      </c>
      <c r="B98" s="44">
        <v>45439.624032766202</v>
      </c>
    </row>
    <row r="99" spans="1:2" x14ac:dyDescent="0.25">
      <c r="A99" t="s">
        <v>1763</v>
      </c>
      <c r="B99" s="44">
        <v>45439.624053831023</v>
      </c>
    </row>
    <row r="100" spans="1:2" x14ac:dyDescent="0.25">
      <c r="A100" t="s">
        <v>1771</v>
      </c>
      <c r="B100" s="44">
        <v>45439.62407690972</v>
      </c>
    </row>
    <row r="101" spans="1:2" x14ac:dyDescent="0.25">
      <c r="A101" t="s">
        <v>1787</v>
      </c>
      <c r="B101" s="44">
        <v>45439.624098518521</v>
      </c>
    </row>
    <row r="102" spans="1:2" x14ac:dyDescent="0.25">
      <c r="A102" t="s">
        <v>1780</v>
      </c>
      <c r="B102" s="44">
        <v>45439.624119305547</v>
      </c>
    </row>
    <row r="103" spans="1:2" x14ac:dyDescent="0.25">
      <c r="A103" t="s">
        <v>1754</v>
      </c>
      <c r="B103" s="44">
        <v>45439.624140034721</v>
      </c>
    </row>
    <row r="104" spans="1:2" x14ac:dyDescent="0.25">
      <c r="A104" t="s">
        <v>1203</v>
      </c>
      <c r="B104" s="44">
        <v>45439.624161273146</v>
      </c>
    </row>
    <row r="105" spans="1:2" x14ac:dyDescent="0.25">
      <c r="A105" t="s">
        <v>1823</v>
      </c>
      <c r="B105" s="44">
        <v>45439.624183020831</v>
      </c>
    </row>
    <row r="106" spans="1:2" x14ac:dyDescent="0.25">
      <c r="A106" t="s">
        <v>1211</v>
      </c>
      <c r="B106" s="44">
        <v>45439.624205266213</v>
      </c>
    </row>
    <row r="107" spans="1:2" x14ac:dyDescent="0.25">
      <c r="A107" t="s">
        <v>1795</v>
      </c>
      <c r="B107" s="44">
        <v>45439.624228460649</v>
      </c>
    </row>
    <row r="108" spans="1:2" x14ac:dyDescent="0.25">
      <c r="A108" t="s">
        <v>1830</v>
      </c>
      <c r="B108" s="44">
        <v>45439.625190543979</v>
      </c>
    </row>
    <row r="109" spans="1:2" x14ac:dyDescent="0.25">
      <c r="A109" t="s">
        <v>1744</v>
      </c>
      <c r="B109" s="44">
        <v>45439.625206828707</v>
      </c>
    </row>
    <row r="110" spans="1:2" x14ac:dyDescent="0.25">
      <c r="A110" t="s">
        <v>1817</v>
      </c>
      <c r="B110" s="44">
        <v>45439.625227291668</v>
      </c>
    </row>
    <row r="111" spans="1:2" x14ac:dyDescent="0.25">
      <c r="A111" t="s">
        <v>1809</v>
      </c>
      <c r="B111" s="44">
        <v>45439.625244097217</v>
      </c>
    </row>
    <row r="112" spans="1:2" x14ac:dyDescent="0.25">
      <c r="A112" t="s">
        <v>1801</v>
      </c>
      <c r="B112" s="44">
        <v>45439.625262222216</v>
      </c>
    </row>
    <row r="113" spans="1:2" x14ac:dyDescent="0.25">
      <c r="A113" t="s">
        <v>1842</v>
      </c>
      <c r="B113" s="44">
        <v>45439.625282048612</v>
      </c>
    </row>
    <row r="114" spans="1:2" x14ac:dyDescent="0.25">
      <c r="A114" t="s">
        <v>1174</v>
      </c>
      <c r="B114" s="44">
        <v>45439.625300520827</v>
      </c>
    </row>
    <row r="115" spans="1:2" x14ac:dyDescent="0.25">
      <c r="A115" t="s">
        <v>1837</v>
      </c>
      <c r="B115" s="44">
        <v>45439.625318506944</v>
      </c>
    </row>
    <row r="116" spans="1:2" x14ac:dyDescent="0.25">
      <c r="A116" t="s">
        <v>1763</v>
      </c>
      <c r="B116" s="44">
        <v>45439.625336412028</v>
      </c>
    </row>
    <row r="117" spans="1:2" x14ac:dyDescent="0.25">
      <c r="A117" t="s">
        <v>1771</v>
      </c>
      <c r="B117" s="44">
        <v>45439.625354097217</v>
      </c>
    </row>
    <row r="118" spans="1:2" x14ac:dyDescent="0.25">
      <c r="A118" t="s">
        <v>1787</v>
      </c>
      <c r="B118" s="44">
        <v>45439.625371122682</v>
      </c>
    </row>
    <row r="119" spans="1:2" x14ac:dyDescent="0.25">
      <c r="A119" t="s">
        <v>1780</v>
      </c>
      <c r="B119" s="44">
        <v>45439.625391180547</v>
      </c>
    </row>
    <row r="120" spans="1:2" x14ac:dyDescent="0.25">
      <c r="A120" t="s">
        <v>1754</v>
      </c>
      <c r="B120" s="44">
        <v>45439.625409803237</v>
      </c>
    </row>
    <row r="121" spans="1:2" x14ac:dyDescent="0.25">
      <c r="A121" t="s">
        <v>1203</v>
      </c>
      <c r="B121" s="44">
        <v>45439.625427881947</v>
      </c>
    </row>
    <row r="122" spans="1:2" x14ac:dyDescent="0.25">
      <c r="A122" t="s">
        <v>1823</v>
      </c>
      <c r="B122" s="44">
        <v>45439.625446331018</v>
      </c>
    </row>
    <row r="123" spans="1:2" x14ac:dyDescent="0.25">
      <c r="A123" t="s">
        <v>1211</v>
      </c>
      <c r="B123" s="44">
        <v>45439.625464398137</v>
      </c>
    </row>
    <row r="124" spans="1:2" x14ac:dyDescent="0.25">
      <c r="A124" t="s">
        <v>1795</v>
      </c>
      <c r="B124" s="44">
        <v>45439.625484270837</v>
      </c>
    </row>
    <row r="125" spans="1:2" x14ac:dyDescent="0.25">
      <c r="A125" t="s">
        <v>1866</v>
      </c>
      <c r="B125" s="44">
        <v>45440.617289664347</v>
      </c>
    </row>
    <row r="126" spans="1:2" x14ac:dyDescent="0.25">
      <c r="A126" t="s">
        <v>1858</v>
      </c>
      <c r="B126" s="44">
        <v>45440.617310624999</v>
      </c>
    </row>
    <row r="127" spans="1:2" x14ac:dyDescent="0.25">
      <c r="A127" t="s">
        <v>1842</v>
      </c>
      <c r="B127" s="44">
        <v>45440.617329525463</v>
      </c>
    </row>
    <row r="128" spans="1:2" x14ac:dyDescent="0.25">
      <c r="A128" t="s">
        <v>1837</v>
      </c>
      <c r="B128" s="44">
        <v>45440.617348437503</v>
      </c>
    </row>
    <row r="129" spans="1:2" x14ac:dyDescent="0.25">
      <c r="A129" t="s">
        <v>1848</v>
      </c>
      <c r="B129" s="44">
        <v>45440.617368125</v>
      </c>
    </row>
    <row r="130" spans="1:2" x14ac:dyDescent="0.25">
      <c r="A130" t="s">
        <v>1866</v>
      </c>
      <c r="B130" s="44">
        <v>45440.619352557871</v>
      </c>
    </row>
    <row r="131" spans="1:2" x14ac:dyDescent="0.25">
      <c r="A131" t="s">
        <v>1858</v>
      </c>
      <c r="B131" s="44">
        <v>45440.619373680558</v>
      </c>
    </row>
    <row r="132" spans="1:2" x14ac:dyDescent="0.25">
      <c r="A132" t="s">
        <v>1842</v>
      </c>
      <c r="B132" s="44">
        <v>45440.619396388887</v>
      </c>
    </row>
    <row r="133" spans="1:2" x14ac:dyDescent="0.25">
      <c r="A133" t="s">
        <v>1837</v>
      </c>
      <c r="B133" s="44">
        <v>45440.619412974527</v>
      </c>
    </row>
    <row r="134" spans="1:2" x14ac:dyDescent="0.25">
      <c r="A134" t="s">
        <v>1848</v>
      </c>
      <c r="B134" s="44">
        <v>45440.619430069448</v>
      </c>
    </row>
    <row r="135" spans="1:2" x14ac:dyDescent="0.25">
      <c r="A135" t="s">
        <v>1866</v>
      </c>
      <c r="B135" s="44">
        <v>45441.721064872683</v>
      </c>
    </row>
    <row r="136" spans="1:2" x14ac:dyDescent="0.25">
      <c r="A136" t="s">
        <v>1858</v>
      </c>
      <c r="B136" s="44">
        <v>45441.721146203701</v>
      </c>
    </row>
    <row r="137" spans="1:2" x14ac:dyDescent="0.25">
      <c r="A137" t="s">
        <v>1879</v>
      </c>
      <c r="B137" s="44">
        <v>45441.721224675923</v>
      </c>
    </row>
    <row r="138" spans="1:2" x14ac:dyDescent="0.25">
      <c r="A138" t="s">
        <v>1872</v>
      </c>
      <c r="B138" s="44">
        <v>45441.721300324083</v>
      </c>
    </row>
    <row r="139" spans="1:2" x14ac:dyDescent="0.25">
      <c r="A139" t="s">
        <v>1866</v>
      </c>
      <c r="B139" s="44">
        <v>45441.730984849542</v>
      </c>
    </row>
    <row r="140" spans="1:2" x14ac:dyDescent="0.25">
      <c r="A140" t="s">
        <v>1858</v>
      </c>
      <c r="B140" s="44">
        <v>45441.731062557868</v>
      </c>
    </row>
    <row r="141" spans="1:2" x14ac:dyDescent="0.25">
      <c r="A141" t="s">
        <v>1879</v>
      </c>
      <c r="B141" s="44">
        <v>45441.731146840277</v>
      </c>
    </row>
    <row r="142" spans="1:2" x14ac:dyDescent="0.25">
      <c r="A142" t="s">
        <v>1872</v>
      </c>
      <c r="B142" s="44">
        <v>45441.731224976851</v>
      </c>
    </row>
    <row r="143" spans="1:2" x14ac:dyDescent="0.25">
      <c r="A143" t="s">
        <v>1866</v>
      </c>
      <c r="B143" s="44">
        <v>45441.733357418983</v>
      </c>
    </row>
    <row r="144" spans="1:2" x14ac:dyDescent="0.25">
      <c r="A144" t="s">
        <v>1858</v>
      </c>
      <c r="B144" s="44">
        <v>45441.733438981479</v>
      </c>
    </row>
    <row r="145" spans="1:2" x14ac:dyDescent="0.25">
      <c r="A145" t="s">
        <v>1879</v>
      </c>
      <c r="B145" s="44">
        <v>45441.733516550928</v>
      </c>
    </row>
    <row r="146" spans="1:2" x14ac:dyDescent="0.25">
      <c r="A146" t="s">
        <v>1872</v>
      </c>
      <c r="B146" s="44">
        <v>45441.733598356477</v>
      </c>
    </row>
    <row r="147" spans="1:2" x14ac:dyDescent="0.25">
      <c r="A147" t="s">
        <v>1866</v>
      </c>
      <c r="B147" s="44">
        <v>45441.738305694453</v>
      </c>
    </row>
    <row r="148" spans="1:2" x14ac:dyDescent="0.25">
      <c r="A148" t="s">
        <v>1858</v>
      </c>
      <c r="B148" s="44">
        <v>45441.738386956022</v>
      </c>
    </row>
    <row r="149" spans="1:2" x14ac:dyDescent="0.25">
      <c r="A149" t="s">
        <v>1879</v>
      </c>
      <c r="B149" s="44">
        <v>45441.738467719908</v>
      </c>
    </row>
    <row r="150" spans="1:2" x14ac:dyDescent="0.25">
      <c r="A150" t="s">
        <v>1872</v>
      </c>
      <c r="B150" s="44">
        <v>45441.738551898146</v>
      </c>
    </row>
    <row r="151" spans="1:2" x14ac:dyDescent="0.25">
      <c r="A151" t="s">
        <v>1866</v>
      </c>
      <c r="B151" s="44">
        <v>45441.74088391204</v>
      </c>
    </row>
    <row r="152" spans="1:2" x14ac:dyDescent="0.25">
      <c r="A152" t="s">
        <v>1858</v>
      </c>
      <c r="B152" s="44">
        <v>45441.740962361109</v>
      </c>
    </row>
    <row r="153" spans="1:2" x14ac:dyDescent="0.25">
      <c r="A153" t="s">
        <v>1879</v>
      </c>
      <c r="B153" s="44">
        <v>45441.741050023149</v>
      </c>
    </row>
    <row r="154" spans="1:2" x14ac:dyDescent="0.25">
      <c r="A154" t="s">
        <v>1872</v>
      </c>
      <c r="B154" s="44">
        <v>45441.741133738433</v>
      </c>
    </row>
    <row r="155" spans="1:2" x14ac:dyDescent="0.25">
      <c r="A155" t="s">
        <v>1866</v>
      </c>
      <c r="B155" s="44">
        <v>45441.742953807872</v>
      </c>
    </row>
    <row r="156" spans="1:2" x14ac:dyDescent="0.25">
      <c r="A156" t="s">
        <v>1858</v>
      </c>
      <c r="B156" s="44">
        <v>45441.7430340625</v>
      </c>
    </row>
    <row r="157" spans="1:2" x14ac:dyDescent="0.25">
      <c r="A157" t="s">
        <v>1879</v>
      </c>
      <c r="B157" s="44">
        <v>45441.743116886573</v>
      </c>
    </row>
    <row r="158" spans="1:2" x14ac:dyDescent="0.25">
      <c r="A158" t="s">
        <v>1872</v>
      </c>
      <c r="B158" s="44">
        <v>45441.743196608797</v>
      </c>
    </row>
    <row r="159" spans="1:2" x14ac:dyDescent="0.25">
      <c r="A159" t="s">
        <v>1866</v>
      </c>
      <c r="B159" s="44">
        <v>45441.743410509262</v>
      </c>
    </row>
    <row r="160" spans="1:2" x14ac:dyDescent="0.25">
      <c r="A160" t="s">
        <v>1858</v>
      </c>
      <c r="B160" s="44">
        <v>45441.743488506952</v>
      </c>
    </row>
    <row r="161" spans="1:2" x14ac:dyDescent="0.25">
      <c r="A161" t="s">
        <v>1879</v>
      </c>
      <c r="B161" s="44">
        <v>45441.743571689818</v>
      </c>
    </row>
    <row r="162" spans="1:2" x14ac:dyDescent="0.25">
      <c r="A162" t="s">
        <v>1872</v>
      </c>
      <c r="B162" s="44">
        <v>45441.743652152778</v>
      </c>
    </row>
    <row r="163" spans="1:2" x14ac:dyDescent="0.25">
      <c r="A163" t="s">
        <v>1866</v>
      </c>
      <c r="B163" s="44">
        <v>45441.744988229169</v>
      </c>
    </row>
    <row r="164" spans="1:2" x14ac:dyDescent="0.25">
      <c r="A164" t="s">
        <v>1858</v>
      </c>
      <c r="B164" s="44">
        <v>45441.745068634264</v>
      </c>
    </row>
    <row r="165" spans="1:2" x14ac:dyDescent="0.25">
      <c r="A165" t="s">
        <v>1879</v>
      </c>
      <c r="B165" s="44">
        <v>45441.745148958333</v>
      </c>
    </row>
    <row r="166" spans="1:2" x14ac:dyDescent="0.25">
      <c r="A166" t="s">
        <v>1872</v>
      </c>
      <c r="B166" s="44">
        <v>45441.74522798611</v>
      </c>
    </row>
    <row r="167" spans="1:2" x14ac:dyDescent="0.25">
      <c r="A167" t="s">
        <v>1866</v>
      </c>
      <c r="B167" s="44">
        <v>45441.751167962961</v>
      </c>
    </row>
    <row r="168" spans="1:2" x14ac:dyDescent="0.25">
      <c r="A168" t="s">
        <v>1858</v>
      </c>
      <c r="B168" s="44">
        <v>45441.751248969907</v>
      </c>
    </row>
    <row r="169" spans="1:2" x14ac:dyDescent="0.25">
      <c r="A169" t="s">
        <v>1879</v>
      </c>
      <c r="B169" s="44">
        <v>45441.751329398146</v>
      </c>
    </row>
    <row r="170" spans="1:2" x14ac:dyDescent="0.25">
      <c r="A170" t="s">
        <v>1872</v>
      </c>
      <c r="B170" s="44">
        <v>45441.751410567129</v>
      </c>
    </row>
    <row r="171" spans="1:2" x14ac:dyDescent="0.25">
      <c r="A171" t="s">
        <v>1866</v>
      </c>
      <c r="B171" s="44">
        <v>45441.751735972219</v>
      </c>
    </row>
    <row r="172" spans="1:2" x14ac:dyDescent="0.25">
      <c r="A172" t="s">
        <v>1858</v>
      </c>
      <c r="B172" s="44">
        <v>45441.751813518516</v>
      </c>
    </row>
    <row r="173" spans="1:2" x14ac:dyDescent="0.25">
      <c r="A173" t="s">
        <v>1879</v>
      </c>
      <c r="B173" s="44">
        <v>45441.751891250002</v>
      </c>
    </row>
    <row r="174" spans="1:2" x14ac:dyDescent="0.25">
      <c r="A174" t="s">
        <v>1872</v>
      </c>
      <c r="B174" s="44">
        <v>45441.75197193287</v>
      </c>
    </row>
    <row r="175" spans="1:2" x14ac:dyDescent="0.25">
      <c r="A175" t="s">
        <v>1911</v>
      </c>
      <c r="B175" s="44">
        <v>45448.615983611111</v>
      </c>
    </row>
    <row r="176" spans="1:2" x14ac:dyDescent="0.25">
      <c r="A176" t="s">
        <v>1866</v>
      </c>
      <c r="B176" s="44">
        <v>45448.616078113417</v>
      </c>
    </row>
    <row r="177" spans="1:2" x14ac:dyDescent="0.25">
      <c r="A177" t="s">
        <v>1858</v>
      </c>
      <c r="B177" s="44">
        <v>45448.616204918981</v>
      </c>
    </row>
    <row r="178" spans="1:2" x14ac:dyDescent="0.25">
      <c r="A178" t="s">
        <v>2157</v>
      </c>
      <c r="B178" s="44">
        <v>45454.66257158565</v>
      </c>
    </row>
    <row r="179" spans="1:2" x14ac:dyDescent="0.25">
      <c r="A179" t="s">
        <v>2030</v>
      </c>
      <c r="B179" s="44">
        <v>45454.662644016207</v>
      </c>
    </row>
    <row r="180" spans="1:2" x14ac:dyDescent="0.25">
      <c r="A180" t="s">
        <v>2157</v>
      </c>
      <c r="B180" s="44">
        <v>45454.67302548611</v>
      </c>
    </row>
    <row r="181" spans="1:2" x14ac:dyDescent="0.25">
      <c r="A181" t="s">
        <v>2030</v>
      </c>
      <c r="B181" s="44">
        <v>45454.673115162041</v>
      </c>
    </row>
    <row r="182" spans="1:2" x14ac:dyDescent="0.25">
      <c r="A182" t="s">
        <v>2157</v>
      </c>
      <c r="B182" s="44">
        <v>45454.690846215279</v>
      </c>
    </row>
    <row r="183" spans="1:2" x14ac:dyDescent="0.25">
      <c r="A183" t="s">
        <v>2030</v>
      </c>
      <c r="B183" s="44">
        <v>45454.690928518517</v>
      </c>
    </row>
    <row r="184" spans="1:2" x14ac:dyDescent="0.25">
      <c r="A184" t="s">
        <v>2157</v>
      </c>
      <c r="B184" s="44">
        <v>45454.696885590267</v>
      </c>
    </row>
    <row r="185" spans="1:2" x14ac:dyDescent="0.25">
      <c r="A185" t="s">
        <v>2030</v>
      </c>
      <c r="B185" s="44">
        <v>45454.696970567129</v>
      </c>
    </row>
    <row r="186" spans="1:2" x14ac:dyDescent="0.25">
      <c r="A186" t="s">
        <v>2157</v>
      </c>
      <c r="B186" s="44">
        <v>45454.700801574072</v>
      </c>
    </row>
    <row r="187" spans="1:2" x14ac:dyDescent="0.25">
      <c r="A187" t="s">
        <v>2030</v>
      </c>
      <c r="B187" s="44">
        <v>45454.700934791668</v>
      </c>
    </row>
    <row r="188" spans="1:2" x14ac:dyDescent="0.25">
      <c r="A188" t="s">
        <v>2157</v>
      </c>
      <c r="B188" s="44">
        <v>45454.706955196758</v>
      </c>
    </row>
    <row r="189" spans="1:2" x14ac:dyDescent="0.25">
      <c r="A189" t="s">
        <v>2030</v>
      </c>
      <c r="B189" s="44">
        <v>45454.707018009263</v>
      </c>
    </row>
    <row r="190" spans="1:2" x14ac:dyDescent="0.25">
      <c r="A190" t="s">
        <v>2157</v>
      </c>
      <c r="B190" s="44">
        <v>45454.710735115739</v>
      </c>
    </row>
    <row r="191" spans="1:2" x14ac:dyDescent="0.25">
      <c r="A191" t="s">
        <v>2030</v>
      </c>
      <c r="B191" s="44">
        <v>45454.710785891213</v>
      </c>
    </row>
    <row r="192" spans="1:2" x14ac:dyDescent="0.25">
      <c r="A192" t="s">
        <v>2157</v>
      </c>
      <c r="B192" s="44">
        <v>45454.711387384261</v>
      </c>
    </row>
    <row r="193" spans="1:2" x14ac:dyDescent="0.25">
      <c r="A193" t="s">
        <v>2030</v>
      </c>
      <c r="B193" s="44">
        <v>45454.711476736113</v>
      </c>
    </row>
    <row r="194" spans="1:2" x14ac:dyDescent="0.25">
      <c r="A194" t="s">
        <v>2157</v>
      </c>
      <c r="B194" s="44">
        <v>45454.714455254631</v>
      </c>
    </row>
    <row r="195" spans="1:2" x14ac:dyDescent="0.25">
      <c r="A195" t="s">
        <v>2030</v>
      </c>
      <c r="B195" s="44">
        <v>45454.714539293978</v>
      </c>
    </row>
    <row r="196" spans="1:2" x14ac:dyDescent="0.25">
      <c r="A196" t="s">
        <v>2157</v>
      </c>
      <c r="B196" s="44">
        <v>45454.715974479157</v>
      </c>
    </row>
    <row r="197" spans="1:2" x14ac:dyDescent="0.25">
      <c r="A197" t="s">
        <v>2030</v>
      </c>
      <c r="B197" s="44">
        <v>45454.716078437501</v>
      </c>
    </row>
    <row r="198" spans="1:2" x14ac:dyDescent="0.25">
      <c r="A198" t="s">
        <v>2157</v>
      </c>
      <c r="B198" s="44">
        <v>45454.716559548608</v>
      </c>
    </row>
    <row r="199" spans="1:2" x14ac:dyDescent="0.25">
      <c r="A199" t="s">
        <v>2030</v>
      </c>
      <c r="B199" s="44">
        <v>45454.716622233798</v>
      </c>
    </row>
    <row r="200" spans="1:2" x14ac:dyDescent="0.25">
      <c r="A200" t="s">
        <v>2157</v>
      </c>
      <c r="B200" s="44">
        <v>45454.740404675933</v>
      </c>
    </row>
    <row r="201" spans="1:2" x14ac:dyDescent="0.25">
      <c r="A201" t="s">
        <v>2030</v>
      </c>
      <c r="B201" s="44">
        <v>45454.740469687502</v>
      </c>
    </row>
    <row r="202" spans="1:2" x14ac:dyDescent="0.25">
      <c r="A202" t="s">
        <v>2157</v>
      </c>
      <c r="B202" s="44">
        <v>45455.376557256946</v>
      </c>
    </row>
    <row r="203" spans="1:2" x14ac:dyDescent="0.25">
      <c r="A203" t="s">
        <v>2030</v>
      </c>
      <c r="B203" s="44">
        <v>45455.376643831019</v>
      </c>
    </row>
    <row r="204" spans="1:2" x14ac:dyDescent="0.25">
      <c r="A204" t="s">
        <v>2157</v>
      </c>
      <c r="B204" s="44">
        <v>45455.378065578698</v>
      </c>
    </row>
    <row r="205" spans="1:2" x14ac:dyDescent="0.25">
      <c r="A205" t="s">
        <v>2030</v>
      </c>
      <c r="B205" s="44">
        <v>45455.378133865743</v>
      </c>
    </row>
    <row r="206" spans="1:2" x14ac:dyDescent="0.25">
      <c r="A206" t="s">
        <v>2242</v>
      </c>
      <c r="B206" s="46">
        <v>45455.38137959491</v>
      </c>
    </row>
    <row r="207" spans="1:2" x14ac:dyDescent="0.25">
      <c r="A207" t="s">
        <v>1830</v>
      </c>
      <c r="B207" s="46">
        <v>45455.381455150462</v>
      </c>
    </row>
    <row r="208" spans="1:2" x14ac:dyDescent="0.25">
      <c r="A208" t="s">
        <v>2157</v>
      </c>
      <c r="B208" s="46">
        <v>45455.381524490738</v>
      </c>
    </row>
    <row r="209" spans="1:2" x14ac:dyDescent="0.25">
      <c r="A209" t="s">
        <v>2030</v>
      </c>
      <c r="B209" s="46">
        <v>45455.381593356477</v>
      </c>
    </row>
    <row r="210" spans="1:2" x14ac:dyDescent="0.25">
      <c r="A210" t="s">
        <v>2015</v>
      </c>
      <c r="B210" s="46">
        <v>45455.381663495369</v>
      </c>
    </row>
    <row r="211" spans="1:2" x14ac:dyDescent="0.25">
      <c r="A211" t="s">
        <v>2242</v>
      </c>
      <c r="B211" s="46">
        <v>45455.384251041673</v>
      </c>
    </row>
    <row r="212" spans="1:2" x14ac:dyDescent="0.25">
      <c r="A212" t="s">
        <v>1830</v>
      </c>
      <c r="B212" s="46">
        <v>45455.38432449074</v>
      </c>
    </row>
    <row r="213" spans="1:2" x14ac:dyDescent="0.25">
      <c r="A213" t="s">
        <v>2038</v>
      </c>
      <c r="B213" s="46">
        <v>45455.385803645833</v>
      </c>
    </row>
    <row r="214" spans="1:2" x14ac:dyDescent="0.25">
      <c r="A214" t="s">
        <v>2195</v>
      </c>
      <c r="B214" s="46">
        <v>45455.385879317131</v>
      </c>
    </row>
    <row r="215" spans="1:2" x14ac:dyDescent="0.25">
      <c r="A215" t="s">
        <v>2191</v>
      </c>
      <c r="B215" s="46">
        <v>45455.385952488417</v>
      </c>
    </row>
    <row r="216" spans="1:2" x14ac:dyDescent="0.25">
      <c r="A216" t="s">
        <v>2137</v>
      </c>
      <c r="B216" s="46">
        <v>45455.386035833333</v>
      </c>
    </row>
    <row r="217" spans="1:2" x14ac:dyDescent="0.25">
      <c r="A217" t="s">
        <v>2210</v>
      </c>
      <c r="B217" s="46">
        <v>45455.386109155093</v>
      </c>
    </row>
    <row r="218" spans="1:2" x14ac:dyDescent="0.25">
      <c r="A218" t="s">
        <v>2087</v>
      </c>
      <c r="B218" s="46">
        <v>45455.386189872683</v>
      </c>
    </row>
    <row r="219" spans="1:2" x14ac:dyDescent="0.25">
      <c r="A219" t="s">
        <v>2222</v>
      </c>
      <c r="B219" s="46">
        <v>45455.386261793981</v>
      </c>
    </row>
    <row r="220" spans="1:2" x14ac:dyDescent="0.25">
      <c r="A220" t="s">
        <v>2091</v>
      </c>
      <c r="B220" s="46">
        <v>45455.386340474543</v>
      </c>
    </row>
    <row r="221" spans="1:2" x14ac:dyDescent="0.25">
      <c r="A221" t="s">
        <v>2151</v>
      </c>
      <c r="B221" s="46">
        <v>45455.386416365742</v>
      </c>
    </row>
    <row r="222" spans="1:2" x14ac:dyDescent="0.25">
      <c r="A222" t="s">
        <v>2185</v>
      </c>
      <c r="B222" s="46">
        <v>45455.386493043981</v>
      </c>
    </row>
    <row r="223" spans="1:2" x14ac:dyDescent="0.25">
      <c r="A223" t="s">
        <v>2235</v>
      </c>
      <c r="B223" s="46">
        <v>45455.386571053241</v>
      </c>
    </row>
    <row r="224" spans="1:2" x14ac:dyDescent="0.25">
      <c r="A224" t="s">
        <v>2133</v>
      </c>
      <c r="B224" s="46">
        <v>45455.386645127313</v>
      </c>
    </row>
    <row r="225" spans="1:2" x14ac:dyDescent="0.25">
      <c r="A225" t="s">
        <v>2157</v>
      </c>
      <c r="B225" s="46">
        <v>45455.387174178242</v>
      </c>
    </row>
    <row r="226" spans="1:2" x14ac:dyDescent="0.25">
      <c r="A226" t="s">
        <v>2030</v>
      </c>
      <c r="B226" s="46">
        <v>45455.387259212963</v>
      </c>
    </row>
    <row r="227" spans="1:2" x14ac:dyDescent="0.25">
      <c r="A227" t="s">
        <v>2015</v>
      </c>
      <c r="B227" s="46">
        <v>45455.387357164349</v>
      </c>
    </row>
    <row r="228" spans="1:2" x14ac:dyDescent="0.25">
      <c r="A228" t="s">
        <v>2076</v>
      </c>
      <c r="B228" s="46">
        <v>45455.387452974537</v>
      </c>
    </row>
    <row r="229" spans="1:2" x14ac:dyDescent="0.25">
      <c r="A229" t="s">
        <v>2114</v>
      </c>
      <c r="B229" s="46">
        <v>45455.387550312502</v>
      </c>
    </row>
    <row r="230" spans="1:2" x14ac:dyDescent="0.25">
      <c r="A230" t="s">
        <v>2217</v>
      </c>
      <c r="B230" s="46">
        <v>45455.387646585637</v>
      </c>
    </row>
    <row r="231" spans="1:2" x14ac:dyDescent="0.25">
      <c r="A231" t="s">
        <v>2173</v>
      </c>
      <c r="B231" s="46">
        <v>45455.387743506937</v>
      </c>
    </row>
    <row r="232" spans="1:2" x14ac:dyDescent="0.25">
      <c r="A232" t="s">
        <v>2248</v>
      </c>
      <c r="B232" s="46">
        <v>45455.387840648153</v>
      </c>
    </row>
    <row r="233" spans="1:2" x14ac:dyDescent="0.25">
      <c r="A233" t="s">
        <v>2167</v>
      </c>
      <c r="B233" s="46">
        <v>45455.387938761567</v>
      </c>
    </row>
    <row r="234" spans="1:2" x14ac:dyDescent="0.25">
      <c r="A234" t="s">
        <v>2125</v>
      </c>
      <c r="B234" s="46">
        <v>45455.388572094897</v>
      </c>
    </row>
    <row r="235" spans="1:2" x14ac:dyDescent="0.25">
      <c r="A235" t="s">
        <v>2129</v>
      </c>
      <c r="B235" s="46">
        <v>45455.388653923612</v>
      </c>
    </row>
    <row r="236" spans="1:2" x14ac:dyDescent="0.25">
      <c r="A236" t="s">
        <v>2118</v>
      </c>
      <c r="B236" s="46">
        <v>45455.38872545139</v>
      </c>
    </row>
    <row r="237" spans="1:2" x14ac:dyDescent="0.25">
      <c r="A237" t="s">
        <v>2106</v>
      </c>
      <c r="B237" s="46">
        <v>45455.388804733797</v>
      </c>
    </row>
    <row r="238" spans="1:2" x14ac:dyDescent="0.25">
      <c r="A238" t="s">
        <v>2200</v>
      </c>
      <c r="B238" s="46">
        <v>45455.388881238418</v>
      </c>
    </row>
    <row r="239" spans="1:2" x14ac:dyDescent="0.25">
      <c r="A239" t="s">
        <v>2055</v>
      </c>
      <c r="B239" s="46">
        <v>45455.388963078702</v>
      </c>
    </row>
    <row r="240" spans="1:2" x14ac:dyDescent="0.25">
      <c r="A240" t="s">
        <v>2098</v>
      </c>
      <c r="B240" s="46">
        <v>45455.389036736109</v>
      </c>
    </row>
    <row r="241" spans="1:2" x14ac:dyDescent="0.25">
      <c r="A241" t="s">
        <v>2082</v>
      </c>
      <c r="B241" s="46">
        <v>45455.389122673609</v>
      </c>
    </row>
    <row r="242" spans="1:2" x14ac:dyDescent="0.25">
      <c r="A242" t="s">
        <v>2143</v>
      </c>
      <c r="B242" s="46">
        <v>45455.389202418977</v>
      </c>
    </row>
    <row r="243" spans="1:2" x14ac:dyDescent="0.25">
      <c r="A243" t="s">
        <v>2022</v>
      </c>
      <c r="B243" s="46">
        <v>45455.389278229173</v>
      </c>
    </row>
    <row r="244" spans="1:2" x14ac:dyDescent="0.25">
      <c r="A244" t="s">
        <v>2181</v>
      </c>
      <c r="B244" s="46">
        <v>45455.38935380787</v>
      </c>
    </row>
    <row r="245" spans="1:2" x14ac:dyDescent="0.25">
      <c r="A245" t="s">
        <v>2048</v>
      </c>
      <c r="B245" s="46">
        <v>45455.389429872688</v>
      </c>
    </row>
    <row r="246" spans="1:2" x14ac:dyDescent="0.25">
      <c r="A246" t="s">
        <v>2157</v>
      </c>
      <c r="B246" s="46">
        <v>45455.484483854169</v>
      </c>
    </row>
    <row r="247" spans="1:2" x14ac:dyDescent="0.25">
      <c r="A247" t="s">
        <v>2157</v>
      </c>
      <c r="B247" s="46">
        <v>45455.486291527777</v>
      </c>
    </row>
    <row r="248" spans="1:2" x14ac:dyDescent="0.25">
      <c r="A248" t="s">
        <v>2157</v>
      </c>
      <c r="B248" s="46">
        <v>45455.486982546303</v>
      </c>
    </row>
    <row r="249" spans="1:2" x14ac:dyDescent="0.25">
      <c r="A249" t="s">
        <v>2157</v>
      </c>
      <c r="B249" s="46">
        <v>45455.489432974537</v>
      </c>
    </row>
    <row r="250" spans="1:2" x14ac:dyDescent="0.25">
      <c r="A250" t="s">
        <v>2157</v>
      </c>
      <c r="B250" s="46">
        <v>45455.490199537038</v>
      </c>
    </row>
    <row r="251" spans="1:2" x14ac:dyDescent="0.25">
      <c r="A251" t="s">
        <v>2157</v>
      </c>
      <c r="B251" s="46">
        <v>45455.492161400463</v>
      </c>
    </row>
    <row r="252" spans="1:2" x14ac:dyDescent="0.25">
      <c r="A252" t="s">
        <v>2157</v>
      </c>
      <c r="B252" s="46">
        <v>45455.496951399829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topLeftCell="A159" workbookViewId="0">
      <selection activeCell="D172" sqref="D172"/>
    </sheetView>
  </sheetViews>
  <sheetFormatPr defaultRowHeight="12" x14ac:dyDescent="0.2"/>
  <cols>
    <col min="1" max="1" width="6.28515625" style="36" bestFit="1" customWidth="1"/>
    <col min="2" max="2" width="117" style="36" bestFit="1" customWidth="1"/>
    <col min="3" max="3" width="10.140625" style="36" bestFit="1" customWidth="1"/>
    <col min="4" max="4" width="10.140625" style="32" bestFit="1" customWidth="1"/>
    <col min="5" max="26" width="9.140625" style="36" customWidth="1"/>
    <col min="27" max="16384" width="9.140625" style="36"/>
  </cols>
  <sheetData>
    <row r="1" spans="1:4" x14ac:dyDescent="0.2">
      <c r="A1" s="37" t="s">
        <v>2810</v>
      </c>
      <c r="B1" s="39" t="s">
        <v>2811</v>
      </c>
      <c r="C1" s="34" t="s">
        <v>2812</v>
      </c>
      <c r="D1" s="33">
        <v>0.2</v>
      </c>
    </row>
    <row r="2" spans="1:4" x14ac:dyDescent="0.2">
      <c r="A2" s="38" t="s">
        <v>1441</v>
      </c>
      <c r="B2" s="40" t="s">
        <v>2813</v>
      </c>
      <c r="C2" s="47">
        <v>0</v>
      </c>
      <c r="D2" s="48">
        <f t="shared" ref="D2:D65" si="0">C2*0.8</f>
        <v>0</v>
      </c>
    </row>
    <row r="3" spans="1:4" x14ac:dyDescent="0.2">
      <c r="A3" s="38" t="s">
        <v>2814</v>
      </c>
      <c r="B3" s="40" t="s">
        <v>2815</v>
      </c>
      <c r="C3" s="47">
        <v>880.41</v>
      </c>
      <c r="D3" s="48">
        <f t="shared" si="0"/>
        <v>704.32799999999997</v>
      </c>
    </row>
    <row r="4" spans="1:4" x14ac:dyDescent="0.2">
      <c r="A4" s="38" t="s">
        <v>2816</v>
      </c>
      <c r="B4" s="40" t="s">
        <v>2817</v>
      </c>
      <c r="C4" s="47">
        <v>880.41</v>
      </c>
      <c r="D4" s="48">
        <f t="shared" si="0"/>
        <v>704.32799999999997</v>
      </c>
    </row>
    <row r="5" spans="1:4" x14ac:dyDescent="0.2">
      <c r="A5" s="38" t="s">
        <v>2818</v>
      </c>
      <c r="B5" s="40" t="s">
        <v>2819</v>
      </c>
      <c r="C5" s="47">
        <v>880.41</v>
      </c>
      <c r="D5" s="48">
        <f t="shared" si="0"/>
        <v>704.32799999999997</v>
      </c>
    </row>
    <row r="6" spans="1:4" x14ac:dyDescent="0.2">
      <c r="A6" s="38" t="s">
        <v>2820</v>
      </c>
      <c r="B6" s="40" t="s">
        <v>2821</v>
      </c>
      <c r="C6" s="47">
        <v>586.94000000000005</v>
      </c>
      <c r="D6" s="48">
        <f t="shared" si="0"/>
        <v>469.55200000000008</v>
      </c>
    </row>
    <row r="7" spans="1:4" x14ac:dyDescent="0.2">
      <c r="A7" s="38" t="s">
        <v>2822</v>
      </c>
      <c r="B7" s="40" t="s">
        <v>2823</v>
      </c>
      <c r="C7" s="47">
        <v>586.94000000000005</v>
      </c>
      <c r="D7" s="48">
        <f t="shared" si="0"/>
        <v>469.55200000000008</v>
      </c>
    </row>
    <row r="8" spans="1:4" x14ac:dyDescent="0.2">
      <c r="A8" s="38" t="s">
        <v>2824</v>
      </c>
      <c r="B8" s="40" t="s">
        <v>2825</v>
      </c>
      <c r="C8" s="47">
        <v>293.47000000000003</v>
      </c>
      <c r="D8" s="48">
        <f t="shared" si="0"/>
        <v>234.77600000000004</v>
      </c>
    </row>
    <row r="9" spans="1:4" x14ac:dyDescent="0.2">
      <c r="A9" s="38" t="s">
        <v>2826</v>
      </c>
      <c r="B9" s="40" t="s">
        <v>2827</v>
      </c>
      <c r="C9" s="47">
        <v>293.47000000000003</v>
      </c>
      <c r="D9" s="48">
        <f t="shared" si="0"/>
        <v>234.77600000000004</v>
      </c>
    </row>
    <row r="10" spans="1:4" ht="15" customHeight="1" x14ac:dyDescent="0.2">
      <c r="A10" s="38" t="s">
        <v>2828</v>
      </c>
      <c r="B10" s="40" t="s">
        <v>2829</v>
      </c>
      <c r="C10" s="47">
        <v>293.47000000000003</v>
      </c>
      <c r="D10" s="48">
        <f t="shared" si="0"/>
        <v>234.77600000000004</v>
      </c>
    </row>
    <row r="11" spans="1:4" ht="15" customHeight="1" x14ac:dyDescent="0.2">
      <c r="A11" s="38" t="s">
        <v>2830</v>
      </c>
      <c r="B11" s="40" t="s">
        <v>2831</v>
      </c>
      <c r="C11" s="47">
        <v>293.47000000000003</v>
      </c>
      <c r="D11" s="48">
        <f t="shared" si="0"/>
        <v>234.77600000000004</v>
      </c>
    </row>
    <row r="12" spans="1:4" ht="15" customHeight="1" x14ac:dyDescent="0.2">
      <c r="A12" s="38" t="s">
        <v>2832</v>
      </c>
      <c r="B12" s="40" t="s">
        <v>2833</v>
      </c>
      <c r="C12" s="47">
        <v>293.47000000000003</v>
      </c>
      <c r="D12" s="48">
        <f t="shared" si="0"/>
        <v>234.77600000000004</v>
      </c>
    </row>
    <row r="13" spans="1:4" ht="15" customHeight="1" x14ac:dyDescent="0.2">
      <c r="A13" s="38" t="s">
        <v>2834</v>
      </c>
      <c r="B13" s="40" t="s">
        <v>2835</v>
      </c>
      <c r="C13" s="47">
        <v>880.41</v>
      </c>
      <c r="D13" s="48">
        <f t="shared" si="0"/>
        <v>704.32799999999997</v>
      </c>
    </row>
    <row r="14" spans="1:4" ht="15" customHeight="1" x14ac:dyDescent="0.2">
      <c r="A14" s="38" t="s">
        <v>2836</v>
      </c>
      <c r="B14" s="40" t="s">
        <v>2837</v>
      </c>
      <c r="C14" s="47">
        <v>880.41</v>
      </c>
      <c r="D14" s="48">
        <f t="shared" si="0"/>
        <v>704.32799999999997</v>
      </c>
    </row>
    <row r="15" spans="1:4" ht="15" customHeight="1" x14ac:dyDescent="0.2">
      <c r="A15" s="38" t="s">
        <v>2838</v>
      </c>
      <c r="B15" s="40" t="s">
        <v>2839</v>
      </c>
      <c r="C15" s="47">
        <v>880.41</v>
      </c>
      <c r="D15" s="48">
        <f t="shared" si="0"/>
        <v>704.32799999999997</v>
      </c>
    </row>
    <row r="16" spans="1:4" ht="15" customHeight="1" x14ac:dyDescent="0.2">
      <c r="A16" s="38" t="s">
        <v>2840</v>
      </c>
      <c r="B16" s="40" t="s">
        <v>2841</v>
      </c>
      <c r="C16" s="47">
        <v>586.94000000000005</v>
      </c>
      <c r="D16" s="48">
        <f t="shared" si="0"/>
        <v>469.55200000000008</v>
      </c>
    </row>
    <row r="17" spans="1:4" ht="15" customHeight="1" x14ac:dyDescent="0.2">
      <c r="A17" s="38" t="s">
        <v>2842</v>
      </c>
      <c r="B17" s="40" t="s">
        <v>2843</v>
      </c>
      <c r="C17" s="47">
        <v>586.94000000000005</v>
      </c>
      <c r="D17" s="48">
        <f t="shared" si="0"/>
        <v>469.55200000000008</v>
      </c>
    </row>
    <row r="18" spans="1:4" ht="15" customHeight="1" x14ac:dyDescent="0.2">
      <c r="A18" s="38" t="s">
        <v>2844</v>
      </c>
      <c r="B18" s="40" t="s">
        <v>2845</v>
      </c>
      <c r="C18" s="47">
        <v>293.47000000000003</v>
      </c>
      <c r="D18" s="48">
        <f t="shared" si="0"/>
        <v>234.77600000000004</v>
      </c>
    </row>
    <row r="19" spans="1:4" ht="15" customHeight="1" x14ac:dyDescent="0.2">
      <c r="A19" s="38" t="s">
        <v>2846</v>
      </c>
      <c r="B19" s="40" t="s">
        <v>2847</v>
      </c>
      <c r="C19" s="47">
        <v>293.47000000000003</v>
      </c>
      <c r="D19" s="48">
        <f t="shared" si="0"/>
        <v>234.77600000000004</v>
      </c>
    </row>
    <row r="20" spans="1:4" ht="15" customHeight="1" x14ac:dyDescent="0.2">
      <c r="A20" s="38" t="s">
        <v>2848</v>
      </c>
      <c r="B20" s="40" t="s">
        <v>2849</v>
      </c>
      <c r="C20" s="47">
        <v>293.47000000000003</v>
      </c>
      <c r="D20" s="48">
        <f t="shared" si="0"/>
        <v>234.77600000000004</v>
      </c>
    </row>
    <row r="21" spans="1:4" ht="15" customHeight="1" x14ac:dyDescent="0.2">
      <c r="A21" s="38" t="s">
        <v>2850</v>
      </c>
      <c r="B21" s="40" t="s">
        <v>2851</v>
      </c>
      <c r="C21" s="47">
        <v>293.47000000000003</v>
      </c>
      <c r="D21" s="48">
        <f t="shared" si="0"/>
        <v>234.77600000000004</v>
      </c>
    </row>
    <row r="22" spans="1:4" ht="15" customHeight="1" x14ac:dyDescent="0.2">
      <c r="A22" s="38" t="s">
        <v>2852</v>
      </c>
      <c r="B22" s="40" t="s">
        <v>2853</v>
      </c>
      <c r="C22" s="47">
        <v>293.47000000000003</v>
      </c>
      <c r="D22" s="48">
        <f t="shared" si="0"/>
        <v>234.77600000000004</v>
      </c>
    </row>
    <row r="23" spans="1:4" ht="15" customHeight="1" x14ac:dyDescent="0.2">
      <c r="A23" s="38" t="s">
        <v>2854</v>
      </c>
      <c r="B23" s="40" t="s">
        <v>2855</v>
      </c>
      <c r="C23" s="47">
        <v>880.41</v>
      </c>
      <c r="D23" s="48">
        <f t="shared" si="0"/>
        <v>704.32799999999997</v>
      </c>
    </row>
    <row r="24" spans="1:4" x14ac:dyDescent="0.2">
      <c r="A24" s="38" t="s">
        <v>2856</v>
      </c>
      <c r="B24" s="40" t="s">
        <v>2857</v>
      </c>
      <c r="C24" s="47">
        <v>880.41</v>
      </c>
      <c r="D24" s="48">
        <f t="shared" si="0"/>
        <v>704.32799999999997</v>
      </c>
    </row>
    <row r="25" spans="1:4" x14ac:dyDescent="0.2">
      <c r="A25" s="38" t="s">
        <v>2858</v>
      </c>
      <c r="B25" s="40" t="s">
        <v>2859</v>
      </c>
      <c r="C25" s="47">
        <v>880.41</v>
      </c>
      <c r="D25" s="48">
        <f t="shared" si="0"/>
        <v>704.32799999999997</v>
      </c>
    </row>
    <row r="26" spans="1:4" x14ac:dyDescent="0.2">
      <c r="A26" s="38" t="s">
        <v>2860</v>
      </c>
      <c r="B26" s="40" t="s">
        <v>2861</v>
      </c>
      <c r="C26" s="47">
        <v>586.94000000000005</v>
      </c>
      <c r="D26" s="48">
        <f t="shared" si="0"/>
        <v>469.55200000000008</v>
      </c>
    </row>
    <row r="27" spans="1:4" x14ac:dyDescent="0.2">
      <c r="A27" s="38" t="s">
        <v>2862</v>
      </c>
      <c r="B27" s="40" t="s">
        <v>2863</v>
      </c>
      <c r="C27" s="47">
        <v>586.94000000000005</v>
      </c>
      <c r="D27" s="48">
        <f t="shared" si="0"/>
        <v>469.55200000000008</v>
      </c>
    </row>
    <row r="28" spans="1:4" x14ac:dyDescent="0.2">
      <c r="A28" s="38" t="s">
        <v>2864</v>
      </c>
      <c r="B28" s="40" t="s">
        <v>2865</v>
      </c>
      <c r="C28" s="47">
        <v>293.47000000000003</v>
      </c>
      <c r="D28" s="48">
        <f t="shared" si="0"/>
        <v>234.77600000000004</v>
      </c>
    </row>
    <row r="29" spans="1:4" x14ac:dyDescent="0.2">
      <c r="A29" s="38" t="s">
        <v>2866</v>
      </c>
      <c r="B29" s="40" t="s">
        <v>2867</v>
      </c>
      <c r="C29" s="47">
        <v>293.47000000000003</v>
      </c>
      <c r="D29" s="48">
        <f t="shared" si="0"/>
        <v>234.77600000000004</v>
      </c>
    </row>
    <row r="30" spans="1:4" x14ac:dyDescent="0.2">
      <c r="A30" s="38" t="s">
        <v>2868</v>
      </c>
      <c r="B30" s="40" t="s">
        <v>2869</v>
      </c>
      <c r="C30" s="47">
        <v>293.47000000000003</v>
      </c>
      <c r="D30" s="48">
        <f t="shared" si="0"/>
        <v>234.77600000000004</v>
      </c>
    </row>
    <row r="31" spans="1:4" x14ac:dyDescent="0.2">
      <c r="A31" s="38" t="s">
        <v>2870</v>
      </c>
      <c r="B31" s="40" t="s">
        <v>2871</v>
      </c>
      <c r="C31" s="47">
        <v>293.47000000000003</v>
      </c>
      <c r="D31" s="48">
        <f t="shared" si="0"/>
        <v>234.77600000000004</v>
      </c>
    </row>
    <row r="32" spans="1:4" x14ac:dyDescent="0.2">
      <c r="A32" s="38" t="s">
        <v>2872</v>
      </c>
      <c r="B32" s="40" t="s">
        <v>2873</v>
      </c>
      <c r="C32" s="47">
        <v>293.47000000000003</v>
      </c>
      <c r="D32" s="48">
        <f t="shared" si="0"/>
        <v>234.77600000000004</v>
      </c>
    </row>
    <row r="33" spans="1:4" x14ac:dyDescent="0.2">
      <c r="A33" s="38" t="s">
        <v>2874</v>
      </c>
      <c r="B33" s="40" t="s">
        <v>2875</v>
      </c>
      <c r="C33" s="47">
        <v>2934.7</v>
      </c>
      <c r="D33" s="48">
        <f t="shared" si="0"/>
        <v>2347.7599999999998</v>
      </c>
    </row>
    <row r="34" spans="1:4" x14ac:dyDescent="0.2">
      <c r="A34" s="38" t="s">
        <v>2876</v>
      </c>
      <c r="B34" s="40" t="s">
        <v>2877</v>
      </c>
      <c r="C34" s="47">
        <v>2934.7</v>
      </c>
      <c r="D34" s="48">
        <f t="shared" si="0"/>
        <v>2347.7599999999998</v>
      </c>
    </row>
    <row r="35" spans="1:4" x14ac:dyDescent="0.2">
      <c r="A35" s="38" t="s">
        <v>2878</v>
      </c>
      <c r="B35" s="40" t="s">
        <v>2879</v>
      </c>
      <c r="C35" s="47">
        <v>293.47000000000003</v>
      </c>
      <c r="D35" s="48">
        <f t="shared" si="0"/>
        <v>234.77600000000004</v>
      </c>
    </row>
    <row r="36" spans="1:4" x14ac:dyDescent="0.2">
      <c r="A36" s="38" t="s">
        <v>1570</v>
      </c>
      <c r="B36" s="40" t="s">
        <v>1571</v>
      </c>
      <c r="C36" s="47">
        <v>195.23</v>
      </c>
      <c r="D36" s="48">
        <f t="shared" si="0"/>
        <v>156.184</v>
      </c>
    </row>
    <row r="37" spans="1:4" x14ac:dyDescent="0.2">
      <c r="A37" s="38" t="s">
        <v>98</v>
      </c>
      <c r="B37" s="40" t="s">
        <v>99</v>
      </c>
      <c r="C37" s="47">
        <v>195.23</v>
      </c>
      <c r="D37" s="48">
        <f t="shared" si="0"/>
        <v>156.184</v>
      </c>
    </row>
    <row r="38" spans="1:4" x14ac:dyDescent="0.2">
      <c r="A38" s="38" t="s">
        <v>2880</v>
      </c>
      <c r="B38" s="40" t="s">
        <v>2881</v>
      </c>
      <c r="C38" s="47">
        <v>293.47000000000003</v>
      </c>
      <c r="D38" s="48">
        <f t="shared" si="0"/>
        <v>234.77600000000004</v>
      </c>
    </row>
    <row r="39" spans="1:4" x14ac:dyDescent="0.2">
      <c r="A39" s="38" t="s">
        <v>2882</v>
      </c>
      <c r="B39" s="40" t="s">
        <v>2883</v>
      </c>
      <c r="C39" s="47">
        <v>88.38</v>
      </c>
      <c r="D39" s="48">
        <f t="shared" si="0"/>
        <v>70.703999999999994</v>
      </c>
    </row>
    <row r="40" spans="1:4" x14ac:dyDescent="0.2">
      <c r="A40" s="38" t="s">
        <v>2884</v>
      </c>
      <c r="B40" s="40" t="s">
        <v>2885</v>
      </c>
      <c r="C40" s="47">
        <v>293.47000000000003</v>
      </c>
      <c r="D40" s="48">
        <f t="shared" si="0"/>
        <v>234.77600000000004</v>
      </c>
    </row>
    <row r="41" spans="1:4" x14ac:dyDescent="0.2">
      <c r="A41" s="38" t="s">
        <v>1620</v>
      </c>
      <c r="B41" s="40" t="s">
        <v>1621</v>
      </c>
      <c r="C41" s="47">
        <v>293.47000000000003</v>
      </c>
      <c r="D41" s="48">
        <f t="shared" si="0"/>
        <v>234.77600000000004</v>
      </c>
    </row>
    <row r="42" spans="1:4" x14ac:dyDescent="0.2">
      <c r="A42" s="38" t="s">
        <v>2886</v>
      </c>
      <c r="B42" s="40" t="s">
        <v>2887</v>
      </c>
      <c r="C42" s="47">
        <v>130.16</v>
      </c>
      <c r="D42" s="48">
        <f t="shared" si="0"/>
        <v>104.128</v>
      </c>
    </row>
    <row r="43" spans="1:4" x14ac:dyDescent="0.2">
      <c r="A43" s="38" t="s">
        <v>2888</v>
      </c>
      <c r="B43" s="40" t="s">
        <v>2889</v>
      </c>
      <c r="C43" s="47">
        <v>130.16</v>
      </c>
      <c r="D43" s="48">
        <f t="shared" si="0"/>
        <v>104.128</v>
      </c>
    </row>
    <row r="44" spans="1:4" x14ac:dyDescent="0.2">
      <c r="A44" s="38" t="s">
        <v>1934</v>
      </c>
      <c r="B44" s="40" t="s">
        <v>1935</v>
      </c>
      <c r="C44" s="47">
        <v>130.16</v>
      </c>
      <c r="D44" s="48">
        <f t="shared" si="0"/>
        <v>104.128</v>
      </c>
    </row>
    <row r="45" spans="1:4" x14ac:dyDescent="0.2">
      <c r="A45" s="38" t="s">
        <v>2890</v>
      </c>
      <c r="B45" s="40" t="s">
        <v>2891</v>
      </c>
      <c r="C45" s="47">
        <v>130.16</v>
      </c>
      <c r="D45" s="48">
        <f t="shared" si="0"/>
        <v>104.128</v>
      </c>
    </row>
    <row r="46" spans="1:4" x14ac:dyDescent="0.2">
      <c r="A46" s="38" t="s">
        <v>2892</v>
      </c>
      <c r="B46" s="40" t="s">
        <v>2893</v>
      </c>
      <c r="C46" s="47">
        <v>2934.7</v>
      </c>
      <c r="D46" s="48">
        <f t="shared" si="0"/>
        <v>2347.7599999999998</v>
      </c>
    </row>
    <row r="47" spans="1:4" x14ac:dyDescent="0.2">
      <c r="A47" s="38" t="s">
        <v>2894</v>
      </c>
      <c r="B47" s="40" t="s">
        <v>2895</v>
      </c>
      <c r="C47" s="47">
        <v>2934.7</v>
      </c>
      <c r="D47" s="48">
        <f t="shared" si="0"/>
        <v>2347.7599999999998</v>
      </c>
    </row>
    <row r="48" spans="1:4" x14ac:dyDescent="0.2">
      <c r="A48" s="38" t="s">
        <v>2896</v>
      </c>
      <c r="B48" s="40" t="s">
        <v>2897</v>
      </c>
      <c r="C48" s="47">
        <v>2934.7</v>
      </c>
      <c r="D48" s="48">
        <f t="shared" si="0"/>
        <v>2347.7599999999998</v>
      </c>
    </row>
    <row r="49" spans="1:4" x14ac:dyDescent="0.2">
      <c r="A49" s="38" t="s">
        <v>2898</v>
      </c>
      <c r="B49" s="40" t="s">
        <v>2899</v>
      </c>
      <c r="C49" s="47">
        <v>2934.7</v>
      </c>
      <c r="D49" s="48">
        <f t="shared" si="0"/>
        <v>2347.7599999999998</v>
      </c>
    </row>
    <row r="50" spans="1:4" x14ac:dyDescent="0.2">
      <c r="A50" s="38" t="s">
        <v>2900</v>
      </c>
      <c r="B50" s="40" t="s">
        <v>2901</v>
      </c>
      <c r="C50" s="47">
        <v>2934.7</v>
      </c>
      <c r="D50" s="48">
        <f t="shared" si="0"/>
        <v>2347.7599999999998</v>
      </c>
    </row>
    <row r="51" spans="1:4" x14ac:dyDescent="0.2">
      <c r="A51" s="38" t="s">
        <v>2902</v>
      </c>
      <c r="B51" s="40" t="s">
        <v>2903</v>
      </c>
      <c r="C51" s="47">
        <v>2934.7</v>
      </c>
      <c r="D51" s="48">
        <f t="shared" si="0"/>
        <v>2347.7599999999998</v>
      </c>
    </row>
    <row r="52" spans="1:4" x14ac:dyDescent="0.2">
      <c r="A52" s="38" t="s">
        <v>2904</v>
      </c>
      <c r="B52" s="40" t="s">
        <v>2905</v>
      </c>
      <c r="C52" s="47">
        <v>2934.7</v>
      </c>
      <c r="D52" s="48">
        <f t="shared" si="0"/>
        <v>2347.7599999999998</v>
      </c>
    </row>
    <row r="53" spans="1:4" x14ac:dyDescent="0.2">
      <c r="A53" s="38" t="s">
        <v>2906</v>
      </c>
      <c r="B53" s="40" t="s">
        <v>2907</v>
      </c>
      <c r="C53" s="47">
        <v>2934.7</v>
      </c>
      <c r="D53" s="48">
        <f t="shared" si="0"/>
        <v>2347.7599999999998</v>
      </c>
    </row>
    <row r="54" spans="1:4" x14ac:dyDescent="0.2">
      <c r="A54" s="38" t="s">
        <v>2908</v>
      </c>
      <c r="B54" s="40" t="s">
        <v>2909</v>
      </c>
      <c r="C54" s="47">
        <v>2934.7</v>
      </c>
      <c r="D54" s="48">
        <f t="shared" si="0"/>
        <v>2347.7599999999998</v>
      </c>
    </row>
    <row r="55" spans="1:4" x14ac:dyDescent="0.2">
      <c r="A55" s="38" t="s">
        <v>2910</v>
      </c>
      <c r="B55" s="40" t="s">
        <v>2911</v>
      </c>
      <c r="C55" s="47">
        <v>1915.4</v>
      </c>
      <c r="D55" s="48">
        <f t="shared" si="0"/>
        <v>1532.3200000000002</v>
      </c>
    </row>
    <row r="56" spans="1:4" x14ac:dyDescent="0.2">
      <c r="A56" s="38" t="s">
        <v>2912</v>
      </c>
      <c r="B56" s="40" t="s">
        <v>2913</v>
      </c>
      <c r="C56" s="47">
        <v>1467.35</v>
      </c>
      <c r="D56" s="48">
        <f t="shared" si="0"/>
        <v>1173.8799999999999</v>
      </c>
    </row>
    <row r="57" spans="1:4" x14ac:dyDescent="0.2">
      <c r="A57" s="38" t="s">
        <v>2914</v>
      </c>
      <c r="B57" s="40" t="s">
        <v>2915</v>
      </c>
      <c r="C57" s="47">
        <v>1467.35</v>
      </c>
      <c r="D57" s="48">
        <f t="shared" si="0"/>
        <v>1173.8799999999999</v>
      </c>
    </row>
    <row r="58" spans="1:4" x14ac:dyDescent="0.2">
      <c r="A58" s="38" t="s">
        <v>2916</v>
      </c>
      <c r="B58" s="40" t="s">
        <v>2917</v>
      </c>
      <c r="C58" s="47">
        <v>1467.35</v>
      </c>
      <c r="D58" s="48">
        <f t="shared" si="0"/>
        <v>1173.8799999999999</v>
      </c>
    </row>
    <row r="59" spans="1:4" x14ac:dyDescent="0.2">
      <c r="A59" s="38" t="s">
        <v>2918</v>
      </c>
      <c r="B59" s="40" t="s">
        <v>2919</v>
      </c>
      <c r="C59" s="47">
        <v>1467.35</v>
      </c>
      <c r="D59" s="48">
        <f t="shared" si="0"/>
        <v>1173.8799999999999</v>
      </c>
    </row>
    <row r="60" spans="1:4" x14ac:dyDescent="0.2">
      <c r="A60" s="38" t="s">
        <v>2920</v>
      </c>
      <c r="B60" s="40" t="s">
        <v>2921</v>
      </c>
      <c r="C60" s="47">
        <v>1467.35</v>
      </c>
      <c r="D60" s="48">
        <f t="shared" si="0"/>
        <v>1173.8799999999999</v>
      </c>
    </row>
    <row r="61" spans="1:4" x14ac:dyDescent="0.2">
      <c r="A61" s="38" t="s">
        <v>2922</v>
      </c>
      <c r="B61" s="40" t="s">
        <v>2923</v>
      </c>
      <c r="C61" s="47">
        <v>195.23</v>
      </c>
      <c r="D61" s="48">
        <f t="shared" si="0"/>
        <v>156.184</v>
      </c>
    </row>
    <row r="62" spans="1:4" x14ac:dyDescent="0.2">
      <c r="A62" s="38" t="s">
        <v>2924</v>
      </c>
      <c r="B62" s="40" t="s">
        <v>2925</v>
      </c>
      <c r="C62" s="47">
        <v>130.16</v>
      </c>
      <c r="D62" s="48">
        <f t="shared" si="0"/>
        <v>104.128</v>
      </c>
    </row>
    <row r="63" spans="1:4" x14ac:dyDescent="0.2">
      <c r="A63" s="38" t="s">
        <v>2926</v>
      </c>
      <c r="B63" s="40" t="s">
        <v>2927</v>
      </c>
      <c r="C63" s="47">
        <v>195.23</v>
      </c>
      <c r="D63" s="48">
        <f t="shared" si="0"/>
        <v>156.184</v>
      </c>
    </row>
    <row r="64" spans="1:4" x14ac:dyDescent="0.2">
      <c r="A64" s="38" t="s">
        <v>2928</v>
      </c>
      <c r="B64" s="40" t="s">
        <v>2929</v>
      </c>
      <c r="C64" s="47">
        <v>88.38</v>
      </c>
      <c r="D64" s="48">
        <f t="shared" si="0"/>
        <v>70.703999999999994</v>
      </c>
    </row>
    <row r="65" spans="1:4" x14ac:dyDescent="0.2">
      <c r="A65" s="38" t="s">
        <v>2930</v>
      </c>
      <c r="B65" s="40" t="s">
        <v>2931</v>
      </c>
      <c r="C65" s="47">
        <v>130.16</v>
      </c>
      <c r="D65" s="48">
        <f t="shared" si="0"/>
        <v>104.128</v>
      </c>
    </row>
    <row r="66" spans="1:4" x14ac:dyDescent="0.2">
      <c r="A66" s="38" t="s">
        <v>379</v>
      </c>
      <c r="B66" s="40" t="s">
        <v>380</v>
      </c>
      <c r="C66" s="47">
        <v>130.16</v>
      </c>
      <c r="D66" s="48">
        <f t="shared" ref="D66:D129" si="1">C66*0.8</f>
        <v>104.128</v>
      </c>
    </row>
    <row r="67" spans="1:4" x14ac:dyDescent="0.2">
      <c r="A67" s="38" t="s">
        <v>2932</v>
      </c>
      <c r="B67" s="40" t="s">
        <v>2933</v>
      </c>
      <c r="C67" s="47">
        <v>88.38</v>
      </c>
      <c r="D67" s="48">
        <f t="shared" si="1"/>
        <v>70.703999999999994</v>
      </c>
    </row>
    <row r="68" spans="1:4" x14ac:dyDescent="0.2">
      <c r="A68" s="38" t="s">
        <v>2934</v>
      </c>
      <c r="B68" s="40" t="s">
        <v>2935</v>
      </c>
      <c r="C68" s="47">
        <v>127.69</v>
      </c>
      <c r="D68" s="48">
        <f t="shared" si="1"/>
        <v>102.152</v>
      </c>
    </row>
    <row r="69" spans="1:4" x14ac:dyDescent="0.2">
      <c r="A69" s="38" t="s">
        <v>2936</v>
      </c>
      <c r="B69" s="40" t="s">
        <v>2937</v>
      </c>
      <c r="C69" s="47">
        <v>130.16</v>
      </c>
      <c r="D69" s="48">
        <f t="shared" si="1"/>
        <v>104.128</v>
      </c>
    </row>
    <row r="70" spans="1:4" x14ac:dyDescent="0.2">
      <c r="A70" s="38" t="s">
        <v>2938</v>
      </c>
      <c r="B70" s="40" t="s">
        <v>2939</v>
      </c>
      <c r="C70" s="47">
        <v>293.47000000000003</v>
      </c>
      <c r="D70" s="48">
        <f t="shared" si="1"/>
        <v>234.77600000000004</v>
      </c>
    </row>
    <row r="71" spans="1:4" x14ac:dyDescent="0.2">
      <c r="A71" s="38" t="s">
        <v>2940</v>
      </c>
      <c r="B71" s="40" t="s">
        <v>2941</v>
      </c>
      <c r="C71" s="47">
        <v>293.47000000000003</v>
      </c>
      <c r="D71" s="48">
        <f t="shared" si="1"/>
        <v>234.77600000000004</v>
      </c>
    </row>
    <row r="72" spans="1:4" x14ac:dyDescent="0.2">
      <c r="A72" s="38" t="s">
        <v>2942</v>
      </c>
      <c r="B72" s="40" t="s">
        <v>2943</v>
      </c>
      <c r="C72" s="47">
        <v>293.47000000000003</v>
      </c>
      <c r="D72" s="48">
        <f t="shared" si="1"/>
        <v>234.77600000000004</v>
      </c>
    </row>
    <row r="73" spans="1:4" x14ac:dyDescent="0.2">
      <c r="A73" s="38" t="s">
        <v>2944</v>
      </c>
      <c r="B73" s="40" t="s">
        <v>2945</v>
      </c>
      <c r="C73" s="47">
        <v>293.47000000000003</v>
      </c>
      <c r="D73" s="48">
        <f t="shared" si="1"/>
        <v>234.77600000000004</v>
      </c>
    </row>
    <row r="74" spans="1:4" x14ac:dyDescent="0.2">
      <c r="A74" s="38" t="s">
        <v>2946</v>
      </c>
      <c r="B74" s="40" t="s">
        <v>2947</v>
      </c>
      <c r="C74" s="47">
        <v>130.16</v>
      </c>
      <c r="D74" s="48">
        <f t="shared" si="1"/>
        <v>104.128</v>
      </c>
    </row>
    <row r="75" spans="1:4" x14ac:dyDescent="0.2">
      <c r="A75" s="38" t="s">
        <v>2948</v>
      </c>
      <c r="B75" s="40" t="s">
        <v>2949</v>
      </c>
      <c r="C75" s="47">
        <v>88.38</v>
      </c>
      <c r="D75" s="48">
        <f t="shared" si="1"/>
        <v>70.703999999999994</v>
      </c>
    </row>
    <row r="76" spans="1:4" x14ac:dyDescent="0.2">
      <c r="A76" s="38" t="s">
        <v>155</v>
      </c>
      <c r="B76" s="40" t="s">
        <v>156</v>
      </c>
      <c r="C76" s="47">
        <v>195.23</v>
      </c>
      <c r="D76" s="48">
        <f t="shared" si="1"/>
        <v>156.184</v>
      </c>
    </row>
    <row r="77" spans="1:4" x14ac:dyDescent="0.2">
      <c r="A77" s="38" t="s">
        <v>2950</v>
      </c>
      <c r="B77" s="40" t="s">
        <v>2951</v>
      </c>
      <c r="C77" s="47">
        <v>195.23</v>
      </c>
      <c r="D77" s="48">
        <f t="shared" si="1"/>
        <v>156.184</v>
      </c>
    </row>
    <row r="78" spans="1:4" x14ac:dyDescent="0.2">
      <c r="A78" s="38" t="s">
        <v>2952</v>
      </c>
      <c r="B78" s="40" t="s">
        <v>2953</v>
      </c>
      <c r="C78" s="47">
        <v>195.23</v>
      </c>
      <c r="D78" s="48">
        <f t="shared" si="1"/>
        <v>156.184</v>
      </c>
    </row>
    <row r="79" spans="1:4" x14ac:dyDescent="0.2">
      <c r="A79" s="38" t="s">
        <v>2954</v>
      </c>
      <c r="B79" s="40" t="s">
        <v>2955</v>
      </c>
      <c r="C79" s="47">
        <v>195.23</v>
      </c>
      <c r="D79" s="48">
        <f t="shared" si="1"/>
        <v>156.184</v>
      </c>
    </row>
    <row r="80" spans="1:4" x14ac:dyDescent="0.2">
      <c r="A80" s="38" t="s">
        <v>2956</v>
      </c>
      <c r="B80" s="40" t="s">
        <v>2957</v>
      </c>
      <c r="C80" s="47">
        <v>195.23</v>
      </c>
      <c r="D80" s="48">
        <f t="shared" si="1"/>
        <v>156.184</v>
      </c>
    </row>
    <row r="81" spans="1:4" x14ac:dyDescent="0.2">
      <c r="A81" s="38" t="s">
        <v>2145</v>
      </c>
      <c r="B81" s="40" t="s">
        <v>2146</v>
      </c>
      <c r="C81" s="47">
        <v>195.23</v>
      </c>
      <c r="D81" s="48">
        <f t="shared" si="1"/>
        <v>156.184</v>
      </c>
    </row>
    <row r="82" spans="1:4" x14ac:dyDescent="0.2">
      <c r="A82" s="38" t="s">
        <v>2958</v>
      </c>
      <c r="B82" s="40" t="s">
        <v>2959</v>
      </c>
      <c r="C82" s="47">
        <v>195.23</v>
      </c>
      <c r="D82" s="48">
        <f t="shared" si="1"/>
        <v>156.184</v>
      </c>
    </row>
    <row r="83" spans="1:4" x14ac:dyDescent="0.2">
      <c r="A83" s="38" t="s">
        <v>2960</v>
      </c>
      <c r="B83" s="40" t="s">
        <v>2961</v>
      </c>
      <c r="C83" s="47">
        <v>130.16</v>
      </c>
      <c r="D83" s="48">
        <f t="shared" si="1"/>
        <v>104.128</v>
      </c>
    </row>
    <row r="84" spans="1:4" x14ac:dyDescent="0.2">
      <c r="A84" s="38" t="s">
        <v>2962</v>
      </c>
      <c r="B84" s="40" t="s">
        <v>2963</v>
      </c>
      <c r="C84" s="47">
        <v>130.16</v>
      </c>
      <c r="D84" s="48">
        <f t="shared" si="1"/>
        <v>104.128</v>
      </c>
    </row>
    <row r="85" spans="1:4" x14ac:dyDescent="0.2">
      <c r="A85" s="38" t="s">
        <v>2964</v>
      </c>
      <c r="B85" s="40" t="s">
        <v>2965</v>
      </c>
      <c r="C85" s="47">
        <v>195.23</v>
      </c>
      <c r="D85" s="48">
        <f t="shared" si="1"/>
        <v>156.184</v>
      </c>
    </row>
    <row r="86" spans="1:4" x14ac:dyDescent="0.2">
      <c r="A86" s="38" t="s">
        <v>2966</v>
      </c>
      <c r="B86" s="40" t="s">
        <v>2967</v>
      </c>
      <c r="C86" s="47">
        <v>195.23</v>
      </c>
      <c r="D86" s="48">
        <f t="shared" si="1"/>
        <v>156.184</v>
      </c>
    </row>
    <row r="87" spans="1:4" x14ac:dyDescent="0.2">
      <c r="A87" s="38" t="s">
        <v>911</v>
      </c>
      <c r="B87" s="40" t="s">
        <v>912</v>
      </c>
      <c r="C87" s="47">
        <v>130.16</v>
      </c>
      <c r="D87" s="48">
        <f t="shared" si="1"/>
        <v>104.128</v>
      </c>
    </row>
    <row r="88" spans="1:4" x14ac:dyDescent="0.2">
      <c r="A88" s="38" t="s">
        <v>2968</v>
      </c>
      <c r="B88" s="40" t="s">
        <v>2969</v>
      </c>
      <c r="C88" s="47">
        <v>195.23</v>
      </c>
      <c r="D88" s="48">
        <f t="shared" si="1"/>
        <v>156.184</v>
      </c>
    </row>
    <row r="89" spans="1:4" x14ac:dyDescent="0.2">
      <c r="A89" s="38" t="s">
        <v>2970</v>
      </c>
      <c r="B89" s="40" t="s">
        <v>2971</v>
      </c>
      <c r="C89" s="47">
        <v>195.23</v>
      </c>
      <c r="D89" s="48">
        <f t="shared" si="1"/>
        <v>156.184</v>
      </c>
    </row>
    <row r="90" spans="1:4" x14ac:dyDescent="0.2">
      <c r="A90" s="38" t="s">
        <v>2972</v>
      </c>
      <c r="B90" s="40" t="s">
        <v>2973</v>
      </c>
      <c r="C90" s="47">
        <v>195.23</v>
      </c>
      <c r="D90" s="48">
        <f t="shared" si="1"/>
        <v>156.184</v>
      </c>
    </row>
    <row r="91" spans="1:4" x14ac:dyDescent="0.2">
      <c r="A91" s="38" t="s">
        <v>2974</v>
      </c>
      <c r="B91" s="40" t="s">
        <v>2975</v>
      </c>
      <c r="C91" s="47">
        <v>130.16</v>
      </c>
      <c r="D91" s="48">
        <f t="shared" si="1"/>
        <v>104.128</v>
      </c>
    </row>
    <row r="92" spans="1:4" x14ac:dyDescent="0.2">
      <c r="A92" s="38" t="s">
        <v>2976</v>
      </c>
      <c r="B92" s="40" t="s">
        <v>2977</v>
      </c>
      <c r="C92" s="47">
        <v>195.23</v>
      </c>
      <c r="D92" s="48">
        <f t="shared" si="1"/>
        <v>156.184</v>
      </c>
    </row>
    <row r="93" spans="1:4" x14ac:dyDescent="0.2">
      <c r="A93" s="38" t="s">
        <v>1953</v>
      </c>
      <c r="B93" s="40" t="s">
        <v>1954</v>
      </c>
      <c r="C93" s="47">
        <v>195.23</v>
      </c>
      <c r="D93" s="48">
        <f t="shared" si="1"/>
        <v>156.184</v>
      </c>
    </row>
    <row r="94" spans="1:4" x14ac:dyDescent="0.2">
      <c r="A94" s="38" t="s">
        <v>178</v>
      </c>
      <c r="B94" s="40" t="s">
        <v>179</v>
      </c>
      <c r="C94" s="47">
        <v>195.23</v>
      </c>
      <c r="D94" s="48">
        <f t="shared" si="1"/>
        <v>156.184</v>
      </c>
    </row>
    <row r="95" spans="1:4" x14ac:dyDescent="0.2">
      <c r="A95" s="38" t="s">
        <v>577</v>
      </c>
      <c r="B95" s="40" t="s">
        <v>578</v>
      </c>
      <c r="C95" s="47">
        <v>195.23</v>
      </c>
      <c r="D95" s="48">
        <f t="shared" si="1"/>
        <v>156.184</v>
      </c>
    </row>
    <row r="96" spans="1:4" x14ac:dyDescent="0.2">
      <c r="A96" s="38" t="s">
        <v>1748</v>
      </c>
      <c r="B96" s="40" t="s">
        <v>1749</v>
      </c>
      <c r="C96" s="47">
        <v>195.23</v>
      </c>
      <c r="D96" s="48">
        <f t="shared" si="1"/>
        <v>156.184</v>
      </c>
    </row>
    <row r="97" spans="1:4" x14ac:dyDescent="0.2">
      <c r="A97" s="38" t="s">
        <v>1207</v>
      </c>
      <c r="B97" s="40" t="s">
        <v>1208</v>
      </c>
      <c r="C97" s="47">
        <v>195.23</v>
      </c>
      <c r="D97" s="48">
        <f t="shared" si="1"/>
        <v>156.184</v>
      </c>
    </row>
    <row r="98" spans="1:4" x14ac:dyDescent="0.2">
      <c r="A98" s="38" t="s">
        <v>142</v>
      </c>
      <c r="B98" s="40" t="s">
        <v>143</v>
      </c>
      <c r="C98" s="47">
        <v>130.16</v>
      </c>
      <c r="D98" s="48">
        <f t="shared" si="1"/>
        <v>104.128</v>
      </c>
    </row>
    <row r="99" spans="1:4" x14ac:dyDescent="0.2">
      <c r="A99" s="38" t="s">
        <v>1489</v>
      </c>
      <c r="B99" s="40" t="s">
        <v>1490</v>
      </c>
      <c r="C99" s="47">
        <v>195.23</v>
      </c>
      <c r="D99" s="48">
        <f t="shared" si="1"/>
        <v>156.184</v>
      </c>
    </row>
    <row r="100" spans="1:4" x14ac:dyDescent="0.2">
      <c r="A100" s="38" t="s">
        <v>2978</v>
      </c>
      <c r="B100" s="40" t="s">
        <v>2979</v>
      </c>
      <c r="C100" s="47">
        <v>130.16</v>
      </c>
      <c r="D100" s="48">
        <f t="shared" si="1"/>
        <v>104.128</v>
      </c>
    </row>
    <row r="101" spans="1:4" x14ac:dyDescent="0.2">
      <c r="A101" s="38" t="s">
        <v>2980</v>
      </c>
      <c r="B101" s="40" t="s">
        <v>2981</v>
      </c>
      <c r="C101" s="47">
        <v>88.38</v>
      </c>
      <c r="D101" s="48">
        <f t="shared" si="1"/>
        <v>70.703999999999994</v>
      </c>
    </row>
    <row r="102" spans="1:4" x14ac:dyDescent="0.2">
      <c r="A102" s="38" t="s">
        <v>2982</v>
      </c>
      <c r="B102" s="40" t="s">
        <v>2983</v>
      </c>
      <c r="C102" s="47">
        <v>130.16</v>
      </c>
      <c r="D102" s="48">
        <f t="shared" si="1"/>
        <v>104.128</v>
      </c>
    </row>
    <row r="103" spans="1:4" x14ac:dyDescent="0.2">
      <c r="A103" s="38" t="s">
        <v>2984</v>
      </c>
      <c r="B103" s="40" t="s">
        <v>2985</v>
      </c>
      <c r="C103" s="47">
        <v>88.38</v>
      </c>
      <c r="D103" s="48">
        <f t="shared" si="1"/>
        <v>70.703999999999994</v>
      </c>
    </row>
    <row r="104" spans="1:4" x14ac:dyDescent="0.2">
      <c r="A104" s="38" t="s">
        <v>2986</v>
      </c>
      <c r="B104" s="40" t="s">
        <v>2987</v>
      </c>
      <c r="C104" s="47">
        <v>195.23</v>
      </c>
      <c r="D104" s="48">
        <f t="shared" si="1"/>
        <v>156.184</v>
      </c>
    </row>
    <row r="105" spans="1:4" x14ac:dyDescent="0.2">
      <c r="A105" s="38" t="s">
        <v>2988</v>
      </c>
      <c r="B105" s="40" t="s">
        <v>2989</v>
      </c>
      <c r="C105" s="47">
        <v>195.23</v>
      </c>
      <c r="D105" s="48">
        <f t="shared" si="1"/>
        <v>156.184</v>
      </c>
    </row>
    <row r="106" spans="1:4" x14ac:dyDescent="0.2">
      <c r="A106" s="38" t="s">
        <v>2990</v>
      </c>
      <c r="B106" s="40" t="s">
        <v>2991</v>
      </c>
      <c r="C106" s="47">
        <v>195.23</v>
      </c>
      <c r="D106" s="48">
        <f t="shared" si="1"/>
        <v>156.184</v>
      </c>
    </row>
    <row r="107" spans="1:4" x14ac:dyDescent="0.2">
      <c r="A107" s="38" t="s">
        <v>2992</v>
      </c>
      <c r="B107" s="40" t="s">
        <v>2993</v>
      </c>
      <c r="C107" s="47">
        <v>195.23</v>
      </c>
      <c r="D107" s="48">
        <f t="shared" si="1"/>
        <v>156.184</v>
      </c>
    </row>
    <row r="108" spans="1:4" x14ac:dyDescent="0.2">
      <c r="A108" s="38" t="s">
        <v>2994</v>
      </c>
      <c r="B108" s="40" t="s">
        <v>2995</v>
      </c>
      <c r="C108" s="47">
        <v>88.38</v>
      </c>
      <c r="D108" s="48">
        <f t="shared" si="1"/>
        <v>70.703999999999994</v>
      </c>
    </row>
    <row r="109" spans="1:4" x14ac:dyDescent="0.2">
      <c r="A109" s="38" t="s">
        <v>2996</v>
      </c>
      <c r="B109" s="40" t="s">
        <v>2997</v>
      </c>
      <c r="C109" s="47">
        <v>88.38</v>
      </c>
      <c r="D109" s="48">
        <f t="shared" si="1"/>
        <v>70.703999999999994</v>
      </c>
    </row>
    <row r="110" spans="1:4" x14ac:dyDescent="0.2">
      <c r="A110" s="38" t="s">
        <v>2998</v>
      </c>
      <c r="B110" s="40" t="s">
        <v>2999</v>
      </c>
      <c r="C110" s="47">
        <v>88.38</v>
      </c>
      <c r="D110" s="48">
        <f t="shared" si="1"/>
        <v>70.703999999999994</v>
      </c>
    </row>
    <row r="111" spans="1:4" x14ac:dyDescent="0.2">
      <c r="A111" s="38" t="s">
        <v>3000</v>
      </c>
      <c r="B111" s="40" t="s">
        <v>3001</v>
      </c>
      <c r="C111" s="47">
        <v>88.38</v>
      </c>
      <c r="D111" s="48">
        <f t="shared" si="1"/>
        <v>70.703999999999994</v>
      </c>
    </row>
    <row r="112" spans="1:4" x14ac:dyDescent="0.2">
      <c r="A112" s="38" t="s">
        <v>3002</v>
      </c>
      <c r="B112" s="40" t="s">
        <v>3003</v>
      </c>
      <c r="C112" s="47">
        <v>88.38</v>
      </c>
      <c r="D112" s="48">
        <f t="shared" si="1"/>
        <v>70.703999999999994</v>
      </c>
    </row>
    <row r="113" spans="1:4" x14ac:dyDescent="0.2">
      <c r="A113" s="38" t="s">
        <v>1554</v>
      </c>
      <c r="B113" s="40" t="s">
        <v>1555</v>
      </c>
      <c r="C113" s="47">
        <v>130.16</v>
      </c>
      <c r="D113" s="48">
        <f t="shared" si="1"/>
        <v>104.128</v>
      </c>
    </row>
    <row r="114" spans="1:4" x14ac:dyDescent="0.2">
      <c r="A114" s="38" t="s">
        <v>3004</v>
      </c>
      <c r="B114" s="40" t="s">
        <v>3005</v>
      </c>
      <c r="C114" s="47">
        <v>130.16</v>
      </c>
      <c r="D114" s="48">
        <f t="shared" si="1"/>
        <v>104.128</v>
      </c>
    </row>
    <row r="115" spans="1:4" x14ac:dyDescent="0.2">
      <c r="A115" s="38" t="s">
        <v>3006</v>
      </c>
      <c r="B115" s="40" t="s">
        <v>3007</v>
      </c>
      <c r="C115" s="47">
        <v>130.16</v>
      </c>
      <c r="D115" s="48">
        <f t="shared" si="1"/>
        <v>104.128</v>
      </c>
    </row>
    <row r="116" spans="1:4" x14ac:dyDescent="0.2">
      <c r="A116" s="38" t="s">
        <v>3008</v>
      </c>
      <c r="B116" s="40" t="s">
        <v>3009</v>
      </c>
      <c r="C116" s="47">
        <v>130.16</v>
      </c>
      <c r="D116" s="48">
        <f t="shared" si="1"/>
        <v>104.128</v>
      </c>
    </row>
    <row r="117" spans="1:4" x14ac:dyDescent="0.2">
      <c r="A117" s="38" t="s">
        <v>3010</v>
      </c>
      <c r="B117" s="40" t="s">
        <v>3011</v>
      </c>
      <c r="C117" s="47">
        <v>130.16</v>
      </c>
      <c r="D117" s="48">
        <f t="shared" si="1"/>
        <v>104.128</v>
      </c>
    </row>
    <row r="118" spans="1:4" x14ac:dyDescent="0.2">
      <c r="A118" s="38" t="s">
        <v>3012</v>
      </c>
      <c r="B118" s="40" t="s">
        <v>3013</v>
      </c>
      <c r="C118" s="47">
        <v>130.16</v>
      </c>
      <c r="D118" s="48">
        <f t="shared" si="1"/>
        <v>104.128</v>
      </c>
    </row>
    <row r="119" spans="1:4" x14ac:dyDescent="0.2">
      <c r="A119" s="38" t="s">
        <v>3014</v>
      </c>
      <c r="B119" s="40" t="s">
        <v>3015</v>
      </c>
      <c r="C119" s="47">
        <v>130.16</v>
      </c>
      <c r="D119" s="48">
        <f t="shared" si="1"/>
        <v>104.128</v>
      </c>
    </row>
    <row r="120" spans="1:4" x14ac:dyDescent="0.2">
      <c r="A120" s="38" t="s">
        <v>1156</v>
      </c>
      <c r="B120" s="40" t="s">
        <v>1157</v>
      </c>
      <c r="C120" s="47">
        <v>130.16</v>
      </c>
      <c r="D120" s="48">
        <f t="shared" si="1"/>
        <v>104.128</v>
      </c>
    </row>
    <row r="121" spans="1:4" x14ac:dyDescent="0.2">
      <c r="A121" s="38" t="s">
        <v>1426</v>
      </c>
      <c r="B121" s="40" t="s">
        <v>1427</v>
      </c>
      <c r="C121" s="47">
        <v>88.38</v>
      </c>
      <c r="D121" s="48">
        <f t="shared" si="1"/>
        <v>70.703999999999994</v>
      </c>
    </row>
    <row r="122" spans="1:4" x14ac:dyDescent="0.2">
      <c r="A122" s="38" t="s">
        <v>3016</v>
      </c>
      <c r="B122" s="40" t="s">
        <v>3017</v>
      </c>
      <c r="C122" s="47">
        <v>195.23</v>
      </c>
      <c r="D122" s="48">
        <f t="shared" si="1"/>
        <v>156.184</v>
      </c>
    </row>
    <row r="123" spans="1:4" x14ac:dyDescent="0.2">
      <c r="A123" s="38" t="s">
        <v>199</v>
      </c>
      <c r="B123" s="40" t="s">
        <v>200</v>
      </c>
      <c r="C123" s="47">
        <v>130.16</v>
      </c>
      <c r="D123" s="48">
        <f t="shared" si="1"/>
        <v>104.128</v>
      </c>
    </row>
    <row r="124" spans="1:4" x14ac:dyDescent="0.2">
      <c r="A124" s="38" t="s">
        <v>3018</v>
      </c>
      <c r="B124" s="40" t="s">
        <v>3019</v>
      </c>
      <c r="C124" s="47">
        <v>130.16</v>
      </c>
      <c r="D124" s="48">
        <f t="shared" si="1"/>
        <v>104.128</v>
      </c>
    </row>
    <row r="125" spans="1:4" x14ac:dyDescent="0.2">
      <c r="A125" s="38" t="s">
        <v>3020</v>
      </c>
      <c r="B125" s="40" t="s">
        <v>3021</v>
      </c>
      <c r="C125" s="47">
        <v>195.23</v>
      </c>
      <c r="D125" s="48">
        <f t="shared" si="1"/>
        <v>156.184</v>
      </c>
    </row>
    <row r="126" spans="1:4" x14ac:dyDescent="0.2">
      <c r="A126" s="38" t="s">
        <v>51</v>
      </c>
      <c r="B126" s="40" t="s">
        <v>52</v>
      </c>
      <c r="C126" s="47">
        <v>293.47000000000003</v>
      </c>
      <c r="D126" s="48">
        <f t="shared" si="1"/>
        <v>234.77600000000004</v>
      </c>
    </row>
    <row r="127" spans="1:4" x14ac:dyDescent="0.2">
      <c r="A127" s="38" t="s">
        <v>1539</v>
      </c>
      <c r="B127" s="40" t="s">
        <v>1540</v>
      </c>
      <c r="C127" s="47">
        <v>130.16</v>
      </c>
      <c r="D127" s="48">
        <f t="shared" si="1"/>
        <v>104.128</v>
      </c>
    </row>
    <row r="128" spans="1:4" x14ac:dyDescent="0.2">
      <c r="A128" s="38" t="s">
        <v>1649</v>
      </c>
      <c r="B128" s="40" t="s">
        <v>1650</v>
      </c>
      <c r="C128" s="47">
        <v>130.16</v>
      </c>
      <c r="D128" s="48">
        <f t="shared" si="1"/>
        <v>104.128</v>
      </c>
    </row>
    <row r="129" spans="1:4" x14ac:dyDescent="0.2">
      <c r="A129" s="38" t="s">
        <v>3022</v>
      </c>
      <c r="B129" s="40" t="s">
        <v>3023</v>
      </c>
      <c r="C129" s="47">
        <v>130.16</v>
      </c>
      <c r="D129" s="48">
        <f t="shared" si="1"/>
        <v>104.128</v>
      </c>
    </row>
    <row r="130" spans="1:4" x14ac:dyDescent="0.2">
      <c r="A130" s="38" t="s">
        <v>3024</v>
      </c>
      <c r="B130" s="40" t="s">
        <v>3025</v>
      </c>
      <c r="C130" s="47">
        <v>130.16</v>
      </c>
      <c r="D130" s="48">
        <f t="shared" ref="D130:D193" si="2">C130*0.8</f>
        <v>104.128</v>
      </c>
    </row>
    <row r="131" spans="1:4" x14ac:dyDescent="0.2">
      <c r="A131" s="38" t="s">
        <v>3026</v>
      </c>
      <c r="B131" s="40" t="s">
        <v>3027</v>
      </c>
      <c r="C131" s="47">
        <v>293.47000000000003</v>
      </c>
      <c r="D131" s="48">
        <f t="shared" si="2"/>
        <v>234.77600000000004</v>
      </c>
    </row>
    <row r="132" spans="1:4" x14ac:dyDescent="0.2">
      <c r="A132" s="38" t="s">
        <v>3028</v>
      </c>
      <c r="B132" s="40" t="s">
        <v>3029</v>
      </c>
      <c r="C132" s="47">
        <v>293.47000000000003</v>
      </c>
      <c r="D132" s="48">
        <f t="shared" si="2"/>
        <v>234.77600000000004</v>
      </c>
    </row>
    <row r="133" spans="1:4" x14ac:dyDescent="0.2">
      <c r="A133" s="38" t="s">
        <v>3030</v>
      </c>
      <c r="B133" s="40" t="s">
        <v>3031</v>
      </c>
      <c r="C133" s="47">
        <v>293.47000000000003</v>
      </c>
      <c r="D133" s="48">
        <f t="shared" si="2"/>
        <v>234.77600000000004</v>
      </c>
    </row>
    <row r="134" spans="1:4" x14ac:dyDescent="0.2">
      <c r="A134" s="38" t="s">
        <v>3032</v>
      </c>
      <c r="B134" s="40" t="s">
        <v>3033</v>
      </c>
      <c r="C134" s="47">
        <v>293.47000000000003</v>
      </c>
      <c r="D134" s="48">
        <f t="shared" si="2"/>
        <v>234.77600000000004</v>
      </c>
    </row>
    <row r="135" spans="1:4" x14ac:dyDescent="0.2">
      <c r="A135" s="38" t="s">
        <v>3034</v>
      </c>
      <c r="B135" s="40" t="s">
        <v>3035</v>
      </c>
      <c r="C135" s="47">
        <v>293.47000000000003</v>
      </c>
      <c r="D135" s="48">
        <f t="shared" si="2"/>
        <v>234.77600000000004</v>
      </c>
    </row>
    <row r="136" spans="1:4" x14ac:dyDescent="0.2">
      <c r="A136" s="38" t="s">
        <v>3036</v>
      </c>
      <c r="B136" s="40" t="s">
        <v>3037</v>
      </c>
      <c r="C136" s="47">
        <v>195.23</v>
      </c>
      <c r="D136" s="48">
        <f t="shared" si="2"/>
        <v>156.184</v>
      </c>
    </row>
    <row r="137" spans="1:4" x14ac:dyDescent="0.2">
      <c r="A137" s="38" t="s">
        <v>3038</v>
      </c>
      <c r="B137" s="40" t="s">
        <v>3039</v>
      </c>
      <c r="C137" s="47">
        <v>2934.7</v>
      </c>
      <c r="D137" s="48">
        <f t="shared" si="2"/>
        <v>2347.7599999999998</v>
      </c>
    </row>
    <row r="138" spans="1:4" x14ac:dyDescent="0.2">
      <c r="A138" s="38" t="s">
        <v>3040</v>
      </c>
      <c r="B138" s="40" t="s">
        <v>3041</v>
      </c>
      <c r="C138" s="47">
        <v>195.23</v>
      </c>
      <c r="D138" s="48">
        <f t="shared" si="2"/>
        <v>156.184</v>
      </c>
    </row>
    <row r="139" spans="1:4" x14ac:dyDescent="0.2">
      <c r="A139" s="38" t="s">
        <v>3042</v>
      </c>
      <c r="B139" s="40" t="s">
        <v>3043</v>
      </c>
      <c r="C139" s="47">
        <v>880.41</v>
      </c>
      <c r="D139" s="48">
        <f t="shared" si="2"/>
        <v>704.32799999999997</v>
      </c>
    </row>
    <row r="140" spans="1:4" x14ac:dyDescent="0.2">
      <c r="A140" s="38" t="s">
        <v>3044</v>
      </c>
      <c r="B140" s="40" t="s">
        <v>3045</v>
      </c>
      <c r="C140" s="47">
        <v>880.41</v>
      </c>
      <c r="D140" s="48">
        <f t="shared" si="2"/>
        <v>704.32799999999997</v>
      </c>
    </row>
    <row r="141" spans="1:4" x14ac:dyDescent="0.2">
      <c r="A141" s="38" t="s">
        <v>3046</v>
      </c>
      <c r="B141" s="40" t="s">
        <v>3047</v>
      </c>
      <c r="C141" s="47">
        <v>880.41</v>
      </c>
      <c r="D141" s="48">
        <f t="shared" si="2"/>
        <v>704.32799999999997</v>
      </c>
    </row>
    <row r="142" spans="1:4" x14ac:dyDescent="0.2">
      <c r="A142" s="38" t="s">
        <v>3048</v>
      </c>
      <c r="B142" s="40" t="s">
        <v>3049</v>
      </c>
      <c r="C142" s="47">
        <v>880.41</v>
      </c>
      <c r="D142" s="48">
        <f t="shared" si="2"/>
        <v>704.32799999999997</v>
      </c>
    </row>
    <row r="143" spans="1:4" x14ac:dyDescent="0.2">
      <c r="A143" s="38" t="s">
        <v>3050</v>
      </c>
      <c r="B143" s="40" t="s">
        <v>3051</v>
      </c>
      <c r="C143" s="47">
        <v>880.41</v>
      </c>
      <c r="D143" s="48">
        <f t="shared" si="2"/>
        <v>704.32799999999997</v>
      </c>
    </row>
    <row r="144" spans="1:4" x14ac:dyDescent="0.2">
      <c r="A144" s="38" t="s">
        <v>1401</v>
      </c>
      <c r="B144" s="40" t="s">
        <v>1402</v>
      </c>
      <c r="C144" s="47">
        <v>880.41</v>
      </c>
      <c r="D144" s="48">
        <f t="shared" si="2"/>
        <v>704.32799999999997</v>
      </c>
    </row>
    <row r="145" spans="1:4" x14ac:dyDescent="0.2">
      <c r="A145" s="38" t="s">
        <v>297</v>
      </c>
      <c r="B145" s="40" t="s">
        <v>298</v>
      </c>
      <c r="C145" s="47">
        <v>880.41</v>
      </c>
      <c r="D145" s="48">
        <f t="shared" si="2"/>
        <v>704.32799999999997</v>
      </c>
    </row>
    <row r="146" spans="1:4" x14ac:dyDescent="0.2">
      <c r="A146" s="38" t="s">
        <v>3052</v>
      </c>
      <c r="B146" s="40" t="s">
        <v>3053</v>
      </c>
      <c r="C146" s="47">
        <v>880.41</v>
      </c>
      <c r="D146" s="48">
        <f t="shared" si="2"/>
        <v>704.32799999999997</v>
      </c>
    </row>
    <row r="147" spans="1:4" x14ac:dyDescent="0.2">
      <c r="A147" s="38" t="s">
        <v>3054</v>
      </c>
      <c r="B147" s="40" t="s">
        <v>3055</v>
      </c>
      <c r="C147" s="47">
        <v>195.23</v>
      </c>
      <c r="D147" s="48">
        <f t="shared" si="2"/>
        <v>156.184</v>
      </c>
    </row>
    <row r="148" spans="1:4" x14ac:dyDescent="0.2">
      <c r="A148" s="38" t="s">
        <v>3056</v>
      </c>
      <c r="B148" s="40" t="s">
        <v>3057</v>
      </c>
      <c r="C148" s="47">
        <v>195.23</v>
      </c>
      <c r="D148" s="48">
        <f t="shared" si="2"/>
        <v>156.184</v>
      </c>
    </row>
    <row r="149" spans="1:4" x14ac:dyDescent="0.2">
      <c r="A149" s="38" t="s">
        <v>3058</v>
      </c>
      <c r="B149" s="40" t="s">
        <v>3059</v>
      </c>
      <c r="C149" s="47">
        <v>195.23</v>
      </c>
      <c r="D149" s="48">
        <f t="shared" si="2"/>
        <v>156.184</v>
      </c>
    </row>
    <row r="150" spans="1:4" x14ac:dyDescent="0.2">
      <c r="A150" s="38" t="s">
        <v>3060</v>
      </c>
      <c r="B150" s="40" t="s">
        <v>3061</v>
      </c>
      <c r="C150" s="47">
        <v>195.23</v>
      </c>
      <c r="D150" s="48">
        <f t="shared" si="2"/>
        <v>156.184</v>
      </c>
    </row>
    <row r="151" spans="1:4" x14ac:dyDescent="0.2">
      <c r="A151" s="38" t="s">
        <v>3062</v>
      </c>
      <c r="B151" s="40" t="s">
        <v>3063</v>
      </c>
      <c r="C151" s="47">
        <v>195.23</v>
      </c>
      <c r="D151" s="48">
        <f t="shared" si="2"/>
        <v>156.184</v>
      </c>
    </row>
    <row r="152" spans="1:4" x14ac:dyDescent="0.2">
      <c r="A152" s="38" t="s">
        <v>3064</v>
      </c>
      <c r="B152" s="40" t="s">
        <v>3065</v>
      </c>
      <c r="C152" s="47">
        <v>195.23</v>
      </c>
      <c r="D152" s="48">
        <f t="shared" si="2"/>
        <v>156.184</v>
      </c>
    </row>
    <row r="153" spans="1:4" x14ac:dyDescent="0.2">
      <c r="A153" s="38" t="s">
        <v>3066</v>
      </c>
      <c r="B153" s="40" t="s">
        <v>3067</v>
      </c>
      <c r="C153" s="47">
        <v>130.16</v>
      </c>
      <c r="D153" s="48">
        <f t="shared" si="2"/>
        <v>104.128</v>
      </c>
    </row>
    <row r="154" spans="1:4" x14ac:dyDescent="0.2">
      <c r="A154" s="38" t="s">
        <v>3068</v>
      </c>
      <c r="B154" s="40" t="s">
        <v>3069</v>
      </c>
      <c r="C154" s="47">
        <v>130.16</v>
      </c>
      <c r="D154" s="48">
        <f t="shared" si="2"/>
        <v>104.128</v>
      </c>
    </row>
    <row r="155" spans="1:4" x14ac:dyDescent="0.2">
      <c r="A155" s="38" t="s">
        <v>3070</v>
      </c>
      <c r="B155" s="40" t="s">
        <v>3071</v>
      </c>
      <c r="C155" s="47">
        <v>130.16</v>
      </c>
      <c r="D155" s="48">
        <f t="shared" si="2"/>
        <v>104.128</v>
      </c>
    </row>
    <row r="156" spans="1:4" x14ac:dyDescent="0.2">
      <c r="A156" s="38" t="s">
        <v>3072</v>
      </c>
      <c r="B156" s="40" t="s">
        <v>3073</v>
      </c>
      <c r="C156" s="47">
        <v>130.16</v>
      </c>
      <c r="D156" s="48">
        <f t="shared" si="2"/>
        <v>104.128</v>
      </c>
    </row>
    <row r="157" spans="1:4" x14ac:dyDescent="0.2">
      <c r="A157" s="38" t="s">
        <v>3074</v>
      </c>
      <c r="B157" s="40" t="s">
        <v>3075</v>
      </c>
      <c r="C157" s="47">
        <v>293.47000000000003</v>
      </c>
      <c r="D157" s="48">
        <f t="shared" si="2"/>
        <v>234.77600000000004</v>
      </c>
    </row>
    <row r="158" spans="1:4" x14ac:dyDescent="0.2">
      <c r="A158" s="38" t="s">
        <v>3076</v>
      </c>
      <c r="B158" s="40" t="s">
        <v>3077</v>
      </c>
      <c r="C158" s="47">
        <v>130.16</v>
      </c>
      <c r="D158" s="48">
        <f t="shared" si="2"/>
        <v>104.128</v>
      </c>
    </row>
    <row r="159" spans="1:4" x14ac:dyDescent="0.2">
      <c r="A159" s="38" t="s">
        <v>3078</v>
      </c>
      <c r="B159" s="40" t="s">
        <v>3079</v>
      </c>
      <c r="C159" s="47">
        <v>1467.35</v>
      </c>
      <c r="D159" s="48">
        <f t="shared" si="2"/>
        <v>1173.8799999999999</v>
      </c>
    </row>
    <row r="160" spans="1:4" x14ac:dyDescent="0.2">
      <c r="A160" s="38" t="s">
        <v>3080</v>
      </c>
      <c r="B160" s="40" t="s">
        <v>3081</v>
      </c>
      <c r="C160" s="47">
        <v>1467.35</v>
      </c>
      <c r="D160" s="48">
        <f t="shared" si="2"/>
        <v>1173.8799999999999</v>
      </c>
    </row>
    <row r="161" spans="1:4" x14ac:dyDescent="0.2">
      <c r="A161" s="38" t="s">
        <v>3082</v>
      </c>
      <c r="B161" s="40" t="s">
        <v>3083</v>
      </c>
      <c r="C161" s="47">
        <v>1467.35</v>
      </c>
      <c r="D161" s="48">
        <f t="shared" si="2"/>
        <v>1173.8799999999999</v>
      </c>
    </row>
    <row r="162" spans="1:4" x14ac:dyDescent="0.2">
      <c r="A162" s="38" t="s">
        <v>3084</v>
      </c>
      <c r="B162" s="40" t="s">
        <v>3085</v>
      </c>
      <c r="C162" s="47">
        <v>1467.35</v>
      </c>
      <c r="D162" s="48">
        <f t="shared" si="2"/>
        <v>1173.8799999999999</v>
      </c>
    </row>
    <row r="163" spans="1:4" x14ac:dyDescent="0.2">
      <c r="A163" s="38" t="s">
        <v>3086</v>
      </c>
      <c r="B163" s="40" t="s">
        <v>3087</v>
      </c>
      <c r="C163" s="47">
        <v>1467.35</v>
      </c>
      <c r="D163" s="48">
        <f t="shared" si="2"/>
        <v>1173.8799999999999</v>
      </c>
    </row>
    <row r="164" spans="1:4" x14ac:dyDescent="0.2">
      <c r="A164" s="38" t="s">
        <v>3088</v>
      </c>
      <c r="B164" s="40" t="s">
        <v>3089</v>
      </c>
      <c r="C164" s="47">
        <v>1467.35</v>
      </c>
      <c r="D164" s="48">
        <f t="shared" si="2"/>
        <v>1173.8799999999999</v>
      </c>
    </row>
    <row r="165" spans="1:4" x14ac:dyDescent="0.2">
      <c r="A165" s="38" t="s">
        <v>3090</v>
      </c>
      <c r="B165" s="40" t="s">
        <v>3091</v>
      </c>
      <c r="C165" s="47">
        <v>1467.35</v>
      </c>
      <c r="D165" s="48">
        <f t="shared" si="2"/>
        <v>1173.8799999999999</v>
      </c>
    </row>
    <row r="166" spans="1:4" x14ac:dyDescent="0.2">
      <c r="A166" s="38" t="s">
        <v>3092</v>
      </c>
      <c r="B166" s="40" t="s">
        <v>3093</v>
      </c>
      <c r="C166" s="47">
        <v>1467.35</v>
      </c>
      <c r="D166" s="48">
        <f t="shared" si="2"/>
        <v>1173.8799999999999</v>
      </c>
    </row>
    <row r="167" spans="1:4" x14ac:dyDescent="0.2">
      <c r="A167" s="38" t="s">
        <v>3094</v>
      </c>
      <c r="B167" s="40" t="s">
        <v>3095</v>
      </c>
      <c r="C167" s="47">
        <v>1467.35</v>
      </c>
      <c r="D167" s="48">
        <f t="shared" si="2"/>
        <v>1173.8799999999999</v>
      </c>
    </row>
    <row r="168" spans="1:4" x14ac:dyDescent="0.2">
      <c r="A168" s="38" t="s">
        <v>3096</v>
      </c>
      <c r="B168" s="40" t="s">
        <v>3097</v>
      </c>
      <c r="C168" s="47">
        <v>1467.35</v>
      </c>
      <c r="D168" s="48">
        <f t="shared" si="2"/>
        <v>1173.8799999999999</v>
      </c>
    </row>
    <row r="169" spans="1:4" x14ac:dyDescent="0.2">
      <c r="A169" s="38" t="s">
        <v>3098</v>
      </c>
      <c r="B169" s="40" t="s">
        <v>3099</v>
      </c>
      <c r="C169" s="47">
        <v>1467.35</v>
      </c>
      <c r="D169" s="48">
        <f t="shared" si="2"/>
        <v>1173.8799999999999</v>
      </c>
    </row>
    <row r="170" spans="1:4" x14ac:dyDescent="0.2">
      <c r="A170" s="38" t="s">
        <v>3100</v>
      </c>
      <c r="B170" s="40" t="s">
        <v>3101</v>
      </c>
      <c r="C170" s="47">
        <v>1467.35</v>
      </c>
      <c r="D170" s="48">
        <f t="shared" si="2"/>
        <v>1173.8799999999999</v>
      </c>
    </row>
    <row r="171" spans="1:4" x14ac:dyDescent="0.2">
      <c r="A171" s="38" t="s">
        <v>3102</v>
      </c>
      <c r="B171" s="40" t="s">
        <v>3103</v>
      </c>
      <c r="C171" s="47">
        <v>1467.35</v>
      </c>
      <c r="D171" s="48">
        <f t="shared" si="2"/>
        <v>1173.8799999999999</v>
      </c>
    </row>
    <row r="172" spans="1:4" x14ac:dyDescent="0.2">
      <c r="A172" s="38" t="s">
        <v>129</v>
      </c>
      <c r="B172" s="40" t="s">
        <v>130</v>
      </c>
      <c r="C172" s="47">
        <v>1467.34</v>
      </c>
      <c r="D172" s="48">
        <f t="shared" si="2"/>
        <v>1173.8720000000001</v>
      </c>
    </row>
    <row r="173" spans="1:4" x14ac:dyDescent="0.2">
      <c r="A173" s="38" t="s">
        <v>403</v>
      </c>
      <c r="B173" s="40" t="s">
        <v>404</v>
      </c>
      <c r="C173" s="47">
        <v>195.23</v>
      </c>
      <c r="D173" s="48">
        <f t="shared" si="2"/>
        <v>156.184</v>
      </c>
    </row>
    <row r="174" spans="1:4" x14ac:dyDescent="0.2">
      <c r="A174" s="38" t="s">
        <v>3104</v>
      </c>
      <c r="B174" s="40" t="s">
        <v>3105</v>
      </c>
      <c r="C174" s="47">
        <v>88.38</v>
      </c>
      <c r="D174" s="48">
        <f t="shared" si="2"/>
        <v>70.703999999999994</v>
      </c>
    </row>
    <row r="175" spans="1:4" x14ac:dyDescent="0.2">
      <c r="A175" s="38" t="s">
        <v>3106</v>
      </c>
      <c r="B175" s="40" t="s">
        <v>3107</v>
      </c>
      <c r="C175" s="47">
        <v>293.47000000000003</v>
      </c>
      <c r="D175" s="48">
        <f t="shared" si="2"/>
        <v>234.77600000000004</v>
      </c>
    </row>
    <row r="176" spans="1:4" x14ac:dyDescent="0.2">
      <c r="A176" s="38" t="s">
        <v>3108</v>
      </c>
      <c r="B176" s="40" t="s">
        <v>3109</v>
      </c>
      <c r="C176" s="47">
        <v>293.47000000000003</v>
      </c>
      <c r="D176" s="48">
        <f t="shared" si="2"/>
        <v>234.77600000000004</v>
      </c>
    </row>
    <row r="177" spans="1:4" x14ac:dyDescent="0.2">
      <c r="A177" s="38" t="s">
        <v>3110</v>
      </c>
      <c r="B177" s="40" t="s">
        <v>3111</v>
      </c>
      <c r="C177" s="47">
        <v>293.47000000000003</v>
      </c>
      <c r="D177" s="48">
        <f t="shared" si="2"/>
        <v>234.77600000000004</v>
      </c>
    </row>
    <row r="178" spans="1:4" x14ac:dyDescent="0.2">
      <c r="A178" s="38" t="s">
        <v>3112</v>
      </c>
      <c r="B178" s="40" t="s">
        <v>3113</v>
      </c>
      <c r="C178" s="47">
        <v>293.47000000000003</v>
      </c>
      <c r="D178" s="48">
        <f t="shared" si="2"/>
        <v>234.77600000000004</v>
      </c>
    </row>
    <row r="179" spans="1:4" x14ac:dyDescent="0.2">
      <c r="A179" s="38" t="s">
        <v>3114</v>
      </c>
      <c r="B179" s="40" t="s">
        <v>3115</v>
      </c>
      <c r="C179" s="47">
        <v>293.47000000000003</v>
      </c>
      <c r="D179" s="48">
        <f t="shared" si="2"/>
        <v>234.77600000000004</v>
      </c>
    </row>
    <row r="180" spans="1:4" x14ac:dyDescent="0.2">
      <c r="A180" s="38" t="s">
        <v>3116</v>
      </c>
      <c r="B180" s="40" t="s">
        <v>3117</v>
      </c>
      <c r="C180" s="47">
        <v>293.47000000000003</v>
      </c>
      <c r="D180" s="48">
        <f t="shared" si="2"/>
        <v>234.77600000000004</v>
      </c>
    </row>
    <row r="181" spans="1:4" x14ac:dyDescent="0.2">
      <c r="A181" s="38" t="s">
        <v>3118</v>
      </c>
      <c r="B181" s="40" t="s">
        <v>3119</v>
      </c>
      <c r="C181" s="47">
        <v>293.47000000000003</v>
      </c>
      <c r="D181" s="48">
        <f t="shared" si="2"/>
        <v>234.77600000000004</v>
      </c>
    </row>
    <row r="182" spans="1:4" x14ac:dyDescent="0.2">
      <c r="A182" s="38" t="s">
        <v>3120</v>
      </c>
      <c r="B182" s="40" t="s">
        <v>3121</v>
      </c>
      <c r="C182" s="47">
        <v>293.47000000000003</v>
      </c>
      <c r="D182" s="48">
        <f t="shared" si="2"/>
        <v>234.77600000000004</v>
      </c>
    </row>
    <row r="183" spans="1:4" x14ac:dyDescent="0.2">
      <c r="A183" s="38" t="s">
        <v>3122</v>
      </c>
      <c r="B183" s="40" t="s">
        <v>3123</v>
      </c>
      <c r="C183" s="47">
        <v>293.47000000000003</v>
      </c>
      <c r="D183" s="48">
        <f t="shared" si="2"/>
        <v>234.77600000000004</v>
      </c>
    </row>
    <row r="184" spans="1:4" x14ac:dyDescent="0.2">
      <c r="A184" s="38" t="s">
        <v>3124</v>
      </c>
      <c r="B184" s="40" t="s">
        <v>3125</v>
      </c>
      <c r="C184" s="47">
        <v>293.47000000000003</v>
      </c>
      <c r="D184" s="48">
        <f t="shared" si="2"/>
        <v>234.77600000000004</v>
      </c>
    </row>
    <row r="185" spans="1:4" x14ac:dyDescent="0.2">
      <c r="A185" s="38" t="s">
        <v>3126</v>
      </c>
      <c r="B185" s="40" t="s">
        <v>3127</v>
      </c>
      <c r="C185" s="47">
        <v>293.47000000000003</v>
      </c>
      <c r="D185" s="48">
        <f t="shared" si="2"/>
        <v>234.77600000000004</v>
      </c>
    </row>
    <row r="186" spans="1:4" x14ac:dyDescent="0.2">
      <c r="A186" s="38" t="s">
        <v>3128</v>
      </c>
      <c r="B186" s="40" t="s">
        <v>3129</v>
      </c>
      <c r="C186" s="47">
        <v>293.47000000000003</v>
      </c>
      <c r="D186" s="48">
        <f t="shared" si="2"/>
        <v>234.77600000000004</v>
      </c>
    </row>
    <row r="187" spans="1:4" x14ac:dyDescent="0.2">
      <c r="A187" s="38" t="s">
        <v>3130</v>
      </c>
      <c r="B187" s="40" t="s">
        <v>3131</v>
      </c>
      <c r="C187" s="47">
        <v>293.47000000000003</v>
      </c>
      <c r="D187" s="48">
        <f t="shared" si="2"/>
        <v>234.77600000000004</v>
      </c>
    </row>
    <row r="188" spans="1:4" x14ac:dyDescent="0.2">
      <c r="A188" s="38" t="s">
        <v>3132</v>
      </c>
      <c r="B188" s="40" t="s">
        <v>3133</v>
      </c>
      <c r="C188" s="47">
        <v>293.47000000000003</v>
      </c>
      <c r="D188" s="48">
        <f t="shared" si="2"/>
        <v>234.77600000000004</v>
      </c>
    </row>
    <row r="189" spans="1:4" x14ac:dyDescent="0.2">
      <c r="A189" s="38" t="s">
        <v>3134</v>
      </c>
      <c r="B189" s="40" t="s">
        <v>3135</v>
      </c>
      <c r="C189" s="47">
        <v>195.23</v>
      </c>
      <c r="D189" s="48">
        <f t="shared" si="2"/>
        <v>156.184</v>
      </c>
    </row>
    <row r="190" spans="1:4" x14ac:dyDescent="0.2">
      <c r="A190" s="38" t="s">
        <v>441</v>
      </c>
      <c r="B190" s="40" t="s">
        <v>442</v>
      </c>
      <c r="C190" s="47">
        <v>195.23</v>
      </c>
      <c r="D190" s="48">
        <f t="shared" si="2"/>
        <v>156.184</v>
      </c>
    </row>
    <row r="191" spans="1:4" x14ac:dyDescent="0.2">
      <c r="A191" s="38" t="s">
        <v>2024</v>
      </c>
      <c r="B191" s="40" t="s">
        <v>2025</v>
      </c>
      <c r="C191" s="47">
        <v>293.47000000000003</v>
      </c>
      <c r="D191" s="48">
        <f t="shared" si="2"/>
        <v>234.77600000000004</v>
      </c>
    </row>
    <row r="192" spans="1:4" x14ac:dyDescent="0.2">
      <c r="A192" s="38" t="s">
        <v>3136</v>
      </c>
      <c r="B192" s="40" t="s">
        <v>1281</v>
      </c>
      <c r="C192" s="47">
        <v>293.47000000000003</v>
      </c>
      <c r="D192" s="48">
        <f t="shared" si="2"/>
        <v>234.77600000000004</v>
      </c>
    </row>
    <row r="193" spans="1:4" x14ac:dyDescent="0.2">
      <c r="A193" s="38" t="s">
        <v>255</v>
      </c>
      <c r="B193" s="40" t="s">
        <v>256</v>
      </c>
      <c r="C193" s="47">
        <v>293.47000000000003</v>
      </c>
      <c r="D193" s="48">
        <f t="shared" si="2"/>
        <v>234.77600000000004</v>
      </c>
    </row>
    <row r="194" spans="1:4" x14ac:dyDescent="0.2">
      <c r="A194" s="38" t="s">
        <v>3137</v>
      </c>
      <c r="B194" s="40" t="s">
        <v>3138</v>
      </c>
      <c r="C194" s="47">
        <v>195.23</v>
      </c>
      <c r="D194" s="48">
        <f t="shared" ref="D194:D257" si="3">C194*0.8</f>
        <v>156.184</v>
      </c>
    </row>
    <row r="195" spans="1:4" x14ac:dyDescent="0.2">
      <c r="A195" s="38" t="s">
        <v>3139</v>
      </c>
      <c r="B195" s="40" t="s">
        <v>3140</v>
      </c>
      <c r="C195" s="47">
        <v>195.23</v>
      </c>
      <c r="D195" s="48">
        <f t="shared" si="3"/>
        <v>156.184</v>
      </c>
    </row>
    <row r="196" spans="1:4" x14ac:dyDescent="0.2">
      <c r="A196" s="38" t="s">
        <v>3141</v>
      </c>
      <c r="B196" s="40" t="s">
        <v>3142</v>
      </c>
      <c r="C196" s="47">
        <v>195.23</v>
      </c>
      <c r="D196" s="48">
        <f t="shared" si="3"/>
        <v>156.184</v>
      </c>
    </row>
    <row r="197" spans="1:4" x14ac:dyDescent="0.2">
      <c r="A197" s="38" t="s">
        <v>3143</v>
      </c>
      <c r="B197" s="40" t="s">
        <v>3144</v>
      </c>
      <c r="C197" s="47">
        <v>293.47000000000003</v>
      </c>
      <c r="D197" s="48">
        <f t="shared" si="3"/>
        <v>234.77600000000004</v>
      </c>
    </row>
    <row r="198" spans="1:4" x14ac:dyDescent="0.2">
      <c r="A198" s="38" t="s">
        <v>3145</v>
      </c>
      <c r="B198" s="40" t="s">
        <v>3146</v>
      </c>
      <c r="C198" s="47">
        <v>195.23</v>
      </c>
      <c r="D198" s="48">
        <f t="shared" si="3"/>
        <v>156.184</v>
      </c>
    </row>
    <row r="199" spans="1:4" x14ac:dyDescent="0.2">
      <c r="A199" s="38" t="s">
        <v>3147</v>
      </c>
      <c r="B199" s="40" t="s">
        <v>3148</v>
      </c>
      <c r="C199" s="47">
        <v>195.23</v>
      </c>
      <c r="D199" s="48">
        <f t="shared" si="3"/>
        <v>156.184</v>
      </c>
    </row>
    <row r="200" spans="1:4" x14ac:dyDescent="0.2">
      <c r="A200" s="38" t="s">
        <v>3149</v>
      </c>
      <c r="B200" s="40" t="s">
        <v>3150</v>
      </c>
      <c r="C200" s="47">
        <v>195.23</v>
      </c>
      <c r="D200" s="48">
        <f t="shared" si="3"/>
        <v>156.184</v>
      </c>
    </row>
    <row r="201" spans="1:4" x14ac:dyDescent="0.2">
      <c r="A201" s="38" t="s">
        <v>3151</v>
      </c>
      <c r="B201" s="40" t="s">
        <v>3152</v>
      </c>
      <c r="C201" s="47">
        <v>195.23</v>
      </c>
      <c r="D201" s="48">
        <f t="shared" si="3"/>
        <v>156.184</v>
      </c>
    </row>
    <row r="202" spans="1:4" x14ac:dyDescent="0.2">
      <c r="A202" s="38" t="s">
        <v>3153</v>
      </c>
      <c r="B202" s="40" t="s">
        <v>3154</v>
      </c>
      <c r="C202" s="47">
        <v>293.47000000000003</v>
      </c>
      <c r="D202" s="48">
        <f t="shared" si="3"/>
        <v>234.77600000000004</v>
      </c>
    </row>
    <row r="203" spans="1:4" x14ac:dyDescent="0.2">
      <c r="A203" s="38" t="s">
        <v>3155</v>
      </c>
      <c r="B203" s="40" t="s">
        <v>3156</v>
      </c>
      <c r="C203" s="47">
        <v>293.47000000000003</v>
      </c>
      <c r="D203" s="48">
        <f t="shared" si="3"/>
        <v>234.77600000000004</v>
      </c>
    </row>
    <row r="204" spans="1:4" x14ac:dyDescent="0.2">
      <c r="A204" s="38" t="s">
        <v>3157</v>
      </c>
      <c r="B204" s="40" t="s">
        <v>3158</v>
      </c>
      <c r="C204" s="47">
        <v>195.23</v>
      </c>
      <c r="D204" s="48">
        <f t="shared" si="3"/>
        <v>156.184</v>
      </c>
    </row>
    <row r="205" spans="1:4" x14ac:dyDescent="0.2">
      <c r="A205" s="38" t="s">
        <v>3159</v>
      </c>
      <c r="B205" s="40" t="s">
        <v>3160</v>
      </c>
      <c r="C205" s="47">
        <v>293.47000000000003</v>
      </c>
      <c r="D205" s="48">
        <f t="shared" si="3"/>
        <v>234.77600000000004</v>
      </c>
    </row>
    <row r="206" spans="1:4" x14ac:dyDescent="0.2">
      <c r="A206" s="38" t="s">
        <v>3161</v>
      </c>
      <c r="B206" s="40" t="s">
        <v>3162</v>
      </c>
      <c r="C206" s="47">
        <v>293.47000000000003</v>
      </c>
      <c r="D206" s="48">
        <f t="shared" si="3"/>
        <v>234.77600000000004</v>
      </c>
    </row>
    <row r="207" spans="1:4" x14ac:dyDescent="0.2">
      <c r="A207" s="38" t="s">
        <v>3163</v>
      </c>
      <c r="B207" s="40" t="s">
        <v>3164</v>
      </c>
      <c r="C207" s="47">
        <v>293.47000000000003</v>
      </c>
      <c r="D207" s="48">
        <f t="shared" si="3"/>
        <v>234.77600000000004</v>
      </c>
    </row>
    <row r="208" spans="1:4" x14ac:dyDescent="0.2">
      <c r="A208" s="38" t="s">
        <v>3165</v>
      </c>
      <c r="B208" s="40" t="s">
        <v>3166</v>
      </c>
      <c r="C208" s="47">
        <v>195.23</v>
      </c>
      <c r="D208" s="48">
        <f t="shared" si="3"/>
        <v>156.184</v>
      </c>
    </row>
    <row r="209" spans="1:4" x14ac:dyDescent="0.2">
      <c r="A209" s="38" t="s">
        <v>3167</v>
      </c>
      <c r="B209" s="40" t="s">
        <v>3168</v>
      </c>
      <c r="C209" s="47">
        <v>195.23</v>
      </c>
      <c r="D209" s="48">
        <f t="shared" si="3"/>
        <v>156.184</v>
      </c>
    </row>
    <row r="210" spans="1:4" x14ac:dyDescent="0.2">
      <c r="A210" s="38" t="s">
        <v>3169</v>
      </c>
      <c r="B210" s="40" t="s">
        <v>3170</v>
      </c>
      <c r="C210" s="47">
        <v>195.23</v>
      </c>
      <c r="D210" s="48">
        <f t="shared" si="3"/>
        <v>156.184</v>
      </c>
    </row>
    <row r="211" spans="1:4" x14ac:dyDescent="0.2">
      <c r="A211" s="38" t="s">
        <v>3171</v>
      </c>
      <c r="B211" s="40" t="s">
        <v>3172</v>
      </c>
      <c r="C211" s="47">
        <v>195.23</v>
      </c>
      <c r="D211" s="48">
        <f t="shared" si="3"/>
        <v>156.184</v>
      </c>
    </row>
    <row r="212" spans="1:4" x14ac:dyDescent="0.2">
      <c r="A212" s="38" t="s">
        <v>3173</v>
      </c>
      <c r="B212" s="40" t="s">
        <v>3174</v>
      </c>
      <c r="C212" s="47">
        <v>195.23</v>
      </c>
      <c r="D212" s="48">
        <f t="shared" si="3"/>
        <v>156.184</v>
      </c>
    </row>
    <row r="213" spans="1:4" x14ac:dyDescent="0.2">
      <c r="A213" s="38" t="s">
        <v>3175</v>
      </c>
      <c r="B213" s="40" t="s">
        <v>3176</v>
      </c>
      <c r="C213" s="47">
        <v>195.23</v>
      </c>
      <c r="D213" s="48">
        <f t="shared" si="3"/>
        <v>156.184</v>
      </c>
    </row>
    <row r="214" spans="1:4" x14ac:dyDescent="0.2">
      <c r="A214" s="38" t="s">
        <v>3177</v>
      </c>
      <c r="B214" s="40" t="s">
        <v>3178</v>
      </c>
      <c r="C214" s="47">
        <v>130.16</v>
      </c>
      <c r="D214" s="48">
        <f t="shared" si="3"/>
        <v>104.128</v>
      </c>
    </row>
    <row r="215" spans="1:4" x14ac:dyDescent="0.2">
      <c r="A215" s="38" t="s">
        <v>3179</v>
      </c>
      <c r="B215" s="40" t="s">
        <v>3180</v>
      </c>
      <c r="C215" s="47">
        <v>130.16</v>
      </c>
      <c r="D215" s="48">
        <f t="shared" si="3"/>
        <v>104.128</v>
      </c>
    </row>
    <row r="216" spans="1:4" x14ac:dyDescent="0.2">
      <c r="A216" s="38" t="s">
        <v>3181</v>
      </c>
      <c r="B216" s="40" t="s">
        <v>3182</v>
      </c>
      <c r="C216" s="47">
        <v>130.16</v>
      </c>
      <c r="D216" s="48">
        <f t="shared" si="3"/>
        <v>104.128</v>
      </c>
    </row>
    <row r="217" spans="1:4" x14ac:dyDescent="0.2">
      <c r="A217" s="38" t="s">
        <v>3183</v>
      </c>
      <c r="B217" s="40" t="s">
        <v>3184</v>
      </c>
      <c r="C217" s="47">
        <v>293.47000000000003</v>
      </c>
      <c r="D217" s="48">
        <f t="shared" si="3"/>
        <v>234.77600000000004</v>
      </c>
    </row>
    <row r="218" spans="1:4" x14ac:dyDescent="0.2">
      <c r="A218" s="38" t="s">
        <v>3185</v>
      </c>
      <c r="B218" s="40" t="s">
        <v>3186</v>
      </c>
      <c r="C218" s="47">
        <v>195.23</v>
      </c>
      <c r="D218" s="48">
        <f t="shared" si="3"/>
        <v>156.184</v>
      </c>
    </row>
    <row r="219" spans="1:4" x14ac:dyDescent="0.2">
      <c r="A219" s="38" t="s">
        <v>3187</v>
      </c>
      <c r="B219" s="40" t="s">
        <v>3188</v>
      </c>
      <c r="C219" s="47">
        <v>195.23</v>
      </c>
      <c r="D219" s="48">
        <f t="shared" si="3"/>
        <v>156.184</v>
      </c>
    </row>
    <row r="220" spans="1:4" x14ac:dyDescent="0.2">
      <c r="A220" s="38" t="s">
        <v>3189</v>
      </c>
      <c r="B220" s="40" t="s">
        <v>3190</v>
      </c>
      <c r="C220" s="47">
        <v>195.23</v>
      </c>
      <c r="D220" s="48">
        <f t="shared" si="3"/>
        <v>156.184</v>
      </c>
    </row>
    <row r="221" spans="1:4" x14ac:dyDescent="0.2">
      <c r="A221" s="38" t="s">
        <v>3191</v>
      </c>
      <c r="B221" s="40" t="s">
        <v>3192</v>
      </c>
      <c r="C221" s="47">
        <v>195.23</v>
      </c>
      <c r="D221" s="48">
        <f t="shared" si="3"/>
        <v>156.184</v>
      </c>
    </row>
    <row r="222" spans="1:4" x14ac:dyDescent="0.2">
      <c r="A222" s="38" t="s">
        <v>3193</v>
      </c>
      <c r="B222" s="40" t="s">
        <v>3194</v>
      </c>
      <c r="C222" s="47">
        <v>195.23</v>
      </c>
      <c r="D222" s="48">
        <f t="shared" si="3"/>
        <v>156.184</v>
      </c>
    </row>
    <row r="223" spans="1:4" x14ac:dyDescent="0.2">
      <c r="A223" s="38" t="s">
        <v>3195</v>
      </c>
      <c r="B223" s="40" t="s">
        <v>3196</v>
      </c>
      <c r="C223" s="47">
        <v>195.23</v>
      </c>
      <c r="D223" s="48">
        <f t="shared" si="3"/>
        <v>156.184</v>
      </c>
    </row>
    <row r="224" spans="1:4" x14ac:dyDescent="0.2">
      <c r="A224" s="38" t="s">
        <v>3197</v>
      </c>
      <c r="B224" s="40" t="s">
        <v>3198</v>
      </c>
      <c r="C224" s="47">
        <v>195.23</v>
      </c>
      <c r="D224" s="48">
        <f t="shared" si="3"/>
        <v>156.184</v>
      </c>
    </row>
    <row r="225" spans="1:4" x14ac:dyDescent="0.2">
      <c r="A225" s="38" t="s">
        <v>3199</v>
      </c>
      <c r="B225" s="40" t="s">
        <v>3200</v>
      </c>
      <c r="C225" s="47">
        <v>195.23</v>
      </c>
      <c r="D225" s="48">
        <f t="shared" si="3"/>
        <v>156.184</v>
      </c>
    </row>
    <row r="226" spans="1:4" x14ac:dyDescent="0.2">
      <c r="A226" s="38" t="s">
        <v>3201</v>
      </c>
      <c r="B226" s="40" t="s">
        <v>3202</v>
      </c>
      <c r="C226" s="47">
        <v>195.23</v>
      </c>
      <c r="D226" s="48">
        <f t="shared" si="3"/>
        <v>156.184</v>
      </c>
    </row>
    <row r="227" spans="1:4" x14ac:dyDescent="0.2">
      <c r="A227" s="38" t="s">
        <v>3203</v>
      </c>
      <c r="B227" s="40" t="s">
        <v>3204</v>
      </c>
      <c r="C227" s="47">
        <v>195.23</v>
      </c>
      <c r="D227" s="48">
        <f t="shared" si="3"/>
        <v>156.184</v>
      </c>
    </row>
    <row r="228" spans="1:4" x14ac:dyDescent="0.2">
      <c r="A228" s="38" t="s">
        <v>3205</v>
      </c>
      <c r="B228" s="40" t="s">
        <v>3206</v>
      </c>
      <c r="C228" s="47">
        <v>195.23</v>
      </c>
      <c r="D228" s="48">
        <f t="shared" si="3"/>
        <v>156.184</v>
      </c>
    </row>
    <row r="229" spans="1:4" x14ac:dyDescent="0.2">
      <c r="A229" s="38" t="s">
        <v>3207</v>
      </c>
      <c r="B229" s="40" t="s">
        <v>3208</v>
      </c>
      <c r="C229" s="47">
        <v>195.23</v>
      </c>
      <c r="D229" s="48">
        <f t="shared" si="3"/>
        <v>156.184</v>
      </c>
    </row>
    <row r="230" spans="1:4" x14ac:dyDescent="0.2">
      <c r="A230" s="38" t="s">
        <v>3209</v>
      </c>
      <c r="B230" s="40" t="s">
        <v>3210</v>
      </c>
      <c r="C230" s="47">
        <v>195.23</v>
      </c>
      <c r="D230" s="48">
        <f t="shared" si="3"/>
        <v>156.184</v>
      </c>
    </row>
    <row r="231" spans="1:4" x14ac:dyDescent="0.2">
      <c r="A231" s="38" t="s">
        <v>3211</v>
      </c>
      <c r="B231" s="40" t="s">
        <v>3212</v>
      </c>
      <c r="C231" s="47">
        <v>293.47000000000003</v>
      </c>
      <c r="D231" s="48">
        <f t="shared" si="3"/>
        <v>234.77600000000004</v>
      </c>
    </row>
    <row r="232" spans="1:4" x14ac:dyDescent="0.2">
      <c r="A232" s="38" t="s">
        <v>3213</v>
      </c>
      <c r="B232" s="40" t="s">
        <v>3214</v>
      </c>
      <c r="C232" s="47">
        <v>293.47000000000003</v>
      </c>
      <c r="D232" s="48">
        <f t="shared" si="3"/>
        <v>234.77600000000004</v>
      </c>
    </row>
    <row r="233" spans="1:4" x14ac:dyDescent="0.2">
      <c r="A233" s="38" t="s">
        <v>3215</v>
      </c>
      <c r="B233" s="40" t="s">
        <v>3216</v>
      </c>
      <c r="C233" s="47">
        <v>293.47000000000003</v>
      </c>
      <c r="D233" s="48">
        <f t="shared" si="3"/>
        <v>234.77600000000004</v>
      </c>
    </row>
    <row r="234" spans="1:4" x14ac:dyDescent="0.2">
      <c r="A234" s="38" t="s">
        <v>3217</v>
      </c>
      <c r="B234" s="40" t="s">
        <v>3218</v>
      </c>
      <c r="C234" s="47">
        <v>293.47000000000003</v>
      </c>
      <c r="D234" s="48">
        <f t="shared" si="3"/>
        <v>234.77600000000004</v>
      </c>
    </row>
    <row r="235" spans="1:4" x14ac:dyDescent="0.2">
      <c r="A235" s="38" t="s">
        <v>3219</v>
      </c>
      <c r="B235" s="40" t="s">
        <v>3220</v>
      </c>
      <c r="C235" s="47">
        <v>130.16</v>
      </c>
      <c r="D235" s="48">
        <f t="shared" si="3"/>
        <v>104.128</v>
      </c>
    </row>
    <row r="236" spans="1:4" x14ac:dyDescent="0.2">
      <c r="A236" s="38" t="s">
        <v>3221</v>
      </c>
      <c r="B236" s="40" t="s">
        <v>3222</v>
      </c>
      <c r="C236" s="47">
        <v>130.16</v>
      </c>
      <c r="D236" s="48">
        <f t="shared" si="3"/>
        <v>104.128</v>
      </c>
    </row>
    <row r="237" spans="1:4" x14ac:dyDescent="0.2">
      <c r="A237" s="38" t="s">
        <v>3223</v>
      </c>
      <c r="B237" s="40" t="s">
        <v>3224</v>
      </c>
      <c r="C237" s="47">
        <v>130.16</v>
      </c>
      <c r="D237" s="48">
        <f t="shared" si="3"/>
        <v>104.128</v>
      </c>
    </row>
    <row r="238" spans="1:4" x14ac:dyDescent="0.2">
      <c r="A238" s="38" t="s">
        <v>3225</v>
      </c>
      <c r="B238" s="40" t="s">
        <v>3226</v>
      </c>
      <c r="C238" s="47">
        <v>195.23</v>
      </c>
      <c r="D238" s="48">
        <f t="shared" si="3"/>
        <v>156.184</v>
      </c>
    </row>
    <row r="239" spans="1:4" x14ac:dyDescent="0.2">
      <c r="A239" s="38" t="s">
        <v>3227</v>
      </c>
      <c r="B239" s="40" t="s">
        <v>3228</v>
      </c>
      <c r="C239" s="47">
        <v>195.23</v>
      </c>
      <c r="D239" s="48">
        <f t="shared" si="3"/>
        <v>156.184</v>
      </c>
    </row>
    <row r="240" spans="1:4" x14ac:dyDescent="0.2">
      <c r="A240" s="38" t="s">
        <v>3229</v>
      </c>
      <c r="B240" s="40" t="s">
        <v>3230</v>
      </c>
      <c r="C240" s="47">
        <v>88.38</v>
      </c>
      <c r="D240" s="48">
        <f t="shared" si="3"/>
        <v>70.703999999999994</v>
      </c>
    </row>
    <row r="241" spans="1:4" x14ac:dyDescent="0.2">
      <c r="A241" s="38" t="s">
        <v>3231</v>
      </c>
      <c r="B241" s="40" t="s">
        <v>3232</v>
      </c>
      <c r="C241" s="47">
        <v>195.23</v>
      </c>
      <c r="D241" s="48">
        <f t="shared" si="3"/>
        <v>156.184</v>
      </c>
    </row>
    <row r="242" spans="1:4" x14ac:dyDescent="0.2">
      <c r="A242" s="38" t="s">
        <v>3233</v>
      </c>
      <c r="B242" s="40" t="s">
        <v>3234</v>
      </c>
      <c r="C242" s="47">
        <v>195.23</v>
      </c>
      <c r="D242" s="48">
        <f t="shared" si="3"/>
        <v>156.184</v>
      </c>
    </row>
    <row r="243" spans="1:4" x14ac:dyDescent="0.2">
      <c r="A243" s="38" t="s">
        <v>3235</v>
      </c>
      <c r="B243" s="40" t="s">
        <v>3236</v>
      </c>
      <c r="C243" s="47">
        <v>195.23</v>
      </c>
      <c r="D243" s="48">
        <f t="shared" si="3"/>
        <v>156.184</v>
      </c>
    </row>
    <row r="244" spans="1:4" x14ac:dyDescent="0.2">
      <c r="A244" s="38" t="s">
        <v>3237</v>
      </c>
      <c r="B244" s="40" t="s">
        <v>3238</v>
      </c>
      <c r="C244" s="47">
        <v>130.16</v>
      </c>
      <c r="D244" s="48">
        <f t="shared" si="3"/>
        <v>104.128</v>
      </c>
    </row>
    <row r="245" spans="1:4" x14ac:dyDescent="0.2">
      <c r="A245" s="38" t="s">
        <v>3239</v>
      </c>
      <c r="B245" s="40" t="s">
        <v>3240</v>
      </c>
      <c r="C245" s="47">
        <v>88.38</v>
      </c>
      <c r="D245" s="48">
        <f t="shared" si="3"/>
        <v>70.703999999999994</v>
      </c>
    </row>
    <row r="246" spans="1:4" x14ac:dyDescent="0.2">
      <c r="A246" s="38" t="s">
        <v>3241</v>
      </c>
      <c r="B246" s="40" t="s">
        <v>3242</v>
      </c>
      <c r="C246" s="47">
        <v>88.38</v>
      </c>
      <c r="D246" s="48">
        <f t="shared" si="3"/>
        <v>70.703999999999994</v>
      </c>
    </row>
    <row r="247" spans="1:4" x14ac:dyDescent="0.2">
      <c r="A247" s="38" t="s">
        <v>3243</v>
      </c>
      <c r="B247" s="40" t="s">
        <v>3244</v>
      </c>
      <c r="C247" s="47">
        <v>88.38</v>
      </c>
      <c r="D247" s="48">
        <f t="shared" si="3"/>
        <v>70.703999999999994</v>
      </c>
    </row>
    <row r="248" spans="1:4" x14ac:dyDescent="0.2">
      <c r="A248" s="38" t="s">
        <v>3245</v>
      </c>
      <c r="B248" s="40" t="s">
        <v>3246</v>
      </c>
      <c r="C248" s="47">
        <v>88.38</v>
      </c>
      <c r="D248" s="48">
        <f t="shared" si="3"/>
        <v>70.703999999999994</v>
      </c>
    </row>
    <row r="249" spans="1:4" x14ac:dyDescent="0.2">
      <c r="A249" s="38" t="s">
        <v>3247</v>
      </c>
      <c r="B249" s="40" t="s">
        <v>3248</v>
      </c>
      <c r="C249" s="47">
        <v>88.38</v>
      </c>
      <c r="D249" s="48">
        <f t="shared" si="3"/>
        <v>70.703999999999994</v>
      </c>
    </row>
    <row r="250" spans="1:4" x14ac:dyDescent="0.2">
      <c r="A250" s="38" t="s">
        <v>3249</v>
      </c>
      <c r="B250" s="40" t="s">
        <v>3250</v>
      </c>
      <c r="C250" s="47">
        <v>195.23</v>
      </c>
      <c r="D250" s="48">
        <f t="shared" si="3"/>
        <v>156.184</v>
      </c>
    </row>
    <row r="251" spans="1:4" x14ac:dyDescent="0.2">
      <c r="A251" s="38" t="s">
        <v>3251</v>
      </c>
      <c r="B251" s="40" t="s">
        <v>3252</v>
      </c>
      <c r="C251" s="47">
        <v>130.16</v>
      </c>
      <c r="D251" s="48">
        <f t="shared" si="3"/>
        <v>104.128</v>
      </c>
    </row>
    <row r="252" spans="1:4" x14ac:dyDescent="0.2">
      <c r="A252" s="38" t="s">
        <v>3253</v>
      </c>
      <c r="B252" s="40" t="s">
        <v>3254</v>
      </c>
      <c r="C252" s="47">
        <v>293.47000000000003</v>
      </c>
      <c r="D252" s="48">
        <f t="shared" si="3"/>
        <v>234.77600000000004</v>
      </c>
    </row>
    <row r="253" spans="1:4" x14ac:dyDescent="0.2">
      <c r="A253" s="38" t="s">
        <v>3255</v>
      </c>
      <c r="B253" s="40" t="s">
        <v>3256</v>
      </c>
      <c r="C253" s="47">
        <v>293.47000000000003</v>
      </c>
      <c r="D253" s="48">
        <f t="shared" si="3"/>
        <v>234.77600000000004</v>
      </c>
    </row>
    <row r="254" spans="1:4" x14ac:dyDescent="0.2">
      <c r="A254" s="38" t="s">
        <v>3257</v>
      </c>
      <c r="B254" s="40" t="s">
        <v>3258</v>
      </c>
      <c r="C254" s="47">
        <v>293.47000000000003</v>
      </c>
      <c r="D254" s="48">
        <f t="shared" si="3"/>
        <v>234.77600000000004</v>
      </c>
    </row>
    <row r="255" spans="1:4" x14ac:dyDescent="0.2">
      <c r="A255" s="38" t="s">
        <v>3259</v>
      </c>
      <c r="B255" s="40" t="s">
        <v>3260</v>
      </c>
      <c r="C255" s="47">
        <v>293.47000000000003</v>
      </c>
      <c r="D255" s="48">
        <f t="shared" si="3"/>
        <v>234.77600000000004</v>
      </c>
    </row>
    <row r="256" spans="1:4" x14ac:dyDescent="0.2">
      <c r="A256" s="38" t="s">
        <v>3261</v>
      </c>
      <c r="B256" s="40" t="s">
        <v>3262</v>
      </c>
      <c r="C256" s="47">
        <v>293.47000000000003</v>
      </c>
      <c r="D256" s="48">
        <f t="shared" si="3"/>
        <v>234.77600000000004</v>
      </c>
    </row>
    <row r="257" spans="1:4" x14ac:dyDescent="0.2">
      <c r="A257" s="38" t="s">
        <v>3263</v>
      </c>
      <c r="B257" s="40" t="s">
        <v>3264</v>
      </c>
      <c r="C257" s="47">
        <v>293.47000000000003</v>
      </c>
      <c r="D257" s="48">
        <f t="shared" si="3"/>
        <v>234.77600000000004</v>
      </c>
    </row>
    <row r="258" spans="1:4" x14ac:dyDescent="0.2">
      <c r="A258" s="38" t="s">
        <v>3265</v>
      </c>
      <c r="B258" s="40" t="s">
        <v>3266</v>
      </c>
      <c r="C258" s="47">
        <v>293.47000000000003</v>
      </c>
      <c r="D258" s="48">
        <f t="shared" ref="D258:D321" si="4">C258*0.8</f>
        <v>234.77600000000004</v>
      </c>
    </row>
    <row r="259" spans="1:4" x14ac:dyDescent="0.2">
      <c r="A259" s="38" t="s">
        <v>3267</v>
      </c>
      <c r="B259" s="40" t="s">
        <v>3268</v>
      </c>
      <c r="C259" s="47">
        <v>293.47000000000003</v>
      </c>
      <c r="D259" s="48">
        <f t="shared" si="4"/>
        <v>234.77600000000004</v>
      </c>
    </row>
    <row r="260" spans="1:4" x14ac:dyDescent="0.2">
      <c r="A260" s="38" t="s">
        <v>3269</v>
      </c>
      <c r="B260" s="40" t="s">
        <v>3270</v>
      </c>
      <c r="C260" s="47">
        <v>293.47000000000003</v>
      </c>
      <c r="D260" s="48">
        <f t="shared" si="4"/>
        <v>234.77600000000004</v>
      </c>
    </row>
    <row r="261" spans="1:4" x14ac:dyDescent="0.2">
      <c r="A261" s="38" t="s">
        <v>3271</v>
      </c>
      <c r="B261" s="40" t="s">
        <v>3272</v>
      </c>
      <c r="C261" s="47">
        <v>293.47000000000003</v>
      </c>
      <c r="D261" s="48">
        <f t="shared" si="4"/>
        <v>234.77600000000004</v>
      </c>
    </row>
    <row r="262" spans="1:4" x14ac:dyDescent="0.2">
      <c r="A262" s="38" t="s">
        <v>3273</v>
      </c>
      <c r="B262" s="40" t="s">
        <v>3274</v>
      </c>
      <c r="C262" s="47">
        <v>293.47000000000003</v>
      </c>
      <c r="D262" s="48">
        <f t="shared" si="4"/>
        <v>234.77600000000004</v>
      </c>
    </row>
    <row r="263" spans="1:4" x14ac:dyDescent="0.2">
      <c r="A263" s="38" t="s">
        <v>3275</v>
      </c>
      <c r="B263" s="40" t="s">
        <v>3276</v>
      </c>
      <c r="C263" s="47">
        <v>195.23</v>
      </c>
      <c r="D263" s="48">
        <f t="shared" si="4"/>
        <v>156.184</v>
      </c>
    </row>
    <row r="264" spans="1:4" x14ac:dyDescent="0.2">
      <c r="A264" s="38" t="s">
        <v>3277</v>
      </c>
      <c r="B264" s="40" t="s">
        <v>3278</v>
      </c>
      <c r="C264" s="47">
        <v>195.23</v>
      </c>
      <c r="D264" s="48">
        <f t="shared" si="4"/>
        <v>156.184</v>
      </c>
    </row>
    <row r="265" spans="1:4" x14ac:dyDescent="0.2">
      <c r="A265" s="38" t="s">
        <v>3279</v>
      </c>
      <c r="B265" s="40" t="s">
        <v>3280</v>
      </c>
      <c r="C265" s="47">
        <v>195.23</v>
      </c>
      <c r="D265" s="48">
        <f t="shared" si="4"/>
        <v>156.184</v>
      </c>
    </row>
    <row r="266" spans="1:4" x14ac:dyDescent="0.2">
      <c r="A266" s="38" t="s">
        <v>3281</v>
      </c>
      <c r="B266" s="40" t="s">
        <v>3282</v>
      </c>
      <c r="C266" s="47">
        <v>195.23</v>
      </c>
      <c r="D266" s="48">
        <f t="shared" si="4"/>
        <v>156.184</v>
      </c>
    </row>
    <row r="267" spans="1:4" x14ac:dyDescent="0.2">
      <c r="A267" s="38" t="s">
        <v>3283</v>
      </c>
      <c r="B267" s="40" t="s">
        <v>3284</v>
      </c>
      <c r="C267" s="47">
        <v>195.23</v>
      </c>
      <c r="D267" s="48">
        <f t="shared" si="4"/>
        <v>156.184</v>
      </c>
    </row>
    <row r="268" spans="1:4" x14ac:dyDescent="0.2">
      <c r="A268" s="38" t="s">
        <v>3285</v>
      </c>
      <c r="B268" s="40" t="s">
        <v>3286</v>
      </c>
      <c r="C268" s="47">
        <v>195.23</v>
      </c>
      <c r="D268" s="48">
        <f t="shared" si="4"/>
        <v>156.184</v>
      </c>
    </row>
    <row r="269" spans="1:4" x14ac:dyDescent="0.2">
      <c r="A269" s="38" t="s">
        <v>3287</v>
      </c>
      <c r="B269" s="40" t="s">
        <v>3288</v>
      </c>
      <c r="C269" s="47">
        <v>195.23</v>
      </c>
      <c r="D269" s="48">
        <f t="shared" si="4"/>
        <v>156.184</v>
      </c>
    </row>
    <row r="270" spans="1:4" x14ac:dyDescent="0.2">
      <c r="A270" s="38" t="s">
        <v>3289</v>
      </c>
      <c r="B270" s="40" t="s">
        <v>3290</v>
      </c>
      <c r="C270" s="47">
        <v>195.23</v>
      </c>
      <c r="D270" s="48">
        <f t="shared" si="4"/>
        <v>156.184</v>
      </c>
    </row>
    <row r="271" spans="1:4" x14ac:dyDescent="0.2">
      <c r="A271" s="38" t="s">
        <v>3291</v>
      </c>
      <c r="B271" s="40" t="s">
        <v>3292</v>
      </c>
      <c r="C271" s="47">
        <v>195.23</v>
      </c>
      <c r="D271" s="48">
        <f t="shared" si="4"/>
        <v>156.184</v>
      </c>
    </row>
    <row r="272" spans="1:4" x14ac:dyDescent="0.2">
      <c r="A272" s="38" t="s">
        <v>3293</v>
      </c>
      <c r="B272" s="40" t="s">
        <v>3294</v>
      </c>
      <c r="C272" s="47">
        <v>195.23</v>
      </c>
      <c r="D272" s="48">
        <f t="shared" si="4"/>
        <v>156.184</v>
      </c>
    </row>
    <row r="273" spans="1:4" x14ac:dyDescent="0.2">
      <c r="A273" s="38" t="s">
        <v>3295</v>
      </c>
      <c r="B273" s="40" t="s">
        <v>3296</v>
      </c>
      <c r="C273" s="47">
        <v>195.23</v>
      </c>
      <c r="D273" s="48">
        <f t="shared" si="4"/>
        <v>156.184</v>
      </c>
    </row>
    <row r="274" spans="1:4" x14ac:dyDescent="0.2">
      <c r="A274" s="38" t="s">
        <v>3297</v>
      </c>
      <c r="B274" s="40" t="s">
        <v>3298</v>
      </c>
      <c r="C274" s="47">
        <v>195.23</v>
      </c>
      <c r="D274" s="48">
        <f t="shared" si="4"/>
        <v>156.184</v>
      </c>
    </row>
    <row r="275" spans="1:4" x14ac:dyDescent="0.2">
      <c r="A275" s="38" t="s">
        <v>3299</v>
      </c>
      <c r="B275" s="40" t="s">
        <v>3300</v>
      </c>
      <c r="C275" s="47">
        <v>195.23</v>
      </c>
      <c r="D275" s="48">
        <f t="shared" si="4"/>
        <v>156.184</v>
      </c>
    </row>
    <row r="276" spans="1:4" x14ac:dyDescent="0.2">
      <c r="A276" s="38" t="s">
        <v>3301</v>
      </c>
      <c r="B276" s="40" t="s">
        <v>3302</v>
      </c>
      <c r="C276" s="47">
        <v>195.23</v>
      </c>
      <c r="D276" s="48">
        <f t="shared" si="4"/>
        <v>156.184</v>
      </c>
    </row>
    <row r="277" spans="1:4" x14ac:dyDescent="0.2">
      <c r="A277" s="38" t="s">
        <v>3303</v>
      </c>
      <c r="B277" s="40" t="s">
        <v>3304</v>
      </c>
      <c r="C277" s="47">
        <v>195.23</v>
      </c>
      <c r="D277" s="48">
        <f t="shared" si="4"/>
        <v>156.184</v>
      </c>
    </row>
    <row r="278" spans="1:4" x14ac:dyDescent="0.2">
      <c r="A278" s="38" t="s">
        <v>3305</v>
      </c>
      <c r="B278" s="40" t="s">
        <v>3306</v>
      </c>
      <c r="C278" s="47">
        <v>195.23</v>
      </c>
      <c r="D278" s="48">
        <f t="shared" si="4"/>
        <v>156.184</v>
      </c>
    </row>
    <row r="279" spans="1:4" x14ac:dyDescent="0.2">
      <c r="A279" s="38" t="s">
        <v>3307</v>
      </c>
      <c r="B279" s="40" t="s">
        <v>3308</v>
      </c>
      <c r="C279" s="47">
        <v>195.23</v>
      </c>
      <c r="D279" s="48">
        <f t="shared" si="4"/>
        <v>156.184</v>
      </c>
    </row>
    <row r="280" spans="1:4" x14ac:dyDescent="0.2">
      <c r="A280" s="38" t="s">
        <v>3309</v>
      </c>
      <c r="B280" s="40" t="s">
        <v>3310</v>
      </c>
      <c r="C280" s="47">
        <v>195.23</v>
      </c>
      <c r="D280" s="48">
        <f t="shared" si="4"/>
        <v>156.184</v>
      </c>
    </row>
    <row r="281" spans="1:4" x14ac:dyDescent="0.2">
      <c r="A281" s="38" t="s">
        <v>3311</v>
      </c>
      <c r="B281" s="40" t="s">
        <v>3312</v>
      </c>
      <c r="C281" s="47">
        <v>195.23</v>
      </c>
      <c r="D281" s="48">
        <f t="shared" si="4"/>
        <v>156.184</v>
      </c>
    </row>
    <row r="282" spans="1:4" x14ac:dyDescent="0.2">
      <c r="A282" s="38" t="s">
        <v>3313</v>
      </c>
      <c r="B282" s="40" t="s">
        <v>3314</v>
      </c>
      <c r="C282" s="47">
        <v>195.23</v>
      </c>
      <c r="D282" s="48">
        <f t="shared" si="4"/>
        <v>156.184</v>
      </c>
    </row>
    <row r="283" spans="1:4" x14ac:dyDescent="0.2">
      <c r="A283" s="38" t="s">
        <v>3315</v>
      </c>
      <c r="B283" s="40" t="s">
        <v>3316</v>
      </c>
      <c r="C283" s="47">
        <v>130.16</v>
      </c>
      <c r="D283" s="48">
        <f t="shared" si="4"/>
        <v>104.128</v>
      </c>
    </row>
    <row r="284" spans="1:4" x14ac:dyDescent="0.2">
      <c r="A284" s="38" t="s">
        <v>3317</v>
      </c>
      <c r="B284" s="40" t="s">
        <v>3318</v>
      </c>
      <c r="C284" s="47">
        <v>130.16</v>
      </c>
      <c r="D284" s="48">
        <f t="shared" si="4"/>
        <v>104.128</v>
      </c>
    </row>
    <row r="285" spans="1:4" x14ac:dyDescent="0.2">
      <c r="A285" s="38" t="s">
        <v>3319</v>
      </c>
      <c r="B285" s="40" t="s">
        <v>3320</v>
      </c>
      <c r="C285" s="47">
        <v>293.47000000000003</v>
      </c>
      <c r="D285" s="48">
        <f t="shared" si="4"/>
        <v>234.77600000000004</v>
      </c>
    </row>
    <row r="286" spans="1:4" x14ac:dyDescent="0.2">
      <c r="A286" s="38" t="s">
        <v>3321</v>
      </c>
      <c r="B286" s="40" t="s">
        <v>3322</v>
      </c>
      <c r="C286" s="47">
        <v>293.47000000000003</v>
      </c>
      <c r="D286" s="48">
        <f t="shared" si="4"/>
        <v>234.77600000000004</v>
      </c>
    </row>
    <row r="287" spans="1:4" x14ac:dyDescent="0.2">
      <c r="A287" s="38" t="s">
        <v>3323</v>
      </c>
      <c r="B287" s="40" t="s">
        <v>3324</v>
      </c>
      <c r="C287" s="47">
        <v>293.47000000000003</v>
      </c>
      <c r="D287" s="48">
        <f t="shared" si="4"/>
        <v>234.77600000000004</v>
      </c>
    </row>
    <row r="288" spans="1:4" x14ac:dyDescent="0.2">
      <c r="A288" s="38" t="s">
        <v>3325</v>
      </c>
      <c r="B288" s="40" t="s">
        <v>3326</v>
      </c>
      <c r="C288" s="47">
        <v>293.47000000000003</v>
      </c>
      <c r="D288" s="48">
        <f t="shared" si="4"/>
        <v>234.77600000000004</v>
      </c>
    </row>
    <row r="289" spans="1:4" x14ac:dyDescent="0.2">
      <c r="A289" s="38" t="s">
        <v>3327</v>
      </c>
      <c r="B289" s="40" t="s">
        <v>3328</v>
      </c>
      <c r="C289" s="47">
        <v>293.47000000000003</v>
      </c>
      <c r="D289" s="48">
        <f t="shared" si="4"/>
        <v>234.77600000000004</v>
      </c>
    </row>
    <row r="290" spans="1:4" x14ac:dyDescent="0.2">
      <c r="A290" s="38" t="s">
        <v>3329</v>
      </c>
      <c r="B290" s="40" t="s">
        <v>3330</v>
      </c>
      <c r="C290" s="47">
        <v>293.47000000000003</v>
      </c>
      <c r="D290" s="48">
        <f t="shared" si="4"/>
        <v>234.77600000000004</v>
      </c>
    </row>
    <row r="291" spans="1:4" x14ac:dyDescent="0.2">
      <c r="A291" s="38" t="s">
        <v>3331</v>
      </c>
      <c r="B291" s="40" t="s">
        <v>3332</v>
      </c>
      <c r="C291" s="47">
        <v>195.23</v>
      </c>
      <c r="D291" s="48">
        <f t="shared" si="4"/>
        <v>156.184</v>
      </c>
    </row>
    <row r="292" spans="1:4" x14ac:dyDescent="0.2">
      <c r="A292" s="38" t="s">
        <v>3333</v>
      </c>
      <c r="B292" s="40" t="s">
        <v>3334</v>
      </c>
      <c r="C292" s="47">
        <v>195.23</v>
      </c>
      <c r="D292" s="48">
        <f t="shared" si="4"/>
        <v>156.184</v>
      </c>
    </row>
    <row r="293" spans="1:4" x14ac:dyDescent="0.2">
      <c r="A293" s="38" t="s">
        <v>3335</v>
      </c>
      <c r="B293" s="40" t="s">
        <v>3336</v>
      </c>
      <c r="C293" s="47">
        <v>195.23</v>
      </c>
      <c r="D293" s="48">
        <f t="shared" si="4"/>
        <v>156.184</v>
      </c>
    </row>
    <row r="294" spans="1:4" x14ac:dyDescent="0.2">
      <c r="A294" s="38" t="s">
        <v>3337</v>
      </c>
      <c r="B294" s="40" t="s">
        <v>3338</v>
      </c>
      <c r="C294" s="47">
        <v>130.16</v>
      </c>
      <c r="D294" s="48">
        <f t="shared" si="4"/>
        <v>104.128</v>
      </c>
    </row>
    <row r="295" spans="1:4" x14ac:dyDescent="0.2">
      <c r="A295" s="38" t="s">
        <v>3339</v>
      </c>
      <c r="B295" s="40" t="s">
        <v>3340</v>
      </c>
      <c r="C295" s="47">
        <v>130.16</v>
      </c>
      <c r="D295" s="48">
        <f t="shared" si="4"/>
        <v>104.128</v>
      </c>
    </row>
    <row r="296" spans="1:4" x14ac:dyDescent="0.2">
      <c r="A296" s="38" t="s">
        <v>3341</v>
      </c>
      <c r="B296" s="40" t="s">
        <v>3342</v>
      </c>
      <c r="C296" s="47">
        <v>130.16</v>
      </c>
      <c r="D296" s="48">
        <f t="shared" si="4"/>
        <v>104.128</v>
      </c>
    </row>
    <row r="297" spans="1:4" x14ac:dyDescent="0.2">
      <c r="A297" s="38" t="s">
        <v>3343</v>
      </c>
      <c r="B297" s="40" t="s">
        <v>3344</v>
      </c>
      <c r="C297" s="47">
        <v>195.23</v>
      </c>
      <c r="D297" s="48">
        <f t="shared" si="4"/>
        <v>156.184</v>
      </c>
    </row>
    <row r="298" spans="1:4" x14ac:dyDescent="0.2">
      <c r="A298" s="38" t="s">
        <v>3345</v>
      </c>
      <c r="B298" s="40" t="s">
        <v>3346</v>
      </c>
      <c r="C298" s="47">
        <v>195.23</v>
      </c>
      <c r="D298" s="48">
        <f t="shared" si="4"/>
        <v>156.184</v>
      </c>
    </row>
    <row r="299" spans="1:4" x14ac:dyDescent="0.2">
      <c r="A299" s="38" t="s">
        <v>3347</v>
      </c>
      <c r="B299" s="40" t="s">
        <v>3348</v>
      </c>
      <c r="C299" s="47">
        <v>130.16</v>
      </c>
      <c r="D299" s="48">
        <f t="shared" si="4"/>
        <v>104.128</v>
      </c>
    </row>
    <row r="300" spans="1:4" x14ac:dyDescent="0.2">
      <c r="A300" s="38" t="s">
        <v>3349</v>
      </c>
      <c r="B300" s="40" t="s">
        <v>3350</v>
      </c>
      <c r="C300" s="47">
        <v>130.16</v>
      </c>
      <c r="D300" s="48">
        <f t="shared" si="4"/>
        <v>104.128</v>
      </c>
    </row>
    <row r="301" spans="1:4" x14ac:dyDescent="0.2">
      <c r="A301" s="38" t="s">
        <v>3351</v>
      </c>
      <c r="B301" s="40" t="s">
        <v>3352</v>
      </c>
      <c r="C301" s="47">
        <v>130.16</v>
      </c>
      <c r="D301" s="48">
        <f t="shared" si="4"/>
        <v>104.128</v>
      </c>
    </row>
    <row r="302" spans="1:4" x14ac:dyDescent="0.2">
      <c r="A302" s="38" t="s">
        <v>3353</v>
      </c>
      <c r="B302" s="40" t="s">
        <v>3354</v>
      </c>
      <c r="C302" s="47">
        <v>130.16</v>
      </c>
      <c r="D302" s="48">
        <f t="shared" si="4"/>
        <v>104.128</v>
      </c>
    </row>
    <row r="303" spans="1:4" x14ac:dyDescent="0.2">
      <c r="A303" s="38" t="s">
        <v>3355</v>
      </c>
      <c r="B303" s="40" t="s">
        <v>3356</v>
      </c>
      <c r="C303" s="47">
        <v>130.16</v>
      </c>
      <c r="D303" s="48">
        <f t="shared" si="4"/>
        <v>104.128</v>
      </c>
    </row>
    <row r="304" spans="1:4" x14ac:dyDescent="0.2">
      <c r="A304" s="38" t="s">
        <v>3357</v>
      </c>
      <c r="B304" s="40" t="s">
        <v>3358</v>
      </c>
      <c r="C304" s="47">
        <v>130.16</v>
      </c>
      <c r="D304" s="48">
        <f t="shared" si="4"/>
        <v>104.128</v>
      </c>
    </row>
    <row r="305" spans="1:4" x14ac:dyDescent="0.2">
      <c r="A305" s="38" t="s">
        <v>3359</v>
      </c>
      <c r="B305" s="40" t="s">
        <v>3360</v>
      </c>
      <c r="C305" s="47">
        <v>195.23</v>
      </c>
      <c r="D305" s="48">
        <f t="shared" si="4"/>
        <v>156.184</v>
      </c>
    </row>
    <row r="306" spans="1:4" x14ac:dyDescent="0.2">
      <c r="A306" s="38" t="s">
        <v>3361</v>
      </c>
      <c r="B306" s="40" t="s">
        <v>3362</v>
      </c>
      <c r="C306" s="47">
        <v>293.47000000000003</v>
      </c>
      <c r="D306" s="48">
        <f t="shared" si="4"/>
        <v>234.77600000000004</v>
      </c>
    </row>
    <row r="307" spans="1:4" x14ac:dyDescent="0.2">
      <c r="A307" s="38" t="s">
        <v>3363</v>
      </c>
      <c r="B307" s="40" t="s">
        <v>3364</v>
      </c>
      <c r="C307" s="47">
        <v>88.38</v>
      </c>
      <c r="D307" s="48">
        <f t="shared" si="4"/>
        <v>70.703999999999994</v>
      </c>
    </row>
    <row r="308" spans="1:4" x14ac:dyDescent="0.2">
      <c r="A308" s="38" t="s">
        <v>3365</v>
      </c>
      <c r="B308" s="40" t="s">
        <v>3366</v>
      </c>
      <c r="C308" s="47">
        <v>195.23</v>
      </c>
      <c r="D308" s="48">
        <f t="shared" si="4"/>
        <v>156.184</v>
      </c>
    </row>
    <row r="309" spans="1:4" x14ac:dyDescent="0.2">
      <c r="A309" s="38" t="s">
        <v>3367</v>
      </c>
      <c r="B309" s="40" t="s">
        <v>3368</v>
      </c>
      <c r="C309" s="47">
        <v>195.23</v>
      </c>
      <c r="D309" s="48">
        <f t="shared" si="4"/>
        <v>156.184</v>
      </c>
    </row>
    <row r="310" spans="1:4" x14ac:dyDescent="0.2">
      <c r="A310" s="38" t="s">
        <v>3369</v>
      </c>
      <c r="B310" s="40" t="s">
        <v>3370</v>
      </c>
      <c r="C310" s="47">
        <v>195.23</v>
      </c>
      <c r="D310" s="48">
        <f t="shared" si="4"/>
        <v>156.184</v>
      </c>
    </row>
    <row r="311" spans="1:4" x14ac:dyDescent="0.2">
      <c r="A311" s="38" t="s">
        <v>3371</v>
      </c>
      <c r="B311" s="40" t="s">
        <v>3372</v>
      </c>
      <c r="C311" s="47">
        <v>195.23</v>
      </c>
      <c r="D311" s="48">
        <f t="shared" si="4"/>
        <v>156.184</v>
      </c>
    </row>
    <row r="312" spans="1:4" x14ac:dyDescent="0.2">
      <c r="A312" s="38" t="s">
        <v>3373</v>
      </c>
      <c r="B312" s="40" t="s">
        <v>3374</v>
      </c>
      <c r="C312" s="47">
        <v>293.47000000000003</v>
      </c>
      <c r="D312" s="48">
        <f t="shared" si="4"/>
        <v>234.77600000000004</v>
      </c>
    </row>
    <row r="313" spans="1:4" x14ac:dyDescent="0.2">
      <c r="A313" s="38" t="s">
        <v>3375</v>
      </c>
      <c r="B313" s="40" t="s">
        <v>3376</v>
      </c>
      <c r="C313" s="47">
        <v>293.47000000000003</v>
      </c>
      <c r="D313" s="48">
        <f t="shared" si="4"/>
        <v>234.77600000000004</v>
      </c>
    </row>
    <row r="314" spans="1:4" x14ac:dyDescent="0.2">
      <c r="A314" s="38" t="s">
        <v>3377</v>
      </c>
      <c r="B314" s="40" t="s">
        <v>3378</v>
      </c>
      <c r="C314" s="47">
        <v>195.23</v>
      </c>
      <c r="D314" s="48">
        <f t="shared" si="4"/>
        <v>156.184</v>
      </c>
    </row>
    <row r="315" spans="1:4" x14ac:dyDescent="0.2">
      <c r="A315" s="38" t="s">
        <v>3379</v>
      </c>
      <c r="B315" s="40" t="s">
        <v>3380</v>
      </c>
      <c r="C315" s="47">
        <v>195.23</v>
      </c>
      <c r="D315" s="48">
        <f t="shared" si="4"/>
        <v>156.184</v>
      </c>
    </row>
    <row r="316" spans="1:4" x14ac:dyDescent="0.2">
      <c r="A316" s="38" t="s">
        <v>3381</v>
      </c>
      <c r="B316" s="40" t="s">
        <v>3382</v>
      </c>
      <c r="C316" s="47">
        <v>195.23</v>
      </c>
      <c r="D316" s="48">
        <f t="shared" si="4"/>
        <v>156.184</v>
      </c>
    </row>
    <row r="317" spans="1:4" x14ac:dyDescent="0.2">
      <c r="A317" s="38" t="s">
        <v>3383</v>
      </c>
      <c r="B317" s="40" t="s">
        <v>3384</v>
      </c>
      <c r="C317" s="47">
        <v>130.16</v>
      </c>
      <c r="D317" s="48">
        <f t="shared" si="4"/>
        <v>104.128</v>
      </c>
    </row>
    <row r="318" spans="1:4" x14ac:dyDescent="0.2">
      <c r="A318" s="38" t="s">
        <v>3385</v>
      </c>
      <c r="B318" s="40" t="s">
        <v>3386</v>
      </c>
      <c r="C318" s="47">
        <v>195.23</v>
      </c>
      <c r="D318" s="48">
        <f t="shared" si="4"/>
        <v>156.184</v>
      </c>
    </row>
    <row r="319" spans="1:4" x14ac:dyDescent="0.2">
      <c r="A319" s="38" t="s">
        <v>3387</v>
      </c>
      <c r="B319" s="40" t="s">
        <v>3388</v>
      </c>
      <c r="C319" s="47">
        <v>293.47000000000003</v>
      </c>
      <c r="D319" s="48">
        <f t="shared" si="4"/>
        <v>234.77600000000004</v>
      </c>
    </row>
    <row r="320" spans="1:4" x14ac:dyDescent="0.2">
      <c r="A320" s="38" t="s">
        <v>3389</v>
      </c>
      <c r="B320" s="40" t="s">
        <v>3390</v>
      </c>
      <c r="C320" s="47">
        <v>293.47000000000003</v>
      </c>
      <c r="D320" s="48">
        <f t="shared" si="4"/>
        <v>234.77600000000004</v>
      </c>
    </row>
    <row r="321" spans="1:4" x14ac:dyDescent="0.2">
      <c r="A321" s="38" t="s">
        <v>3391</v>
      </c>
      <c r="B321" s="40" t="s">
        <v>3392</v>
      </c>
      <c r="C321" s="47">
        <v>195.23</v>
      </c>
      <c r="D321" s="48">
        <f t="shared" si="4"/>
        <v>156.184</v>
      </c>
    </row>
    <row r="322" spans="1:4" x14ac:dyDescent="0.2">
      <c r="A322" s="38" t="s">
        <v>3393</v>
      </c>
      <c r="B322" s="40" t="s">
        <v>3394</v>
      </c>
      <c r="C322" s="47">
        <v>88.38</v>
      </c>
      <c r="D322" s="48">
        <f t="shared" ref="D322:D385" si="5">C322*0.8</f>
        <v>70.703999999999994</v>
      </c>
    </row>
    <row r="323" spans="1:4" x14ac:dyDescent="0.2">
      <c r="A323" s="38" t="s">
        <v>3395</v>
      </c>
      <c r="B323" s="40" t="s">
        <v>3396</v>
      </c>
      <c r="C323" s="47">
        <v>88.38</v>
      </c>
      <c r="D323" s="48">
        <f t="shared" si="5"/>
        <v>70.703999999999994</v>
      </c>
    </row>
    <row r="324" spans="1:4" x14ac:dyDescent="0.2">
      <c r="A324" s="38" t="s">
        <v>3397</v>
      </c>
      <c r="B324" s="40" t="s">
        <v>3398</v>
      </c>
      <c r="C324" s="47">
        <v>293.47000000000003</v>
      </c>
      <c r="D324" s="48">
        <f t="shared" si="5"/>
        <v>234.77600000000004</v>
      </c>
    </row>
    <row r="325" spans="1:4" x14ac:dyDescent="0.2">
      <c r="A325" s="38" t="s">
        <v>3399</v>
      </c>
      <c r="B325" s="40" t="s">
        <v>3400</v>
      </c>
      <c r="C325" s="47">
        <v>293.47000000000003</v>
      </c>
      <c r="D325" s="48">
        <f t="shared" si="5"/>
        <v>234.77600000000004</v>
      </c>
    </row>
    <row r="326" spans="1:4" x14ac:dyDescent="0.2">
      <c r="A326" s="38" t="s">
        <v>3401</v>
      </c>
      <c r="B326" s="40" t="s">
        <v>3402</v>
      </c>
      <c r="C326" s="47">
        <v>195.23</v>
      </c>
      <c r="D326" s="48">
        <f t="shared" si="5"/>
        <v>156.184</v>
      </c>
    </row>
    <row r="327" spans="1:4" x14ac:dyDescent="0.2">
      <c r="A327" s="38" t="s">
        <v>3403</v>
      </c>
      <c r="B327" s="40" t="s">
        <v>3404</v>
      </c>
      <c r="C327" s="47">
        <v>293.47000000000003</v>
      </c>
      <c r="D327" s="48">
        <f t="shared" si="5"/>
        <v>234.77600000000004</v>
      </c>
    </row>
    <row r="328" spans="1:4" x14ac:dyDescent="0.2">
      <c r="A328" s="38" t="s">
        <v>3405</v>
      </c>
      <c r="B328" s="40" t="s">
        <v>3406</v>
      </c>
      <c r="C328" s="47">
        <v>293.47000000000003</v>
      </c>
      <c r="D328" s="48">
        <f t="shared" si="5"/>
        <v>234.77600000000004</v>
      </c>
    </row>
    <row r="329" spans="1:4" x14ac:dyDescent="0.2">
      <c r="A329" s="38" t="s">
        <v>3407</v>
      </c>
      <c r="B329" s="40" t="s">
        <v>3408</v>
      </c>
      <c r="C329" s="47">
        <v>293.47000000000003</v>
      </c>
      <c r="D329" s="48">
        <f t="shared" si="5"/>
        <v>234.77600000000004</v>
      </c>
    </row>
    <row r="330" spans="1:4" x14ac:dyDescent="0.2">
      <c r="A330" s="38" t="s">
        <v>3409</v>
      </c>
      <c r="B330" s="40" t="s">
        <v>3410</v>
      </c>
      <c r="C330" s="47">
        <v>293.47000000000003</v>
      </c>
      <c r="D330" s="48">
        <f t="shared" si="5"/>
        <v>234.77600000000004</v>
      </c>
    </row>
    <row r="331" spans="1:4" x14ac:dyDescent="0.2">
      <c r="A331" s="38" t="s">
        <v>3411</v>
      </c>
      <c r="B331" s="40" t="s">
        <v>3412</v>
      </c>
      <c r="C331" s="47">
        <v>293.47000000000003</v>
      </c>
      <c r="D331" s="48">
        <f t="shared" si="5"/>
        <v>234.77600000000004</v>
      </c>
    </row>
    <row r="332" spans="1:4" x14ac:dyDescent="0.2">
      <c r="A332" s="38" t="s">
        <v>3413</v>
      </c>
      <c r="B332" s="40" t="s">
        <v>3414</v>
      </c>
      <c r="C332" s="47">
        <v>130.16</v>
      </c>
      <c r="D332" s="48">
        <f t="shared" si="5"/>
        <v>104.128</v>
      </c>
    </row>
    <row r="333" spans="1:4" x14ac:dyDescent="0.2">
      <c r="A333" s="38" t="s">
        <v>3415</v>
      </c>
      <c r="B333" s="40" t="s">
        <v>3416</v>
      </c>
      <c r="C333" s="47">
        <v>293.47000000000003</v>
      </c>
      <c r="D333" s="48">
        <f t="shared" si="5"/>
        <v>234.77600000000004</v>
      </c>
    </row>
    <row r="334" spans="1:4" x14ac:dyDescent="0.2">
      <c r="A334" s="38" t="s">
        <v>3417</v>
      </c>
      <c r="B334" s="40" t="s">
        <v>3418</v>
      </c>
      <c r="C334" s="47">
        <v>293.47000000000003</v>
      </c>
      <c r="D334" s="48">
        <f t="shared" si="5"/>
        <v>234.77600000000004</v>
      </c>
    </row>
    <row r="335" spans="1:4" x14ac:dyDescent="0.2">
      <c r="A335" s="38" t="s">
        <v>3419</v>
      </c>
      <c r="B335" s="40" t="s">
        <v>3420</v>
      </c>
      <c r="C335" s="47">
        <v>293.47000000000003</v>
      </c>
      <c r="D335" s="48">
        <f t="shared" si="5"/>
        <v>234.77600000000004</v>
      </c>
    </row>
    <row r="336" spans="1:4" x14ac:dyDescent="0.2">
      <c r="A336" s="38" t="s">
        <v>3421</v>
      </c>
      <c r="B336" s="40" t="s">
        <v>3422</v>
      </c>
      <c r="C336" s="47">
        <v>195.23</v>
      </c>
      <c r="D336" s="48">
        <f t="shared" si="5"/>
        <v>156.184</v>
      </c>
    </row>
    <row r="337" spans="1:4" x14ac:dyDescent="0.2">
      <c r="A337" s="38" t="s">
        <v>3423</v>
      </c>
      <c r="B337" s="40" t="s">
        <v>3424</v>
      </c>
      <c r="C337" s="47">
        <v>195.23</v>
      </c>
      <c r="D337" s="48">
        <f t="shared" si="5"/>
        <v>156.184</v>
      </c>
    </row>
    <row r="338" spans="1:4" x14ac:dyDescent="0.2">
      <c r="A338" s="38" t="s">
        <v>3425</v>
      </c>
      <c r="B338" s="40" t="s">
        <v>3426</v>
      </c>
      <c r="C338" s="47">
        <v>130.16</v>
      </c>
      <c r="D338" s="48">
        <f t="shared" si="5"/>
        <v>104.128</v>
      </c>
    </row>
    <row r="339" spans="1:4" x14ac:dyDescent="0.2">
      <c r="A339" s="38" t="s">
        <v>3427</v>
      </c>
      <c r="B339" s="40" t="s">
        <v>3428</v>
      </c>
      <c r="C339" s="47">
        <v>195.23</v>
      </c>
      <c r="D339" s="48">
        <f t="shared" si="5"/>
        <v>156.184</v>
      </c>
    </row>
    <row r="340" spans="1:4" x14ac:dyDescent="0.2">
      <c r="A340" s="38" t="s">
        <v>3429</v>
      </c>
      <c r="B340" s="40" t="s">
        <v>3430</v>
      </c>
      <c r="C340" s="47">
        <v>130.16</v>
      </c>
      <c r="D340" s="48">
        <f t="shared" si="5"/>
        <v>104.128</v>
      </c>
    </row>
    <row r="341" spans="1:4" x14ac:dyDescent="0.2">
      <c r="A341" s="38" t="s">
        <v>3431</v>
      </c>
      <c r="B341" s="40" t="s">
        <v>3432</v>
      </c>
      <c r="C341" s="47">
        <v>195.23</v>
      </c>
      <c r="D341" s="48">
        <f t="shared" si="5"/>
        <v>156.184</v>
      </c>
    </row>
    <row r="342" spans="1:4" x14ac:dyDescent="0.2">
      <c r="A342" s="38" t="s">
        <v>3433</v>
      </c>
      <c r="B342" s="40" t="s">
        <v>3434</v>
      </c>
      <c r="C342" s="47">
        <v>130.16</v>
      </c>
      <c r="D342" s="48">
        <f t="shared" si="5"/>
        <v>104.128</v>
      </c>
    </row>
    <row r="343" spans="1:4" x14ac:dyDescent="0.2">
      <c r="A343" s="38" t="s">
        <v>3435</v>
      </c>
      <c r="B343" s="40" t="s">
        <v>3436</v>
      </c>
      <c r="C343" s="47">
        <v>130.16</v>
      </c>
      <c r="D343" s="48">
        <f t="shared" si="5"/>
        <v>104.128</v>
      </c>
    </row>
    <row r="344" spans="1:4" x14ac:dyDescent="0.2">
      <c r="A344" s="38" t="s">
        <v>3437</v>
      </c>
      <c r="B344" s="40" t="s">
        <v>3438</v>
      </c>
      <c r="C344" s="47">
        <v>130.16</v>
      </c>
      <c r="D344" s="48">
        <f t="shared" si="5"/>
        <v>104.128</v>
      </c>
    </row>
    <row r="345" spans="1:4" x14ac:dyDescent="0.2">
      <c r="A345" s="38" t="s">
        <v>3439</v>
      </c>
      <c r="B345" s="40" t="s">
        <v>3440</v>
      </c>
      <c r="C345" s="47">
        <v>130.16</v>
      </c>
      <c r="D345" s="48">
        <f t="shared" si="5"/>
        <v>104.128</v>
      </c>
    </row>
    <row r="346" spans="1:4" x14ac:dyDescent="0.2">
      <c r="A346" s="38" t="s">
        <v>3441</v>
      </c>
      <c r="B346" s="40" t="s">
        <v>3442</v>
      </c>
      <c r="C346" s="47">
        <v>130.16</v>
      </c>
      <c r="D346" s="48">
        <f t="shared" si="5"/>
        <v>104.128</v>
      </c>
    </row>
    <row r="347" spans="1:4" x14ac:dyDescent="0.2">
      <c r="A347" s="38" t="s">
        <v>3443</v>
      </c>
      <c r="B347" s="40" t="s">
        <v>3444</v>
      </c>
      <c r="C347" s="47">
        <v>195.23</v>
      </c>
      <c r="D347" s="48">
        <f t="shared" si="5"/>
        <v>156.184</v>
      </c>
    </row>
    <row r="348" spans="1:4" x14ac:dyDescent="0.2">
      <c r="A348" s="38" t="s">
        <v>3445</v>
      </c>
      <c r="B348" s="40" t="s">
        <v>3446</v>
      </c>
      <c r="C348" s="47">
        <v>293.47000000000003</v>
      </c>
      <c r="D348" s="48">
        <f t="shared" si="5"/>
        <v>234.77600000000004</v>
      </c>
    </row>
    <row r="349" spans="1:4" x14ac:dyDescent="0.2">
      <c r="A349" s="38" t="s">
        <v>3447</v>
      </c>
      <c r="B349" s="40" t="s">
        <v>3448</v>
      </c>
      <c r="C349" s="47">
        <v>293.47000000000003</v>
      </c>
      <c r="D349" s="48">
        <f t="shared" si="5"/>
        <v>234.77600000000004</v>
      </c>
    </row>
    <row r="350" spans="1:4" x14ac:dyDescent="0.2">
      <c r="A350" s="38" t="s">
        <v>3449</v>
      </c>
      <c r="B350" s="40" t="s">
        <v>3450</v>
      </c>
      <c r="C350" s="47">
        <v>586.94000000000005</v>
      </c>
      <c r="D350" s="48">
        <f t="shared" si="5"/>
        <v>469.55200000000008</v>
      </c>
    </row>
    <row r="351" spans="1:4" x14ac:dyDescent="0.2">
      <c r="A351" s="38" t="s">
        <v>3451</v>
      </c>
      <c r="B351" s="40" t="s">
        <v>3452</v>
      </c>
      <c r="C351" s="47">
        <v>586.94000000000005</v>
      </c>
      <c r="D351" s="48">
        <f t="shared" si="5"/>
        <v>469.55200000000008</v>
      </c>
    </row>
    <row r="352" spans="1:4" x14ac:dyDescent="0.2">
      <c r="A352" s="38" t="s">
        <v>3453</v>
      </c>
      <c r="B352" s="40" t="s">
        <v>3454</v>
      </c>
      <c r="C352" s="47">
        <v>880.41</v>
      </c>
      <c r="D352" s="48">
        <f t="shared" si="5"/>
        <v>704.32799999999997</v>
      </c>
    </row>
    <row r="353" spans="1:4" x14ac:dyDescent="0.2">
      <c r="A353" s="38" t="s">
        <v>3455</v>
      </c>
      <c r="B353" s="40" t="s">
        <v>3456</v>
      </c>
      <c r="C353" s="47">
        <v>880.41</v>
      </c>
      <c r="D353" s="48">
        <f t="shared" si="5"/>
        <v>704.32799999999997</v>
      </c>
    </row>
    <row r="354" spans="1:4" x14ac:dyDescent="0.2">
      <c r="A354" s="38" t="s">
        <v>3457</v>
      </c>
      <c r="B354" s="40" t="s">
        <v>3458</v>
      </c>
      <c r="C354" s="47">
        <v>1173.8800000000001</v>
      </c>
      <c r="D354" s="48">
        <f t="shared" si="5"/>
        <v>939.10400000000016</v>
      </c>
    </row>
    <row r="355" spans="1:4" x14ac:dyDescent="0.2">
      <c r="A355" s="38" t="s">
        <v>3459</v>
      </c>
      <c r="B355" s="40" t="s">
        <v>3460</v>
      </c>
      <c r="C355" s="47">
        <v>1173.8800000000001</v>
      </c>
      <c r="D355" s="48">
        <f t="shared" si="5"/>
        <v>939.10400000000016</v>
      </c>
    </row>
    <row r="356" spans="1:4" x14ac:dyDescent="0.2">
      <c r="A356" s="38" t="s">
        <v>3461</v>
      </c>
      <c r="B356" s="40" t="s">
        <v>3462</v>
      </c>
      <c r="C356" s="47">
        <v>1467.35</v>
      </c>
      <c r="D356" s="48">
        <f t="shared" si="5"/>
        <v>1173.8799999999999</v>
      </c>
    </row>
    <row r="357" spans="1:4" x14ac:dyDescent="0.2">
      <c r="A357" s="38" t="s">
        <v>3463</v>
      </c>
      <c r="B357" s="40" t="s">
        <v>3464</v>
      </c>
      <c r="C357" s="47">
        <v>1467.35</v>
      </c>
      <c r="D357" s="48">
        <f t="shared" si="5"/>
        <v>1173.8799999999999</v>
      </c>
    </row>
    <row r="358" spans="1:4" x14ac:dyDescent="0.2">
      <c r="A358" s="38" t="s">
        <v>3465</v>
      </c>
      <c r="B358" s="40" t="s">
        <v>3466</v>
      </c>
      <c r="C358" s="47">
        <v>130.16</v>
      </c>
      <c r="D358" s="48">
        <f t="shared" si="5"/>
        <v>104.128</v>
      </c>
    </row>
    <row r="359" spans="1:4" x14ac:dyDescent="0.2">
      <c r="A359" s="38" t="s">
        <v>3467</v>
      </c>
      <c r="B359" s="40" t="s">
        <v>3468</v>
      </c>
      <c r="C359" s="47">
        <v>130.16</v>
      </c>
      <c r="D359" s="48">
        <f t="shared" si="5"/>
        <v>104.128</v>
      </c>
    </row>
    <row r="360" spans="1:4" x14ac:dyDescent="0.2">
      <c r="A360" s="38" t="s">
        <v>3469</v>
      </c>
      <c r="B360" s="40" t="s">
        <v>3470</v>
      </c>
      <c r="C360" s="47">
        <v>195.23</v>
      </c>
      <c r="D360" s="48">
        <f t="shared" si="5"/>
        <v>156.184</v>
      </c>
    </row>
    <row r="361" spans="1:4" x14ac:dyDescent="0.2">
      <c r="A361" s="38" t="s">
        <v>3471</v>
      </c>
      <c r="B361" s="40" t="s">
        <v>3472</v>
      </c>
      <c r="C361" s="47">
        <v>130.16</v>
      </c>
      <c r="D361" s="48">
        <f t="shared" si="5"/>
        <v>104.128</v>
      </c>
    </row>
    <row r="362" spans="1:4" x14ac:dyDescent="0.2">
      <c r="A362" s="38" t="s">
        <v>3473</v>
      </c>
      <c r="B362" s="40" t="s">
        <v>3474</v>
      </c>
      <c r="C362" s="47">
        <v>130.16</v>
      </c>
      <c r="D362" s="48">
        <f t="shared" si="5"/>
        <v>104.128</v>
      </c>
    </row>
    <row r="363" spans="1:4" x14ac:dyDescent="0.2">
      <c r="A363" s="38" t="s">
        <v>3475</v>
      </c>
      <c r="B363" s="40" t="s">
        <v>3476</v>
      </c>
      <c r="C363" s="47">
        <v>130.16</v>
      </c>
      <c r="D363" s="48">
        <f t="shared" si="5"/>
        <v>104.128</v>
      </c>
    </row>
    <row r="364" spans="1:4" x14ac:dyDescent="0.2">
      <c r="A364" s="38" t="s">
        <v>3477</v>
      </c>
      <c r="B364" s="40" t="s">
        <v>3478</v>
      </c>
      <c r="C364" s="47">
        <v>130.16</v>
      </c>
      <c r="D364" s="48">
        <f t="shared" si="5"/>
        <v>104.128</v>
      </c>
    </row>
    <row r="365" spans="1:4" x14ac:dyDescent="0.2">
      <c r="A365" s="38" t="s">
        <v>3479</v>
      </c>
      <c r="B365" s="40" t="s">
        <v>3480</v>
      </c>
      <c r="C365" s="47">
        <v>130.16</v>
      </c>
      <c r="D365" s="48">
        <f t="shared" si="5"/>
        <v>104.128</v>
      </c>
    </row>
    <row r="366" spans="1:4" x14ac:dyDescent="0.2">
      <c r="A366" s="38" t="s">
        <v>3481</v>
      </c>
      <c r="B366" s="40" t="s">
        <v>3482</v>
      </c>
      <c r="C366" s="47">
        <v>130.16</v>
      </c>
      <c r="D366" s="48">
        <f t="shared" si="5"/>
        <v>104.128</v>
      </c>
    </row>
    <row r="367" spans="1:4" x14ac:dyDescent="0.2">
      <c r="A367" s="38" t="s">
        <v>3483</v>
      </c>
      <c r="B367" s="40" t="s">
        <v>3484</v>
      </c>
      <c r="C367" s="47">
        <v>130.16</v>
      </c>
      <c r="D367" s="48">
        <f t="shared" si="5"/>
        <v>104.128</v>
      </c>
    </row>
    <row r="368" spans="1:4" x14ac:dyDescent="0.2">
      <c r="A368" s="38" t="s">
        <v>3485</v>
      </c>
      <c r="B368" s="40" t="s">
        <v>3486</v>
      </c>
      <c r="C368" s="47">
        <v>130.16</v>
      </c>
      <c r="D368" s="48">
        <f t="shared" si="5"/>
        <v>104.128</v>
      </c>
    </row>
    <row r="369" spans="1:4" x14ac:dyDescent="0.2">
      <c r="A369" s="38" t="s">
        <v>3487</v>
      </c>
      <c r="B369" s="40" t="s">
        <v>3488</v>
      </c>
      <c r="C369" s="47">
        <v>130.16</v>
      </c>
      <c r="D369" s="48">
        <f t="shared" si="5"/>
        <v>104.128</v>
      </c>
    </row>
    <row r="370" spans="1:4" x14ac:dyDescent="0.2">
      <c r="A370" s="38" t="s">
        <v>3489</v>
      </c>
      <c r="B370" s="40" t="s">
        <v>3490</v>
      </c>
      <c r="C370" s="47">
        <v>130.16</v>
      </c>
      <c r="D370" s="48">
        <f t="shared" si="5"/>
        <v>104.128</v>
      </c>
    </row>
    <row r="371" spans="1:4" x14ac:dyDescent="0.2">
      <c r="A371" s="38" t="s">
        <v>3491</v>
      </c>
      <c r="B371" s="40" t="s">
        <v>3492</v>
      </c>
      <c r="C371" s="47">
        <v>130.16</v>
      </c>
      <c r="D371" s="48">
        <f t="shared" si="5"/>
        <v>104.128</v>
      </c>
    </row>
    <row r="372" spans="1:4" x14ac:dyDescent="0.2">
      <c r="A372" s="38" t="s">
        <v>3493</v>
      </c>
      <c r="B372" s="40" t="s">
        <v>3494</v>
      </c>
      <c r="C372" s="47">
        <v>130.16</v>
      </c>
      <c r="D372" s="48">
        <f t="shared" si="5"/>
        <v>104.128</v>
      </c>
    </row>
    <row r="373" spans="1:4" x14ac:dyDescent="0.2">
      <c r="A373" s="38" t="s">
        <v>3495</v>
      </c>
      <c r="B373" s="40" t="s">
        <v>3496</v>
      </c>
      <c r="C373" s="47">
        <v>130.16</v>
      </c>
      <c r="D373" s="48">
        <f t="shared" si="5"/>
        <v>104.128</v>
      </c>
    </row>
    <row r="374" spans="1:4" x14ac:dyDescent="0.2">
      <c r="A374" s="38" t="s">
        <v>3497</v>
      </c>
      <c r="B374" s="40" t="s">
        <v>3498</v>
      </c>
      <c r="C374" s="47">
        <v>130.16</v>
      </c>
      <c r="D374" s="48">
        <f t="shared" si="5"/>
        <v>104.128</v>
      </c>
    </row>
    <row r="375" spans="1:4" x14ac:dyDescent="0.2">
      <c r="A375" s="38" t="s">
        <v>3499</v>
      </c>
      <c r="B375" s="40" t="s">
        <v>3500</v>
      </c>
      <c r="C375" s="47">
        <v>130.16</v>
      </c>
      <c r="D375" s="48">
        <f t="shared" si="5"/>
        <v>104.128</v>
      </c>
    </row>
    <row r="376" spans="1:4" x14ac:dyDescent="0.2">
      <c r="A376" s="38" t="s">
        <v>3501</v>
      </c>
      <c r="B376" s="40" t="s">
        <v>3502</v>
      </c>
      <c r="C376" s="47">
        <v>130.16</v>
      </c>
      <c r="D376" s="48">
        <f t="shared" si="5"/>
        <v>104.128</v>
      </c>
    </row>
    <row r="377" spans="1:4" x14ac:dyDescent="0.2">
      <c r="A377" s="38" t="s">
        <v>3503</v>
      </c>
      <c r="B377" s="40" t="s">
        <v>3504</v>
      </c>
      <c r="C377" s="47">
        <v>130.16</v>
      </c>
      <c r="D377" s="48">
        <f t="shared" si="5"/>
        <v>104.128</v>
      </c>
    </row>
    <row r="378" spans="1:4" x14ac:dyDescent="0.2">
      <c r="A378" s="38" t="s">
        <v>166</v>
      </c>
      <c r="B378" s="40" t="s">
        <v>167</v>
      </c>
      <c r="C378" s="47">
        <v>130.16</v>
      </c>
      <c r="D378" s="48">
        <f t="shared" si="5"/>
        <v>104.128</v>
      </c>
    </row>
    <row r="379" spans="1:4" x14ac:dyDescent="0.2">
      <c r="A379" s="38" t="s">
        <v>3505</v>
      </c>
      <c r="B379" s="40" t="s">
        <v>3506</v>
      </c>
      <c r="C379" s="47">
        <v>130.16</v>
      </c>
      <c r="D379" s="48">
        <f t="shared" si="5"/>
        <v>104.128</v>
      </c>
    </row>
    <row r="380" spans="1:4" x14ac:dyDescent="0.2">
      <c r="A380" s="38" t="s">
        <v>473</v>
      </c>
      <c r="B380" s="40" t="s">
        <v>474</v>
      </c>
      <c r="C380" s="47">
        <v>130.16</v>
      </c>
      <c r="D380" s="48">
        <f t="shared" si="5"/>
        <v>104.128</v>
      </c>
    </row>
    <row r="381" spans="1:4" x14ac:dyDescent="0.2">
      <c r="A381" s="38" t="s">
        <v>3507</v>
      </c>
      <c r="B381" s="40" t="s">
        <v>3508</v>
      </c>
      <c r="C381" s="47">
        <v>293.47000000000003</v>
      </c>
      <c r="D381" s="48">
        <f t="shared" si="5"/>
        <v>234.77600000000004</v>
      </c>
    </row>
    <row r="382" spans="1:4" x14ac:dyDescent="0.2">
      <c r="A382" s="38" t="s">
        <v>3509</v>
      </c>
      <c r="B382" s="40" t="s">
        <v>3510</v>
      </c>
      <c r="C382" s="47">
        <v>44.19</v>
      </c>
      <c r="D382" s="48">
        <f t="shared" si="5"/>
        <v>35.351999999999997</v>
      </c>
    </row>
    <row r="383" spans="1:4" x14ac:dyDescent="0.2">
      <c r="A383" s="38" t="s">
        <v>3511</v>
      </c>
      <c r="B383" s="40" t="s">
        <v>3512</v>
      </c>
      <c r="C383" s="47">
        <v>44.19</v>
      </c>
      <c r="D383" s="48">
        <f t="shared" si="5"/>
        <v>35.351999999999997</v>
      </c>
    </row>
    <row r="384" spans="1:4" x14ac:dyDescent="0.2">
      <c r="A384" s="38" t="s">
        <v>3513</v>
      </c>
      <c r="B384" s="40" t="s">
        <v>3514</v>
      </c>
      <c r="C384" s="47">
        <v>44.19</v>
      </c>
      <c r="D384" s="48">
        <f t="shared" si="5"/>
        <v>35.351999999999997</v>
      </c>
    </row>
    <row r="385" spans="1:4" x14ac:dyDescent="0.2">
      <c r="A385" s="38" t="s">
        <v>3515</v>
      </c>
      <c r="B385" s="40" t="s">
        <v>3516</v>
      </c>
      <c r="C385" s="47">
        <v>44.19</v>
      </c>
      <c r="D385" s="48">
        <f t="shared" si="5"/>
        <v>35.351999999999997</v>
      </c>
    </row>
    <row r="386" spans="1:4" x14ac:dyDescent="0.2">
      <c r="A386" s="38" t="s">
        <v>3517</v>
      </c>
      <c r="B386" s="40" t="s">
        <v>3518</v>
      </c>
      <c r="C386" s="47">
        <v>44.19</v>
      </c>
      <c r="D386" s="48">
        <f t="shared" ref="D386:D449" si="6">C386*0.8</f>
        <v>35.351999999999997</v>
      </c>
    </row>
    <row r="387" spans="1:4" x14ac:dyDescent="0.2">
      <c r="A387" s="38" t="s">
        <v>3519</v>
      </c>
      <c r="B387" s="40" t="s">
        <v>3520</v>
      </c>
      <c r="C387" s="47">
        <v>44.19</v>
      </c>
      <c r="D387" s="48">
        <f t="shared" si="6"/>
        <v>35.351999999999997</v>
      </c>
    </row>
    <row r="388" spans="1:4" x14ac:dyDescent="0.2">
      <c r="A388" s="38" t="s">
        <v>3521</v>
      </c>
      <c r="B388" s="40" t="s">
        <v>3522</v>
      </c>
      <c r="C388" s="47">
        <v>44.19</v>
      </c>
      <c r="D388" s="48">
        <f t="shared" si="6"/>
        <v>35.351999999999997</v>
      </c>
    </row>
    <row r="389" spans="1:4" x14ac:dyDescent="0.2">
      <c r="A389" s="38" t="s">
        <v>3523</v>
      </c>
      <c r="B389" s="40" t="s">
        <v>3524</v>
      </c>
      <c r="C389" s="47">
        <v>44.19</v>
      </c>
      <c r="D389" s="48">
        <f t="shared" si="6"/>
        <v>35.351999999999997</v>
      </c>
    </row>
    <row r="390" spans="1:4" x14ac:dyDescent="0.2">
      <c r="A390" s="38" t="s">
        <v>3525</v>
      </c>
      <c r="B390" s="40" t="s">
        <v>3526</v>
      </c>
      <c r="C390" s="47">
        <v>44.19</v>
      </c>
      <c r="D390" s="48">
        <f t="shared" si="6"/>
        <v>35.351999999999997</v>
      </c>
    </row>
    <row r="391" spans="1:4" x14ac:dyDescent="0.2">
      <c r="A391" s="38" t="s">
        <v>3527</v>
      </c>
      <c r="B391" s="40" t="s">
        <v>3528</v>
      </c>
      <c r="C391" s="47">
        <v>44.19</v>
      </c>
      <c r="D391" s="48">
        <f t="shared" si="6"/>
        <v>35.351999999999997</v>
      </c>
    </row>
    <row r="392" spans="1:4" x14ac:dyDescent="0.2">
      <c r="A392" s="38" t="s">
        <v>3529</v>
      </c>
      <c r="B392" s="40" t="s">
        <v>3530</v>
      </c>
      <c r="C392" s="47">
        <v>44.19</v>
      </c>
      <c r="D392" s="48">
        <f t="shared" si="6"/>
        <v>35.351999999999997</v>
      </c>
    </row>
    <row r="393" spans="1:4" x14ac:dyDescent="0.2">
      <c r="A393" s="38" t="s">
        <v>3531</v>
      </c>
      <c r="B393" s="40" t="s">
        <v>3532</v>
      </c>
      <c r="C393" s="47">
        <v>130.16</v>
      </c>
      <c r="D393" s="48">
        <f t="shared" si="6"/>
        <v>104.128</v>
      </c>
    </row>
    <row r="394" spans="1:4" x14ac:dyDescent="0.2">
      <c r="A394" s="38" t="s">
        <v>3533</v>
      </c>
      <c r="B394" s="40" t="s">
        <v>3534</v>
      </c>
      <c r="C394" s="47">
        <v>130.16</v>
      </c>
      <c r="D394" s="48">
        <f t="shared" si="6"/>
        <v>104.128</v>
      </c>
    </row>
    <row r="395" spans="1:4" x14ac:dyDescent="0.2">
      <c r="A395" s="38" t="s">
        <v>85</v>
      </c>
      <c r="B395" s="40" t="s">
        <v>86</v>
      </c>
      <c r="C395" s="47">
        <v>130.16</v>
      </c>
      <c r="D395" s="48">
        <f t="shared" si="6"/>
        <v>104.128</v>
      </c>
    </row>
    <row r="396" spans="1:4" x14ac:dyDescent="0.2">
      <c r="A396" s="38" t="s">
        <v>111</v>
      </c>
      <c r="B396" s="40" t="s">
        <v>112</v>
      </c>
      <c r="C396" s="47">
        <v>195.23</v>
      </c>
      <c r="D396" s="48">
        <f t="shared" si="6"/>
        <v>156.184</v>
      </c>
    </row>
    <row r="397" spans="1:4" x14ac:dyDescent="0.2">
      <c r="A397" s="38" t="s">
        <v>958</v>
      </c>
      <c r="B397" s="40" t="s">
        <v>959</v>
      </c>
      <c r="C397" s="47">
        <v>880.41</v>
      </c>
      <c r="D397" s="48">
        <f t="shared" si="6"/>
        <v>704.32799999999997</v>
      </c>
    </row>
    <row r="398" spans="1:4" x14ac:dyDescent="0.2">
      <c r="A398" s="38" t="s">
        <v>3535</v>
      </c>
      <c r="B398" s="40" t="s">
        <v>3536</v>
      </c>
      <c r="C398" s="47">
        <v>0</v>
      </c>
      <c r="D398" s="48">
        <f t="shared" si="6"/>
        <v>0</v>
      </c>
    </row>
    <row r="399" spans="1:4" x14ac:dyDescent="0.2">
      <c r="A399" s="38" t="s">
        <v>3537</v>
      </c>
      <c r="B399" s="40" t="s">
        <v>3538</v>
      </c>
      <c r="C399" s="47">
        <v>0</v>
      </c>
      <c r="D399" s="48">
        <f t="shared" si="6"/>
        <v>0</v>
      </c>
    </row>
    <row r="400" spans="1:4" x14ac:dyDescent="0.2">
      <c r="A400" s="38" t="s">
        <v>3539</v>
      </c>
      <c r="B400" s="40" t="s">
        <v>3540</v>
      </c>
      <c r="C400" s="47">
        <v>0</v>
      </c>
      <c r="D400" s="48">
        <f t="shared" si="6"/>
        <v>0</v>
      </c>
    </row>
    <row r="401" spans="1:4" x14ac:dyDescent="0.2">
      <c r="A401" s="38" t="s">
        <v>3541</v>
      </c>
      <c r="B401" s="40" t="s">
        <v>3542</v>
      </c>
      <c r="C401" s="47">
        <v>0</v>
      </c>
      <c r="D401" s="48">
        <f t="shared" si="6"/>
        <v>0</v>
      </c>
    </row>
    <row r="402" spans="1:4" x14ac:dyDescent="0.2">
      <c r="A402" s="38" t="s">
        <v>3543</v>
      </c>
      <c r="B402" s="40" t="s">
        <v>3544</v>
      </c>
      <c r="C402" s="47">
        <v>0</v>
      </c>
      <c r="D402" s="48">
        <f t="shared" si="6"/>
        <v>0</v>
      </c>
    </row>
    <row r="403" spans="1:4" x14ac:dyDescent="0.2">
      <c r="A403" s="38" t="s">
        <v>3545</v>
      </c>
      <c r="B403" s="40" t="s">
        <v>3546</v>
      </c>
      <c r="C403" s="47">
        <v>0</v>
      </c>
      <c r="D403" s="48">
        <f t="shared" si="6"/>
        <v>0</v>
      </c>
    </row>
    <row r="404" spans="1:4" x14ac:dyDescent="0.2">
      <c r="A404" s="38" t="s">
        <v>3547</v>
      </c>
      <c r="B404" s="40" t="s">
        <v>3548</v>
      </c>
      <c r="C404" s="47">
        <v>0</v>
      </c>
      <c r="D404" s="48">
        <f t="shared" si="6"/>
        <v>0</v>
      </c>
    </row>
    <row r="405" spans="1:4" x14ac:dyDescent="0.2">
      <c r="A405" s="38" t="s">
        <v>3549</v>
      </c>
      <c r="B405" s="40" t="s">
        <v>3550</v>
      </c>
      <c r="C405" s="47">
        <v>0</v>
      </c>
      <c r="D405" s="48">
        <f t="shared" si="6"/>
        <v>0</v>
      </c>
    </row>
    <row r="406" spans="1:4" x14ac:dyDescent="0.2">
      <c r="A406" s="38" t="s">
        <v>3551</v>
      </c>
      <c r="B406" s="40" t="s">
        <v>3552</v>
      </c>
      <c r="C406" s="47">
        <v>0</v>
      </c>
      <c r="D406" s="48">
        <f t="shared" si="6"/>
        <v>0</v>
      </c>
    </row>
    <row r="407" spans="1:4" x14ac:dyDescent="0.2">
      <c r="A407" s="38" t="s">
        <v>3553</v>
      </c>
      <c r="B407" s="40" t="s">
        <v>3554</v>
      </c>
      <c r="C407" s="47">
        <v>293.47000000000003</v>
      </c>
      <c r="D407" s="48">
        <f t="shared" si="6"/>
        <v>234.77600000000004</v>
      </c>
    </row>
    <row r="408" spans="1:4" x14ac:dyDescent="0.2">
      <c r="A408" s="38" t="s">
        <v>3555</v>
      </c>
      <c r="B408" s="40" t="s">
        <v>3556</v>
      </c>
      <c r="C408" s="47">
        <v>293.47000000000003</v>
      </c>
      <c r="D408" s="48">
        <f t="shared" si="6"/>
        <v>234.77600000000004</v>
      </c>
    </row>
    <row r="409" spans="1:4" x14ac:dyDescent="0.2">
      <c r="A409" s="38" t="s">
        <v>3557</v>
      </c>
      <c r="B409" s="40" t="s">
        <v>3558</v>
      </c>
      <c r="C409" s="47">
        <v>293.47000000000003</v>
      </c>
      <c r="D409" s="48">
        <f t="shared" si="6"/>
        <v>234.77600000000004</v>
      </c>
    </row>
    <row r="410" spans="1:4" x14ac:dyDescent="0.2">
      <c r="A410" s="38" t="s">
        <v>3559</v>
      </c>
      <c r="B410" s="40" t="s">
        <v>3560</v>
      </c>
      <c r="C410" s="47">
        <v>293.47000000000003</v>
      </c>
      <c r="D410" s="48">
        <f t="shared" si="6"/>
        <v>234.77600000000004</v>
      </c>
    </row>
    <row r="411" spans="1:4" x14ac:dyDescent="0.2">
      <c r="A411" s="38" t="s">
        <v>3561</v>
      </c>
      <c r="B411" s="40" t="s">
        <v>3562</v>
      </c>
      <c r="C411" s="47">
        <v>195.23</v>
      </c>
      <c r="D411" s="48">
        <f t="shared" si="6"/>
        <v>156.184</v>
      </c>
    </row>
    <row r="412" spans="1:4" x14ac:dyDescent="0.2">
      <c r="A412" s="38" t="s">
        <v>3563</v>
      </c>
      <c r="B412" s="40" t="s">
        <v>3564</v>
      </c>
      <c r="C412" s="47">
        <v>195.23</v>
      </c>
      <c r="D412" s="48">
        <f t="shared" si="6"/>
        <v>156.184</v>
      </c>
    </row>
    <row r="413" spans="1:4" x14ac:dyDescent="0.2">
      <c r="A413" s="38" t="s">
        <v>3565</v>
      </c>
      <c r="B413" s="40" t="s">
        <v>3566</v>
      </c>
      <c r="C413" s="47">
        <v>130.16</v>
      </c>
      <c r="D413" s="48">
        <f t="shared" si="6"/>
        <v>104.128</v>
      </c>
    </row>
    <row r="414" spans="1:4" x14ac:dyDescent="0.2">
      <c r="A414" s="38" t="s">
        <v>3567</v>
      </c>
      <c r="B414" s="40" t="s">
        <v>3568</v>
      </c>
      <c r="C414" s="47">
        <v>2934.7</v>
      </c>
      <c r="D414" s="48">
        <f t="shared" si="6"/>
        <v>2347.7599999999998</v>
      </c>
    </row>
    <row r="415" spans="1:4" x14ac:dyDescent="0.2">
      <c r="A415" s="38" t="s">
        <v>626</v>
      </c>
      <c r="B415" s="40" t="s">
        <v>627</v>
      </c>
      <c r="C415" s="47">
        <v>293.47000000000003</v>
      </c>
      <c r="D415" s="48">
        <f t="shared" si="6"/>
        <v>234.77600000000004</v>
      </c>
    </row>
    <row r="416" spans="1:4" x14ac:dyDescent="0.2">
      <c r="A416" s="38" t="s">
        <v>3569</v>
      </c>
      <c r="B416" s="40" t="s">
        <v>3570</v>
      </c>
      <c r="C416" s="47">
        <v>130.16</v>
      </c>
      <c r="D416" s="48">
        <f t="shared" si="6"/>
        <v>104.128</v>
      </c>
    </row>
    <row r="417" spans="1:4" x14ac:dyDescent="0.2">
      <c r="A417" s="38" t="s">
        <v>3571</v>
      </c>
      <c r="B417" s="40" t="s">
        <v>3572</v>
      </c>
      <c r="C417" s="47">
        <v>17608.2</v>
      </c>
      <c r="D417" s="48">
        <f t="shared" si="6"/>
        <v>14086.560000000001</v>
      </c>
    </row>
    <row r="418" spans="1:4" x14ac:dyDescent="0.2">
      <c r="A418" s="38" t="s">
        <v>3573</v>
      </c>
      <c r="B418" s="40" t="s">
        <v>3574</v>
      </c>
      <c r="C418" s="47">
        <v>5869.4</v>
      </c>
      <c r="D418" s="48">
        <f t="shared" si="6"/>
        <v>4695.5199999999995</v>
      </c>
    </row>
    <row r="419" spans="1:4" x14ac:dyDescent="0.2">
      <c r="A419" s="38" t="s">
        <v>3575</v>
      </c>
      <c r="B419" s="40" t="s">
        <v>3576</v>
      </c>
      <c r="C419" s="47">
        <v>5869.4</v>
      </c>
      <c r="D419" s="48">
        <f t="shared" si="6"/>
        <v>4695.5199999999995</v>
      </c>
    </row>
    <row r="420" spans="1:4" x14ac:dyDescent="0.2">
      <c r="A420" s="38" t="s">
        <v>3577</v>
      </c>
      <c r="B420" s="40" t="s">
        <v>3578</v>
      </c>
      <c r="C420" s="47">
        <v>5869.4</v>
      </c>
      <c r="D420" s="48">
        <f t="shared" si="6"/>
        <v>4695.5199999999995</v>
      </c>
    </row>
    <row r="421" spans="1:4" x14ac:dyDescent="0.2">
      <c r="A421" s="38" t="s">
        <v>1667</v>
      </c>
      <c r="B421" s="40" t="s">
        <v>1668</v>
      </c>
      <c r="C421" s="47">
        <v>293.47000000000003</v>
      </c>
      <c r="D421" s="48">
        <f t="shared" si="6"/>
        <v>234.77600000000004</v>
      </c>
    </row>
    <row r="422" spans="1:4" x14ac:dyDescent="0.2">
      <c r="A422" s="38" t="s">
        <v>3579</v>
      </c>
      <c r="B422" s="40" t="s">
        <v>3580</v>
      </c>
      <c r="C422" s="47">
        <v>293.47000000000003</v>
      </c>
      <c r="D422" s="48">
        <f t="shared" si="6"/>
        <v>234.77600000000004</v>
      </c>
    </row>
    <row r="423" spans="1:4" x14ac:dyDescent="0.2">
      <c r="A423" s="38" t="s">
        <v>72</v>
      </c>
      <c r="B423" s="40" t="s">
        <v>73</v>
      </c>
      <c r="C423" s="47">
        <v>293.47000000000003</v>
      </c>
      <c r="D423" s="48">
        <f t="shared" si="6"/>
        <v>234.77600000000004</v>
      </c>
    </row>
    <row r="424" spans="1:4" x14ac:dyDescent="0.2">
      <c r="A424" s="38" t="s">
        <v>276</v>
      </c>
      <c r="B424" s="40" t="s">
        <v>277</v>
      </c>
      <c r="C424" s="47">
        <v>293.47000000000003</v>
      </c>
      <c r="D424" s="48">
        <f t="shared" si="6"/>
        <v>234.77600000000004</v>
      </c>
    </row>
    <row r="425" spans="1:4" x14ac:dyDescent="0.2">
      <c r="A425" s="38" t="s">
        <v>3581</v>
      </c>
      <c r="B425" s="40" t="s">
        <v>3582</v>
      </c>
      <c r="C425" s="47">
        <v>328.27</v>
      </c>
      <c r="D425" s="48">
        <f t="shared" si="6"/>
        <v>262.61599999999999</v>
      </c>
    </row>
    <row r="426" spans="1:4" x14ac:dyDescent="0.2">
      <c r="A426" s="38" t="s">
        <v>393</v>
      </c>
      <c r="B426" s="40" t="s">
        <v>394</v>
      </c>
      <c r="C426" s="47">
        <v>130.16</v>
      </c>
      <c r="D426" s="48">
        <f t="shared" si="6"/>
        <v>104.128</v>
      </c>
    </row>
    <row r="427" spans="1:4" x14ac:dyDescent="0.2">
      <c r="A427" s="38" t="s">
        <v>318</v>
      </c>
      <c r="B427" s="40" t="s">
        <v>319</v>
      </c>
      <c r="C427" s="47">
        <v>195.23</v>
      </c>
      <c r="D427" s="48">
        <f t="shared" si="6"/>
        <v>156.184</v>
      </c>
    </row>
    <row r="428" spans="1:4" x14ac:dyDescent="0.2">
      <c r="A428" s="38" t="s">
        <v>330</v>
      </c>
      <c r="B428" s="40" t="s">
        <v>331</v>
      </c>
      <c r="C428" s="47">
        <v>195.23</v>
      </c>
      <c r="D428" s="48">
        <f t="shared" si="6"/>
        <v>156.184</v>
      </c>
    </row>
    <row r="429" spans="1:4" x14ac:dyDescent="0.2">
      <c r="A429" s="38">
        <v>74550</v>
      </c>
      <c r="B429" s="40" t="s">
        <v>86</v>
      </c>
      <c r="C429" s="47">
        <v>130.16</v>
      </c>
      <c r="D429" s="48">
        <f t="shared" si="6"/>
        <v>104.128</v>
      </c>
    </row>
    <row r="430" spans="1:4" x14ac:dyDescent="0.2">
      <c r="A430" s="38">
        <v>74630</v>
      </c>
      <c r="B430" s="40" t="s">
        <v>112</v>
      </c>
      <c r="C430" s="47">
        <v>195.23</v>
      </c>
      <c r="D430" s="48">
        <f t="shared" si="6"/>
        <v>156.184</v>
      </c>
    </row>
    <row r="431" spans="1:4" x14ac:dyDescent="0.2">
      <c r="A431" s="38">
        <v>75870</v>
      </c>
      <c r="B431" s="40" t="s">
        <v>627</v>
      </c>
      <c r="C431" s="47">
        <v>293.47000000000003</v>
      </c>
      <c r="D431" s="48">
        <f t="shared" si="6"/>
        <v>234.77600000000004</v>
      </c>
    </row>
    <row r="432" spans="1:4" x14ac:dyDescent="0.2">
      <c r="A432" s="38">
        <v>55500</v>
      </c>
      <c r="B432" s="40" t="s">
        <v>143</v>
      </c>
      <c r="C432" s="47">
        <v>130.16</v>
      </c>
      <c r="D432" s="48">
        <f t="shared" si="6"/>
        <v>104.128</v>
      </c>
    </row>
    <row r="433" spans="1:4" x14ac:dyDescent="0.2">
      <c r="A433" s="38">
        <v>55250</v>
      </c>
      <c r="B433" s="40" t="s">
        <v>2975</v>
      </c>
      <c r="C433" s="47">
        <v>130.16</v>
      </c>
      <c r="D433" s="48">
        <f t="shared" si="6"/>
        <v>104.128</v>
      </c>
    </row>
    <row r="434" spans="1:4" x14ac:dyDescent="0.2">
      <c r="A434" s="38">
        <v>60501</v>
      </c>
      <c r="B434" s="40" t="s">
        <v>2025</v>
      </c>
      <c r="C434" s="47">
        <v>293.47000000000003</v>
      </c>
      <c r="D434" s="48">
        <f t="shared" si="6"/>
        <v>234.77600000000004</v>
      </c>
    </row>
    <row r="435" spans="1:4" x14ac:dyDescent="0.2">
      <c r="A435" s="38">
        <v>60503</v>
      </c>
      <c r="B435" s="40" t="s">
        <v>256</v>
      </c>
      <c r="C435" s="47">
        <v>293.47000000000003</v>
      </c>
      <c r="D435" s="48">
        <f t="shared" si="6"/>
        <v>234.77600000000004</v>
      </c>
    </row>
    <row r="436" spans="1:4" x14ac:dyDescent="0.2">
      <c r="A436" s="38">
        <v>57380</v>
      </c>
      <c r="B436" s="40" t="s">
        <v>52</v>
      </c>
      <c r="C436" s="47">
        <v>293.47000000000003</v>
      </c>
      <c r="D436" s="48">
        <f t="shared" si="6"/>
        <v>234.77600000000004</v>
      </c>
    </row>
    <row r="437" spans="1:4" x14ac:dyDescent="0.2">
      <c r="A437" s="38">
        <v>55412</v>
      </c>
      <c r="B437" s="40" t="s">
        <v>179</v>
      </c>
      <c r="C437" s="47">
        <v>195.23</v>
      </c>
      <c r="D437" s="48">
        <f t="shared" si="6"/>
        <v>156.184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"/>
  <sheetViews>
    <sheetView showGridLines="0" zoomScaleNormal="100" workbookViewId="0">
      <selection activeCell="B3" sqref="B3"/>
    </sheetView>
  </sheetViews>
  <sheetFormatPr defaultRowHeight="15" x14ac:dyDescent="0.25"/>
  <cols>
    <col min="1" max="1" width="7.140625" style="42" customWidth="1"/>
    <col min="2" max="2" width="12" style="42" bestFit="1" customWidth="1"/>
    <col min="3" max="3" width="24.42578125" style="42" bestFit="1" customWidth="1"/>
    <col min="4" max="4" width="24.28515625" style="42" customWidth="1"/>
    <col min="5" max="5" width="17" style="42" bestFit="1" customWidth="1"/>
    <col min="6" max="6" width="12.85546875" style="42" bestFit="1" customWidth="1"/>
    <col min="7" max="7" width="10.140625" style="42" bestFit="1" customWidth="1"/>
    <col min="12" max="12" width="13.42578125" style="42" bestFit="1" customWidth="1"/>
  </cols>
  <sheetData>
    <row r="2" spans="2:9" x14ac:dyDescent="0.25">
      <c r="B2" s="10" t="s">
        <v>3583</v>
      </c>
      <c r="C2" s="10" t="s">
        <v>3584</v>
      </c>
    </row>
    <row r="3" spans="2:9" x14ac:dyDescent="0.25">
      <c r="B3" s="12"/>
      <c r="C3" s="63" t="str">
        <f>IFERROR(CONCATENATE("ALERTA: Indicação de Condutor, placa ",VLOOKUP(B3,DBMultas!B:L,10,)," auto de infração ",B3),"")</f>
        <v/>
      </c>
      <c r="D3" s="64"/>
      <c r="E3" s="64"/>
      <c r="F3" s="64"/>
      <c r="G3" s="64"/>
      <c r="H3" s="64"/>
      <c r="I3" s="65"/>
    </row>
    <row r="4" spans="2:9" x14ac:dyDescent="0.25">
      <c r="B4" s="11"/>
      <c r="C4" s="10" t="s">
        <v>3585</v>
      </c>
    </row>
    <row r="5" spans="2:9" ht="15" customHeight="1" x14ac:dyDescent="0.25">
      <c r="B5" s="11"/>
      <c r="C5" s="51" t="str">
        <f>IFERROR(CONCATENATE("Venho através deste notificar o Auto de infração n° ",B3," Cometido com o veículo placa ",VLOOKUP(B3,DBMultas!B:L,10,),", no dia ",VLOOKUP(B3,DBMultas!B:P,13,)," no valor R$",G13,", Por ",VLOOKUP(B3,DBMultas!B:AA,25,),"."," Infração cometida em ",VLOOKUP(B3,DBMultas!B:X,22,)," na cidade de ",VLOOKUP(B3,DBMultas!B:Y,23,),"."," FAVOR ENVIAR PRIMEIRAMENTE A CNH DO INFRATOR (PREFERENCIALMENTE O ARQUIVO DIGITAL) PARA QUE EU POSSO GERAR O TERMO EM SEU NOME E ENVIAR PARA ASSINATURA."),"Colar AIT no campo VERDE")</f>
        <v>Colar AIT no campo VERDE</v>
      </c>
      <c r="D5" s="52"/>
      <c r="E5" s="52"/>
      <c r="F5" s="52"/>
      <c r="G5" s="52"/>
      <c r="H5" s="52"/>
      <c r="I5" s="53"/>
    </row>
    <row r="6" spans="2:9" x14ac:dyDescent="0.25">
      <c r="C6" s="54"/>
      <c r="D6" s="55"/>
      <c r="E6" s="55"/>
      <c r="F6" s="55"/>
      <c r="G6" s="55"/>
      <c r="H6" s="55"/>
      <c r="I6" s="56"/>
    </row>
    <row r="7" spans="2:9" x14ac:dyDescent="0.25">
      <c r="C7" s="54"/>
      <c r="D7" s="55"/>
      <c r="E7" s="55"/>
      <c r="F7" s="55"/>
      <c r="G7" s="55"/>
      <c r="H7" s="55"/>
      <c r="I7" s="56"/>
    </row>
    <row r="8" spans="2:9" x14ac:dyDescent="0.25">
      <c r="C8" s="54"/>
      <c r="D8" s="55"/>
      <c r="E8" s="55"/>
      <c r="F8" s="55"/>
      <c r="G8" s="55"/>
      <c r="H8" s="55"/>
      <c r="I8" s="56"/>
    </row>
    <row r="9" spans="2:9" x14ac:dyDescent="0.25">
      <c r="C9" s="57"/>
      <c r="D9" s="58"/>
      <c r="E9" s="58"/>
      <c r="F9" s="58"/>
      <c r="G9" s="58"/>
      <c r="H9" s="58"/>
      <c r="I9" s="59"/>
    </row>
    <row r="10" spans="2:9" x14ac:dyDescent="0.25">
      <c r="C10" s="10" t="s">
        <v>3586</v>
      </c>
      <c r="D10" s="10" t="s">
        <v>3587</v>
      </c>
    </row>
    <row r="11" spans="2:9" ht="15" customHeight="1" x14ac:dyDescent="0.25">
      <c r="C11" s="13" t="str">
        <f>IFERROR(VLOOKUP(B3,DBMultas!B:C,2,),"")</f>
        <v/>
      </c>
      <c r="D11" s="60" t="str">
        <f>IFERROR(VLOOKUP(B3,DBMultas!B:D,3,),"")</f>
        <v/>
      </c>
      <c r="E11" s="61"/>
      <c r="F11" s="61"/>
      <c r="G11" s="61"/>
      <c r="H11" s="61"/>
      <c r="I11" s="62"/>
    </row>
    <row r="12" spans="2:9" x14ac:dyDescent="0.25">
      <c r="C12" s="14" t="str">
        <f>HYPERLINK("mailto:" &amp; D11 &amp; "?subject=" &amp; C3 &amp; "&amp;body=" &amp; C5,"Enviar e-mail")</f>
        <v>Enviar e-mail</v>
      </c>
      <c r="D12" s="14"/>
      <c r="F12" s="10" t="s">
        <v>3588</v>
      </c>
      <c r="G12" s="10" t="s">
        <v>3589</v>
      </c>
    </row>
    <row r="13" spans="2:9" x14ac:dyDescent="0.25">
      <c r="F13" s="49" t="e">
        <f>VLOOKUP(B3,DBMultas!B:D,3,)</f>
        <v>#N/A</v>
      </c>
      <c r="G13" s="50" t="e">
        <f>F13*(1-20%)</f>
        <v>#N/A</v>
      </c>
    </row>
  </sheetData>
  <mergeCells count="3">
    <mergeCell ref="C5:I9"/>
    <mergeCell ref="D11:I11"/>
    <mergeCell ref="C3:I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J11"/>
  <sheetViews>
    <sheetView showGridLines="0" workbookViewId="0">
      <selection activeCell="B24" sqref="B24"/>
    </sheetView>
  </sheetViews>
  <sheetFormatPr defaultRowHeight="15" x14ac:dyDescent="0.25"/>
  <cols>
    <col min="2" max="2" width="26.140625" style="42" customWidth="1"/>
    <col min="3" max="3" width="19.5703125" style="42" bestFit="1" customWidth="1"/>
    <col min="4" max="4" width="8.85546875" style="42" bestFit="1" customWidth="1"/>
    <col min="5" max="5" width="10.42578125" style="42" bestFit="1" customWidth="1"/>
    <col min="6" max="6" width="10.28515625" style="42" bestFit="1" customWidth="1"/>
    <col min="7" max="7" width="9.42578125" style="42" bestFit="1" customWidth="1"/>
    <col min="8" max="8" width="8.5703125" style="42" bestFit="1" customWidth="1"/>
    <col min="9" max="9" width="8" style="42" bestFit="1" customWidth="1"/>
    <col min="10" max="10" width="10.7109375" style="42" customWidth="1"/>
    <col min="11" max="11" width="8.28515625" style="42" customWidth="1"/>
    <col min="13" max="13" width="8.7109375" style="42" customWidth="1"/>
    <col min="14" max="14" width="8.85546875" style="42" customWidth="1"/>
    <col min="15" max="15" width="8.28515625" style="42" customWidth="1"/>
    <col min="16" max="16" width="7.7109375" style="42" customWidth="1"/>
    <col min="17" max="17" width="8" style="42" customWidth="1"/>
    <col min="18" max="18" width="8.42578125" style="42" customWidth="1"/>
    <col min="19" max="19" width="8.28515625" style="42" customWidth="1"/>
    <col min="20" max="20" width="9.28515625" style="42" bestFit="1" customWidth="1"/>
    <col min="21" max="21" width="9" style="42" customWidth="1"/>
    <col min="23" max="23" width="8.28515625" style="42" customWidth="1"/>
    <col min="24" max="24" width="8.140625" style="42" customWidth="1"/>
    <col min="25" max="25" width="8.28515625" style="42" customWidth="1"/>
    <col min="26" max="26" width="8.42578125" style="42" customWidth="1"/>
    <col min="27" max="27" width="8" style="42" customWidth="1"/>
    <col min="28" max="28" width="7.7109375" style="42" customWidth="1"/>
    <col min="29" max="29" width="7.85546875" style="42" customWidth="1"/>
    <col min="30" max="30" width="8.140625" style="42" customWidth="1"/>
    <col min="31" max="31" width="8.85546875" style="42" customWidth="1"/>
    <col min="32" max="32" width="8" style="42" customWidth="1"/>
    <col min="33" max="36" width="8.42578125" style="42" customWidth="1"/>
    <col min="37" max="37" width="7.7109375" style="42" customWidth="1"/>
    <col min="38" max="39" width="8.42578125" style="42" customWidth="1"/>
    <col min="40" max="41" width="9.28515625" style="42" bestFit="1" customWidth="1"/>
    <col min="42" max="42" width="7.7109375" style="42" customWidth="1"/>
    <col min="43" max="43" width="8.85546875" style="42" customWidth="1"/>
    <col min="44" max="44" width="8.28515625" style="42" customWidth="1"/>
    <col min="45" max="45" width="8.85546875" style="42" customWidth="1"/>
    <col min="46" max="46" width="8.140625" style="42" customWidth="1"/>
    <col min="47" max="47" width="8.42578125" style="42" customWidth="1"/>
    <col min="48" max="48" width="8.28515625" style="42" customWidth="1"/>
    <col min="49" max="49" width="7.85546875" style="42" customWidth="1"/>
    <col min="50" max="50" width="8.85546875" style="42" customWidth="1"/>
    <col min="51" max="51" width="9.42578125" style="42" bestFit="1" customWidth="1"/>
    <col min="52" max="53" width="9.5703125" style="42" bestFit="1" customWidth="1"/>
    <col min="54" max="54" width="9" style="42" customWidth="1"/>
    <col min="55" max="55" width="9.28515625" style="42" bestFit="1" customWidth="1"/>
    <col min="56" max="56" width="8.5703125" style="42" customWidth="1"/>
    <col min="57" max="57" width="8.85546875" style="42" customWidth="1"/>
    <col min="58" max="58" width="9" style="42" customWidth="1"/>
    <col min="59" max="59" width="8" style="42" customWidth="1"/>
    <col min="60" max="60" width="8.42578125" style="42" customWidth="1"/>
    <col min="61" max="61" width="9.7109375" style="42" bestFit="1" customWidth="1"/>
    <col min="62" max="62" width="9" style="42" customWidth="1"/>
    <col min="63" max="63" width="8.140625" style="42" customWidth="1"/>
    <col min="64" max="64" width="8.5703125" style="42" customWidth="1"/>
    <col min="65" max="65" width="8.28515625" style="42" customWidth="1"/>
    <col min="66" max="66" width="8.140625" style="42" customWidth="1"/>
    <col min="67" max="71" width="8.5703125" style="42" customWidth="1"/>
    <col min="72" max="72" width="8.140625" style="42" customWidth="1"/>
    <col min="73" max="73" width="8" style="42" customWidth="1"/>
    <col min="76" max="76" width="8.5703125" style="42" customWidth="1"/>
    <col min="77" max="77" width="8.7109375" style="42" customWidth="1"/>
    <col min="78" max="78" width="9.42578125" style="42" bestFit="1" customWidth="1"/>
    <col min="79" max="79" width="9.5703125" style="42" bestFit="1" customWidth="1"/>
    <col min="80" max="80" width="8.5703125" style="42" customWidth="1"/>
    <col min="81" max="81" width="9.5703125" style="42" bestFit="1" customWidth="1"/>
    <col min="82" max="111" width="8.7109375" style="42" customWidth="1"/>
    <col min="112" max="134" width="8.85546875" style="42" customWidth="1"/>
    <col min="135" max="163" width="8.5703125" style="42" customWidth="1"/>
    <col min="164" max="165" width="8.140625" style="42" customWidth="1"/>
    <col min="166" max="166" width="10.7109375" style="42" bestFit="1" customWidth="1"/>
  </cols>
  <sheetData>
    <row r="4" spans="2:10" x14ac:dyDescent="0.25">
      <c r="B4" s="41" t="s">
        <v>3590</v>
      </c>
      <c r="C4" s="41" t="s">
        <v>3591</v>
      </c>
    </row>
    <row r="5" spans="2:10" x14ac:dyDescent="0.25">
      <c r="B5" s="41" t="s">
        <v>3592</v>
      </c>
      <c r="C5" t="s">
        <v>2434</v>
      </c>
      <c r="D5" t="s">
        <v>2350</v>
      </c>
      <c r="E5" t="s">
        <v>2366</v>
      </c>
      <c r="F5" t="s">
        <v>2271</v>
      </c>
      <c r="G5" t="s">
        <v>2254</v>
      </c>
      <c r="H5" t="s">
        <v>2260</v>
      </c>
      <c r="I5" t="s">
        <v>2256</v>
      </c>
      <c r="J5" t="s">
        <v>3593</v>
      </c>
    </row>
    <row r="6" spans="2:10" x14ac:dyDescent="0.25">
      <c r="B6" s="43" t="s">
        <v>3594</v>
      </c>
      <c r="C6">
        <v>5</v>
      </c>
      <c r="D6">
        <v>3</v>
      </c>
      <c r="E6">
        <v>4</v>
      </c>
      <c r="F6">
        <v>23</v>
      </c>
      <c r="G6">
        <v>8</v>
      </c>
      <c r="H6">
        <v>3</v>
      </c>
      <c r="I6">
        <v>6</v>
      </c>
      <c r="J6">
        <v>52</v>
      </c>
    </row>
    <row r="7" spans="2:10" x14ac:dyDescent="0.25">
      <c r="B7" s="43" t="s">
        <v>3595</v>
      </c>
      <c r="C7">
        <v>1</v>
      </c>
      <c r="G7">
        <v>5</v>
      </c>
      <c r="I7">
        <v>1</v>
      </c>
      <c r="J7">
        <v>7</v>
      </c>
    </row>
    <row r="8" spans="2:10" x14ac:dyDescent="0.25">
      <c r="B8" s="43" t="s">
        <v>3596</v>
      </c>
      <c r="C8">
        <v>1</v>
      </c>
      <c r="D8">
        <v>2</v>
      </c>
      <c r="F8">
        <v>3</v>
      </c>
      <c r="G8">
        <v>2</v>
      </c>
      <c r="H8">
        <v>1</v>
      </c>
      <c r="I8">
        <v>2</v>
      </c>
      <c r="J8">
        <v>11</v>
      </c>
    </row>
    <row r="9" spans="2:10" x14ac:dyDescent="0.25">
      <c r="B9" s="43" t="s">
        <v>3597</v>
      </c>
      <c r="C9">
        <v>14</v>
      </c>
      <c r="D9">
        <v>12</v>
      </c>
      <c r="E9">
        <v>15</v>
      </c>
      <c r="F9">
        <v>41</v>
      </c>
      <c r="G9">
        <v>24</v>
      </c>
      <c r="H9">
        <v>11</v>
      </c>
      <c r="I9">
        <v>19</v>
      </c>
      <c r="J9">
        <v>136</v>
      </c>
    </row>
    <row r="10" spans="2:10" x14ac:dyDescent="0.25">
      <c r="B10" s="43" t="s">
        <v>3598</v>
      </c>
      <c r="C10">
        <v>5</v>
      </c>
      <c r="D10">
        <v>3</v>
      </c>
      <c r="E10">
        <v>8</v>
      </c>
      <c r="F10">
        <v>5</v>
      </c>
      <c r="G10">
        <v>8</v>
      </c>
      <c r="H10">
        <v>1</v>
      </c>
      <c r="I10">
        <v>7</v>
      </c>
      <c r="J10">
        <v>37</v>
      </c>
    </row>
    <row r="11" spans="2:10" x14ac:dyDescent="0.25">
      <c r="B11" s="43" t="s">
        <v>3593</v>
      </c>
      <c r="C11">
        <v>26</v>
      </c>
      <c r="D11">
        <v>20</v>
      </c>
      <c r="E11">
        <v>27</v>
      </c>
      <c r="F11">
        <v>72</v>
      </c>
      <c r="G11">
        <v>47</v>
      </c>
      <c r="H11">
        <v>16</v>
      </c>
      <c r="I11">
        <v>35</v>
      </c>
      <c r="J11">
        <v>243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DBMultas</vt:lpstr>
      <vt:lpstr>Destinatario</vt:lpstr>
      <vt:lpstr>LogEnvio</vt:lpstr>
      <vt:lpstr>CTB</vt:lpstr>
      <vt:lpstr>Envio Manual</vt:lpstr>
      <vt:lpstr>Contagem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Balcão</cp:lastModifiedBy>
  <dcterms:created xsi:type="dcterms:W3CDTF">2024-04-03T12:53:37Z</dcterms:created>
  <dcterms:modified xsi:type="dcterms:W3CDTF">2024-06-13T13:43:02Z</dcterms:modified>
</cp:coreProperties>
</file>