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05" yWindow="60" windowWidth="10410" windowHeight="8385" tabRatio="883" activeTab="1"/>
  </bookViews>
  <sheets>
    <sheet name="Parameters" sheetId="2" r:id="rId1"/>
    <sheet name="Bryce's team" sheetId="9" r:id="rId2"/>
    <sheet name="Conquistadors" sheetId="14" r:id="rId3"/>
    <sheet name="Cuban Camels" sheetId="3" r:id="rId4"/>
    <sheet name="Isotopes" sheetId="4" r:id="rId5"/>
    <sheet name="Jackie Treehorn" sheetId="5" r:id="rId6"/>
    <sheet name="Life After Fernandez" sheetId="6" r:id="rId7"/>
    <sheet name="Lightning N Thunder" sheetId="7" r:id="rId8"/>
    <sheet name="Mookies" sheetId="10" r:id="rId9"/>
    <sheet name="Sultans of Dallas" sheetId="1" r:id="rId10"/>
    <sheet name="Three Finger's Ghost" sheetId="8" r:id="rId11"/>
    <sheet name="Washington McNasty" sheetId="11" r:id="rId12"/>
    <sheet name="Will's team" sheetId="13" r:id="rId13"/>
  </sheets>
  <calcPr calcId="145621"/>
</workbook>
</file>

<file path=xl/calcChain.xml><?xml version="1.0" encoding="utf-8"?>
<calcChain xmlns="http://schemas.openxmlformats.org/spreadsheetml/2006/main">
  <c r="J4" i="9" l="1"/>
  <c r="J6" i="9" l="1"/>
  <c r="J6" i="3" l="1"/>
  <c r="J7" i="3" s="1"/>
  <c r="J5" i="3"/>
  <c r="J4" i="3"/>
  <c r="J6" i="4"/>
  <c r="I7" i="4" s="1"/>
  <c r="J5" i="4"/>
  <c r="J4" i="4"/>
  <c r="J6" i="5"/>
  <c r="I7" i="5" s="1"/>
  <c r="J5" i="5"/>
  <c r="J4" i="5"/>
  <c r="J6" i="6"/>
  <c r="J7" i="6" s="1"/>
  <c r="J5" i="6"/>
  <c r="J4" i="6"/>
  <c r="J6" i="7"/>
  <c r="I7" i="7" s="1"/>
  <c r="J5" i="7"/>
  <c r="J4" i="7"/>
  <c r="J6" i="10"/>
  <c r="J7" i="10" s="1"/>
  <c r="J5" i="10"/>
  <c r="J4" i="10"/>
  <c r="J6" i="1"/>
  <c r="I7" i="1" s="1"/>
  <c r="J5" i="1"/>
  <c r="J4" i="1"/>
  <c r="J6" i="8"/>
  <c r="J7" i="8" s="1"/>
  <c r="J5" i="8"/>
  <c r="J4" i="8"/>
  <c r="J6" i="11"/>
  <c r="J4" i="11"/>
  <c r="J9" i="9"/>
  <c r="J10" i="9" s="1"/>
  <c r="J7" i="9"/>
  <c r="I7" i="9"/>
  <c r="J5" i="9"/>
  <c r="J9" i="3"/>
  <c r="J9" i="4"/>
  <c r="J9" i="5"/>
  <c r="J10" i="5"/>
  <c r="J9" i="6"/>
  <c r="J10" i="6" s="1"/>
  <c r="J9" i="7"/>
  <c r="J9" i="10"/>
  <c r="J9" i="1"/>
  <c r="J10" i="1"/>
  <c r="J9" i="8"/>
  <c r="J10" i="8"/>
  <c r="J9" i="11"/>
  <c r="J5" i="11"/>
  <c r="J10" i="7" l="1"/>
  <c r="J7" i="1"/>
  <c r="J10" i="3"/>
  <c r="J10" i="10"/>
  <c r="I7" i="3"/>
  <c r="J7" i="4"/>
  <c r="J10" i="4"/>
  <c r="J7" i="5"/>
  <c r="I7" i="6"/>
  <c r="J7" i="7"/>
  <c r="I7" i="10"/>
  <c r="I7" i="8"/>
  <c r="J10" i="11"/>
  <c r="J7" i="11"/>
  <c r="I7" i="11"/>
  <c r="E4" i="2" l="1"/>
  <c r="E3" i="2"/>
  <c r="E2" i="2"/>
  <c r="D14" i="2" l="1"/>
  <c r="D10" i="2" l="1"/>
  <c r="D18" i="2"/>
  <c r="D13" i="2"/>
  <c r="D9" i="2"/>
  <c r="D17" i="2"/>
  <c r="D12" i="2"/>
  <c r="D8" i="2"/>
  <c r="D16" i="2"/>
  <c r="D11" i="2"/>
  <c r="D19" i="2"/>
  <c r="D15" i="2"/>
  <c r="J5" i="14" l="1"/>
  <c r="J5" i="13"/>
  <c r="J9" i="14"/>
  <c r="J6" i="14"/>
  <c r="J4" i="14"/>
  <c r="J9" i="13"/>
  <c r="J6" i="13"/>
  <c r="J4" i="13"/>
  <c r="J10" i="14" l="1"/>
  <c r="J7" i="13"/>
  <c r="J7" i="14"/>
  <c r="I7" i="14"/>
  <c r="J10" i="13"/>
  <c r="I7" i="13"/>
</calcChain>
</file>

<file path=xl/sharedStrings.xml><?xml version="1.0" encoding="utf-8"?>
<sst xmlns="http://schemas.openxmlformats.org/spreadsheetml/2006/main" count="888" uniqueCount="326">
  <si>
    <t>ROSTER</t>
  </si>
  <si>
    <t>Player</t>
  </si>
  <si>
    <t>Contract Year</t>
  </si>
  <si>
    <t>Salary ($)</t>
  </si>
  <si>
    <t>Keep</t>
  </si>
  <si>
    <t>Number of Keepers:</t>
  </si>
  <si>
    <t>Adam Wainwright</t>
  </si>
  <si>
    <t>Adrian Beltre</t>
  </si>
  <si>
    <t>Cliff Lee</t>
  </si>
  <si>
    <t>Madison Bumgarner</t>
  </si>
  <si>
    <t>Hunter Pence</t>
  </si>
  <si>
    <t>Auction $ Left:</t>
  </si>
  <si>
    <t>Justin Upton</t>
  </si>
  <si>
    <t>INSTRUCTIONS</t>
  </si>
  <si>
    <t>Matt Wieters</t>
  </si>
  <si>
    <t>- Enter an "x" to designate a player as a keeper.</t>
  </si>
  <si>
    <t>- To remove a selection, delete the "x."</t>
  </si>
  <si>
    <t>- The numbers in the small boxes will adjust automatically.</t>
  </si>
  <si>
    <t>Alex Cobb</t>
  </si>
  <si>
    <t>- Your total salary must be at or under the cap.</t>
  </si>
  <si>
    <t>Bartolo Colon</t>
  </si>
  <si>
    <t>NOTES</t>
  </si>
  <si>
    <t>Edwin Encarnacion</t>
  </si>
  <si>
    <t>- There is no limit on the number of players you may keep.</t>
  </si>
  <si>
    <t>Joe Nathan</t>
  </si>
  <si>
    <t>- Players marked "n/a" are ineligible to be kept.</t>
  </si>
  <si>
    <t>Kenley Jansen</t>
  </si>
  <si>
    <t>- Your keepers' salary counts against your draft budget.</t>
  </si>
  <si>
    <t>Koji Uehara</t>
  </si>
  <si>
    <t>R.A. Dickey</t>
  </si>
  <si>
    <t>Zack Wheeler</t>
  </si>
  <si>
    <t>N/A</t>
  </si>
  <si>
    <t>Team</t>
  </si>
  <si>
    <t>Mookies</t>
  </si>
  <si>
    <t>Matt R.</t>
  </si>
  <si>
    <t>Ben R.</t>
  </si>
  <si>
    <t>Seth H.</t>
  </si>
  <si>
    <t>Mike R.</t>
  </si>
  <si>
    <t>John M.</t>
  </si>
  <si>
    <t>Greg R.</t>
  </si>
  <si>
    <t>Zach K.</t>
  </si>
  <si>
    <t>Joe R.</t>
  </si>
  <si>
    <t>Brad B.</t>
  </si>
  <si>
    <t>Nick M.</t>
  </si>
  <si>
    <t>n/a</t>
  </si>
  <si>
    <t>2014 Manager</t>
  </si>
  <si>
    <t>2014 Regular Season Finish</t>
  </si>
  <si>
    <t>Sultans of Dallas</t>
  </si>
  <si>
    <t>Isotopes</t>
  </si>
  <si>
    <t>Lightning N Thunder</t>
  </si>
  <si>
    <t>Cuban Camels</t>
  </si>
  <si>
    <t>Jackie Treehorn</t>
  </si>
  <si>
    <t>Three Finger's Ghost</t>
  </si>
  <si>
    <t>Lost</t>
  </si>
  <si>
    <t>Life After Fernandez</t>
  </si>
  <si>
    <t>Washington McNasty</t>
  </si>
  <si>
    <t>Jake Marisnick</t>
  </si>
  <si>
    <t>Mark Trumbo</t>
  </si>
  <si>
    <t>Michael Cuddyer</t>
  </si>
  <si>
    <t>Giancarlo Stanton</t>
  </si>
  <si>
    <t>Masahiro Tanaka</t>
  </si>
  <si>
    <t>Yordano Ventura</t>
  </si>
  <si>
    <t>Anthony Rendon</t>
  </si>
  <si>
    <t>Corey Kluber</t>
  </si>
  <si>
    <t>Drew Smyly</t>
  </si>
  <si>
    <t>George Springer</t>
  </si>
  <si>
    <t>Gregory Polanco</t>
  </si>
  <si>
    <t>Javier Baez</t>
  </si>
  <si>
    <t>Jonathan Lucroy</t>
  </si>
  <si>
    <t>Jorge Soler</t>
  </si>
  <si>
    <t>Mike Fiers</t>
  </si>
  <si>
    <t>Neftali Feliz</t>
  </si>
  <si>
    <t>Scott Kazmir</t>
  </si>
  <si>
    <t>Tyler Clippard</t>
  </si>
  <si>
    <t>A.J. Pollock</t>
  </si>
  <si>
    <t>Carl Crawford</t>
  </si>
  <si>
    <t>Dan Haren</t>
  </si>
  <si>
    <t>Jean Machi</t>
  </si>
  <si>
    <t>Nolan Arenado</t>
  </si>
  <si>
    <t>Wil Myers</t>
  </si>
  <si>
    <t>Jose Altuve</t>
  </si>
  <si>
    <t>Troy Tulowitzki</t>
  </si>
  <si>
    <t>Chris Sale</t>
  </si>
  <si>
    <t>Yu Darvish</t>
  </si>
  <si>
    <t>Craig Kimbrel</t>
  </si>
  <si>
    <t>James Shields</t>
  </si>
  <si>
    <t>Manny Machado</t>
  </si>
  <si>
    <t>Jose Abreu</t>
  </si>
  <si>
    <t>Aroldis Chapman</t>
  </si>
  <si>
    <t>Matt Kemp</t>
  </si>
  <si>
    <t>Steve Cishek</t>
  </si>
  <si>
    <t>Julio Teheran</t>
  </si>
  <si>
    <t>Christian Yelich</t>
  </si>
  <si>
    <t>Devin Mesoraco</t>
  </si>
  <si>
    <t>Francisco Rodriguez</t>
  </si>
  <si>
    <t>Kole Calhoun</t>
  </si>
  <si>
    <t>Nelson Cruz</t>
  </si>
  <si>
    <t>Todd Frazier</t>
  </si>
  <si>
    <t>Shelby Miller</t>
  </si>
  <si>
    <t>Yusmeiro Petit</t>
  </si>
  <si>
    <t>Paul Goldschmidt</t>
  </si>
  <si>
    <t>Ian Desmond</t>
  </si>
  <si>
    <t>Zack Greinke</t>
  </si>
  <si>
    <t>Dustin Pedroia</t>
  </si>
  <si>
    <t>Freddie Freeman</t>
  </si>
  <si>
    <t>Matt Holliday</t>
  </si>
  <si>
    <t>Anibal Sanchez</t>
  </si>
  <si>
    <t>Yadier Molina</t>
  </si>
  <si>
    <t>Lance Lynn</t>
  </si>
  <si>
    <t>Derek Holland</t>
  </si>
  <si>
    <t>Josh Donaldson</t>
  </si>
  <si>
    <t>Brad Boxberger</t>
  </si>
  <si>
    <t>Brandon McCarthy</t>
  </si>
  <si>
    <t>Daniel Murphy</t>
  </si>
  <si>
    <t>Darren O'Day</t>
  </si>
  <si>
    <t>Jake Arrieta</t>
  </si>
  <si>
    <t>Kennys Vargas</t>
  </si>
  <si>
    <t>Matt Shoemaker</t>
  </si>
  <si>
    <t>Michael Brantley</t>
  </si>
  <si>
    <t>Pat Neshek</t>
  </si>
  <si>
    <t>Sean Doolittle</t>
  </si>
  <si>
    <t>Tony Watson</t>
  </si>
  <si>
    <t>Zach Britton</t>
  </si>
  <si>
    <t>Asdrubal Cabrera</t>
  </si>
  <si>
    <t>David Wright</t>
  </si>
  <si>
    <t>Mike Trout</t>
  </si>
  <si>
    <t>Stephen Strasburg</t>
  </si>
  <si>
    <t>Andrew McCutchen</t>
  </si>
  <si>
    <t>Justin Verlander</t>
  </si>
  <si>
    <t>Jose Bautista</t>
  </si>
  <si>
    <t>Pablo Sandoval</t>
  </si>
  <si>
    <t>Jason Kipnis</t>
  </si>
  <si>
    <t>Ervin Santana</t>
  </si>
  <si>
    <t>Andrew Cashner</t>
  </si>
  <si>
    <t>Josh Hamilton</t>
  </si>
  <si>
    <t>Jeff Samardzija</t>
  </si>
  <si>
    <t>Jason Grilli</t>
  </si>
  <si>
    <t>Sergio Romo</t>
  </si>
  <si>
    <t>Brian McCann</t>
  </si>
  <si>
    <t>Chad Qualls</t>
  </si>
  <si>
    <t>Hector Rondon</t>
  </si>
  <si>
    <t>Jason Hammel</t>
  </si>
  <si>
    <t>Justin Turner</t>
  </si>
  <si>
    <t>Neil Walker</t>
  </si>
  <si>
    <t>Tanner Roark</t>
  </si>
  <si>
    <t>Tim Hudson</t>
  </si>
  <si>
    <t>Tim Lincecum</t>
  </si>
  <si>
    <t>Wilson Ramos</t>
  </si>
  <si>
    <t>Keeper Cap:</t>
  </si>
  <si>
    <t>Total Keeper Salary:</t>
  </si>
  <si>
    <t>Team Budget:</t>
  </si>
  <si>
    <t>Robinson Cano</t>
  </si>
  <si>
    <t>Ryan Braun</t>
  </si>
  <si>
    <t>Starling Marte</t>
  </si>
  <si>
    <t>Hanley Ramirez</t>
  </si>
  <si>
    <t>Hisashi Iwakuma</t>
  </si>
  <si>
    <t>Michael Wacha</t>
  </si>
  <si>
    <t>Joe Mauer</t>
  </si>
  <si>
    <t>Carlos Gomez</t>
  </si>
  <si>
    <t>Chris Archer</t>
  </si>
  <si>
    <t>Alex Wood</t>
  </si>
  <si>
    <t>Jose Fernandez</t>
  </si>
  <si>
    <t>Brock Holt</t>
  </si>
  <si>
    <t>Charlie Blackmon</t>
  </si>
  <si>
    <t>Collin McHugh</t>
  </si>
  <si>
    <t>Corey Dickerson</t>
  </si>
  <si>
    <t>Danny Duffy</t>
  </si>
  <si>
    <t>Dee Gordon</t>
  </si>
  <si>
    <t>Dellin Betances</t>
  </si>
  <si>
    <t>Drew Storen</t>
  </si>
  <si>
    <t>J.D. Martinez</t>
  </si>
  <si>
    <t>Jacob deGrom</t>
  </si>
  <si>
    <t>Jake McGee</t>
  </si>
  <si>
    <t>Jesse Hahn</t>
  </si>
  <si>
    <t>Joe Smith</t>
  </si>
  <si>
    <t>Justin Morneau</t>
  </si>
  <si>
    <t>Kyle Gibson</t>
  </si>
  <si>
    <t>Luke Gregerson</t>
  </si>
  <si>
    <t>Odrisamer Despaigne</t>
  </si>
  <si>
    <t>Gregor Blanco</t>
  </si>
  <si>
    <t>Luis Valbuena</t>
  </si>
  <si>
    <t>Miguel Gonzalez</t>
  </si>
  <si>
    <t>David Price</t>
  </si>
  <si>
    <t>David Ortiz</t>
  </si>
  <si>
    <t>Jacoby Ellsbury</t>
  </si>
  <si>
    <t>Albert Pujols</t>
  </si>
  <si>
    <t>Greg Holland</t>
  </si>
  <si>
    <t>Mat Latos</t>
  </si>
  <si>
    <t>Matt Moore</t>
  </si>
  <si>
    <t>Kris Medlen</t>
  </si>
  <si>
    <t>Addison Reed</t>
  </si>
  <si>
    <t>Alex Gordon</t>
  </si>
  <si>
    <t>Bryan Shaw</t>
  </si>
  <si>
    <t>Chris Tillman</t>
  </si>
  <si>
    <t>Danny Santana</t>
  </si>
  <si>
    <t>Denard Span</t>
  </si>
  <si>
    <t>Hiroki Kuroda</t>
  </si>
  <si>
    <t>Jake Peavy</t>
  </si>
  <si>
    <t>Jhonny Peralta</t>
  </si>
  <si>
    <t>Josh Harrison</t>
  </si>
  <si>
    <t>Kelvin Herrera</t>
  </si>
  <si>
    <t>Kyle Hendricks</t>
  </si>
  <si>
    <t>Mark Melancon</t>
  </si>
  <si>
    <t>Phil Hughes</t>
  </si>
  <si>
    <t>Victor Martinez</t>
  </si>
  <si>
    <t>Yan Gomes</t>
  </si>
  <si>
    <t>Max Scherzer</t>
  </si>
  <si>
    <t>Adrian Gonzalez</t>
  </si>
  <si>
    <t>Gio Gonzalez</t>
  </si>
  <si>
    <t>Jay Bruce</t>
  </si>
  <si>
    <t>Johnny Cueto</t>
  </si>
  <si>
    <t>Billy Hamilton</t>
  </si>
  <si>
    <t>Martin Prado</t>
  </si>
  <si>
    <t>Howie Kendrick</t>
  </si>
  <si>
    <t>Huston Street</t>
  </si>
  <si>
    <t>Jonathan Papelbon</t>
  </si>
  <si>
    <t>Melky Cabrera</t>
  </si>
  <si>
    <t>A.J. Burnett</t>
  </si>
  <si>
    <t>Adam Warren</t>
  </si>
  <si>
    <t>Aramis Ramirez</t>
  </si>
  <si>
    <t>Brad Ziegler</t>
  </si>
  <si>
    <t>Brandon Moss</t>
  </si>
  <si>
    <t>J.J. Hardy</t>
  </si>
  <si>
    <t>Jeff Locke</t>
  </si>
  <si>
    <t>Lucas Duda</t>
  </si>
  <si>
    <t>Mark Buehrle</t>
  </si>
  <si>
    <t>Mike Napoli</t>
  </si>
  <si>
    <t>Salvador Perez</t>
  </si>
  <si>
    <t>Sam LeCure</t>
  </si>
  <si>
    <t>Wei-Yin Chen</t>
  </si>
  <si>
    <t>Wily Peralta</t>
  </si>
  <si>
    <t>Alexei Ramirez</t>
  </si>
  <si>
    <t>Francisco Liriano</t>
  </si>
  <si>
    <t>Joaquin Benoit</t>
  </si>
  <si>
    <t>Rusney Castillo</t>
  </si>
  <si>
    <t>Felix Hernandez</t>
  </si>
  <si>
    <t>Adam Jones</t>
  </si>
  <si>
    <t>Bryce Harper</t>
  </si>
  <si>
    <t>Evan Longoria</t>
  </si>
  <si>
    <t>Prince Fielder</t>
  </si>
  <si>
    <t>Carlos Santana</t>
  </si>
  <si>
    <t>Cole Hamels</t>
  </si>
  <si>
    <t>Matt Harvey</t>
  </si>
  <si>
    <t>Sonny Gray</t>
  </si>
  <si>
    <t>Trevor Rosenthal</t>
  </si>
  <si>
    <t>Gerrit Cole</t>
  </si>
  <si>
    <t>Hyun-jin Ryu</t>
  </si>
  <si>
    <t>Yasiel Puig</t>
  </si>
  <si>
    <t>Andrew Miller</t>
  </si>
  <si>
    <t>Anthony Rizzo</t>
  </si>
  <si>
    <t>Ben Revere</t>
  </si>
  <si>
    <t>Carlos Carrasco</t>
  </si>
  <si>
    <t>Cody Allen</t>
  </si>
  <si>
    <t>Dallas Keuchel</t>
  </si>
  <si>
    <t>Garrett Richards</t>
  </si>
  <si>
    <t>Kris Bryant</t>
  </si>
  <si>
    <t>Michael Pineda</t>
  </si>
  <si>
    <t>Mookie Betts</t>
  </si>
  <si>
    <t>Wade Davis</t>
  </si>
  <si>
    <t>Clayton Kershaw</t>
  </si>
  <si>
    <t>Carlos Gonzalez</t>
  </si>
  <si>
    <t>Buster Posey</t>
  </si>
  <si>
    <t>Ryan Zimmerman</t>
  </si>
  <si>
    <t>Jose Reyes</t>
  </si>
  <si>
    <t>David Robertson</t>
  </si>
  <si>
    <t>Jered Weaver</t>
  </si>
  <si>
    <t>Yoenis Cespedes</t>
  </si>
  <si>
    <t>Eric Hosmer</t>
  </si>
  <si>
    <t>Chase Utley</t>
  </si>
  <si>
    <t>Coco Crisp</t>
  </si>
  <si>
    <t>Grant Balfour</t>
  </si>
  <si>
    <t>Homer Bailey</t>
  </si>
  <si>
    <t>Jonathan Broxton</t>
  </si>
  <si>
    <t>Adam LaRoche</t>
  </si>
  <si>
    <t>Alfredo Simon</t>
  </si>
  <si>
    <t>Brandon Belt</t>
  </si>
  <si>
    <t>Brian Dozier</t>
  </si>
  <si>
    <t>Casey Janssen</t>
  </si>
  <si>
    <t>Casey McGehee</t>
  </si>
  <si>
    <t>Fernando Rodney</t>
  </si>
  <si>
    <t>J.P. Howell</t>
  </si>
  <si>
    <t>Marlon Byrd</t>
  </si>
  <si>
    <t>Rick Porcello</t>
  </si>
  <si>
    <t>Torii Hunter</t>
  </si>
  <si>
    <t>Chris Young</t>
  </si>
  <si>
    <t>Miguel Cabrera</t>
  </si>
  <si>
    <t>Joey Votto</t>
  </si>
  <si>
    <t>Jordan Zimmermann</t>
  </si>
  <si>
    <t>Ian Kinsler</t>
  </si>
  <si>
    <t>Ben Zobrist</t>
  </si>
  <si>
    <t>Wilin Rosario</t>
  </si>
  <si>
    <t>Chris Davis</t>
  </si>
  <si>
    <t>Jon Lester</t>
  </si>
  <si>
    <t>Jayson Werth</t>
  </si>
  <si>
    <t>Doug Fister</t>
  </si>
  <si>
    <t>Angel Pagan</t>
  </si>
  <si>
    <t>Austin Jackson</t>
  </si>
  <si>
    <t>Bobby Parnell</t>
  </si>
  <si>
    <t>Brett Gardner</t>
  </si>
  <si>
    <t>C.J. Wilson</t>
  </si>
  <si>
    <t>Carlos Martinez</t>
  </si>
  <si>
    <t>Dillon Gee</t>
  </si>
  <si>
    <t>Jarrod Saltalamacchia</t>
  </si>
  <si>
    <t>Jesse Chavez</t>
  </si>
  <si>
    <t>Kyle Seager</t>
  </si>
  <si>
    <t>LaTroy Hawkins</t>
  </si>
  <si>
    <t>Lorenzo Cain</t>
  </si>
  <si>
    <t>Matt Adams</t>
  </si>
  <si>
    <t>Nate Jones</t>
  </si>
  <si>
    <t>Starlin Castro</t>
  </si>
  <si>
    <t>Tyson Ross</t>
  </si>
  <si>
    <t>Ubaldo Jimenez</t>
  </si>
  <si>
    <t>O-Rank</t>
  </si>
  <si>
    <t>INFO</t>
  </si>
  <si>
    <t>Avg Y! Cost ($)</t>
  </si>
  <si>
    <t>≤ 5</t>
  </si>
  <si>
    <t>- Fill in only the column highlighted in yellow.</t>
  </si>
  <si>
    <t>Base budget</t>
  </si>
  <si>
    <t>Keeper cap</t>
  </si>
  <si>
    <t>2015 Budget ($)</t>
  </si>
  <si>
    <t>Protection limit</t>
  </si>
  <si>
    <t>Money supply (sum of all budgets)</t>
  </si>
  <si>
    <t>x</t>
  </si>
  <si>
    <t>Conquistadors</t>
  </si>
  <si>
    <t>Will</t>
  </si>
  <si>
    <t>- Fill in only the highlighted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</si>
</sst>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0" tint="-0.34998626667073579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0.14999847407452621"/>
        <bgColor indexed="26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4" xfId="0" applyFont="1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2" borderId="0" xfId="0" applyFont="1" applyFill="1"/>
    <xf numFmtId="0" fontId="2" fillId="2" borderId="5" xfId="0" applyFont="1" applyFill="1" applyBorder="1"/>
    <xf numFmtId="0" fontId="0" fillId="2" borderId="6" xfId="0" applyFill="1" applyBorder="1" applyAlignment="1">
      <alignment horizontal="right"/>
    </xf>
    <xf numFmtId="0" fontId="0" fillId="2" borderId="7" xfId="0" applyFont="1" applyFill="1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2" borderId="8" xfId="0" applyFont="1" applyFill="1" applyBorder="1"/>
    <xf numFmtId="0" fontId="4" fillId="2" borderId="10" xfId="0" applyFont="1" applyFill="1" applyBorder="1"/>
    <xf numFmtId="0" fontId="2" fillId="2" borderId="10" xfId="0" applyFont="1" applyFill="1" applyBorder="1"/>
    <xf numFmtId="0" fontId="2" fillId="2" borderId="0" xfId="0" applyFont="1" applyFill="1"/>
    <xf numFmtId="0" fontId="0" fillId="2" borderId="0" xfId="0" quotePrefix="1" applyFill="1"/>
    <xf numFmtId="0" fontId="0" fillId="2" borderId="0" xfId="0" quotePrefix="1" applyFont="1" applyFill="1"/>
    <xf numFmtId="0" fontId="0" fillId="2" borderId="0" xfId="0" applyFill="1" applyAlignment="1">
      <alignment horizontal="center"/>
    </xf>
    <xf numFmtId="0" fontId="0" fillId="0" borderId="12" xfId="0" applyBorder="1"/>
    <xf numFmtId="0" fontId="2" fillId="2" borderId="13" xfId="0" applyFont="1" applyFill="1" applyBorder="1"/>
    <xf numFmtId="0" fontId="2" fillId="2" borderId="14" xfId="0" applyFont="1" applyFill="1" applyBorder="1" applyAlignment="1">
      <alignment horizontal="right"/>
    </xf>
    <xf numFmtId="0" fontId="6" fillId="2" borderId="7" xfId="0" applyFont="1" applyFill="1" applyBorder="1"/>
    <xf numFmtId="0" fontId="6" fillId="2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4" fontId="0" fillId="2" borderId="9" xfId="0" applyNumberFormat="1" applyFill="1" applyBorder="1" applyAlignment="1">
      <alignment horizontal="right"/>
    </xf>
    <xf numFmtId="164" fontId="5" fillId="2" borderId="11" xfId="0" applyNumberFormat="1" applyFon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164" fontId="0" fillId="2" borderId="11" xfId="0" applyNumberForma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17" xfId="0" applyFont="1" applyFill="1" applyBorder="1" applyAlignment="1">
      <alignment wrapText="1"/>
    </xf>
    <xf numFmtId="0" fontId="2" fillId="2" borderId="2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2" borderId="2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right"/>
    </xf>
    <xf numFmtId="0" fontId="8" fillId="2" borderId="7" xfId="0" applyFont="1" applyFill="1" applyBorder="1"/>
    <xf numFmtId="0" fontId="0" fillId="5" borderId="1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5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2"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0.59999389629810485"/>
  </sheetPr>
  <dimension ref="A1:E19"/>
  <sheetViews>
    <sheetView workbookViewId="0">
      <selection sqref="A1:D1"/>
    </sheetView>
  </sheetViews>
  <sheetFormatPr defaultRowHeight="12.75" x14ac:dyDescent="0.2"/>
  <cols>
    <col min="1" max="1" width="19.7109375" bestFit="1" customWidth="1"/>
    <col min="2" max="2" width="12.7109375" bestFit="1" customWidth="1"/>
    <col min="3" max="3" width="24.7109375" bestFit="1" customWidth="1"/>
    <col min="4" max="4" width="14.28515625" bestFit="1" customWidth="1"/>
  </cols>
  <sheetData>
    <row r="1" spans="1:5" x14ac:dyDescent="0.2">
      <c r="A1" s="61" t="s">
        <v>321</v>
      </c>
      <c r="B1" s="62"/>
      <c r="C1" s="62"/>
      <c r="D1" s="62"/>
      <c r="E1" s="47">
        <v>2650</v>
      </c>
    </row>
    <row r="2" spans="1:5" x14ac:dyDescent="0.2">
      <c r="A2" s="57" t="s">
        <v>317</v>
      </c>
      <c r="B2" s="58"/>
      <c r="C2" s="58"/>
      <c r="D2" s="58"/>
      <c r="E2" s="50">
        <f>ROUND(E1/12,0)</f>
        <v>221</v>
      </c>
    </row>
    <row r="3" spans="1:5" x14ac:dyDescent="0.2">
      <c r="A3" s="57" t="s">
        <v>318</v>
      </c>
      <c r="B3" s="58"/>
      <c r="C3" s="58"/>
      <c r="D3" s="58"/>
      <c r="E3" s="49">
        <f>ROUND(145/260*E2,0)</f>
        <v>123</v>
      </c>
    </row>
    <row r="4" spans="1:5" x14ac:dyDescent="0.2">
      <c r="A4" s="59" t="s">
        <v>320</v>
      </c>
      <c r="B4" s="60"/>
      <c r="C4" s="60"/>
      <c r="D4" s="60"/>
      <c r="E4" s="48">
        <f>ROUND(E3/2,0)</f>
        <v>62</v>
      </c>
    </row>
    <row r="5" spans="1:5" x14ac:dyDescent="0.2">
      <c r="A5" s="46"/>
      <c r="B5" s="46"/>
      <c r="C5" s="46"/>
      <c r="D5" s="46"/>
    </row>
    <row r="7" spans="1:5" x14ac:dyDescent="0.2">
      <c r="A7" s="23" t="s">
        <v>32</v>
      </c>
      <c r="B7" s="43" t="s">
        <v>45</v>
      </c>
      <c r="C7" s="43" t="s">
        <v>46</v>
      </c>
      <c r="D7" s="43" t="s">
        <v>319</v>
      </c>
    </row>
    <row r="8" spans="1:5" x14ac:dyDescent="0.2">
      <c r="A8" t="s">
        <v>33</v>
      </c>
      <c r="B8" s="42" t="s">
        <v>34</v>
      </c>
      <c r="C8" s="42">
        <v>1</v>
      </c>
      <c r="D8" s="42">
        <f t="shared" ref="D8:D19" si="0">$E$2-13+2*C8</f>
        <v>210</v>
      </c>
    </row>
    <row r="9" spans="1:5" x14ac:dyDescent="0.2">
      <c r="A9" t="s">
        <v>47</v>
      </c>
      <c r="B9" s="42" t="s">
        <v>35</v>
      </c>
      <c r="C9" s="42">
        <v>2</v>
      </c>
      <c r="D9" s="42">
        <f t="shared" si="0"/>
        <v>212</v>
      </c>
    </row>
    <row r="10" spans="1:5" x14ac:dyDescent="0.2">
      <c r="A10" t="s">
        <v>48</v>
      </c>
      <c r="B10" s="42" t="s">
        <v>37</v>
      </c>
      <c r="C10" s="42">
        <v>3</v>
      </c>
      <c r="D10" s="42">
        <f t="shared" si="0"/>
        <v>214</v>
      </c>
    </row>
    <row r="11" spans="1:5" x14ac:dyDescent="0.2">
      <c r="A11" t="s">
        <v>49</v>
      </c>
      <c r="B11" s="42" t="s">
        <v>39</v>
      </c>
      <c r="C11" s="42">
        <v>4</v>
      </c>
      <c r="D11" s="42">
        <f t="shared" si="0"/>
        <v>216</v>
      </c>
    </row>
    <row r="12" spans="1:5" x14ac:dyDescent="0.2">
      <c r="A12" t="s">
        <v>50</v>
      </c>
      <c r="B12" s="42" t="s">
        <v>36</v>
      </c>
      <c r="C12" s="42">
        <v>5</v>
      </c>
      <c r="D12" s="42">
        <f t="shared" si="0"/>
        <v>218</v>
      </c>
    </row>
    <row r="13" spans="1:5" x14ac:dyDescent="0.2">
      <c r="A13" t="s">
        <v>51</v>
      </c>
      <c r="B13" s="42" t="s">
        <v>38</v>
      </c>
      <c r="C13" s="42">
        <v>6</v>
      </c>
      <c r="D13" s="42">
        <f t="shared" si="0"/>
        <v>220</v>
      </c>
    </row>
    <row r="14" spans="1:5" x14ac:dyDescent="0.2">
      <c r="A14" t="s">
        <v>52</v>
      </c>
      <c r="B14" s="42" t="s">
        <v>40</v>
      </c>
      <c r="C14" s="42">
        <v>7</v>
      </c>
      <c r="D14" s="42">
        <f t="shared" si="0"/>
        <v>222</v>
      </c>
    </row>
    <row r="15" spans="1:5" x14ac:dyDescent="0.2">
      <c r="A15" t="s">
        <v>53</v>
      </c>
      <c r="B15" s="42" t="s">
        <v>42</v>
      </c>
      <c r="C15" s="42">
        <v>8</v>
      </c>
      <c r="D15" s="42">
        <f t="shared" si="0"/>
        <v>224</v>
      </c>
    </row>
    <row r="16" spans="1:5" x14ac:dyDescent="0.2">
      <c r="A16" t="s">
        <v>54</v>
      </c>
      <c r="B16" s="42" t="s">
        <v>41</v>
      </c>
      <c r="C16" s="42">
        <v>9</v>
      </c>
      <c r="D16" s="42">
        <f t="shared" si="0"/>
        <v>226</v>
      </c>
    </row>
    <row r="17" spans="1:4" x14ac:dyDescent="0.2">
      <c r="A17" t="s">
        <v>55</v>
      </c>
      <c r="B17" s="42" t="s">
        <v>43</v>
      </c>
      <c r="C17" s="42">
        <v>10</v>
      </c>
      <c r="D17" s="42">
        <f t="shared" si="0"/>
        <v>228</v>
      </c>
    </row>
    <row r="18" spans="1:4" x14ac:dyDescent="0.2">
      <c r="A18" s="45" t="s">
        <v>323</v>
      </c>
      <c r="B18" s="44" t="s">
        <v>44</v>
      </c>
      <c r="C18" s="44">
        <v>11.5</v>
      </c>
      <c r="D18" s="42">
        <f t="shared" si="0"/>
        <v>231</v>
      </c>
    </row>
    <row r="19" spans="1:4" x14ac:dyDescent="0.2">
      <c r="A19" s="45" t="s">
        <v>324</v>
      </c>
      <c r="B19" s="44" t="s">
        <v>44</v>
      </c>
      <c r="C19" s="44">
        <v>11.5</v>
      </c>
      <c r="D19" s="42">
        <f t="shared" si="0"/>
        <v>231</v>
      </c>
    </row>
  </sheetData>
  <mergeCells count="4">
    <mergeCell ref="A2:D2"/>
    <mergeCell ref="A4:D4"/>
    <mergeCell ref="A3:D3"/>
    <mergeCell ref="A1:D1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4" t="s">
        <v>313</v>
      </c>
      <c r="G2" s="65"/>
      <c r="I2" s="24" t="s">
        <v>47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22</v>
      </c>
      <c r="C4" s="8">
        <v>4</v>
      </c>
      <c r="D4" s="8">
        <v>43</v>
      </c>
      <c r="E4" s="55" t="s">
        <v>322</v>
      </c>
      <c r="F4" s="40">
        <v>37</v>
      </c>
      <c r="G4" s="35">
        <v>15</v>
      </c>
      <c r="H4" s="10"/>
      <c r="I4" s="11" t="s">
        <v>5</v>
      </c>
      <c r="J4" s="12">
        <f>COUNTIF(E4:E32,"x")</f>
        <v>11</v>
      </c>
    </row>
    <row r="5" spans="1:10" x14ac:dyDescent="0.2">
      <c r="A5" s="6"/>
      <c r="B5" s="51" t="s">
        <v>59</v>
      </c>
      <c r="C5" s="14"/>
      <c r="D5" s="8"/>
      <c r="E5" s="56"/>
      <c r="F5" s="40">
        <v>45</v>
      </c>
      <c r="G5" s="35">
        <v>26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13" t="s">
        <v>6</v>
      </c>
      <c r="C6" s="14">
        <v>5</v>
      </c>
      <c r="D6" s="8">
        <v>36</v>
      </c>
      <c r="E6" s="55"/>
      <c r="F6" s="40">
        <v>22</v>
      </c>
      <c r="G6" s="35">
        <v>22</v>
      </c>
      <c r="H6" s="10"/>
      <c r="I6" s="16" t="s">
        <v>149</v>
      </c>
      <c r="J6" s="29">
        <f>SUMIF(E4:E32,"x",D4:D32)</f>
        <v>120</v>
      </c>
    </row>
    <row r="7" spans="1:10" x14ac:dyDescent="0.2">
      <c r="A7" s="6"/>
      <c r="B7" s="13" t="s">
        <v>7</v>
      </c>
      <c r="C7" s="14">
        <v>3</v>
      </c>
      <c r="D7" s="8">
        <v>32</v>
      </c>
      <c r="E7" s="55" t="s">
        <v>322</v>
      </c>
      <c r="F7" s="40">
        <v>31</v>
      </c>
      <c r="G7" s="35">
        <v>12</v>
      </c>
      <c r="H7" s="10"/>
      <c r="I7" s="17" t="str">
        <f>IF(J6&lt;J5,"Under By:","Over By:")</f>
        <v>Under By:</v>
      </c>
      <c r="J7" s="30">
        <f>ABS(J6-J5)</f>
        <v>3</v>
      </c>
    </row>
    <row r="8" spans="1:10" x14ac:dyDescent="0.2">
      <c r="A8" s="6"/>
      <c r="B8" s="13" t="s">
        <v>8</v>
      </c>
      <c r="C8" s="14">
        <v>2</v>
      </c>
      <c r="D8" s="8">
        <v>30</v>
      </c>
      <c r="E8" s="55"/>
      <c r="F8" s="40">
        <v>10</v>
      </c>
      <c r="G8" s="35">
        <v>33</v>
      </c>
      <c r="H8" s="10"/>
    </row>
    <row r="9" spans="1:10" x14ac:dyDescent="0.2">
      <c r="A9" s="6"/>
      <c r="B9" s="13" t="s">
        <v>60</v>
      </c>
      <c r="C9" s="14">
        <v>2</v>
      </c>
      <c r="D9" s="8">
        <v>30</v>
      </c>
      <c r="E9" s="55"/>
      <c r="F9" s="40">
        <v>10</v>
      </c>
      <c r="G9" s="35">
        <v>117</v>
      </c>
      <c r="H9" s="10"/>
      <c r="I9" s="11" t="s">
        <v>150</v>
      </c>
      <c r="J9" s="31">
        <f>VLOOKUP(I2,Parameters!$A$7:$D$19,4,FALSE)</f>
        <v>212</v>
      </c>
    </row>
    <row r="10" spans="1:10" x14ac:dyDescent="0.2">
      <c r="A10" s="6"/>
      <c r="B10" s="7" t="s">
        <v>61</v>
      </c>
      <c r="C10" s="8">
        <v>2</v>
      </c>
      <c r="D10" s="8">
        <v>14</v>
      </c>
      <c r="E10" s="55"/>
      <c r="F10" s="40" t="s">
        <v>315</v>
      </c>
      <c r="G10" s="35">
        <v>259</v>
      </c>
      <c r="H10" s="10"/>
      <c r="I10" s="18" t="s">
        <v>11</v>
      </c>
      <c r="J10" s="32">
        <f>J9-J6</f>
        <v>92</v>
      </c>
    </row>
    <row r="11" spans="1:10" x14ac:dyDescent="0.2">
      <c r="A11" s="6"/>
      <c r="B11" s="13" t="s">
        <v>24</v>
      </c>
      <c r="C11" s="14">
        <v>4</v>
      </c>
      <c r="D11" s="8">
        <v>6</v>
      </c>
      <c r="E11" s="55"/>
      <c r="F11" s="40" t="s">
        <v>315</v>
      </c>
      <c r="G11" s="35">
        <v>83</v>
      </c>
      <c r="H11" s="10"/>
    </row>
    <row r="12" spans="1:10" x14ac:dyDescent="0.2">
      <c r="A12" s="6"/>
      <c r="B12" s="13" t="s">
        <v>18</v>
      </c>
      <c r="C12" s="14">
        <v>3</v>
      </c>
      <c r="D12" s="8">
        <v>5</v>
      </c>
      <c r="E12" s="55" t="s">
        <v>322</v>
      </c>
      <c r="F12" s="40">
        <v>15</v>
      </c>
      <c r="G12" s="35">
        <v>79</v>
      </c>
      <c r="H12" s="10"/>
    </row>
    <row r="13" spans="1:10" x14ac:dyDescent="0.2">
      <c r="A13" s="6"/>
      <c r="B13" s="13" t="s">
        <v>26</v>
      </c>
      <c r="C13" s="14">
        <v>3</v>
      </c>
      <c r="D13" s="8">
        <v>5</v>
      </c>
      <c r="E13" s="55" t="s">
        <v>322</v>
      </c>
      <c r="F13" s="40">
        <v>17</v>
      </c>
      <c r="G13" s="35">
        <v>48</v>
      </c>
      <c r="H13" s="10"/>
      <c r="I13" s="19" t="s">
        <v>13</v>
      </c>
    </row>
    <row r="14" spans="1:10" x14ac:dyDescent="0.2">
      <c r="A14" s="6"/>
      <c r="B14" s="13" t="s">
        <v>28</v>
      </c>
      <c r="C14" s="14">
        <v>3</v>
      </c>
      <c r="D14" s="8">
        <v>5</v>
      </c>
      <c r="E14" s="55"/>
      <c r="F14" s="40">
        <v>9</v>
      </c>
      <c r="G14" s="35">
        <v>69</v>
      </c>
      <c r="H14" s="10"/>
      <c r="I14" s="20" t="s">
        <v>325</v>
      </c>
    </row>
    <row r="15" spans="1:10" x14ac:dyDescent="0.2">
      <c r="A15" s="6"/>
      <c r="B15" s="13" t="s">
        <v>62</v>
      </c>
      <c r="C15" s="14">
        <v>2</v>
      </c>
      <c r="D15" s="8">
        <v>5</v>
      </c>
      <c r="E15" s="55" t="s">
        <v>322</v>
      </c>
      <c r="F15" s="40">
        <v>33</v>
      </c>
      <c r="G15" s="35">
        <v>250</v>
      </c>
      <c r="H15" s="10"/>
      <c r="I15" s="20" t="s">
        <v>15</v>
      </c>
    </row>
    <row r="16" spans="1:10" x14ac:dyDescent="0.2">
      <c r="A16" s="6"/>
      <c r="B16" s="13" t="s">
        <v>63</v>
      </c>
      <c r="C16" s="14">
        <v>2</v>
      </c>
      <c r="D16" s="8">
        <v>5</v>
      </c>
      <c r="E16" s="55" t="s">
        <v>322</v>
      </c>
      <c r="F16" s="40">
        <v>25</v>
      </c>
      <c r="G16" s="35">
        <v>213</v>
      </c>
      <c r="H16" s="10"/>
      <c r="I16" s="20" t="s">
        <v>16</v>
      </c>
    </row>
    <row r="17" spans="1:9" x14ac:dyDescent="0.2">
      <c r="A17" s="6"/>
      <c r="B17" s="13" t="s">
        <v>64</v>
      </c>
      <c r="C17" s="14">
        <v>2</v>
      </c>
      <c r="D17" s="8">
        <v>5</v>
      </c>
      <c r="E17" s="55"/>
      <c r="F17" s="40" t="s">
        <v>315</v>
      </c>
      <c r="G17" s="35">
        <v>332</v>
      </c>
      <c r="H17" s="10"/>
      <c r="I17" s="20" t="s">
        <v>17</v>
      </c>
    </row>
    <row r="18" spans="1:9" x14ac:dyDescent="0.2">
      <c r="A18" s="6"/>
      <c r="B18" s="13" t="s">
        <v>65</v>
      </c>
      <c r="C18" s="14">
        <v>2</v>
      </c>
      <c r="D18" s="8">
        <v>5</v>
      </c>
      <c r="E18" s="55" t="s">
        <v>322</v>
      </c>
      <c r="F18" s="40">
        <v>23</v>
      </c>
      <c r="G18" s="35">
        <v>254</v>
      </c>
      <c r="H18" s="10"/>
      <c r="I18" s="20" t="s">
        <v>19</v>
      </c>
    </row>
    <row r="19" spans="1:9" x14ac:dyDescent="0.2">
      <c r="A19" s="6"/>
      <c r="B19" s="13" t="s">
        <v>66</v>
      </c>
      <c r="C19" s="14">
        <v>2</v>
      </c>
      <c r="D19" s="8">
        <v>5</v>
      </c>
      <c r="E19" s="55" t="s">
        <v>322</v>
      </c>
      <c r="F19" s="40" t="s">
        <v>315</v>
      </c>
      <c r="G19" s="35">
        <v>932</v>
      </c>
      <c r="H19" s="10"/>
    </row>
    <row r="20" spans="1:9" x14ac:dyDescent="0.2">
      <c r="A20" s="6"/>
      <c r="B20" s="13" t="s">
        <v>67</v>
      </c>
      <c r="C20" s="14">
        <v>2</v>
      </c>
      <c r="D20" s="8">
        <v>5</v>
      </c>
      <c r="E20" s="55"/>
      <c r="F20" s="40" t="s">
        <v>315</v>
      </c>
      <c r="G20" s="35">
        <v>272</v>
      </c>
      <c r="H20" s="10"/>
      <c r="I20" s="19" t="s">
        <v>21</v>
      </c>
    </row>
    <row r="21" spans="1:9" x14ac:dyDescent="0.2">
      <c r="A21" s="6"/>
      <c r="B21" s="13" t="s">
        <v>68</v>
      </c>
      <c r="C21" s="14">
        <v>2</v>
      </c>
      <c r="D21" s="8">
        <v>5</v>
      </c>
      <c r="E21" s="55" t="s">
        <v>322</v>
      </c>
      <c r="F21" s="40">
        <v>12</v>
      </c>
      <c r="G21" s="35">
        <v>166</v>
      </c>
      <c r="H21" s="10"/>
      <c r="I21" s="20" t="s">
        <v>23</v>
      </c>
    </row>
    <row r="22" spans="1:9" x14ac:dyDescent="0.2">
      <c r="A22" s="6"/>
      <c r="B22" s="13" t="s">
        <v>69</v>
      </c>
      <c r="C22" s="14">
        <v>2</v>
      </c>
      <c r="D22" s="8">
        <v>5</v>
      </c>
      <c r="E22" s="55" t="s">
        <v>322</v>
      </c>
      <c r="F22" s="40">
        <v>15</v>
      </c>
      <c r="G22" s="35">
        <v>1171</v>
      </c>
      <c r="H22" s="10"/>
      <c r="I22" s="21" t="s">
        <v>25</v>
      </c>
    </row>
    <row r="23" spans="1:9" x14ac:dyDescent="0.2">
      <c r="A23" s="6"/>
      <c r="B23" s="51" t="s">
        <v>14</v>
      </c>
      <c r="C23" s="14"/>
      <c r="D23" s="8"/>
      <c r="E23" s="56"/>
      <c r="F23" s="40" t="s">
        <v>315</v>
      </c>
      <c r="G23" s="35">
        <v>187</v>
      </c>
      <c r="H23" s="10"/>
      <c r="I23" s="20" t="s">
        <v>27</v>
      </c>
    </row>
    <row r="24" spans="1:9" x14ac:dyDescent="0.2">
      <c r="A24" s="6"/>
      <c r="B24" s="13" t="s">
        <v>70</v>
      </c>
      <c r="C24" s="14">
        <v>2</v>
      </c>
      <c r="D24" s="8">
        <v>5</v>
      </c>
      <c r="E24" s="55"/>
      <c r="F24" s="40" t="s">
        <v>315</v>
      </c>
      <c r="G24" s="35">
        <v>339</v>
      </c>
      <c r="H24" s="10"/>
      <c r="I24" s="20"/>
    </row>
    <row r="25" spans="1:9" x14ac:dyDescent="0.2">
      <c r="A25" s="6"/>
      <c r="B25" s="13" t="s">
        <v>71</v>
      </c>
      <c r="C25" s="14">
        <v>2</v>
      </c>
      <c r="D25" s="8">
        <v>5</v>
      </c>
      <c r="E25" s="55"/>
      <c r="F25" s="40" t="s">
        <v>315</v>
      </c>
      <c r="G25" s="35">
        <v>249</v>
      </c>
      <c r="H25" s="10"/>
    </row>
    <row r="26" spans="1:9" x14ac:dyDescent="0.2">
      <c r="A26" s="6"/>
      <c r="B26" s="13" t="s">
        <v>72</v>
      </c>
      <c r="C26" s="14">
        <v>2</v>
      </c>
      <c r="D26" s="8">
        <v>5</v>
      </c>
      <c r="E26" s="55" t="s">
        <v>322</v>
      </c>
      <c r="F26" s="40" t="s">
        <v>315</v>
      </c>
      <c r="G26" s="35">
        <v>223</v>
      </c>
      <c r="H26" s="10"/>
    </row>
    <row r="27" spans="1:9" x14ac:dyDescent="0.2">
      <c r="A27" s="6"/>
      <c r="B27" s="13" t="s">
        <v>73</v>
      </c>
      <c r="C27" s="14">
        <v>2</v>
      </c>
      <c r="D27" s="8">
        <v>5</v>
      </c>
      <c r="E27" s="39"/>
      <c r="F27" s="40" t="s">
        <v>315</v>
      </c>
      <c r="G27" s="35">
        <v>324</v>
      </c>
      <c r="H27" s="10"/>
    </row>
    <row r="28" spans="1:9" x14ac:dyDescent="0.2">
      <c r="A28" s="6"/>
      <c r="B28" s="26" t="s">
        <v>56</v>
      </c>
      <c r="C28" s="27" t="s">
        <v>31</v>
      </c>
      <c r="D28" s="28" t="s">
        <v>31</v>
      </c>
      <c r="E28" s="52"/>
      <c r="F28" s="40" t="s">
        <v>315</v>
      </c>
      <c r="G28" s="35">
        <v>1139</v>
      </c>
      <c r="H28" s="10"/>
    </row>
    <row r="29" spans="1:9" x14ac:dyDescent="0.2">
      <c r="B29" s="26" t="s">
        <v>57</v>
      </c>
      <c r="C29" s="27" t="s">
        <v>31</v>
      </c>
      <c r="D29" s="28" t="s">
        <v>31</v>
      </c>
      <c r="E29" s="52"/>
      <c r="F29" s="40">
        <v>9</v>
      </c>
      <c r="G29" s="35">
        <v>78</v>
      </c>
      <c r="H29" s="10"/>
    </row>
    <row r="30" spans="1:9" x14ac:dyDescent="0.2">
      <c r="B30" s="26" t="s">
        <v>58</v>
      </c>
      <c r="C30" s="27" t="s">
        <v>31</v>
      </c>
      <c r="D30" s="28" t="s">
        <v>31</v>
      </c>
      <c r="E30" s="52"/>
      <c r="F30" s="40" t="s">
        <v>315</v>
      </c>
      <c r="G30" s="35">
        <v>109</v>
      </c>
      <c r="H30" s="10"/>
    </row>
    <row r="31" spans="1:9" x14ac:dyDescent="0.2">
      <c r="B31" s="26" t="s">
        <v>29</v>
      </c>
      <c r="C31" s="27" t="s">
        <v>31</v>
      </c>
      <c r="D31" s="27" t="s">
        <v>31</v>
      </c>
      <c r="E31" s="52"/>
      <c r="F31" s="40" t="s">
        <v>315</v>
      </c>
      <c r="G31" s="35">
        <v>198</v>
      </c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7">
    <sortCondition descending="1" ref="D4:D27"/>
  </sortState>
  <mergeCells count="2">
    <mergeCell ref="B2:E2"/>
    <mergeCell ref="F2:G2"/>
  </mergeCells>
  <conditionalFormatting sqref="C4:C32">
    <cfRule type="cellIs" dxfId="3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4" t="s">
        <v>313</v>
      </c>
      <c r="G2" s="65"/>
      <c r="I2" s="24" t="s">
        <v>52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259</v>
      </c>
      <c r="C4" s="8">
        <v>2</v>
      </c>
      <c r="D4" s="8">
        <v>44</v>
      </c>
      <c r="E4" s="39" t="s">
        <v>322</v>
      </c>
      <c r="F4" s="40">
        <v>48</v>
      </c>
      <c r="G4" s="35">
        <v>5</v>
      </c>
      <c r="H4" s="10"/>
      <c r="I4" s="11" t="s">
        <v>5</v>
      </c>
      <c r="J4" s="12">
        <f>COUNTIF(E4:E32,"x")</f>
        <v>8</v>
      </c>
    </row>
    <row r="5" spans="1:10" x14ac:dyDescent="0.2">
      <c r="A5" s="6"/>
      <c r="B5" s="13" t="s">
        <v>260</v>
      </c>
      <c r="C5" s="14">
        <v>3</v>
      </c>
      <c r="D5" s="8">
        <v>40</v>
      </c>
      <c r="E5" s="39"/>
      <c r="F5" s="40">
        <v>22</v>
      </c>
      <c r="G5" s="35">
        <v>6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51" t="s">
        <v>261</v>
      </c>
      <c r="C6" s="14"/>
      <c r="D6" s="8"/>
      <c r="E6" s="52"/>
      <c r="F6" s="40">
        <v>27</v>
      </c>
      <c r="G6" s="35">
        <v>50</v>
      </c>
      <c r="H6" s="10"/>
      <c r="I6" s="16" t="s">
        <v>149</v>
      </c>
      <c r="J6" s="29">
        <f>SUMIF(E4:E32,"x",D4:D32)</f>
        <v>104</v>
      </c>
    </row>
    <row r="7" spans="1:10" x14ac:dyDescent="0.2">
      <c r="A7" s="6"/>
      <c r="B7" s="13" t="s">
        <v>262</v>
      </c>
      <c r="C7" s="14">
        <v>2</v>
      </c>
      <c r="D7" s="8">
        <v>20</v>
      </c>
      <c r="E7" s="39"/>
      <c r="F7" s="40">
        <v>7</v>
      </c>
      <c r="G7" s="35">
        <v>57</v>
      </c>
      <c r="H7" s="10"/>
      <c r="I7" s="17" t="str">
        <f>IF(J6&lt;J5,"Under By:","Over By:")</f>
        <v>Under By:</v>
      </c>
      <c r="J7" s="30">
        <f>ABS(J6-J5)</f>
        <v>19</v>
      </c>
    </row>
    <row r="8" spans="1:10" x14ac:dyDescent="0.2">
      <c r="A8" s="6"/>
      <c r="B8" s="13" t="s">
        <v>263</v>
      </c>
      <c r="C8" s="14">
        <v>2</v>
      </c>
      <c r="D8" s="8">
        <v>19</v>
      </c>
      <c r="E8" s="39" t="s">
        <v>322</v>
      </c>
      <c r="F8" s="40">
        <v>20</v>
      </c>
      <c r="G8" s="35">
        <v>45</v>
      </c>
      <c r="H8" s="10"/>
    </row>
    <row r="9" spans="1:10" x14ac:dyDescent="0.2">
      <c r="A9" s="6"/>
      <c r="B9" s="13" t="s">
        <v>264</v>
      </c>
      <c r="C9" s="14">
        <v>2</v>
      </c>
      <c r="D9" s="8">
        <v>11</v>
      </c>
      <c r="E9" s="39" t="s">
        <v>322</v>
      </c>
      <c r="F9" s="40">
        <v>14</v>
      </c>
      <c r="G9" s="35">
        <v>94</v>
      </c>
      <c r="H9" s="10"/>
      <c r="I9" s="11" t="s">
        <v>150</v>
      </c>
      <c r="J9" s="31">
        <f>VLOOKUP(I2,Parameters!$A$7:$D$19,4,FALSE)</f>
        <v>222</v>
      </c>
    </row>
    <row r="10" spans="1:10" x14ac:dyDescent="0.2">
      <c r="A10" s="6"/>
      <c r="B10" s="7" t="s">
        <v>265</v>
      </c>
      <c r="C10" s="8">
        <v>2</v>
      </c>
      <c r="D10" s="8">
        <v>10</v>
      </c>
      <c r="E10" s="39"/>
      <c r="F10" s="40" t="s">
        <v>315</v>
      </c>
      <c r="G10" s="35">
        <v>158</v>
      </c>
      <c r="H10" s="10"/>
      <c r="I10" s="18" t="s">
        <v>11</v>
      </c>
      <c r="J10" s="32">
        <f>J9-J6</f>
        <v>118</v>
      </c>
    </row>
    <row r="11" spans="1:10" x14ac:dyDescent="0.2">
      <c r="A11" s="6"/>
      <c r="B11" s="13" t="s">
        <v>266</v>
      </c>
      <c r="C11" s="14">
        <v>2</v>
      </c>
      <c r="D11" s="8">
        <v>10</v>
      </c>
      <c r="E11" s="39" t="s">
        <v>322</v>
      </c>
      <c r="F11" s="40">
        <v>19</v>
      </c>
      <c r="G11" s="35">
        <v>71</v>
      </c>
      <c r="H11" s="10"/>
    </row>
    <row r="12" spans="1:10" x14ac:dyDescent="0.2">
      <c r="A12" s="6"/>
      <c r="B12" s="51" t="s">
        <v>267</v>
      </c>
      <c r="C12" s="14"/>
      <c r="D12" s="8"/>
      <c r="E12" s="52"/>
      <c r="F12" s="40">
        <v>6</v>
      </c>
      <c r="G12" s="35">
        <v>66</v>
      </c>
      <c r="H12" s="10"/>
    </row>
    <row r="13" spans="1:10" x14ac:dyDescent="0.2">
      <c r="A13" s="6"/>
      <c r="B13" s="13" t="s">
        <v>268</v>
      </c>
      <c r="C13" s="14">
        <v>3</v>
      </c>
      <c r="D13" s="8">
        <v>6</v>
      </c>
      <c r="E13" s="39"/>
      <c r="F13" s="40" t="s">
        <v>315</v>
      </c>
      <c r="G13" s="35">
        <v>157</v>
      </c>
      <c r="H13" s="10"/>
      <c r="I13" s="19" t="s">
        <v>13</v>
      </c>
    </row>
    <row r="14" spans="1:10" x14ac:dyDescent="0.2">
      <c r="A14" s="6"/>
      <c r="B14" s="13" t="s">
        <v>269</v>
      </c>
      <c r="C14" s="14">
        <v>3</v>
      </c>
      <c r="D14" s="8">
        <v>5</v>
      </c>
      <c r="E14" s="39"/>
      <c r="F14" s="40" t="s">
        <v>315</v>
      </c>
      <c r="G14" s="35">
        <v>114</v>
      </c>
      <c r="H14" s="10"/>
      <c r="I14" s="20" t="s">
        <v>325</v>
      </c>
    </row>
    <row r="15" spans="1:10" x14ac:dyDescent="0.2">
      <c r="A15" s="6"/>
      <c r="B15" s="13" t="s">
        <v>270</v>
      </c>
      <c r="C15" s="14">
        <v>3</v>
      </c>
      <c r="D15" s="8">
        <v>5</v>
      </c>
      <c r="E15" s="39"/>
      <c r="F15" s="40" t="s">
        <v>315</v>
      </c>
      <c r="G15" s="35">
        <v>150</v>
      </c>
      <c r="H15" s="10"/>
      <c r="I15" s="20" t="s">
        <v>15</v>
      </c>
    </row>
    <row r="16" spans="1:10" x14ac:dyDescent="0.2">
      <c r="A16" s="6"/>
      <c r="B16" s="13" t="s">
        <v>271</v>
      </c>
      <c r="C16" s="14">
        <v>3</v>
      </c>
      <c r="D16" s="8">
        <v>5</v>
      </c>
      <c r="E16" s="39"/>
      <c r="F16" s="40" t="s">
        <v>315</v>
      </c>
      <c r="G16" s="35">
        <v>65</v>
      </c>
      <c r="H16" s="10"/>
      <c r="I16" s="20" t="s">
        <v>16</v>
      </c>
    </row>
    <row r="17" spans="1:9" x14ac:dyDescent="0.2">
      <c r="A17" s="6"/>
      <c r="B17" s="13" t="s">
        <v>272</v>
      </c>
      <c r="C17" s="14">
        <v>3</v>
      </c>
      <c r="D17" s="8">
        <v>5</v>
      </c>
      <c r="E17" s="39"/>
      <c r="F17" s="40" t="s">
        <v>315</v>
      </c>
      <c r="G17" s="35">
        <v>361</v>
      </c>
      <c r="H17" s="10"/>
      <c r="I17" s="20" t="s">
        <v>17</v>
      </c>
    </row>
    <row r="18" spans="1:9" x14ac:dyDescent="0.2">
      <c r="A18" s="6"/>
      <c r="B18" s="13" t="s">
        <v>273</v>
      </c>
      <c r="C18" s="14">
        <v>2</v>
      </c>
      <c r="D18" s="8">
        <v>5</v>
      </c>
      <c r="E18" s="39"/>
      <c r="F18" s="40">
        <v>5</v>
      </c>
      <c r="G18" s="35">
        <v>256</v>
      </c>
      <c r="H18" s="10"/>
      <c r="I18" s="20" t="s">
        <v>19</v>
      </c>
    </row>
    <row r="19" spans="1:9" x14ac:dyDescent="0.2">
      <c r="A19" s="6"/>
      <c r="B19" s="13" t="s">
        <v>274</v>
      </c>
      <c r="C19" s="14">
        <v>2</v>
      </c>
      <c r="D19" s="8">
        <v>5</v>
      </c>
      <c r="E19" s="39"/>
      <c r="F19" s="40" t="s">
        <v>315</v>
      </c>
      <c r="G19" s="35">
        <v>338</v>
      </c>
      <c r="H19" s="10"/>
    </row>
    <row r="20" spans="1:9" x14ac:dyDescent="0.2">
      <c r="A20" s="6"/>
      <c r="B20" s="13" t="s">
        <v>275</v>
      </c>
      <c r="C20" s="14">
        <v>2</v>
      </c>
      <c r="D20" s="8">
        <v>5</v>
      </c>
      <c r="E20" s="39" t="s">
        <v>322</v>
      </c>
      <c r="F20" s="40">
        <v>5</v>
      </c>
      <c r="G20" s="35">
        <v>104</v>
      </c>
      <c r="H20" s="10"/>
      <c r="I20" s="19" t="s">
        <v>21</v>
      </c>
    </row>
    <row r="21" spans="1:9" x14ac:dyDescent="0.2">
      <c r="A21" s="6"/>
      <c r="B21" s="13" t="s">
        <v>276</v>
      </c>
      <c r="C21" s="14">
        <v>2</v>
      </c>
      <c r="D21" s="8">
        <v>5</v>
      </c>
      <c r="E21" s="39" t="s">
        <v>322</v>
      </c>
      <c r="F21" s="40">
        <v>14</v>
      </c>
      <c r="G21" s="35">
        <v>218</v>
      </c>
      <c r="H21" s="10"/>
      <c r="I21" s="20" t="s">
        <v>23</v>
      </c>
    </row>
    <row r="22" spans="1:9" x14ac:dyDescent="0.2">
      <c r="A22" s="6"/>
      <c r="B22" s="13" t="s">
        <v>277</v>
      </c>
      <c r="C22" s="14">
        <v>2</v>
      </c>
      <c r="D22" s="8">
        <v>5</v>
      </c>
      <c r="E22" s="39"/>
      <c r="F22" s="40" t="s">
        <v>315</v>
      </c>
      <c r="G22" s="35">
        <v>143</v>
      </c>
      <c r="H22" s="10"/>
      <c r="I22" s="21" t="s">
        <v>25</v>
      </c>
    </row>
    <row r="23" spans="1:9" x14ac:dyDescent="0.2">
      <c r="A23" s="6"/>
      <c r="B23" s="13" t="s">
        <v>278</v>
      </c>
      <c r="C23" s="14">
        <v>2</v>
      </c>
      <c r="D23" s="8">
        <v>5</v>
      </c>
      <c r="E23" s="39"/>
      <c r="F23" s="40" t="s">
        <v>315</v>
      </c>
      <c r="G23" s="35">
        <v>418</v>
      </c>
      <c r="H23" s="10"/>
      <c r="I23" s="20" t="s">
        <v>27</v>
      </c>
    </row>
    <row r="24" spans="1:9" x14ac:dyDescent="0.2">
      <c r="A24" s="6"/>
      <c r="B24" s="13" t="s">
        <v>279</v>
      </c>
      <c r="C24" s="14">
        <v>2</v>
      </c>
      <c r="D24" s="8">
        <v>5</v>
      </c>
      <c r="E24" s="39" t="s">
        <v>322</v>
      </c>
      <c r="F24" s="40" t="s">
        <v>315</v>
      </c>
      <c r="G24" s="35">
        <v>181</v>
      </c>
      <c r="H24" s="10"/>
      <c r="I24" s="20"/>
    </row>
    <row r="25" spans="1:9" x14ac:dyDescent="0.2">
      <c r="A25" s="6"/>
      <c r="B25" s="13" t="s">
        <v>280</v>
      </c>
      <c r="C25" s="14">
        <v>2</v>
      </c>
      <c r="D25" s="8">
        <v>5</v>
      </c>
      <c r="E25" s="39" t="s">
        <v>322</v>
      </c>
      <c r="F25" s="40" t="s">
        <v>315</v>
      </c>
      <c r="G25" s="35">
        <v>388</v>
      </c>
      <c r="H25" s="10"/>
    </row>
    <row r="26" spans="1:9" x14ac:dyDescent="0.2">
      <c r="A26" s="6"/>
      <c r="B26" s="13" t="s">
        <v>281</v>
      </c>
      <c r="C26" s="14">
        <v>2</v>
      </c>
      <c r="D26" s="8">
        <v>5</v>
      </c>
      <c r="E26" s="39"/>
      <c r="F26" s="40" t="s">
        <v>315</v>
      </c>
      <c r="G26" s="35">
        <v>260</v>
      </c>
      <c r="H26" s="10"/>
    </row>
    <row r="27" spans="1:9" x14ac:dyDescent="0.2">
      <c r="A27" s="6"/>
      <c r="B27" s="13" t="s">
        <v>282</v>
      </c>
      <c r="C27" s="14">
        <v>2</v>
      </c>
      <c r="D27" s="8">
        <v>5</v>
      </c>
      <c r="E27" s="39"/>
      <c r="F27" s="40" t="s">
        <v>315</v>
      </c>
      <c r="G27" s="35">
        <v>282</v>
      </c>
      <c r="H27" s="10"/>
    </row>
    <row r="28" spans="1:9" x14ac:dyDescent="0.2">
      <c r="A28" s="6"/>
      <c r="B28" s="13" t="s">
        <v>283</v>
      </c>
      <c r="C28" s="14">
        <v>2</v>
      </c>
      <c r="D28" s="8">
        <v>5</v>
      </c>
      <c r="E28" s="39"/>
      <c r="F28" s="40" t="s">
        <v>315</v>
      </c>
      <c r="G28" s="35">
        <v>189</v>
      </c>
      <c r="H28" s="10"/>
    </row>
    <row r="29" spans="1:9" x14ac:dyDescent="0.2">
      <c r="B29" s="13"/>
      <c r="C29" s="14"/>
      <c r="D29" s="8"/>
      <c r="E29" s="39"/>
      <c r="F29" s="40"/>
      <c r="G29" s="35"/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mergeCells count="2">
    <mergeCell ref="B2:E2"/>
    <mergeCell ref="F2:G2"/>
  </mergeCells>
  <conditionalFormatting sqref="C4:C32">
    <cfRule type="cellIs" dxfId="2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J32"/>
  <sheetViews>
    <sheetView zoomScaleNormal="100"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4" t="s">
        <v>313</v>
      </c>
      <c r="G2" s="65"/>
      <c r="I2" s="24" t="s">
        <v>55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285</v>
      </c>
      <c r="C4" s="8">
        <v>3</v>
      </c>
      <c r="D4" s="8">
        <v>60</v>
      </c>
      <c r="E4" s="39" t="s">
        <v>322</v>
      </c>
      <c r="F4" s="40">
        <v>47</v>
      </c>
      <c r="G4" s="35">
        <v>2</v>
      </c>
      <c r="H4" s="10"/>
      <c r="I4" s="11" t="s">
        <v>5</v>
      </c>
      <c r="J4" s="12">
        <f>COUNTIF(E4:E32,"x")</f>
        <v>3</v>
      </c>
    </row>
    <row r="5" spans="1:10" x14ac:dyDescent="0.2">
      <c r="A5" s="6"/>
      <c r="B5" s="13" t="s">
        <v>286</v>
      </c>
      <c r="C5" s="14">
        <v>2</v>
      </c>
      <c r="D5" s="8">
        <v>35</v>
      </c>
      <c r="E5" s="39" t="s">
        <v>322</v>
      </c>
      <c r="F5" s="40">
        <v>19</v>
      </c>
      <c r="G5" s="35">
        <v>16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13" t="s">
        <v>287</v>
      </c>
      <c r="C6" s="14">
        <v>5</v>
      </c>
      <c r="D6" s="8">
        <v>28</v>
      </c>
      <c r="E6" s="39"/>
      <c r="F6" s="40">
        <v>21</v>
      </c>
      <c r="G6" s="35">
        <v>70</v>
      </c>
      <c r="H6" s="10"/>
      <c r="I6" s="16" t="s">
        <v>149</v>
      </c>
      <c r="J6" s="29">
        <f>SUMIF(E4:E32,"x",D4:D32)</f>
        <v>120</v>
      </c>
    </row>
    <row r="7" spans="1:10" x14ac:dyDescent="0.2">
      <c r="A7" s="6"/>
      <c r="B7" s="13" t="s">
        <v>288</v>
      </c>
      <c r="C7" s="14">
        <v>2</v>
      </c>
      <c r="D7" s="8">
        <v>25</v>
      </c>
      <c r="E7" s="39" t="s">
        <v>322</v>
      </c>
      <c r="F7" s="40">
        <v>19</v>
      </c>
      <c r="G7" s="35">
        <v>77</v>
      </c>
      <c r="H7" s="10"/>
      <c r="I7" s="17" t="str">
        <f>IF(J6&lt;J5,"Under By:","Over By:")</f>
        <v>Under By:</v>
      </c>
      <c r="J7" s="30">
        <f>ABS(J6-J5)</f>
        <v>3</v>
      </c>
    </row>
    <row r="8" spans="1:10" x14ac:dyDescent="0.2">
      <c r="A8" s="6"/>
      <c r="B8" s="13" t="s">
        <v>289</v>
      </c>
      <c r="C8" s="14">
        <v>2</v>
      </c>
      <c r="D8" s="8">
        <v>23</v>
      </c>
      <c r="E8" s="39"/>
      <c r="F8" s="40" t="s">
        <v>315</v>
      </c>
      <c r="G8" s="35">
        <v>89</v>
      </c>
      <c r="H8" s="10"/>
    </row>
    <row r="9" spans="1:10" x14ac:dyDescent="0.2">
      <c r="A9" s="6"/>
      <c r="B9" s="13" t="s">
        <v>290</v>
      </c>
      <c r="C9" s="14">
        <v>3</v>
      </c>
      <c r="D9" s="8">
        <v>16</v>
      </c>
      <c r="E9" s="39"/>
      <c r="F9" s="40" t="s">
        <v>315</v>
      </c>
      <c r="G9" s="35">
        <v>115</v>
      </c>
      <c r="H9" s="10"/>
      <c r="I9" s="11" t="s">
        <v>150</v>
      </c>
      <c r="J9" s="31">
        <f>VLOOKUP(I2,Parameters!$A$7:$D$19,4,FALSE)</f>
        <v>228</v>
      </c>
    </row>
    <row r="10" spans="1:10" x14ac:dyDescent="0.2">
      <c r="A10" s="6"/>
      <c r="B10" s="7" t="s">
        <v>291</v>
      </c>
      <c r="C10" s="8">
        <v>3</v>
      </c>
      <c r="D10" s="8">
        <v>14</v>
      </c>
      <c r="E10" s="39"/>
      <c r="F10" s="40">
        <v>12</v>
      </c>
      <c r="G10" s="35">
        <v>8</v>
      </c>
      <c r="H10" s="10"/>
      <c r="I10" s="18" t="s">
        <v>11</v>
      </c>
      <c r="J10" s="32">
        <f>J9-J6</f>
        <v>108</v>
      </c>
    </row>
    <row r="11" spans="1:10" x14ac:dyDescent="0.2">
      <c r="A11" s="6"/>
      <c r="B11" s="51" t="s">
        <v>292</v>
      </c>
      <c r="C11" s="14"/>
      <c r="D11" s="8"/>
      <c r="E11" s="56"/>
      <c r="F11" s="40">
        <v>23</v>
      </c>
      <c r="G11" s="35">
        <v>173</v>
      </c>
      <c r="H11" s="10"/>
    </row>
    <row r="12" spans="1:10" x14ac:dyDescent="0.2">
      <c r="A12" s="6"/>
      <c r="B12" s="13" t="s">
        <v>293</v>
      </c>
      <c r="C12" s="14">
        <v>2</v>
      </c>
      <c r="D12" s="8">
        <v>8</v>
      </c>
      <c r="E12" s="39"/>
      <c r="F12" s="40">
        <v>8</v>
      </c>
      <c r="G12" s="35">
        <v>97</v>
      </c>
      <c r="H12" s="10"/>
    </row>
    <row r="13" spans="1:10" x14ac:dyDescent="0.2">
      <c r="A13" s="6"/>
      <c r="B13" s="13" t="s">
        <v>294</v>
      </c>
      <c r="C13" s="14">
        <v>2</v>
      </c>
      <c r="D13" s="8">
        <v>6</v>
      </c>
      <c r="E13" s="39"/>
      <c r="F13" s="40" t="s">
        <v>315</v>
      </c>
      <c r="G13" s="35">
        <v>148</v>
      </c>
      <c r="H13" s="10"/>
      <c r="I13" s="19" t="s">
        <v>13</v>
      </c>
    </row>
    <row r="14" spans="1:10" x14ac:dyDescent="0.2">
      <c r="A14" s="6"/>
      <c r="B14" s="13" t="s">
        <v>295</v>
      </c>
      <c r="C14" s="14">
        <v>2</v>
      </c>
      <c r="D14" s="8">
        <v>5</v>
      </c>
      <c r="E14" s="39"/>
      <c r="F14" s="40" t="s">
        <v>315</v>
      </c>
      <c r="G14" s="35">
        <v>244</v>
      </c>
      <c r="H14" s="10"/>
      <c r="I14" s="20" t="s">
        <v>325</v>
      </c>
    </row>
    <row r="15" spans="1:10" x14ac:dyDescent="0.2">
      <c r="A15" s="6"/>
      <c r="B15" s="13" t="s">
        <v>296</v>
      </c>
      <c r="C15" s="14">
        <v>2</v>
      </c>
      <c r="D15" s="8">
        <v>5</v>
      </c>
      <c r="E15" s="39"/>
      <c r="F15" s="40" t="s">
        <v>315</v>
      </c>
      <c r="G15" s="35">
        <v>108</v>
      </c>
      <c r="H15" s="10"/>
      <c r="I15" s="20" t="s">
        <v>15</v>
      </c>
    </row>
    <row r="16" spans="1:10" x14ac:dyDescent="0.2">
      <c r="A16" s="6"/>
      <c r="B16" s="13" t="s">
        <v>297</v>
      </c>
      <c r="C16" s="14">
        <v>2</v>
      </c>
      <c r="D16" s="8">
        <v>5</v>
      </c>
      <c r="E16" s="39"/>
      <c r="F16" s="40" t="s">
        <v>315</v>
      </c>
      <c r="G16" s="35">
        <v>186</v>
      </c>
      <c r="H16" s="10"/>
      <c r="I16" s="20" t="s">
        <v>16</v>
      </c>
    </row>
    <row r="17" spans="1:9" x14ac:dyDescent="0.2">
      <c r="A17" s="6"/>
      <c r="B17" s="13" t="s">
        <v>298</v>
      </c>
      <c r="C17" s="14">
        <v>2</v>
      </c>
      <c r="D17" s="8">
        <v>5</v>
      </c>
      <c r="E17" s="39"/>
      <c r="F17" s="40">
        <v>11</v>
      </c>
      <c r="G17" s="35">
        <v>146</v>
      </c>
      <c r="H17" s="10"/>
      <c r="I17" s="20" t="s">
        <v>17</v>
      </c>
    </row>
    <row r="18" spans="1:9" x14ac:dyDescent="0.2">
      <c r="A18" s="6"/>
      <c r="B18" s="13" t="s">
        <v>299</v>
      </c>
      <c r="C18" s="14">
        <v>2</v>
      </c>
      <c r="D18" s="8">
        <v>5</v>
      </c>
      <c r="E18" s="39"/>
      <c r="F18" s="40" t="s">
        <v>315</v>
      </c>
      <c r="G18" s="35">
        <v>206</v>
      </c>
      <c r="H18" s="10"/>
      <c r="I18" s="20" t="s">
        <v>19</v>
      </c>
    </row>
    <row r="19" spans="1:9" x14ac:dyDescent="0.2">
      <c r="A19" s="6"/>
      <c r="B19" s="13" t="s">
        <v>300</v>
      </c>
      <c r="C19" s="14">
        <v>2</v>
      </c>
      <c r="D19" s="8">
        <v>5</v>
      </c>
      <c r="E19" s="39"/>
      <c r="F19" s="40" t="s">
        <v>315</v>
      </c>
      <c r="G19" s="35">
        <v>247</v>
      </c>
      <c r="H19" s="10"/>
    </row>
    <row r="20" spans="1:9" x14ac:dyDescent="0.2">
      <c r="A20" s="6"/>
      <c r="B20" s="13" t="s">
        <v>301</v>
      </c>
      <c r="C20" s="14">
        <v>2</v>
      </c>
      <c r="D20" s="8">
        <v>5</v>
      </c>
      <c r="E20" s="39"/>
      <c r="F20" s="40" t="s">
        <v>315</v>
      </c>
      <c r="G20" s="35">
        <v>452</v>
      </c>
      <c r="H20" s="10"/>
      <c r="I20" s="19" t="s">
        <v>21</v>
      </c>
    </row>
    <row r="21" spans="1:9" x14ac:dyDescent="0.2">
      <c r="A21" s="6"/>
      <c r="B21" s="13" t="s">
        <v>302</v>
      </c>
      <c r="C21" s="14">
        <v>2</v>
      </c>
      <c r="D21" s="8">
        <v>5</v>
      </c>
      <c r="E21" s="39"/>
      <c r="F21" s="40" t="s">
        <v>315</v>
      </c>
      <c r="G21" s="35">
        <v>712</v>
      </c>
      <c r="H21" s="10"/>
      <c r="I21" s="20" t="s">
        <v>23</v>
      </c>
    </row>
    <row r="22" spans="1:9" x14ac:dyDescent="0.2">
      <c r="A22" s="6"/>
      <c r="B22" s="13" t="s">
        <v>303</v>
      </c>
      <c r="C22" s="14">
        <v>2</v>
      </c>
      <c r="D22" s="8">
        <v>5</v>
      </c>
      <c r="E22" s="39"/>
      <c r="F22" s="40" t="s">
        <v>315</v>
      </c>
      <c r="G22" s="35">
        <v>409</v>
      </c>
      <c r="H22" s="10"/>
      <c r="I22" s="21" t="s">
        <v>25</v>
      </c>
    </row>
    <row r="23" spans="1:9" x14ac:dyDescent="0.2">
      <c r="A23" s="6"/>
      <c r="B23" s="13" t="s">
        <v>304</v>
      </c>
      <c r="C23" s="14">
        <v>2</v>
      </c>
      <c r="D23" s="8">
        <v>5</v>
      </c>
      <c r="E23" s="39"/>
      <c r="F23" s="40">
        <v>17</v>
      </c>
      <c r="G23" s="35">
        <v>140</v>
      </c>
      <c r="H23" s="10"/>
      <c r="I23" s="20" t="s">
        <v>27</v>
      </c>
    </row>
    <row r="24" spans="1:9" x14ac:dyDescent="0.2">
      <c r="A24" s="6"/>
      <c r="B24" s="13" t="s">
        <v>305</v>
      </c>
      <c r="C24" s="14">
        <v>2</v>
      </c>
      <c r="D24" s="8">
        <v>5</v>
      </c>
      <c r="E24" s="39"/>
      <c r="F24" s="40" t="s">
        <v>315</v>
      </c>
      <c r="G24" s="35">
        <v>266</v>
      </c>
      <c r="H24" s="10"/>
      <c r="I24" s="20"/>
    </row>
    <row r="25" spans="1:9" x14ac:dyDescent="0.2">
      <c r="A25" s="6"/>
      <c r="B25" s="13" t="s">
        <v>306</v>
      </c>
      <c r="C25" s="14">
        <v>2</v>
      </c>
      <c r="D25" s="8">
        <v>5</v>
      </c>
      <c r="E25" s="39"/>
      <c r="F25" s="40" t="s">
        <v>315</v>
      </c>
      <c r="G25" s="35">
        <v>297</v>
      </c>
      <c r="H25" s="10"/>
    </row>
    <row r="26" spans="1:9" x14ac:dyDescent="0.2">
      <c r="A26" s="6"/>
      <c r="B26" s="13" t="s">
        <v>307</v>
      </c>
      <c r="C26" s="14">
        <v>2</v>
      </c>
      <c r="D26" s="8">
        <v>5</v>
      </c>
      <c r="E26" s="39"/>
      <c r="F26" s="40">
        <v>9</v>
      </c>
      <c r="G26" s="35">
        <v>124</v>
      </c>
      <c r="H26" s="10"/>
    </row>
    <row r="27" spans="1:9" x14ac:dyDescent="0.2">
      <c r="A27" s="6"/>
      <c r="B27" s="13" t="s">
        <v>308</v>
      </c>
      <c r="C27" s="14">
        <v>2</v>
      </c>
      <c r="D27" s="8">
        <v>5</v>
      </c>
      <c r="E27" s="39"/>
      <c r="F27" s="40" t="s">
        <v>315</v>
      </c>
      <c r="G27" s="35">
        <v>190</v>
      </c>
      <c r="H27" s="10"/>
    </row>
    <row r="28" spans="1:9" x14ac:dyDescent="0.2">
      <c r="A28" s="6"/>
      <c r="B28" s="51" t="s">
        <v>309</v>
      </c>
      <c r="C28" s="14"/>
      <c r="D28" s="8"/>
      <c r="E28" s="52"/>
      <c r="F28" s="40">
        <v>6</v>
      </c>
      <c r="G28" s="35">
        <v>128</v>
      </c>
      <c r="H28" s="10"/>
    </row>
    <row r="29" spans="1:9" x14ac:dyDescent="0.2">
      <c r="B29" s="13" t="s">
        <v>310</v>
      </c>
      <c r="C29" s="14">
        <v>2</v>
      </c>
      <c r="D29" s="8">
        <v>5</v>
      </c>
      <c r="E29" s="39"/>
      <c r="F29" s="40">
        <v>11</v>
      </c>
      <c r="G29" s="35">
        <v>207</v>
      </c>
      <c r="H29" s="10"/>
    </row>
    <row r="30" spans="1:9" x14ac:dyDescent="0.2">
      <c r="B30" s="13" t="s">
        <v>311</v>
      </c>
      <c r="C30" s="14">
        <v>2</v>
      </c>
      <c r="D30" s="8">
        <v>5</v>
      </c>
      <c r="E30" s="39"/>
      <c r="F30" s="40" t="s">
        <v>315</v>
      </c>
      <c r="G30" s="35">
        <v>220</v>
      </c>
      <c r="H30" s="10"/>
    </row>
    <row r="31" spans="1:9" x14ac:dyDescent="0.2">
      <c r="B31" s="26" t="s">
        <v>284</v>
      </c>
      <c r="C31" s="27" t="s">
        <v>31</v>
      </c>
      <c r="D31" s="27" t="s">
        <v>31</v>
      </c>
      <c r="E31" s="52"/>
      <c r="F31" s="40" t="s">
        <v>315</v>
      </c>
      <c r="G31" s="35">
        <v>400</v>
      </c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30">
    <sortCondition descending="1" ref="D4:D30"/>
  </sortState>
  <mergeCells count="2">
    <mergeCell ref="B2:E2"/>
    <mergeCell ref="F2:G2"/>
  </mergeCells>
  <conditionalFormatting sqref="C4:C32">
    <cfRule type="cellIs" dxfId="1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4" t="s">
        <v>313</v>
      </c>
      <c r="G2" s="65"/>
      <c r="I2" s="24" t="s">
        <v>324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127</v>
      </c>
      <c r="C4" s="33">
        <v>3</v>
      </c>
      <c r="D4" s="33">
        <v>37</v>
      </c>
      <c r="E4" s="9" t="s">
        <v>322</v>
      </c>
      <c r="F4" s="53">
        <v>48</v>
      </c>
      <c r="G4" s="35">
        <v>4</v>
      </c>
      <c r="H4" s="10"/>
      <c r="I4" s="11" t="s">
        <v>5</v>
      </c>
      <c r="J4" s="12">
        <f>COUNTIF(E4:E32,"x")</f>
        <v>10</v>
      </c>
    </row>
    <row r="5" spans="1:10" x14ac:dyDescent="0.2">
      <c r="A5" s="6"/>
      <c r="B5" s="13" t="s">
        <v>237</v>
      </c>
      <c r="C5" s="34">
        <v>2</v>
      </c>
      <c r="D5" s="33">
        <v>29</v>
      </c>
      <c r="E5" s="54" t="s">
        <v>322</v>
      </c>
      <c r="F5" s="53">
        <v>26</v>
      </c>
      <c r="G5" s="35">
        <v>9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13" t="s">
        <v>292</v>
      </c>
      <c r="C6" s="34">
        <v>3</v>
      </c>
      <c r="D6" s="33">
        <v>14</v>
      </c>
      <c r="E6" s="54" t="s">
        <v>322</v>
      </c>
      <c r="F6" s="53">
        <v>23</v>
      </c>
      <c r="G6" s="35">
        <v>173</v>
      </c>
      <c r="H6" s="10"/>
      <c r="I6" s="16" t="s">
        <v>149</v>
      </c>
      <c r="J6" s="29">
        <f>SUMIF(E4:E32,"x",D4:D32)</f>
        <v>117</v>
      </c>
    </row>
    <row r="7" spans="1:10" x14ac:dyDescent="0.2">
      <c r="A7" s="6"/>
      <c r="B7" s="13" t="s">
        <v>135</v>
      </c>
      <c r="C7" s="34">
        <v>2</v>
      </c>
      <c r="D7" s="33">
        <v>7</v>
      </c>
      <c r="E7" s="54" t="s">
        <v>322</v>
      </c>
      <c r="F7" s="53">
        <v>15</v>
      </c>
      <c r="G7" s="35">
        <v>147</v>
      </c>
      <c r="H7" s="10"/>
      <c r="I7" s="17" t="str">
        <f>IF(J6&lt;J5,"Under By:","Over By:")</f>
        <v>Under By:</v>
      </c>
      <c r="J7" s="30">
        <f>ABS(J6-J5)</f>
        <v>6</v>
      </c>
    </row>
    <row r="8" spans="1:10" x14ac:dyDescent="0.2">
      <c r="A8" s="6"/>
      <c r="B8" s="13" t="s">
        <v>221</v>
      </c>
      <c r="C8" s="34">
        <v>2</v>
      </c>
      <c r="D8" s="33">
        <v>5</v>
      </c>
      <c r="E8" s="54" t="s">
        <v>322</v>
      </c>
      <c r="F8" s="53" t="s">
        <v>315</v>
      </c>
      <c r="G8" s="35">
        <v>194</v>
      </c>
      <c r="H8" s="10"/>
    </row>
    <row r="9" spans="1:10" x14ac:dyDescent="0.2">
      <c r="A9" s="6"/>
      <c r="B9" s="13" t="s">
        <v>162</v>
      </c>
      <c r="C9" s="34">
        <v>2</v>
      </c>
      <c r="D9" s="33">
        <v>5</v>
      </c>
      <c r="E9" s="54" t="s">
        <v>322</v>
      </c>
      <c r="F9" s="53" t="s">
        <v>315</v>
      </c>
      <c r="G9" s="35">
        <v>488</v>
      </c>
      <c r="H9" s="10"/>
      <c r="I9" s="11" t="s">
        <v>150</v>
      </c>
      <c r="J9" s="31">
        <f>VLOOKUP(I2,Parameters!$A$7:$D$19,4,FALSE)</f>
        <v>231</v>
      </c>
    </row>
    <row r="10" spans="1:10" x14ac:dyDescent="0.2">
      <c r="A10" s="6"/>
      <c r="B10" s="7" t="s">
        <v>14</v>
      </c>
      <c r="C10" s="33">
        <v>2</v>
      </c>
      <c r="D10" s="33">
        <v>5</v>
      </c>
      <c r="E10" s="54" t="s">
        <v>322</v>
      </c>
      <c r="F10" s="53" t="s">
        <v>315</v>
      </c>
      <c r="G10" s="35">
        <v>187</v>
      </c>
      <c r="H10" s="10"/>
      <c r="I10" s="18" t="s">
        <v>11</v>
      </c>
      <c r="J10" s="32">
        <f>J9-J6</f>
        <v>114</v>
      </c>
    </row>
    <row r="11" spans="1:10" x14ac:dyDescent="0.2">
      <c r="A11" s="6"/>
      <c r="B11" s="13" t="s">
        <v>30</v>
      </c>
      <c r="C11" s="34">
        <v>2</v>
      </c>
      <c r="D11" s="33">
        <v>5</v>
      </c>
      <c r="E11" s="54" t="s">
        <v>322</v>
      </c>
      <c r="F11" s="53" t="s">
        <v>315</v>
      </c>
      <c r="G11" s="35">
        <v>199</v>
      </c>
      <c r="H11" s="10"/>
    </row>
    <row r="12" spans="1:10" x14ac:dyDescent="0.2">
      <c r="A12" s="6"/>
      <c r="B12" s="13" t="s">
        <v>200</v>
      </c>
      <c r="C12" s="34">
        <v>2</v>
      </c>
      <c r="D12" s="33">
        <v>5</v>
      </c>
      <c r="E12" s="54" t="s">
        <v>322</v>
      </c>
      <c r="F12" s="53" t="s">
        <v>315</v>
      </c>
      <c r="G12" s="35">
        <v>350</v>
      </c>
      <c r="H12" s="10"/>
    </row>
    <row r="13" spans="1:10" x14ac:dyDescent="0.2">
      <c r="A13" s="6"/>
      <c r="B13" s="13" t="s">
        <v>163</v>
      </c>
      <c r="C13" s="34">
        <v>2</v>
      </c>
      <c r="D13" s="33">
        <v>5</v>
      </c>
      <c r="E13" s="54" t="s">
        <v>322</v>
      </c>
      <c r="F13" s="53">
        <v>16</v>
      </c>
      <c r="G13" s="35">
        <v>301</v>
      </c>
      <c r="H13" s="10"/>
      <c r="I13" s="19" t="s">
        <v>13</v>
      </c>
    </row>
    <row r="14" spans="1:10" x14ac:dyDescent="0.2">
      <c r="A14" s="6"/>
      <c r="B14" s="13"/>
      <c r="C14" s="34"/>
      <c r="D14" s="33"/>
      <c r="E14" s="15"/>
      <c r="F14" s="40"/>
      <c r="G14" s="35"/>
      <c r="H14" s="10"/>
      <c r="I14" s="20" t="s">
        <v>316</v>
      </c>
    </row>
    <row r="15" spans="1:10" x14ac:dyDescent="0.2">
      <c r="A15" s="6"/>
      <c r="B15" s="13"/>
      <c r="C15" s="34"/>
      <c r="D15" s="33"/>
      <c r="E15" s="15"/>
      <c r="F15" s="40"/>
      <c r="G15" s="35"/>
      <c r="H15" s="10"/>
      <c r="I15" s="20" t="s">
        <v>15</v>
      </c>
    </row>
    <row r="16" spans="1:10" x14ac:dyDescent="0.2">
      <c r="A16" s="6"/>
      <c r="B16" s="13"/>
      <c r="C16" s="34"/>
      <c r="D16" s="33"/>
      <c r="E16" s="15"/>
      <c r="F16" s="40"/>
      <c r="G16" s="35"/>
      <c r="H16" s="10"/>
      <c r="I16" s="20" t="s">
        <v>16</v>
      </c>
    </row>
    <row r="17" spans="1:9" x14ac:dyDescent="0.2">
      <c r="A17" s="6"/>
      <c r="B17" s="13"/>
      <c r="C17" s="34"/>
      <c r="D17" s="33"/>
      <c r="E17" s="15"/>
      <c r="F17" s="40"/>
      <c r="G17" s="35"/>
      <c r="H17" s="10"/>
      <c r="I17" s="20" t="s">
        <v>17</v>
      </c>
    </row>
    <row r="18" spans="1:9" x14ac:dyDescent="0.2">
      <c r="A18" s="6"/>
      <c r="B18" s="13"/>
      <c r="C18" s="34"/>
      <c r="D18" s="33"/>
      <c r="E18" s="15"/>
      <c r="F18" s="40"/>
      <c r="G18" s="35"/>
      <c r="H18" s="10"/>
      <c r="I18" s="20" t="s">
        <v>19</v>
      </c>
    </row>
    <row r="19" spans="1:9" x14ac:dyDescent="0.2">
      <c r="A19" s="6"/>
      <c r="B19" s="13"/>
      <c r="C19" s="34"/>
      <c r="D19" s="33"/>
      <c r="E19" s="15"/>
      <c r="F19" s="40"/>
      <c r="G19" s="35"/>
      <c r="H19" s="10"/>
    </row>
    <row r="20" spans="1:9" x14ac:dyDescent="0.2">
      <c r="A20" s="6"/>
      <c r="B20" s="13"/>
      <c r="C20" s="34"/>
      <c r="D20" s="33"/>
      <c r="E20" s="15"/>
      <c r="F20" s="40"/>
      <c r="G20" s="35"/>
      <c r="H20" s="10"/>
      <c r="I20" s="19" t="s">
        <v>21</v>
      </c>
    </row>
    <row r="21" spans="1:9" x14ac:dyDescent="0.2">
      <c r="A21" s="6"/>
      <c r="B21" s="13"/>
      <c r="C21" s="34"/>
      <c r="D21" s="33"/>
      <c r="E21" s="15"/>
      <c r="F21" s="40"/>
      <c r="G21" s="35"/>
      <c r="H21" s="10"/>
      <c r="I21" s="20" t="s">
        <v>23</v>
      </c>
    </row>
    <row r="22" spans="1:9" x14ac:dyDescent="0.2">
      <c r="A22" s="6"/>
      <c r="B22" s="13"/>
      <c r="C22" s="34"/>
      <c r="D22" s="33"/>
      <c r="E22" s="15"/>
      <c r="F22" s="40"/>
      <c r="G22" s="35"/>
      <c r="H22" s="10"/>
      <c r="I22" s="21" t="s">
        <v>25</v>
      </c>
    </row>
    <row r="23" spans="1:9" x14ac:dyDescent="0.2">
      <c r="A23" s="6"/>
      <c r="B23" s="13"/>
      <c r="C23" s="34"/>
      <c r="D23" s="33"/>
      <c r="E23" s="15"/>
      <c r="F23" s="40"/>
      <c r="G23" s="35"/>
      <c r="H23" s="10"/>
      <c r="I23" s="20" t="s">
        <v>27</v>
      </c>
    </row>
    <row r="24" spans="1:9" x14ac:dyDescent="0.2">
      <c r="A24" s="6"/>
      <c r="B24" s="13"/>
      <c r="C24" s="34"/>
      <c r="D24" s="33"/>
      <c r="E24" s="15"/>
      <c r="F24" s="40"/>
      <c r="G24" s="35"/>
      <c r="H24" s="10"/>
    </row>
    <row r="25" spans="1:9" x14ac:dyDescent="0.2">
      <c r="A25" s="6"/>
      <c r="B25" s="13"/>
      <c r="C25" s="34"/>
      <c r="D25" s="33"/>
      <c r="E25" s="15"/>
      <c r="F25" s="40"/>
      <c r="G25" s="35"/>
      <c r="H25" s="10"/>
    </row>
    <row r="26" spans="1:9" x14ac:dyDescent="0.2">
      <c r="A26" s="6"/>
      <c r="B26" s="13"/>
      <c r="C26" s="34"/>
      <c r="D26" s="33"/>
      <c r="E26" s="15"/>
      <c r="F26" s="40"/>
      <c r="G26" s="35"/>
      <c r="H26" s="10"/>
    </row>
    <row r="27" spans="1:9" x14ac:dyDescent="0.2">
      <c r="A27" s="6"/>
      <c r="B27" s="13"/>
      <c r="C27" s="34"/>
      <c r="D27" s="33"/>
      <c r="E27" s="15"/>
      <c r="F27" s="40"/>
      <c r="G27" s="35"/>
      <c r="H27" s="10"/>
    </row>
    <row r="28" spans="1:9" x14ac:dyDescent="0.2">
      <c r="A28" s="6"/>
      <c r="B28" s="13"/>
      <c r="C28" s="34"/>
      <c r="D28" s="33"/>
      <c r="E28" s="15"/>
      <c r="F28" s="40"/>
      <c r="G28" s="35"/>
      <c r="H28" s="10"/>
    </row>
    <row r="29" spans="1:9" x14ac:dyDescent="0.2">
      <c r="B29" s="13"/>
      <c r="C29" s="34"/>
      <c r="D29" s="33"/>
      <c r="E29" s="15"/>
      <c r="F29" s="40"/>
      <c r="G29" s="35"/>
      <c r="H29" s="10"/>
    </row>
    <row r="30" spans="1:9" x14ac:dyDescent="0.2">
      <c r="B30" s="13"/>
      <c r="C30" s="34"/>
      <c r="D30" s="33"/>
      <c r="E30" s="15"/>
      <c r="F30" s="40"/>
      <c r="G30" s="35"/>
      <c r="H30" s="10"/>
    </row>
    <row r="31" spans="1:9" x14ac:dyDescent="0.2">
      <c r="B31" s="13"/>
      <c r="C31" s="34"/>
      <c r="D31" s="34"/>
      <c r="E31" s="15"/>
      <c r="F31" s="40"/>
      <c r="G31" s="35"/>
      <c r="H31" s="10"/>
    </row>
    <row r="32" spans="1:9" x14ac:dyDescent="0.2">
      <c r="B32" s="7"/>
      <c r="C32" s="7"/>
      <c r="D32" s="8"/>
      <c r="E32" s="15"/>
      <c r="F32" s="40"/>
      <c r="G32" s="35"/>
    </row>
  </sheetData>
  <mergeCells count="2">
    <mergeCell ref="B2:E2"/>
    <mergeCell ref="F2:G2"/>
  </mergeCells>
  <conditionalFormatting sqref="C4:C32">
    <cfRule type="cellIs" dxfId="0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J32"/>
  <sheetViews>
    <sheetView tabSelected="1"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4" t="s">
        <v>313</v>
      </c>
      <c r="G2" s="65"/>
      <c r="I2" s="24" t="s">
        <v>53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206</v>
      </c>
      <c r="C4" s="8">
        <v>2</v>
      </c>
      <c r="D4" s="8">
        <v>36</v>
      </c>
      <c r="E4" s="39"/>
      <c r="F4" s="40">
        <v>36</v>
      </c>
      <c r="G4" s="35">
        <v>32</v>
      </c>
      <c r="H4" s="10"/>
      <c r="I4" s="11" t="s">
        <v>5</v>
      </c>
      <c r="J4" s="12">
        <f>COUNTIF(E4:E32,"x")</f>
        <v>3</v>
      </c>
    </row>
    <row r="5" spans="1:10" x14ac:dyDescent="0.2">
      <c r="A5" s="6"/>
      <c r="B5" s="13" t="s">
        <v>207</v>
      </c>
      <c r="C5" s="14">
        <v>4</v>
      </c>
      <c r="D5" s="8">
        <v>33</v>
      </c>
      <c r="E5" s="39" t="s">
        <v>322</v>
      </c>
      <c r="F5" s="40">
        <v>25</v>
      </c>
      <c r="G5" s="35">
        <v>55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13" t="s">
        <v>208</v>
      </c>
      <c r="C6" s="14">
        <v>6</v>
      </c>
      <c r="D6" s="8">
        <v>26</v>
      </c>
      <c r="E6" s="39"/>
      <c r="F6" s="40">
        <v>12</v>
      </c>
      <c r="G6" s="35">
        <v>64</v>
      </c>
      <c r="H6" s="10"/>
      <c r="I6" s="16" t="s">
        <v>149</v>
      </c>
      <c r="J6" s="29">
        <f>SUMIF(E4:E32,"x",D4:D32)</f>
        <v>55</v>
      </c>
    </row>
    <row r="7" spans="1:10" x14ac:dyDescent="0.2">
      <c r="A7" s="6"/>
      <c r="B7" s="13" t="s">
        <v>209</v>
      </c>
      <c r="C7" s="14">
        <v>3</v>
      </c>
      <c r="D7" s="8">
        <v>22</v>
      </c>
      <c r="E7" s="39"/>
      <c r="F7" s="40">
        <v>14</v>
      </c>
      <c r="G7" s="35">
        <v>41</v>
      </c>
      <c r="H7" s="10"/>
      <c r="I7" s="17" t="str">
        <f>IF(J6&lt;J5,"Under By:","Over By:")</f>
        <v>Under By:</v>
      </c>
      <c r="J7" s="30">
        <f>ABS(J6-J5)</f>
        <v>68</v>
      </c>
    </row>
    <row r="8" spans="1:10" x14ac:dyDescent="0.2">
      <c r="A8" s="6"/>
      <c r="B8" s="51" t="s">
        <v>210</v>
      </c>
      <c r="C8" s="14"/>
      <c r="D8" s="8"/>
      <c r="E8" s="56"/>
      <c r="F8" s="40">
        <v>22</v>
      </c>
      <c r="G8" s="35">
        <v>145</v>
      </c>
      <c r="H8" s="10"/>
    </row>
    <row r="9" spans="1:10" x14ac:dyDescent="0.2">
      <c r="A9" s="6"/>
      <c r="B9" s="13" t="s">
        <v>211</v>
      </c>
      <c r="C9" s="14">
        <v>2</v>
      </c>
      <c r="D9" s="8">
        <v>17</v>
      </c>
      <c r="E9" s="39" t="s">
        <v>322</v>
      </c>
      <c r="F9" s="40">
        <v>23</v>
      </c>
      <c r="G9" s="35">
        <v>61</v>
      </c>
      <c r="H9" s="10"/>
      <c r="I9" s="11" t="s">
        <v>150</v>
      </c>
      <c r="J9" s="31">
        <f>VLOOKUP(I2,Parameters!$A$7:$D$19,4,FALSE)</f>
        <v>224</v>
      </c>
    </row>
    <row r="10" spans="1:10" x14ac:dyDescent="0.2">
      <c r="A10" s="6"/>
      <c r="B10" s="7" t="s">
        <v>212</v>
      </c>
      <c r="C10" s="8">
        <v>2</v>
      </c>
      <c r="D10" s="8">
        <v>9</v>
      </c>
      <c r="E10" s="39"/>
      <c r="F10" s="40" t="s">
        <v>315</v>
      </c>
      <c r="G10" s="35">
        <v>125</v>
      </c>
      <c r="H10" s="10"/>
      <c r="I10" s="18" t="s">
        <v>11</v>
      </c>
      <c r="J10" s="32">
        <f>J9-J6</f>
        <v>169</v>
      </c>
    </row>
    <row r="11" spans="1:10" x14ac:dyDescent="0.2">
      <c r="A11" s="6"/>
      <c r="B11" s="13" t="s">
        <v>213</v>
      </c>
      <c r="C11" s="14">
        <v>6</v>
      </c>
      <c r="D11" s="8">
        <v>8</v>
      </c>
      <c r="E11" s="39"/>
      <c r="F11" s="40" t="s">
        <v>315</v>
      </c>
      <c r="G11" s="35">
        <v>174</v>
      </c>
      <c r="H11" s="10"/>
    </row>
    <row r="12" spans="1:10" x14ac:dyDescent="0.2">
      <c r="A12" s="6"/>
      <c r="B12" s="13" t="s">
        <v>214</v>
      </c>
      <c r="C12" s="14">
        <v>2</v>
      </c>
      <c r="D12" s="8">
        <v>7</v>
      </c>
      <c r="E12" s="39"/>
      <c r="F12" s="40">
        <v>7</v>
      </c>
      <c r="G12" s="35">
        <v>185</v>
      </c>
      <c r="H12" s="10"/>
    </row>
    <row r="13" spans="1:10" x14ac:dyDescent="0.2">
      <c r="A13" s="6"/>
      <c r="B13" s="13" t="s">
        <v>215</v>
      </c>
      <c r="C13" s="14">
        <v>2</v>
      </c>
      <c r="D13" s="8">
        <v>7</v>
      </c>
      <c r="E13" s="39"/>
      <c r="F13" s="40" t="s">
        <v>315</v>
      </c>
      <c r="G13" s="35">
        <v>149</v>
      </c>
      <c r="H13" s="10"/>
      <c r="I13" s="19" t="s">
        <v>13</v>
      </c>
    </row>
    <row r="14" spans="1:10" x14ac:dyDescent="0.2">
      <c r="A14" s="6"/>
      <c r="B14" s="13" t="s">
        <v>216</v>
      </c>
      <c r="C14" s="14">
        <v>3</v>
      </c>
      <c r="D14" s="8">
        <v>5</v>
      </c>
      <c r="E14" s="39"/>
      <c r="F14" s="40" t="s">
        <v>315</v>
      </c>
      <c r="G14" s="35">
        <v>293</v>
      </c>
      <c r="H14" s="10"/>
      <c r="I14" s="20" t="s">
        <v>325</v>
      </c>
    </row>
    <row r="15" spans="1:10" x14ac:dyDescent="0.2">
      <c r="A15" s="6"/>
      <c r="B15" s="13" t="s">
        <v>217</v>
      </c>
      <c r="C15" s="14">
        <v>2</v>
      </c>
      <c r="D15" s="8">
        <v>5</v>
      </c>
      <c r="E15" s="39"/>
      <c r="F15" s="40" t="s">
        <v>315</v>
      </c>
      <c r="G15" s="35">
        <v>167</v>
      </c>
      <c r="H15" s="10"/>
      <c r="I15" s="20" t="s">
        <v>15</v>
      </c>
    </row>
    <row r="16" spans="1:10" x14ac:dyDescent="0.2">
      <c r="A16" s="6"/>
      <c r="B16" s="13" t="s">
        <v>218</v>
      </c>
      <c r="C16" s="14">
        <v>2</v>
      </c>
      <c r="D16" s="8">
        <v>5</v>
      </c>
      <c r="E16" s="39"/>
      <c r="F16" s="40" t="s">
        <v>315</v>
      </c>
      <c r="G16" s="35">
        <v>393</v>
      </c>
      <c r="H16" s="10"/>
      <c r="I16" s="20" t="s">
        <v>16</v>
      </c>
    </row>
    <row r="17" spans="1:9" x14ac:dyDescent="0.2">
      <c r="A17" s="6"/>
      <c r="B17" s="13" t="s">
        <v>219</v>
      </c>
      <c r="C17" s="14">
        <v>2</v>
      </c>
      <c r="D17" s="8">
        <v>5</v>
      </c>
      <c r="E17" s="39"/>
      <c r="F17" s="40" t="s">
        <v>315</v>
      </c>
      <c r="G17" s="35">
        <v>132</v>
      </c>
      <c r="H17" s="10"/>
      <c r="I17" s="20" t="s">
        <v>17</v>
      </c>
    </row>
    <row r="18" spans="1:9" x14ac:dyDescent="0.2">
      <c r="A18" s="6"/>
      <c r="B18" s="13" t="s">
        <v>220</v>
      </c>
      <c r="C18" s="14">
        <v>2</v>
      </c>
      <c r="D18" s="8">
        <v>5</v>
      </c>
      <c r="E18" s="39"/>
      <c r="F18" s="40" t="s">
        <v>315</v>
      </c>
      <c r="G18" s="35">
        <v>398</v>
      </c>
      <c r="H18" s="10"/>
      <c r="I18" s="20" t="s">
        <v>19</v>
      </c>
    </row>
    <row r="19" spans="1:9" x14ac:dyDescent="0.2">
      <c r="A19" s="6"/>
      <c r="B19" s="51" t="s">
        <v>221</v>
      </c>
      <c r="C19" s="14"/>
      <c r="D19" s="8"/>
      <c r="E19" s="56"/>
      <c r="F19" s="40" t="s">
        <v>315</v>
      </c>
      <c r="G19" s="35">
        <v>194</v>
      </c>
      <c r="H19" s="10"/>
    </row>
    <row r="20" spans="1:9" x14ac:dyDescent="0.2">
      <c r="A20" s="6"/>
      <c r="B20" s="13" t="s">
        <v>222</v>
      </c>
      <c r="C20" s="14">
        <v>2</v>
      </c>
      <c r="D20" s="8">
        <v>5</v>
      </c>
      <c r="E20" s="39"/>
      <c r="F20" s="40" t="s">
        <v>315</v>
      </c>
      <c r="G20" s="35">
        <v>135</v>
      </c>
      <c r="H20" s="10"/>
      <c r="I20" s="19" t="s">
        <v>21</v>
      </c>
    </row>
    <row r="21" spans="1:9" x14ac:dyDescent="0.2">
      <c r="A21" s="6"/>
      <c r="B21" s="13" t="s">
        <v>223</v>
      </c>
      <c r="C21" s="14">
        <v>2</v>
      </c>
      <c r="D21" s="8">
        <v>5</v>
      </c>
      <c r="E21" s="39"/>
      <c r="F21" s="40" t="s">
        <v>315</v>
      </c>
      <c r="G21" s="35">
        <v>483</v>
      </c>
      <c r="H21" s="10"/>
      <c r="I21" s="20" t="s">
        <v>23</v>
      </c>
    </row>
    <row r="22" spans="1:9" x14ac:dyDescent="0.2">
      <c r="A22" s="6"/>
      <c r="B22" s="13" t="s">
        <v>224</v>
      </c>
      <c r="C22" s="14">
        <v>2</v>
      </c>
      <c r="D22" s="8">
        <v>5</v>
      </c>
      <c r="E22" s="39"/>
      <c r="F22" s="40" t="s">
        <v>315</v>
      </c>
      <c r="G22" s="35">
        <v>313</v>
      </c>
      <c r="H22" s="10"/>
      <c r="I22" s="21" t="s">
        <v>25</v>
      </c>
    </row>
    <row r="23" spans="1:9" x14ac:dyDescent="0.2">
      <c r="A23" s="6"/>
      <c r="B23" s="13" t="s">
        <v>225</v>
      </c>
      <c r="C23" s="14">
        <v>2</v>
      </c>
      <c r="D23" s="8">
        <v>5</v>
      </c>
      <c r="E23" s="39"/>
      <c r="F23" s="40" t="s">
        <v>315</v>
      </c>
      <c r="G23" s="35">
        <v>444</v>
      </c>
      <c r="H23" s="10"/>
      <c r="I23" s="20" t="s">
        <v>27</v>
      </c>
    </row>
    <row r="24" spans="1:9" x14ac:dyDescent="0.2">
      <c r="A24" s="6"/>
      <c r="B24" s="13" t="s">
        <v>226</v>
      </c>
      <c r="C24" s="14">
        <v>2</v>
      </c>
      <c r="D24" s="8">
        <v>5</v>
      </c>
      <c r="E24" s="39"/>
      <c r="F24" s="40" t="s">
        <v>315</v>
      </c>
      <c r="G24" s="35">
        <v>131</v>
      </c>
      <c r="H24" s="10"/>
      <c r="I24" s="20"/>
    </row>
    <row r="25" spans="1:9" x14ac:dyDescent="0.2">
      <c r="A25" s="6"/>
      <c r="B25" s="13" t="s">
        <v>227</v>
      </c>
      <c r="C25" s="14">
        <v>2</v>
      </c>
      <c r="D25" s="8">
        <v>5</v>
      </c>
      <c r="E25" s="39" t="s">
        <v>322</v>
      </c>
      <c r="F25" s="40">
        <v>7</v>
      </c>
      <c r="G25" s="35">
        <v>152</v>
      </c>
      <c r="H25" s="10"/>
    </row>
    <row r="26" spans="1:9" x14ac:dyDescent="0.2">
      <c r="A26" s="6"/>
      <c r="B26" s="13" t="s">
        <v>228</v>
      </c>
      <c r="C26" s="14">
        <v>2</v>
      </c>
      <c r="D26" s="8">
        <v>5</v>
      </c>
      <c r="E26" s="39"/>
      <c r="F26" s="40" t="s">
        <v>315</v>
      </c>
      <c r="G26" s="35">
        <v>776</v>
      </c>
      <c r="H26" s="10"/>
    </row>
    <row r="27" spans="1:9" x14ac:dyDescent="0.2">
      <c r="A27" s="6"/>
      <c r="B27" s="13" t="s">
        <v>229</v>
      </c>
      <c r="C27" s="14">
        <v>2</v>
      </c>
      <c r="D27" s="8">
        <v>5</v>
      </c>
      <c r="E27" s="39"/>
      <c r="F27" s="40" t="s">
        <v>315</v>
      </c>
      <c r="G27" s="35">
        <v>347</v>
      </c>
      <c r="H27" s="10"/>
    </row>
    <row r="28" spans="1:9" x14ac:dyDescent="0.2">
      <c r="A28" s="6"/>
      <c r="B28" s="13" t="s">
        <v>230</v>
      </c>
      <c r="C28" s="14">
        <v>2</v>
      </c>
      <c r="D28" s="8">
        <v>5</v>
      </c>
      <c r="E28" s="39"/>
      <c r="F28" s="40" t="s">
        <v>315</v>
      </c>
      <c r="G28" s="35">
        <v>369</v>
      </c>
      <c r="H28" s="10"/>
    </row>
    <row r="29" spans="1:9" x14ac:dyDescent="0.2">
      <c r="B29" s="13"/>
      <c r="C29" s="14"/>
      <c r="D29" s="8"/>
      <c r="E29" s="39"/>
      <c r="F29" s="40"/>
      <c r="G29" s="35"/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mergeCells count="2">
    <mergeCell ref="B2:E2"/>
    <mergeCell ref="F2:G2"/>
  </mergeCells>
  <conditionalFormatting sqref="C4:C32">
    <cfRule type="cellIs" dxfId="11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4" t="s">
        <v>313</v>
      </c>
      <c r="G2" s="65"/>
      <c r="I2" s="24" t="s">
        <v>323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115</v>
      </c>
      <c r="C4" s="33">
        <v>2</v>
      </c>
      <c r="D4" s="33">
        <v>5</v>
      </c>
      <c r="E4" s="9" t="s">
        <v>322</v>
      </c>
      <c r="F4" s="53">
        <v>14</v>
      </c>
      <c r="G4" s="35">
        <v>306</v>
      </c>
      <c r="H4" s="10"/>
      <c r="I4" s="11" t="s">
        <v>5</v>
      </c>
      <c r="J4" s="12">
        <f>COUNTIF(E4:E32,"x")</f>
        <v>9</v>
      </c>
    </row>
    <row r="5" spans="1:10" x14ac:dyDescent="0.2">
      <c r="A5" s="6"/>
      <c r="B5" s="13" t="s">
        <v>261</v>
      </c>
      <c r="C5" s="34">
        <v>2</v>
      </c>
      <c r="D5" s="33">
        <v>21</v>
      </c>
      <c r="E5" s="9" t="s">
        <v>322</v>
      </c>
      <c r="F5" s="53">
        <v>27</v>
      </c>
      <c r="G5" s="35">
        <v>50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13" t="s">
        <v>267</v>
      </c>
      <c r="C6" s="34">
        <v>2</v>
      </c>
      <c r="D6" s="33">
        <v>8</v>
      </c>
      <c r="E6" s="9" t="s">
        <v>322</v>
      </c>
      <c r="F6" s="53">
        <v>6</v>
      </c>
      <c r="G6" s="35">
        <v>66</v>
      </c>
      <c r="H6" s="10"/>
      <c r="I6" s="16" t="s">
        <v>149</v>
      </c>
      <c r="J6" s="29">
        <f>SUMIF(E4:E32,"x",D4:D32)</f>
        <v>117</v>
      </c>
    </row>
    <row r="7" spans="1:10" x14ac:dyDescent="0.2">
      <c r="A7" s="6"/>
      <c r="B7" s="13" t="s">
        <v>110</v>
      </c>
      <c r="C7" s="34">
        <v>3</v>
      </c>
      <c r="D7" s="33">
        <v>5</v>
      </c>
      <c r="E7" s="9" t="s">
        <v>322</v>
      </c>
      <c r="F7" s="53">
        <v>28</v>
      </c>
      <c r="G7" s="35">
        <v>81</v>
      </c>
      <c r="H7" s="10"/>
      <c r="I7" s="17" t="str">
        <f>IF(J6&lt;J5,"Under By:","Over By:")</f>
        <v>Under By:</v>
      </c>
      <c r="J7" s="30">
        <f>ABS(J6-J5)</f>
        <v>6</v>
      </c>
    </row>
    <row r="8" spans="1:10" x14ac:dyDescent="0.2">
      <c r="A8" s="6"/>
      <c r="B8" s="13" t="s">
        <v>59</v>
      </c>
      <c r="C8" s="34">
        <v>2</v>
      </c>
      <c r="D8" s="33">
        <v>41</v>
      </c>
      <c r="E8" s="9" t="s">
        <v>322</v>
      </c>
      <c r="F8" s="53">
        <v>45</v>
      </c>
      <c r="G8" s="35">
        <v>26</v>
      </c>
      <c r="H8" s="10"/>
    </row>
    <row r="9" spans="1:10" x14ac:dyDescent="0.2">
      <c r="A9" s="6"/>
      <c r="B9" s="13" t="s">
        <v>309</v>
      </c>
      <c r="C9" s="34">
        <v>2</v>
      </c>
      <c r="D9" s="33">
        <v>5</v>
      </c>
      <c r="E9" s="9" t="s">
        <v>322</v>
      </c>
      <c r="F9" s="53">
        <v>6</v>
      </c>
      <c r="G9" s="35">
        <v>128</v>
      </c>
      <c r="H9" s="10"/>
      <c r="I9" s="11" t="s">
        <v>150</v>
      </c>
      <c r="J9" s="31">
        <f>VLOOKUP(I2,Parameters!$A$7:$D$19,4,FALSE)</f>
        <v>231</v>
      </c>
    </row>
    <row r="10" spans="1:10" x14ac:dyDescent="0.2">
      <c r="A10" s="6"/>
      <c r="B10" s="7" t="s">
        <v>210</v>
      </c>
      <c r="C10" s="33">
        <v>2</v>
      </c>
      <c r="D10" s="33">
        <v>22</v>
      </c>
      <c r="E10" s="9" t="s">
        <v>322</v>
      </c>
      <c r="F10" s="53">
        <v>22</v>
      </c>
      <c r="G10" s="35">
        <v>145</v>
      </c>
      <c r="H10" s="10"/>
      <c r="I10" s="18" t="s">
        <v>11</v>
      </c>
      <c r="J10" s="32">
        <f>J9-J6</f>
        <v>114</v>
      </c>
    </row>
    <row r="11" spans="1:10" x14ac:dyDescent="0.2">
      <c r="A11" s="6"/>
      <c r="B11" s="13" t="s">
        <v>245</v>
      </c>
      <c r="C11" s="34">
        <v>3</v>
      </c>
      <c r="D11" s="33">
        <v>5</v>
      </c>
      <c r="E11" s="9" t="s">
        <v>322</v>
      </c>
      <c r="F11" s="53">
        <v>12</v>
      </c>
      <c r="G11" s="35">
        <v>62</v>
      </c>
      <c r="H11" s="10"/>
    </row>
    <row r="12" spans="1:10" x14ac:dyDescent="0.2">
      <c r="A12" s="6"/>
      <c r="B12" s="13" t="s">
        <v>191</v>
      </c>
      <c r="C12" s="34">
        <v>2</v>
      </c>
      <c r="D12" s="33">
        <v>5</v>
      </c>
      <c r="E12" s="9" t="s">
        <v>322</v>
      </c>
      <c r="F12" s="53">
        <v>15</v>
      </c>
      <c r="G12" s="35">
        <v>80</v>
      </c>
      <c r="H12" s="10"/>
    </row>
    <row r="13" spans="1:10" x14ac:dyDescent="0.2">
      <c r="A13" s="6"/>
      <c r="B13" s="13" t="s">
        <v>94</v>
      </c>
      <c r="C13" s="34">
        <v>2</v>
      </c>
      <c r="D13" s="33">
        <v>5</v>
      </c>
      <c r="E13" s="15"/>
      <c r="F13" s="53" t="s">
        <v>315</v>
      </c>
      <c r="G13" s="35">
        <v>309</v>
      </c>
      <c r="H13" s="10"/>
      <c r="I13" s="19" t="s">
        <v>13</v>
      </c>
    </row>
    <row r="14" spans="1:10" x14ac:dyDescent="0.2">
      <c r="A14" s="6"/>
      <c r="B14" s="13"/>
      <c r="C14" s="34"/>
      <c r="D14" s="33"/>
      <c r="E14" s="15"/>
      <c r="F14" s="40"/>
      <c r="G14" s="35"/>
      <c r="H14" s="10"/>
      <c r="I14" s="20" t="s">
        <v>316</v>
      </c>
    </row>
    <row r="15" spans="1:10" x14ac:dyDescent="0.2">
      <c r="A15" s="6"/>
      <c r="B15" s="13"/>
      <c r="C15" s="34"/>
      <c r="D15" s="33"/>
      <c r="E15" s="15"/>
      <c r="F15" s="40"/>
      <c r="G15" s="35"/>
      <c r="H15" s="10"/>
      <c r="I15" s="20" t="s">
        <v>15</v>
      </c>
    </row>
    <row r="16" spans="1:10" x14ac:dyDescent="0.2">
      <c r="A16" s="6"/>
      <c r="B16" s="13"/>
      <c r="C16" s="34"/>
      <c r="D16" s="33"/>
      <c r="E16" s="15"/>
      <c r="F16" s="40"/>
      <c r="G16" s="35"/>
      <c r="H16" s="10"/>
      <c r="I16" s="20" t="s">
        <v>16</v>
      </c>
    </row>
    <row r="17" spans="1:9" x14ac:dyDescent="0.2">
      <c r="A17" s="6"/>
      <c r="B17" s="13"/>
      <c r="C17" s="34"/>
      <c r="D17" s="33"/>
      <c r="E17" s="15"/>
      <c r="F17" s="40"/>
      <c r="G17" s="35"/>
      <c r="H17" s="10"/>
      <c r="I17" s="20" t="s">
        <v>17</v>
      </c>
    </row>
    <row r="18" spans="1:9" x14ac:dyDescent="0.2">
      <c r="A18" s="6"/>
      <c r="B18" s="13"/>
      <c r="C18" s="34"/>
      <c r="D18" s="33"/>
      <c r="E18" s="15"/>
      <c r="F18" s="40"/>
      <c r="G18" s="35"/>
      <c r="H18" s="10"/>
      <c r="I18" s="20" t="s">
        <v>19</v>
      </c>
    </row>
    <row r="19" spans="1:9" x14ac:dyDescent="0.2">
      <c r="A19" s="6"/>
      <c r="B19" s="13"/>
      <c r="C19" s="34"/>
      <c r="D19" s="33"/>
      <c r="E19" s="15"/>
      <c r="F19" s="40"/>
      <c r="G19" s="35"/>
      <c r="H19" s="10"/>
    </row>
    <row r="20" spans="1:9" x14ac:dyDescent="0.2">
      <c r="A20" s="6"/>
      <c r="B20" s="13"/>
      <c r="C20" s="34"/>
      <c r="D20" s="33"/>
      <c r="E20" s="15"/>
      <c r="F20" s="40"/>
      <c r="G20" s="35"/>
      <c r="H20" s="10"/>
      <c r="I20" s="19" t="s">
        <v>21</v>
      </c>
    </row>
    <row r="21" spans="1:9" x14ac:dyDescent="0.2">
      <c r="A21" s="6"/>
      <c r="B21" s="13"/>
      <c r="C21" s="34"/>
      <c r="D21" s="33"/>
      <c r="E21" s="15"/>
      <c r="F21" s="40"/>
      <c r="G21" s="35"/>
      <c r="H21" s="10"/>
      <c r="I21" s="20" t="s">
        <v>23</v>
      </c>
    </row>
    <row r="22" spans="1:9" x14ac:dyDescent="0.2">
      <c r="A22" s="6"/>
      <c r="B22" s="13"/>
      <c r="C22" s="34"/>
      <c r="D22" s="33"/>
      <c r="E22" s="15"/>
      <c r="F22" s="40"/>
      <c r="G22" s="35"/>
      <c r="H22" s="10"/>
      <c r="I22" s="21" t="s">
        <v>25</v>
      </c>
    </row>
    <row r="23" spans="1:9" x14ac:dyDescent="0.2">
      <c r="A23" s="6"/>
      <c r="B23" s="13"/>
      <c r="C23" s="34"/>
      <c r="D23" s="33"/>
      <c r="E23" s="15"/>
      <c r="F23" s="40"/>
      <c r="G23" s="35"/>
      <c r="H23" s="10"/>
      <c r="I23" s="20" t="s">
        <v>27</v>
      </c>
    </row>
    <row r="24" spans="1:9" x14ac:dyDescent="0.2">
      <c r="A24" s="6"/>
      <c r="B24" s="13"/>
      <c r="C24" s="34"/>
      <c r="D24" s="33"/>
      <c r="E24" s="15"/>
      <c r="F24" s="40"/>
      <c r="G24" s="35"/>
      <c r="H24" s="10"/>
    </row>
    <row r="25" spans="1:9" x14ac:dyDescent="0.2">
      <c r="A25" s="6"/>
      <c r="B25" s="13"/>
      <c r="C25" s="34"/>
      <c r="D25" s="33"/>
      <c r="E25" s="15"/>
      <c r="F25" s="40"/>
      <c r="G25" s="35"/>
      <c r="H25" s="10"/>
    </row>
    <row r="26" spans="1:9" x14ac:dyDescent="0.2">
      <c r="A26" s="6"/>
      <c r="B26" s="13"/>
      <c r="C26" s="34"/>
      <c r="D26" s="33"/>
      <c r="E26" s="15"/>
      <c r="F26" s="40"/>
      <c r="G26" s="35"/>
      <c r="H26" s="10"/>
    </row>
    <row r="27" spans="1:9" x14ac:dyDescent="0.2">
      <c r="A27" s="6"/>
      <c r="B27" s="13"/>
      <c r="C27" s="34"/>
      <c r="D27" s="33"/>
      <c r="E27" s="15"/>
      <c r="F27" s="40"/>
      <c r="G27" s="35"/>
      <c r="H27" s="10"/>
    </row>
    <row r="28" spans="1:9" x14ac:dyDescent="0.2">
      <c r="A28" s="6"/>
      <c r="B28" s="13"/>
      <c r="C28" s="34"/>
      <c r="D28" s="33"/>
      <c r="E28" s="15"/>
      <c r="F28" s="40"/>
      <c r="G28" s="35"/>
      <c r="H28" s="10"/>
    </row>
    <row r="29" spans="1:9" x14ac:dyDescent="0.2">
      <c r="B29" s="13"/>
      <c r="C29" s="34"/>
      <c r="D29" s="33"/>
      <c r="E29" s="15"/>
      <c r="F29" s="40"/>
      <c r="G29" s="35"/>
      <c r="H29" s="10"/>
    </row>
    <row r="30" spans="1:9" x14ac:dyDescent="0.2">
      <c r="B30" s="13"/>
      <c r="C30" s="34"/>
      <c r="D30" s="33"/>
      <c r="E30" s="15"/>
      <c r="F30" s="40"/>
      <c r="G30" s="35"/>
      <c r="H30" s="10"/>
    </row>
    <row r="31" spans="1:9" x14ac:dyDescent="0.2">
      <c r="B31" s="13"/>
      <c r="C31" s="34"/>
      <c r="D31" s="34"/>
      <c r="E31" s="15"/>
      <c r="F31" s="40"/>
      <c r="G31" s="35"/>
      <c r="H31" s="10"/>
    </row>
    <row r="32" spans="1:9" x14ac:dyDescent="0.2">
      <c r="B32" s="7"/>
      <c r="C32" s="7"/>
      <c r="D32" s="8"/>
      <c r="E32" s="15"/>
      <c r="F32" s="40"/>
      <c r="G32" s="35"/>
    </row>
  </sheetData>
  <mergeCells count="2">
    <mergeCell ref="B2:E2"/>
    <mergeCell ref="F2:G2"/>
  </mergeCells>
  <conditionalFormatting sqref="C4:C32">
    <cfRule type="cellIs" dxfId="10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6" t="s">
        <v>0</v>
      </c>
      <c r="C2" s="67"/>
      <c r="D2" s="67"/>
      <c r="E2" s="67"/>
      <c r="F2" s="64" t="s">
        <v>313</v>
      </c>
      <c r="G2" s="65"/>
      <c r="I2" s="24" t="s">
        <v>50</v>
      </c>
      <c r="J2" s="25"/>
    </row>
    <row r="3" spans="1:10" ht="12.75" customHeight="1" x14ac:dyDescent="0.2">
      <c r="B3" s="36" t="s">
        <v>1</v>
      </c>
      <c r="C3" s="37" t="s">
        <v>2</v>
      </c>
      <c r="D3" s="37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80</v>
      </c>
      <c r="C4" s="8">
        <v>4</v>
      </c>
      <c r="D4" s="8">
        <v>41</v>
      </c>
      <c r="E4" s="39"/>
      <c r="F4" s="40">
        <v>35</v>
      </c>
      <c r="G4" s="35">
        <v>90</v>
      </c>
      <c r="H4" s="10"/>
      <c r="I4" s="11" t="s">
        <v>5</v>
      </c>
      <c r="J4" s="12">
        <f>COUNTIF(E4:E32,"x")</f>
        <v>11</v>
      </c>
    </row>
    <row r="5" spans="1:10" x14ac:dyDescent="0.2">
      <c r="A5" s="6"/>
      <c r="B5" s="13" t="s">
        <v>81</v>
      </c>
      <c r="C5" s="14">
        <v>4</v>
      </c>
      <c r="D5" s="8">
        <v>40</v>
      </c>
      <c r="E5" s="39"/>
      <c r="F5" s="40">
        <v>29</v>
      </c>
      <c r="G5" s="35">
        <v>17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13" t="s">
        <v>82</v>
      </c>
      <c r="C6" s="14">
        <v>4</v>
      </c>
      <c r="D6" s="8">
        <v>38</v>
      </c>
      <c r="E6" s="39"/>
      <c r="F6" s="40">
        <v>32</v>
      </c>
      <c r="G6" s="35">
        <v>39</v>
      </c>
      <c r="H6" s="10"/>
      <c r="I6" s="16" t="s">
        <v>149</v>
      </c>
      <c r="J6" s="29">
        <f>SUMIF(E4:E32,"x",D4:D32)</f>
        <v>123</v>
      </c>
    </row>
    <row r="7" spans="1:10" x14ac:dyDescent="0.2">
      <c r="A7" s="6"/>
      <c r="B7" s="13" t="s">
        <v>83</v>
      </c>
      <c r="C7" s="14">
        <v>4</v>
      </c>
      <c r="D7" s="8">
        <v>29</v>
      </c>
      <c r="E7" s="39"/>
      <c r="F7" s="40">
        <v>25</v>
      </c>
      <c r="G7" s="35">
        <v>19</v>
      </c>
      <c r="H7" s="10"/>
      <c r="I7" s="17" t="str">
        <f>IF(J6&lt;J5,"Under By:","Over By:")</f>
        <v>Over By:</v>
      </c>
      <c r="J7" s="30">
        <f>ABS(J6-J5)</f>
        <v>0</v>
      </c>
    </row>
    <row r="8" spans="1:10" x14ac:dyDescent="0.2">
      <c r="A8" s="6"/>
      <c r="B8" s="13" t="s">
        <v>84</v>
      </c>
      <c r="C8" s="14">
        <v>5</v>
      </c>
      <c r="D8" s="8">
        <v>28</v>
      </c>
      <c r="E8" s="39" t="s">
        <v>322</v>
      </c>
      <c r="F8" s="40">
        <v>19</v>
      </c>
      <c r="G8" s="35">
        <v>46</v>
      </c>
      <c r="H8" s="10"/>
    </row>
    <row r="9" spans="1:10" x14ac:dyDescent="0.2">
      <c r="A9" s="6"/>
      <c r="B9" s="13" t="s">
        <v>12</v>
      </c>
      <c r="C9" s="14">
        <v>2</v>
      </c>
      <c r="D9" s="8">
        <v>26</v>
      </c>
      <c r="E9" s="39"/>
      <c r="F9" s="40">
        <v>25</v>
      </c>
      <c r="G9" s="35">
        <v>36</v>
      </c>
      <c r="H9" s="10"/>
      <c r="I9" s="11" t="s">
        <v>150</v>
      </c>
      <c r="J9" s="31">
        <f>VLOOKUP(I2,Parameters!$A$7:$D$19,4,FALSE)</f>
        <v>218</v>
      </c>
    </row>
    <row r="10" spans="1:10" x14ac:dyDescent="0.2">
      <c r="A10" s="6"/>
      <c r="B10" s="7" t="s">
        <v>85</v>
      </c>
      <c r="C10" s="8">
        <v>5</v>
      </c>
      <c r="D10" s="8">
        <v>19</v>
      </c>
      <c r="E10" s="39" t="s">
        <v>322</v>
      </c>
      <c r="F10" s="40">
        <v>14</v>
      </c>
      <c r="G10" s="35">
        <v>91</v>
      </c>
      <c r="H10" s="10"/>
      <c r="I10" s="18" t="s">
        <v>11</v>
      </c>
      <c r="J10" s="32">
        <f>J9-J6</f>
        <v>95</v>
      </c>
    </row>
    <row r="11" spans="1:10" x14ac:dyDescent="0.2">
      <c r="A11" s="6"/>
      <c r="B11" s="13" t="s">
        <v>86</v>
      </c>
      <c r="C11" s="14">
        <v>2</v>
      </c>
      <c r="D11" s="8">
        <v>18</v>
      </c>
      <c r="E11" s="39"/>
      <c r="F11" s="40">
        <v>8</v>
      </c>
      <c r="G11" s="35">
        <v>93</v>
      </c>
      <c r="H11" s="10"/>
    </row>
    <row r="12" spans="1:10" x14ac:dyDescent="0.2">
      <c r="A12" s="6"/>
      <c r="B12" s="13" t="s">
        <v>87</v>
      </c>
      <c r="C12" s="14">
        <v>2</v>
      </c>
      <c r="D12" s="8">
        <v>16</v>
      </c>
      <c r="E12" s="39" t="s">
        <v>322</v>
      </c>
      <c r="F12" s="40">
        <v>42</v>
      </c>
      <c r="G12" s="35">
        <v>110</v>
      </c>
      <c r="H12" s="10"/>
    </row>
    <row r="13" spans="1:10" x14ac:dyDescent="0.2">
      <c r="A13" s="6"/>
      <c r="B13" s="13" t="s">
        <v>88</v>
      </c>
      <c r="C13" s="14">
        <v>3</v>
      </c>
      <c r="D13" s="8">
        <v>15</v>
      </c>
      <c r="E13" s="39" t="s">
        <v>322</v>
      </c>
      <c r="F13" s="40">
        <v>20</v>
      </c>
      <c r="G13" s="35">
        <v>144</v>
      </c>
      <c r="H13" s="10"/>
      <c r="I13" s="19" t="s">
        <v>13</v>
      </c>
    </row>
    <row r="14" spans="1:10" x14ac:dyDescent="0.2">
      <c r="A14" s="6"/>
      <c r="B14" s="13" t="s">
        <v>89</v>
      </c>
      <c r="C14" s="14">
        <v>2</v>
      </c>
      <c r="D14" s="8">
        <v>15</v>
      </c>
      <c r="E14" s="39" t="s">
        <v>322</v>
      </c>
      <c r="F14" s="40">
        <v>20</v>
      </c>
      <c r="G14" s="35">
        <v>75</v>
      </c>
      <c r="H14" s="10"/>
      <c r="I14" s="20" t="s">
        <v>325</v>
      </c>
    </row>
    <row r="15" spans="1:10" x14ac:dyDescent="0.2">
      <c r="A15" s="6"/>
      <c r="B15" s="13" t="s">
        <v>90</v>
      </c>
      <c r="C15" s="14">
        <v>2</v>
      </c>
      <c r="D15" s="8">
        <v>8</v>
      </c>
      <c r="E15" s="39"/>
      <c r="F15" s="40">
        <v>6</v>
      </c>
      <c r="G15" s="35">
        <v>168</v>
      </c>
      <c r="H15" s="10"/>
      <c r="I15" s="20" t="s">
        <v>15</v>
      </c>
    </row>
    <row r="16" spans="1:10" x14ac:dyDescent="0.2">
      <c r="A16" s="6"/>
      <c r="B16" s="13" t="s">
        <v>91</v>
      </c>
      <c r="C16" s="14">
        <v>3</v>
      </c>
      <c r="D16" s="8">
        <v>5</v>
      </c>
      <c r="E16" s="39" t="s">
        <v>322</v>
      </c>
      <c r="F16" s="40">
        <v>16</v>
      </c>
      <c r="G16" s="35">
        <v>95</v>
      </c>
      <c r="H16" s="10"/>
      <c r="I16" s="20" t="s">
        <v>16</v>
      </c>
    </row>
    <row r="17" spans="1:9" x14ac:dyDescent="0.2">
      <c r="A17" s="6"/>
      <c r="B17" s="13" t="s">
        <v>92</v>
      </c>
      <c r="C17" s="14">
        <v>2</v>
      </c>
      <c r="D17" s="8">
        <v>5</v>
      </c>
      <c r="E17" s="39" t="s">
        <v>322</v>
      </c>
      <c r="F17" s="40">
        <v>15</v>
      </c>
      <c r="G17" s="35">
        <v>209</v>
      </c>
      <c r="H17" s="10"/>
      <c r="I17" s="20" t="s">
        <v>17</v>
      </c>
    </row>
    <row r="18" spans="1:9" x14ac:dyDescent="0.2">
      <c r="A18" s="6"/>
      <c r="B18" s="13" t="s">
        <v>93</v>
      </c>
      <c r="C18" s="14">
        <v>2</v>
      </c>
      <c r="D18" s="8">
        <v>5</v>
      </c>
      <c r="E18" s="39" t="s">
        <v>322</v>
      </c>
      <c r="F18" s="40">
        <v>13</v>
      </c>
      <c r="G18" s="35">
        <v>336</v>
      </c>
      <c r="H18" s="10"/>
      <c r="I18" s="20" t="s">
        <v>19</v>
      </c>
    </row>
    <row r="19" spans="1:9" x14ac:dyDescent="0.2">
      <c r="A19" s="6"/>
      <c r="B19" s="51" t="s">
        <v>94</v>
      </c>
      <c r="C19" s="14"/>
      <c r="D19" s="8"/>
      <c r="E19" s="52"/>
      <c r="F19" s="40" t="s">
        <v>315</v>
      </c>
      <c r="G19" s="35">
        <v>309</v>
      </c>
      <c r="H19" s="10"/>
    </row>
    <row r="20" spans="1:9" x14ac:dyDescent="0.2">
      <c r="A20" s="6"/>
      <c r="B20" s="13" t="s">
        <v>95</v>
      </c>
      <c r="C20" s="14">
        <v>2</v>
      </c>
      <c r="D20" s="8">
        <v>5</v>
      </c>
      <c r="E20" s="39" t="s">
        <v>322</v>
      </c>
      <c r="F20" s="40">
        <v>14</v>
      </c>
      <c r="G20" s="35">
        <v>164</v>
      </c>
      <c r="H20" s="10"/>
      <c r="I20" s="19" t="s">
        <v>21</v>
      </c>
    </row>
    <row r="21" spans="1:9" x14ac:dyDescent="0.2">
      <c r="A21" s="6"/>
      <c r="B21" s="13" t="s">
        <v>96</v>
      </c>
      <c r="C21" s="14">
        <v>2</v>
      </c>
      <c r="D21" s="8">
        <v>5</v>
      </c>
      <c r="E21" s="39" t="s">
        <v>322</v>
      </c>
      <c r="F21" s="40">
        <v>18</v>
      </c>
      <c r="G21" s="35">
        <v>139</v>
      </c>
      <c r="H21" s="10"/>
      <c r="I21" s="20" t="s">
        <v>23</v>
      </c>
    </row>
    <row r="22" spans="1:9" x14ac:dyDescent="0.2">
      <c r="A22" s="6"/>
      <c r="B22" s="13" t="s">
        <v>97</v>
      </c>
      <c r="C22" s="14">
        <v>2</v>
      </c>
      <c r="D22" s="8">
        <v>5</v>
      </c>
      <c r="E22" s="39" t="s">
        <v>322</v>
      </c>
      <c r="F22" s="40">
        <v>21</v>
      </c>
      <c r="G22" s="35">
        <v>227</v>
      </c>
      <c r="H22" s="10"/>
      <c r="I22" s="21" t="s">
        <v>25</v>
      </c>
    </row>
    <row r="23" spans="1:9" x14ac:dyDescent="0.2">
      <c r="A23" s="6"/>
      <c r="B23" s="51" t="s">
        <v>30</v>
      </c>
      <c r="C23" s="14"/>
      <c r="D23" s="8"/>
      <c r="E23" s="52"/>
      <c r="F23" s="40" t="s">
        <v>315</v>
      </c>
      <c r="G23" s="35">
        <v>199</v>
      </c>
      <c r="H23" s="10"/>
      <c r="I23" s="20" t="s">
        <v>27</v>
      </c>
    </row>
    <row r="24" spans="1:9" x14ac:dyDescent="0.2">
      <c r="A24" s="6"/>
      <c r="B24" s="26" t="s">
        <v>74</v>
      </c>
      <c r="C24" s="27" t="s">
        <v>31</v>
      </c>
      <c r="D24" s="28" t="s">
        <v>31</v>
      </c>
      <c r="E24" s="52"/>
      <c r="F24" s="40" t="s">
        <v>315</v>
      </c>
      <c r="G24" s="35">
        <v>246</v>
      </c>
      <c r="H24" s="10"/>
      <c r="I24" s="20"/>
    </row>
    <row r="25" spans="1:9" x14ac:dyDescent="0.2">
      <c r="A25" s="6"/>
      <c r="B25" s="26" t="s">
        <v>75</v>
      </c>
      <c r="C25" s="27" t="s">
        <v>31</v>
      </c>
      <c r="D25" s="28" t="s">
        <v>31</v>
      </c>
      <c r="E25" s="52"/>
      <c r="F25" s="40" t="s">
        <v>315</v>
      </c>
      <c r="G25" s="35">
        <v>183</v>
      </c>
      <c r="H25" s="10"/>
    </row>
    <row r="26" spans="1:9" x14ac:dyDescent="0.2">
      <c r="A26" s="6"/>
      <c r="B26" s="26" t="s">
        <v>76</v>
      </c>
      <c r="C26" s="27" t="s">
        <v>31</v>
      </c>
      <c r="D26" s="28" t="s">
        <v>31</v>
      </c>
      <c r="E26" s="52"/>
      <c r="F26" s="40" t="s">
        <v>315</v>
      </c>
      <c r="G26" s="35">
        <v>214</v>
      </c>
      <c r="H26" s="10"/>
    </row>
    <row r="27" spans="1:9" x14ac:dyDescent="0.2">
      <c r="A27" s="6"/>
      <c r="B27" s="26" t="s">
        <v>77</v>
      </c>
      <c r="C27" s="27" t="s">
        <v>31</v>
      </c>
      <c r="D27" s="28" t="s">
        <v>31</v>
      </c>
      <c r="E27" s="52"/>
      <c r="F27" s="40" t="s">
        <v>315</v>
      </c>
      <c r="G27" s="35">
        <v>341</v>
      </c>
      <c r="H27" s="10"/>
    </row>
    <row r="28" spans="1:9" x14ac:dyDescent="0.2">
      <c r="A28" s="6"/>
      <c r="B28" s="26" t="s">
        <v>78</v>
      </c>
      <c r="C28" s="27" t="s">
        <v>31</v>
      </c>
      <c r="D28" s="28" t="s">
        <v>31</v>
      </c>
      <c r="E28" s="52"/>
      <c r="F28" s="40">
        <v>20</v>
      </c>
      <c r="G28" s="35">
        <v>141</v>
      </c>
      <c r="H28" s="10"/>
    </row>
    <row r="29" spans="1:9" x14ac:dyDescent="0.2">
      <c r="B29" s="26" t="s">
        <v>79</v>
      </c>
      <c r="C29" s="27" t="s">
        <v>31</v>
      </c>
      <c r="D29" s="28" t="s">
        <v>31</v>
      </c>
      <c r="E29" s="52"/>
      <c r="F29" s="40" t="s">
        <v>315</v>
      </c>
      <c r="G29" s="35">
        <v>67</v>
      </c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3">
    <sortCondition descending="1" ref="D4:D23"/>
  </sortState>
  <mergeCells count="2">
    <mergeCell ref="B2:E2"/>
    <mergeCell ref="F2:G2"/>
  </mergeCells>
  <conditionalFormatting sqref="C4:C32">
    <cfRule type="cellIs" dxfId="9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J32"/>
  <sheetViews>
    <sheetView zoomScaleNormal="100"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4" t="s">
        <v>313</v>
      </c>
      <c r="G2" s="65"/>
      <c r="I2" s="24" t="s">
        <v>48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100</v>
      </c>
      <c r="C4" s="8">
        <v>4</v>
      </c>
      <c r="D4" s="8">
        <v>54</v>
      </c>
      <c r="E4" s="39"/>
      <c r="F4" s="40">
        <v>46</v>
      </c>
      <c r="G4" s="35">
        <v>3</v>
      </c>
      <c r="H4" s="10"/>
      <c r="I4" s="11" t="s">
        <v>5</v>
      </c>
      <c r="J4" s="12">
        <f>COUNTIF(E4:E32,"x")</f>
        <v>8</v>
      </c>
    </row>
    <row r="5" spans="1:10" x14ac:dyDescent="0.2">
      <c r="A5" s="6"/>
      <c r="B5" s="13" t="s">
        <v>101</v>
      </c>
      <c r="C5" s="14">
        <v>4</v>
      </c>
      <c r="D5" s="8">
        <v>34</v>
      </c>
      <c r="E5" s="39"/>
      <c r="F5" s="40">
        <v>29</v>
      </c>
      <c r="G5" s="35">
        <v>40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13" t="s">
        <v>102</v>
      </c>
      <c r="C6" s="14">
        <v>4</v>
      </c>
      <c r="D6" s="8">
        <v>32</v>
      </c>
      <c r="E6" s="39"/>
      <c r="F6" s="40">
        <v>25</v>
      </c>
      <c r="G6" s="35">
        <v>49</v>
      </c>
      <c r="H6" s="10"/>
      <c r="I6" s="16" t="s">
        <v>149</v>
      </c>
      <c r="J6" s="29">
        <f>SUMIF(E4:E32,"x",D4:D32)</f>
        <v>104</v>
      </c>
    </row>
    <row r="7" spans="1:10" x14ac:dyDescent="0.2">
      <c r="A7" s="6"/>
      <c r="B7" s="13" t="s">
        <v>103</v>
      </c>
      <c r="C7" s="14">
        <v>4</v>
      </c>
      <c r="D7" s="8">
        <v>30</v>
      </c>
      <c r="E7" s="39"/>
      <c r="F7" s="40">
        <v>13</v>
      </c>
      <c r="G7" s="35">
        <v>29</v>
      </c>
      <c r="H7" s="10"/>
      <c r="I7" s="17" t="str">
        <f>IF(J6&lt;J5,"Under By:","Over By:")</f>
        <v>Under By:</v>
      </c>
      <c r="J7" s="30">
        <f>ABS(J6-J5)</f>
        <v>19</v>
      </c>
    </row>
    <row r="8" spans="1:10" x14ac:dyDescent="0.2">
      <c r="A8" s="6"/>
      <c r="B8" s="13" t="s">
        <v>104</v>
      </c>
      <c r="C8" s="14">
        <v>2</v>
      </c>
      <c r="D8" s="8">
        <v>29</v>
      </c>
      <c r="E8" s="39" t="s">
        <v>322</v>
      </c>
      <c r="F8" s="40">
        <v>26</v>
      </c>
      <c r="G8" s="35">
        <v>27</v>
      </c>
      <c r="H8" s="10"/>
    </row>
    <row r="9" spans="1:10" x14ac:dyDescent="0.2">
      <c r="A9" s="6"/>
      <c r="B9" s="13" t="s">
        <v>9</v>
      </c>
      <c r="C9" s="14">
        <v>2</v>
      </c>
      <c r="D9" s="8">
        <v>26</v>
      </c>
      <c r="E9" s="39" t="s">
        <v>322</v>
      </c>
      <c r="F9" s="40">
        <v>29</v>
      </c>
      <c r="G9" s="35">
        <v>35</v>
      </c>
      <c r="H9" s="10"/>
      <c r="I9" s="11" t="s">
        <v>150</v>
      </c>
      <c r="J9" s="31">
        <f>VLOOKUP(I2,Parameters!$A$7:$D$19,4,FALSE)</f>
        <v>214</v>
      </c>
    </row>
    <row r="10" spans="1:10" x14ac:dyDescent="0.2">
      <c r="A10" s="6"/>
      <c r="B10" s="7" t="s">
        <v>105</v>
      </c>
      <c r="C10" s="8">
        <v>3</v>
      </c>
      <c r="D10" s="8">
        <v>24</v>
      </c>
      <c r="E10" s="39"/>
      <c r="F10" s="40">
        <v>17</v>
      </c>
      <c r="G10" s="35">
        <v>54</v>
      </c>
      <c r="H10" s="10"/>
      <c r="I10" s="18" t="s">
        <v>11</v>
      </c>
      <c r="J10" s="32">
        <f>J9-J6</f>
        <v>110</v>
      </c>
    </row>
    <row r="11" spans="1:10" x14ac:dyDescent="0.2">
      <c r="A11" s="6"/>
      <c r="B11" s="13" t="s">
        <v>106</v>
      </c>
      <c r="C11" s="14">
        <v>2</v>
      </c>
      <c r="D11" s="8">
        <v>21</v>
      </c>
      <c r="E11" s="39"/>
      <c r="F11" s="40">
        <v>10</v>
      </c>
      <c r="G11" s="35">
        <v>68</v>
      </c>
      <c r="H11" s="10"/>
    </row>
    <row r="12" spans="1:10" x14ac:dyDescent="0.2">
      <c r="A12" s="6"/>
      <c r="B12" s="13" t="s">
        <v>10</v>
      </c>
      <c r="C12" s="14">
        <v>2</v>
      </c>
      <c r="D12" s="8">
        <v>20</v>
      </c>
      <c r="E12" s="39" t="s">
        <v>322</v>
      </c>
      <c r="F12" s="40">
        <v>24</v>
      </c>
      <c r="G12" s="35">
        <v>56</v>
      </c>
      <c r="H12" s="10"/>
    </row>
    <row r="13" spans="1:10" x14ac:dyDescent="0.2">
      <c r="A13" s="6"/>
      <c r="B13" s="13" t="s">
        <v>107</v>
      </c>
      <c r="C13" s="14">
        <v>4</v>
      </c>
      <c r="D13" s="8">
        <v>9</v>
      </c>
      <c r="E13" s="39"/>
      <c r="F13" s="40">
        <v>8</v>
      </c>
      <c r="G13" s="35">
        <v>85</v>
      </c>
      <c r="H13" s="10"/>
      <c r="I13" s="19" t="s">
        <v>13</v>
      </c>
    </row>
    <row r="14" spans="1:10" x14ac:dyDescent="0.2">
      <c r="A14" s="6"/>
      <c r="B14" s="13" t="s">
        <v>108</v>
      </c>
      <c r="C14" s="14">
        <v>3</v>
      </c>
      <c r="D14" s="8">
        <v>9</v>
      </c>
      <c r="E14" s="39" t="s">
        <v>322</v>
      </c>
      <c r="F14" s="40">
        <v>5</v>
      </c>
      <c r="G14" s="35">
        <v>170</v>
      </c>
      <c r="H14" s="10"/>
      <c r="I14" s="20" t="s">
        <v>325</v>
      </c>
    </row>
    <row r="15" spans="1:10" x14ac:dyDescent="0.2">
      <c r="A15" s="6"/>
      <c r="B15" s="13" t="s">
        <v>109</v>
      </c>
      <c r="C15" s="14">
        <v>3</v>
      </c>
      <c r="D15" s="8">
        <v>5</v>
      </c>
      <c r="E15" s="39"/>
      <c r="F15" s="40" t="s">
        <v>315</v>
      </c>
      <c r="G15" s="35">
        <v>284</v>
      </c>
      <c r="H15" s="10"/>
      <c r="I15" s="20" t="s">
        <v>15</v>
      </c>
    </row>
    <row r="16" spans="1:10" x14ac:dyDescent="0.2">
      <c r="A16" s="6"/>
      <c r="B16" s="51" t="s">
        <v>110</v>
      </c>
      <c r="C16" s="14"/>
      <c r="D16" s="8"/>
      <c r="E16" s="52"/>
      <c r="F16" s="40">
        <v>28</v>
      </c>
      <c r="G16" s="35">
        <v>81</v>
      </c>
      <c r="H16" s="10"/>
      <c r="I16" s="20" t="s">
        <v>16</v>
      </c>
    </row>
    <row r="17" spans="1:9" x14ac:dyDescent="0.2">
      <c r="A17" s="6"/>
      <c r="B17" s="13" t="s">
        <v>111</v>
      </c>
      <c r="C17" s="14">
        <v>2</v>
      </c>
      <c r="D17" s="8">
        <v>5</v>
      </c>
      <c r="E17" s="39" t="s">
        <v>322</v>
      </c>
      <c r="F17" s="40" t="s">
        <v>315</v>
      </c>
      <c r="G17" s="35">
        <v>331</v>
      </c>
      <c r="H17" s="10"/>
      <c r="I17" s="20" t="s">
        <v>17</v>
      </c>
    </row>
    <row r="18" spans="1:9" x14ac:dyDescent="0.2">
      <c r="A18" s="6"/>
      <c r="B18" s="13" t="s">
        <v>112</v>
      </c>
      <c r="C18" s="14">
        <v>2</v>
      </c>
      <c r="D18" s="8">
        <v>5</v>
      </c>
      <c r="E18" s="39"/>
      <c r="F18" s="40" t="s">
        <v>315</v>
      </c>
      <c r="G18" s="35">
        <v>499</v>
      </c>
      <c r="H18" s="10"/>
      <c r="I18" s="20" t="s">
        <v>19</v>
      </c>
    </row>
    <row r="19" spans="1:9" x14ac:dyDescent="0.2">
      <c r="A19" s="6"/>
      <c r="B19" s="13" t="s">
        <v>113</v>
      </c>
      <c r="C19" s="14">
        <v>2</v>
      </c>
      <c r="D19" s="8">
        <v>5</v>
      </c>
      <c r="E19" s="39"/>
      <c r="F19" s="40">
        <v>7</v>
      </c>
      <c r="G19" s="35">
        <v>160</v>
      </c>
      <c r="H19" s="10"/>
    </row>
    <row r="20" spans="1:9" x14ac:dyDescent="0.2">
      <c r="A20" s="6"/>
      <c r="B20" s="13" t="s">
        <v>114</v>
      </c>
      <c r="C20" s="14">
        <v>2</v>
      </c>
      <c r="D20" s="8">
        <v>5</v>
      </c>
      <c r="E20" s="39"/>
      <c r="F20" s="40" t="s">
        <v>315</v>
      </c>
      <c r="G20" s="35">
        <v>321</v>
      </c>
      <c r="H20" s="10"/>
      <c r="I20" s="19" t="s">
        <v>21</v>
      </c>
    </row>
    <row r="21" spans="1:9" x14ac:dyDescent="0.2">
      <c r="A21" s="6"/>
      <c r="B21" s="51" t="s">
        <v>115</v>
      </c>
      <c r="C21" s="14"/>
      <c r="D21" s="8"/>
      <c r="E21" s="52"/>
      <c r="F21" s="40">
        <v>14</v>
      </c>
      <c r="G21" s="35">
        <v>306</v>
      </c>
      <c r="H21" s="10"/>
      <c r="I21" s="20" t="s">
        <v>23</v>
      </c>
    </row>
    <row r="22" spans="1:9" x14ac:dyDescent="0.2">
      <c r="A22" s="6"/>
      <c r="B22" s="13" t="s">
        <v>116</v>
      </c>
      <c r="C22" s="14">
        <v>2</v>
      </c>
      <c r="D22" s="8">
        <v>5</v>
      </c>
      <c r="E22" s="39"/>
      <c r="F22" s="40" t="s">
        <v>315</v>
      </c>
      <c r="G22" s="35">
        <v>1075</v>
      </c>
      <c r="H22" s="10"/>
      <c r="I22" s="21" t="s">
        <v>25</v>
      </c>
    </row>
    <row r="23" spans="1:9" x14ac:dyDescent="0.2">
      <c r="A23" s="6"/>
      <c r="B23" s="13" t="s">
        <v>117</v>
      </c>
      <c r="C23" s="14">
        <v>2</v>
      </c>
      <c r="D23" s="8">
        <v>5</v>
      </c>
      <c r="E23" s="39" t="s">
        <v>322</v>
      </c>
      <c r="F23" s="40" t="s">
        <v>315</v>
      </c>
      <c r="G23" s="35">
        <v>316</v>
      </c>
      <c r="H23" s="10"/>
      <c r="I23" s="20" t="s">
        <v>27</v>
      </c>
    </row>
    <row r="24" spans="1:9" x14ac:dyDescent="0.2">
      <c r="A24" s="6"/>
      <c r="B24" s="13" t="s">
        <v>118</v>
      </c>
      <c r="C24" s="14">
        <v>2</v>
      </c>
      <c r="D24" s="8">
        <v>5</v>
      </c>
      <c r="E24" s="39" t="s">
        <v>322</v>
      </c>
      <c r="F24" s="40">
        <v>29</v>
      </c>
      <c r="G24" s="35">
        <v>179</v>
      </c>
      <c r="H24" s="10"/>
      <c r="I24" s="20"/>
    </row>
    <row r="25" spans="1:9" x14ac:dyDescent="0.2">
      <c r="A25" s="6"/>
      <c r="B25" s="13" t="s">
        <v>119</v>
      </c>
      <c r="C25" s="14">
        <v>2</v>
      </c>
      <c r="D25" s="8">
        <v>5</v>
      </c>
      <c r="E25" s="39"/>
      <c r="F25" s="40" t="s">
        <v>315</v>
      </c>
      <c r="G25" s="35">
        <v>323</v>
      </c>
      <c r="H25" s="10"/>
    </row>
    <row r="26" spans="1:9" x14ac:dyDescent="0.2">
      <c r="A26" s="6"/>
      <c r="B26" s="13" t="s">
        <v>120</v>
      </c>
      <c r="C26" s="14">
        <v>2</v>
      </c>
      <c r="D26" s="8">
        <v>5</v>
      </c>
      <c r="E26" s="39"/>
      <c r="F26" s="40" t="s">
        <v>315</v>
      </c>
      <c r="G26" s="35">
        <v>317</v>
      </c>
      <c r="H26" s="10"/>
    </row>
    <row r="27" spans="1:9" x14ac:dyDescent="0.2">
      <c r="A27" s="6"/>
      <c r="B27" s="13" t="s">
        <v>121</v>
      </c>
      <c r="C27" s="14">
        <v>2</v>
      </c>
      <c r="D27" s="8">
        <v>5</v>
      </c>
      <c r="E27" s="39"/>
      <c r="F27" s="40" t="s">
        <v>315</v>
      </c>
      <c r="G27" s="35">
        <v>312</v>
      </c>
      <c r="H27" s="10"/>
    </row>
    <row r="28" spans="1:9" x14ac:dyDescent="0.2">
      <c r="A28" s="6"/>
      <c r="B28" s="13" t="s">
        <v>122</v>
      </c>
      <c r="C28" s="14">
        <v>2</v>
      </c>
      <c r="D28" s="8">
        <v>5</v>
      </c>
      <c r="E28" s="39" t="s">
        <v>322</v>
      </c>
      <c r="F28" s="40">
        <v>5</v>
      </c>
      <c r="G28" s="35">
        <v>311</v>
      </c>
      <c r="H28" s="10"/>
    </row>
    <row r="29" spans="1:9" x14ac:dyDescent="0.2">
      <c r="B29" s="26" t="s">
        <v>98</v>
      </c>
      <c r="C29" s="27" t="s">
        <v>31</v>
      </c>
      <c r="D29" s="28" t="s">
        <v>31</v>
      </c>
      <c r="E29" s="52"/>
      <c r="F29" s="40" t="s">
        <v>315</v>
      </c>
      <c r="G29" s="35">
        <v>88</v>
      </c>
      <c r="H29" s="10"/>
    </row>
    <row r="30" spans="1:9" x14ac:dyDescent="0.2">
      <c r="B30" s="26" t="s">
        <v>99</v>
      </c>
      <c r="C30" s="27" t="s">
        <v>31</v>
      </c>
      <c r="D30" s="28" t="s">
        <v>31</v>
      </c>
      <c r="E30" s="52"/>
      <c r="F30" s="40" t="s">
        <v>315</v>
      </c>
      <c r="G30" s="35">
        <v>351</v>
      </c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8">
    <sortCondition descending="1" ref="D4:D28"/>
  </sortState>
  <mergeCells count="2">
    <mergeCell ref="B2:E2"/>
    <mergeCell ref="F2:G2"/>
  </mergeCells>
  <conditionalFormatting sqref="C4:C32">
    <cfRule type="cellIs" dxfId="8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4" t="s">
        <v>313</v>
      </c>
      <c r="G2" s="65"/>
      <c r="I2" s="24" t="s">
        <v>51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125</v>
      </c>
      <c r="C4" s="8">
        <v>4</v>
      </c>
      <c r="D4" s="8">
        <v>69</v>
      </c>
      <c r="E4" s="39"/>
      <c r="F4" s="40">
        <v>59</v>
      </c>
      <c r="G4" s="35">
        <v>1</v>
      </c>
      <c r="H4" s="10"/>
      <c r="I4" s="11" t="s">
        <v>5</v>
      </c>
      <c r="J4" s="12">
        <f>COUNTIF(E4:E32,"x")</f>
        <v>3</v>
      </c>
    </row>
    <row r="5" spans="1:10" x14ac:dyDescent="0.2">
      <c r="A5" s="6"/>
      <c r="B5" s="13" t="s">
        <v>126</v>
      </c>
      <c r="C5" s="14">
        <v>5</v>
      </c>
      <c r="D5" s="8">
        <v>39</v>
      </c>
      <c r="E5" s="39"/>
      <c r="F5" s="40">
        <v>29</v>
      </c>
      <c r="G5" s="35">
        <v>23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51" t="s">
        <v>127</v>
      </c>
      <c r="C6" s="14"/>
      <c r="D6" s="8"/>
      <c r="E6" s="52"/>
      <c r="F6" s="40">
        <v>48</v>
      </c>
      <c r="G6" s="35">
        <v>4</v>
      </c>
      <c r="H6" s="10"/>
      <c r="I6" s="16" t="s">
        <v>149</v>
      </c>
      <c r="J6" s="29">
        <f>SUMIF(E4:E32,"x",D4:D32)</f>
        <v>34</v>
      </c>
    </row>
    <row r="7" spans="1:10" x14ac:dyDescent="0.2">
      <c r="A7" s="6"/>
      <c r="B7" s="13" t="s">
        <v>128</v>
      </c>
      <c r="C7" s="14">
        <v>2</v>
      </c>
      <c r="D7" s="8">
        <v>35</v>
      </c>
      <c r="E7" s="39"/>
      <c r="F7" s="40">
        <v>5</v>
      </c>
      <c r="G7" s="35">
        <v>37</v>
      </c>
      <c r="H7" s="10"/>
      <c r="I7" s="17" t="str">
        <f>IF(J6&lt;J5,"Under By:","Over By:")</f>
        <v>Under By:</v>
      </c>
      <c r="J7" s="30">
        <f>ABS(J6-J5)</f>
        <v>89</v>
      </c>
    </row>
    <row r="8" spans="1:10" x14ac:dyDescent="0.2">
      <c r="A8" s="6"/>
      <c r="B8" s="13" t="s">
        <v>129</v>
      </c>
      <c r="C8" s="14">
        <v>2</v>
      </c>
      <c r="D8" s="8">
        <v>24</v>
      </c>
      <c r="E8" s="39" t="s">
        <v>322</v>
      </c>
      <c r="F8" s="40">
        <v>39</v>
      </c>
      <c r="G8" s="35">
        <v>28</v>
      </c>
      <c r="H8" s="10"/>
    </row>
    <row r="9" spans="1:10" x14ac:dyDescent="0.2">
      <c r="A9" s="6"/>
      <c r="B9" s="13" t="s">
        <v>130</v>
      </c>
      <c r="C9" s="14">
        <v>2</v>
      </c>
      <c r="D9" s="8">
        <v>15</v>
      </c>
      <c r="E9" s="39"/>
      <c r="F9" s="40">
        <v>13</v>
      </c>
      <c r="G9" s="35">
        <v>84</v>
      </c>
      <c r="H9" s="10"/>
      <c r="I9" s="11" t="s">
        <v>150</v>
      </c>
      <c r="J9" s="31">
        <f>VLOOKUP(I2,Parameters!$A$7:$D$19,4,FALSE)</f>
        <v>220</v>
      </c>
    </row>
    <row r="10" spans="1:10" x14ac:dyDescent="0.2">
      <c r="A10" s="6"/>
      <c r="B10" s="7" t="s">
        <v>131</v>
      </c>
      <c r="C10" s="8">
        <v>3</v>
      </c>
      <c r="D10" s="8">
        <v>12</v>
      </c>
      <c r="E10" s="39"/>
      <c r="F10" s="40">
        <v>13</v>
      </c>
      <c r="G10" s="35">
        <v>25</v>
      </c>
      <c r="H10" s="10"/>
      <c r="I10" s="18" t="s">
        <v>11</v>
      </c>
      <c r="J10" s="32">
        <f>J9-J6</f>
        <v>186</v>
      </c>
    </row>
    <row r="11" spans="1:10" x14ac:dyDescent="0.2">
      <c r="A11" s="6"/>
      <c r="B11" s="13" t="s">
        <v>132</v>
      </c>
      <c r="C11" s="14">
        <v>2</v>
      </c>
      <c r="D11" s="8">
        <v>11</v>
      </c>
      <c r="E11" s="39"/>
      <c r="F11" s="40" t="s">
        <v>315</v>
      </c>
      <c r="G11" s="35">
        <v>169</v>
      </c>
      <c r="H11" s="10"/>
    </row>
    <row r="12" spans="1:10" x14ac:dyDescent="0.2">
      <c r="A12" s="6"/>
      <c r="B12" s="13" t="s">
        <v>133</v>
      </c>
      <c r="C12" s="14">
        <v>2</v>
      </c>
      <c r="D12" s="8">
        <v>9</v>
      </c>
      <c r="E12" s="39"/>
      <c r="F12" s="40">
        <v>6</v>
      </c>
      <c r="G12" s="35">
        <v>134</v>
      </c>
      <c r="H12" s="10"/>
    </row>
    <row r="13" spans="1:10" x14ac:dyDescent="0.2">
      <c r="A13" s="6"/>
      <c r="B13" s="13" t="s">
        <v>134</v>
      </c>
      <c r="C13" s="14">
        <v>2</v>
      </c>
      <c r="D13" s="8">
        <v>9</v>
      </c>
      <c r="E13" s="39"/>
      <c r="F13" s="40" t="s">
        <v>315</v>
      </c>
      <c r="G13" s="35">
        <v>86</v>
      </c>
      <c r="H13" s="10"/>
      <c r="I13" s="19" t="s">
        <v>13</v>
      </c>
    </row>
    <row r="14" spans="1:10" x14ac:dyDescent="0.2">
      <c r="A14" s="6"/>
      <c r="B14" s="51" t="s">
        <v>135</v>
      </c>
      <c r="C14" s="14"/>
      <c r="D14" s="8"/>
      <c r="E14" s="52"/>
      <c r="F14" s="40">
        <v>15</v>
      </c>
      <c r="G14" s="35">
        <v>147</v>
      </c>
      <c r="H14" s="10"/>
      <c r="I14" s="20" t="s">
        <v>325</v>
      </c>
    </row>
    <row r="15" spans="1:10" x14ac:dyDescent="0.2">
      <c r="A15" s="6"/>
      <c r="B15" s="13" t="s">
        <v>136</v>
      </c>
      <c r="C15" s="14">
        <v>4</v>
      </c>
      <c r="D15" s="8">
        <v>6</v>
      </c>
      <c r="E15" s="39"/>
      <c r="F15" s="40" t="s">
        <v>315</v>
      </c>
      <c r="G15" s="35">
        <v>106</v>
      </c>
      <c r="H15" s="10"/>
      <c r="I15" s="20" t="s">
        <v>15</v>
      </c>
    </row>
    <row r="16" spans="1:10" x14ac:dyDescent="0.2">
      <c r="A16" s="6"/>
      <c r="B16" s="13" t="s">
        <v>137</v>
      </c>
      <c r="C16" s="14">
        <v>4</v>
      </c>
      <c r="D16" s="8">
        <v>6</v>
      </c>
      <c r="E16" s="39"/>
      <c r="F16" s="40" t="s">
        <v>315</v>
      </c>
      <c r="G16" s="35">
        <v>102</v>
      </c>
      <c r="H16" s="10"/>
      <c r="I16" s="20" t="s">
        <v>16</v>
      </c>
    </row>
    <row r="17" spans="1:9" x14ac:dyDescent="0.2">
      <c r="A17" s="6"/>
      <c r="B17" s="13" t="s">
        <v>138</v>
      </c>
      <c r="C17" s="14">
        <v>3</v>
      </c>
      <c r="D17" s="8">
        <v>5</v>
      </c>
      <c r="E17" s="39"/>
      <c r="F17" s="40">
        <v>5</v>
      </c>
      <c r="G17" s="35">
        <v>123</v>
      </c>
      <c r="H17" s="10"/>
      <c r="I17" s="20" t="s">
        <v>17</v>
      </c>
    </row>
    <row r="18" spans="1:9" x14ac:dyDescent="0.2">
      <c r="A18" s="6"/>
      <c r="B18" s="13" t="s">
        <v>139</v>
      </c>
      <c r="C18" s="14">
        <v>2</v>
      </c>
      <c r="D18" s="8">
        <v>5</v>
      </c>
      <c r="E18" s="39"/>
      <c r="F18" s="40" t="s">
        <v>315</v>
      </c>
      <c r="G18" s="35">
        <v>288</v>
      </c>
      <c r="H18" s="10"/>
      <c r="I18" s="20" t="s">
        <v>19</v>
      </c>
    </row>
    <row r="19" spans="1:9" x14ac:dyDescent="0.2">
      <c r="A19" s="6"/>
      <c r="B19" s="13" t="s">
        <v>140</v>
      </c>
      <c r="C19" s="14">
        <v>2</v>
      </c>
      <c r="D19" s="8">
        <v>5</v>
      </c>
      <c r="E19" s="39"/>
      <c r="F19" s="40" t="s">
        <v>315</v>
      </c>
      <c r="G19" s="35">
        <v>333</v>
      </c>
      <c r="H19" s="10"/>
    </row>
    <row r="20" spans="1:9" x14ac:dyDescent="0.2">
      <c r="A20" s="6"/>
      <c r="B20" s="13" t="s">
        <v>141</v>
      </c>
      <c r="C20" s="14">
        <v>2</v>
      </c>
      <c r="D20" s="8">
        <v>5</v>
      </c>
      <c r="E20" s="39"/>
      <c r="F20" s="40" t="s">
        <v>315</v>
      </c>
      <c r="G20" s="35">
        <v>354</v>
      </c>
      <c r="H20" s="10"/>
      <c r="I20" s="19" t="s">
        <v>21</v>
      </c>
    </row>
    <row r="21" spans="1:9" x14ac:dyDescent="0.2">
      <c r="A21" s="6"/>
      <c r="B21" s="13" t="s">
        <v>142</v>
      </c>
      <c r="C21" s="14">
        <v>2</v>
      </c>
      <c r="D21" s="8">
        <v>5</v>
      </c>
      <c r="E21" s="39"/>
      <c r="F21" s="40" t="s">
        <v>315</v>
      </c>
      <c r="G21" s="35">
        <v>428</v>
      </c>
      <c r="H21" s="10"/>
      <c r="I21" s="20" t="s">
        <v>23</v>
      </c>
    </row>
    <row r="22" spans="1:9" x14ac:dyDescent="0.2">
      <c r="A22" s="6"/>
      <c r="B22" s="13" t="s">
        <v>143</v>
      </c>
      <c r="C22" s="14">
        <v>2</v>
      </c>
      <c r="D22" s="8">
        <v>5</v>
      </c>
      <c r="E22" s="39" t="s">
        <v>322</v>
      </c>
      <c r="F22" s="40">
        <v>5</v>
      </c>
      <c r="G22" s="35">
        <v>230</v>
      </c>
      <c r="H22" s="10"/>
      <c r="I22" s="21" t="s">
        <v>25</v>
      </c>
    </row>
    <row r="23" spans="1:9" x14ac:dyDescent="0.2">
      <c r="A23" s="6"/>
      <c r="B23" s="13" t="s">
        <v>144</v>
      </c>
      <c r="C23" s="14">
        <v>2</v>
      </c>
      <c r="D23" s="8">
        <v>5</v>
      </c>
      <c r="E23" s="39"/>
      <c r="F23" s="40" t="s">
        <v>315</v>
      </c>
      <c r="G23" s="35">
        <v>304</v>
      </c>
      <c r="H23" s="10"/>
      <c r="I23" s="20" t="s">
        <v>27</v>
      </c>
    </row>
    <row r="24" spans="1:9" x14ac:dyDescent="0.2">
      <c r="A24" s="6"/>
      <c r="B24" s="13" t="s">
        <v>145</v>
      </c>
      <c r="C24" s="14">
        <v>2</v>
      </c>
      <c r="D24" s="8">
        <v>5</v>
      </c>
      <c r="E24" s="39"/>
      <c r="F24" s="40" t="s">
        <v>315</v>
      </c>
      <c r="G24" s="35">
        <v>300</v>
      </c>
      <c r="H24" s="10"/>
      <c r="I24" s="20"/>
    </row>
    <row r="25" spans="1:9" x14ac:dyDescent="0.2">
      <c r="A25" s="6"/>
      <c r="B25" s="13" t="s">
        <v>146</v>
      </c>
      <c r="C25" s="14">
        <v>2</v>
      </c>
      <c r="D25" s="8">
        <v>5</v>
      </c>
      <c r="E25" s="39"/>
      <c r="F25" s="40" t="s">
        <v>315</v>
      </c>
      <c r="G25" s="35">
        <v>208</v>
      </c>
      <c r="H25" s="10"/>
    </row>
    <row r="26" spans="1:9" x14ac:dyDescent="0.2">
      <c r="A26" s="6"/>
      <c r="B26" s="13" t="s">
        <v>147</v>
      </c>
      <c r="C26" s="14">
        <v>2</v>
      </c>
      <c r="D26" s="8">
        <v>5</v>
      </c>
      <c r="E26" s="39" t="s">
        <v>322</v>
      </c>
      <c r="F26" s="40" t="s">
        <v>315</v>
      </c>
      <c r="G26" s="35">
        <v>193</v>
      </c>
      <c r="H26" s="10"/>
    </row>
    <row r="27" spans="1:9" x14ac:dyDescent="0.2">
      <c r="A27" s="6"/>
      <c r="B27" s="26" t="s">
        <v>123</v>
      </c>
      <c r="C27" s="27" t="s">
        <v>31</v>
      </c>
      <c r="D27" s="28" t="s">
        <v>31</v>
      </c>
      <c r="E27" s="52"/>
      <c r="F27" s="40" t="s">
        <v>315</v>
      </c>
      <c r="G27" s="35">
        <v>151</v>
      </c>
      <c r="H27" s="10"/>
    </row>
    <row r="28" spans="1:9" x14ac:dyDescent="0.2">
      <c r="A28" s="6"/>
      <c r="B28" s="26" t="s">
        <v>124</v>
      </c>
      <c r="C28" s="27" t="s">
        <v>31</v>
      </c>
      <c r="D28" s="28" t="s">
        <v>31</v>
      </c>
      <c r="E28" s="52"/>
      <c r="F28" s="40">
        <v>14</v>
      </c>
      <c r="G28" s="35">
        <v>21</v>
      </c>
      <c r="H28" s="10"/>
    </row>
    <row r="29" spans="1:9" x14ac:dyDescent="0.2">
      <c r="B29" s="13"/>
      <c r="C29" s="14"/>
      <c r="D29" s="8"/>
      <c r="E29" s="39"/>
      <c r="F29" s="40"/>
      <c r="G29" s="35"/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6">
    <sortCondition descending="1" ref="D4:D26"/>
  </sortState>
  <mergeCells count="2">
    <mergeCell ref="B2:E2"/>
    <mergeCell ref="F2:G2"/>
  </mergeCells>
  <conditionalFormatting sqref="C4:C32">
    <cfRule type="cellIs" dxfId="7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4" t="s">
        <v>313</v>
      </c>
      <c r="G2" s="65"/>
      <c r="I2" s="24" t="s">
        <v>54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151</v>
      </c>
      <c r="C4" s="8">
        <v>4</v>
      </c>
      <c r="D4" s="8">
        <v>47</v>
      </c>
      <c r="E4" s="39"/>
      <c r="F4" s="40">
        <v>36</v>
      </c>
      <c r="G4" s="35">
        <v>10</v>
      </c>
      <c r="H4" s="10"/>
      <c r="I4" s="11" t="s">
        <v>5</v>
      </c>
      <c r="J4" s="12">
        <f>COUNTIF(E4:E32,"x")</f>
        <v>15</v>
      </c>
    </row>
    <row r="5" spans="1:10" x14ac:dyDescent="0.2">
      <c r="A5" s="6"/>
      <c r="B5" s="13" t="s">
        <v>152</v>
      </c>
      <c r="C5" s="14">
        <v>2</v>
      </c>
      <c r="D5" s="8">
        <v>40</v>
      </c>
      <c r="E5" s="39"/>
      <c r="F5" s="40">
        <v>26</v>
      </c>
      <c r="G5" s="35">
        <v>7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13" t="s">
        <v>153</v>
      </c>
      <c r="C6" s="14">
        <v>3</v>
      </c>
      <c r="D6" s="8">
        <v>17</v>
      </c>
      <c r="E6" s="39" t="s">
        <v>322</v>
      </c>
      <c r="F6" s="40">
        <v>21</v>
      </c>
      <c r="G6" s="35">
        <v>58</v>
      </c>
      <c r="H6" s="10"/>
      <c r="I6" s="16" t="s">
        <v>149</v>
      </c>
      <c r="J6" s="29">
        <f>SUMIF(E4:E32,"x",D4:D32)</f>
        <v>106</v>
      </c>
    </row>
    <row r="7" spans="1:10" x14ac:dyDescent="0.2">
      <c r="A7" s="6"/>
      <c r="B7" s="13" t="s">
        <v>154</v>
      </c>
      <c r="C7" s="14">
        <v>3</v>
      </c>
      <c r="D7" s="8">
        <v>16</v>
      </c>
      <c r="E7" s="39" t="s">
        <v>322</v>
      </c>
      <c r="F7" s="40">
        <v>30</v>
      </c>
      <c r="G7" s="35">
        <v>11</v>
      </c>
      <c r="H7" s="10"/>
      <c r="I7" s="17" t="str">
        <f>IF(J6&lt;J5,"Under By:","Over By:")</f>
        <v>Under By:</v>
      </c>
      <c r="J7" s="30">
        <f>ABS(J6-J5)</f>
        <v>17</v>
      </c>
    </row>
    <row r="8" spans="1:10" x14ac:dyDescent="0.2">
      <c r="A8" s="6"/>
      <c r="B8" s="13" t="s">
        <v>155</v>
      </c>
      <c r="C8" s="14">
        <v>3</v>
      </c>
      <c r="D8" s="8">
        <v>16</v>
      </c>
      <c r="E8" s="39"/>
      <c r="F8" s="40">
        <v>15</v>
      </c>
      <c r="G8" s="35">
        <v>122</v>
      </c>
      <c r="H8" s="10"/>
    </row>
    <row r="9" spans="1:10" x14ac:dyDescent="0.2">
      <c r="A9" s="6"/>
      <c r="B9" s="13" t="s">
        <v>156</v>
      </c>
      <c r="C9" s="14">
        <v>2</v>
      </c>
      <c r="D9" s="8">
        <v>16</v>
      </c>
      <c r="E9" s="39"/>
      <c r="F9" s="40" t="s">
        <v>315</v>
      </c>
      <c r="G9" s="35">
        <v>92</v>
      </c>
      <c r="H9" s="10"/>
      <c r="I9" s="11" t="s">
        <v>150</v>
      </c>
      <c r="J9" s="31">
        <f>VLOOKUP(I2,Parameters!$A$7:$D$19,4,FALSE)</f>
        <v>226</v>
      </c>
    </row>
    <row r="10" spans="1:10" x14ac:dyDescent="0.2">
      <c r="A10" s="6"/>
      <c r="B10" s="7" t="s">
        <v>157</v>
      </c>
      <c r="C10" s="8">
        <v>4</v>
      </c>
      <c r="D10" s="8">
        <v>11</v>
      </c>
      <c r="E10" s="39"/>
      <c r="F10" s="40" t="s">
        <v>315</v>
      </c>
      <c r="G10" s="35">
        <v>59</v>
      </c>
      <c r="H10" s="10"/>
      <c r="I10" s="18" t="s">
        <v>11</v>
      </c>
      <c r="J10" s="32">
        <f>J9-J6</f>
        <v>120</v>
      </c>
    </row>
    <row r="11" spans="1:10" x14ac:dyDescent="0.2">
      <c r="A11" s="6"/>
      <c r="B11" s="13" t="s">
        <v>158</v>
      </c>
      <c r="C11" s="14">
        <v>3</v>
      </c>
      <c r="D11" s="8">
        <v>11</v>
      </c>
      <c r="E11" s="39" t="s">
        <v>322</v>
      </c>
      <c r="F11" s="40">
        <v>42</v>
      </c>
      <c r="G11" s="35">
        <v>20</v>
      </c>
      <c r="H11" s="10"/>
    </row>
    <row r="12" spans="1:10" x14ac:dyDescent="0.2">
      <c r="A12" s="6"/>
      <c r="B12" s="13" t="s">
        <v>159</v>
      </c>
      <c r="C12" s="14">
        <v>2</v>
      </c>
      <c r="D12" s="8">
        <v>9</v>
      </c>
      <c r="E12" s="39"/>
      <c r="F12" s="40">
        <v>5</v>
      </c>
      <c r="G12" s="35">
        <v>171</v>
      </c>
      <c r="H12" s="10"/>
    </row>
    <row r="13" spans="1:10" x14ac:dyDescent="0.2">
      <c r="A13" s="6"/>
      <c r="B13" s="13" t="s">
        <v>160</v>
      </c>
      <c r="C13" s="14">
        <v>2</v>
      </c>
      <c r="D13" s="8">
        <v>7</v>
      </c>
      <c r="E13" s="39" t="s">
        <v>322</v>
      </c>
      <c r="F13" s="40">
        <v>13</v>
      </c>
      <c r="G13" s="35">
        <v>161</v>
      </c>
      <c r="H13" s="10"/>
      <c r="I13" s="19" t="s">
        <v>13</v>
      </c>
    </row>
    <row r="14" spans="1:10" x14ac:dyDescent="0.2">
      <c r="A14" s="6"/>
      <c r="B14" s="13" t="s">
        <v>161</v>
      </c>
      <c r="C14" s="14">
        <v>3</v>
      </c>
      <c r="D14" s="8">
        <v>5</v>
      </c>
      <c r="E14" s="39" t="s">
        <v>322</v>
      </c>
      <c r="F14" s="40" t="s">
        <v>315</v>
      </c>
      <c r="G14" s="35">
        <v>34</v>
      </c>
      <c r="H14" s="10"/>
      <c r="I14" s="20" t="s">
        <v>325</v>
      </c>
    </row>
    <row r="15" spans="1:10" x14ac:dyDescent="0.2">
      <c r="A15" s="6"/>
      <c r="B15" s="13" t="s">
        <v>20</v>
      </c>
      <c r="C15" s="14">
        <v>2</v>
      </c>
      <c r="D15" s="8">
        <v>5</v>
      </c>
      <c r="E15" s="39"/>
      <c r="F15" s="40" t="s">
        <v>315</v>
      </c>
      <c r="G15" s="35">
        <v>343</v>
      </c>
      <c r="H15" s="10"/>
      <c r="I15" s="20" t="s">
        <v>15</v>
      </c>
    </row>
    <row r="16" spans="1:10" x14ac:dyDescent="0.2">
      <c r="A16" s="6"/>
      <c r="B16" s="51" t="s">
        <v>162</v>
      </c>
      <c r="C16" s="14"/>
      <c r="D16" s="8"/>
      <c r="E16" s="52"/>
      <c r="F16" s="40" t="s">
        <v>315</v>
      </c>
      <c r="G16" s="35">
        <v>488</v>
      </c>
      <c r="H16" s="10"/>
      <c r="I16" s="20" t="s">
        <v>16</v>
      </c>
    </row>
    <row r="17" spans="1:9" x14ac:dyDescent="0.2">
      <c r="A17" s="6"/>
      <c r="B17" s="51" t="s">
        <v>163</v>
      </c>
      <c r="C17" s="14"/>
      <c r="D17" s="8"/>
      <c r="E17" s="52"/>
      <c r="F17" s="40">
        <v>16</v>
      </c>
      <c r="G17" s="35">
        <v>301</v>
      </c>
      <c r="H17" s="10"/>
      <c r="I17" s="20" t="s">
        <v>17</v>
      </c>
    </row>
    <row r="18" spans="1:9" x14ac:dyDescent="0.2">
      <c r="A18" s="6"/>
      <c r="B18" s="13" t="s">
        <v>164</v>
      </c>
      <c r="C18" s="14">
        <v>2</v>
      </c>
      <c r="D18" s="8">
        <v>5</v>
      </c>
      <c r="E18" s="39" t="s">
        <v>322</v>
      </c>
      <c r="F18" s="40" t="s">
        <v>315</v>
      </c>
      <c r="G18" s="35">
        <v>320</v>
      </c>
      <c r="H18" s="10"/>
      <c r="I18" s="20" t="s">
        <v>19</v>
      </c>
    </row>
    <row r="19" spans="1:9" x14ac:dyDescent="0.2">
      <c r="A19" s="6"/>
      <c r="B19" s="13" t="s">
        <v>165</v>
      </c>
      <c r="C19" s="14">
        <v>2</v>
      </c>
      <c r="D19" s="8">
        <v>5</v>
      </c>
      <c r="E19" s="39" t="s">
        <v>322</v>
      </c>
      <c r="F19" s="40">
        <v>24</v>
      </c>
      <c r="G19" s="35">
        <v>289</v>
      </c>
      <c r="H19" s="10"/>
    </row>
    <row r="20" spans="1:9" x14ac:dyDescent="0.2">
      <c r="A20" s="6"/>
      <c r="B20" s="13" t="s">
        <v>166</v>
      </c>
      <c r="C20" s="14">
        <v>2</v>
      </c>
      <c r="D20" s="8">
        <v>5</v>
      </c>
      <c r="E20" s="39" t="s">
        <v>322</v>
      </c>
      <c r="F20" s="40" t="s">
        <v>315</v>
      </c>
      <c r="G20" s="35">
        <v>328</v>
      </c>
      <c r="H20" s="10"/>
      <c r="I20" s="19" t="s">
        <v>21</v>
      </c>
    </row>
    <row r="21" spans="1:9" x14ac:dyDescent="0.2">
      <c r="A21" s="6"/>
      <c r="B21" s="13" t="s">
        <v>167</v>
      </c>
      <c r="C21" s="14">
        <v>2</v>
      </c>
      <c r="D21" s="8">
        <v>5</v>
      </c>
      <c r="E21" s="39" t="s">
        <v>322</v>
      </c>
      <c r="F21" s="40">
        <v>19</v>
      </c>
      <c r="G21" s="35">
        <v>268</v>
      </c>
      <c r="H21" s="10"/>
      <c r="I21" s="20" t="s">
        <v>23</v>
      </c>
    </row>
    <row r="22" spans="1:9" x14ac:dyDescent="0.2">
      <c r="A22" s="6"/>
      <c r="B22" s="13" t="s">
        <v>168</v>
      </c>
      <c r="C22" s="14">
        <v>2</v>
      </c>
      <c r="D22" s="8">
        <v>5</v>
      </c>
      <c r="E22" s="39" t="s">
        <v>322</v>
      </c>
      <c r="F22" s="40">
        <v>12</v>
      </c>
      <c r="G22" s="35">
        <v>308</v>
      </c>
      <c r="H22" s="10"/>
      <c r="I22" s="21" t="s">
        <v>25</v>
      </c>
    </row>
    <row r="23" spans="1:9" x14ac:dyDescent="0.2">
      <c r="A23" s="6"/>
      <c r="B23" s="13" t="s">
        <v>169</v>
      </c>
      <c r="C23" s="14">
        <v>2</v>
      </c>
      <c r="D23" s="8">
        <v>5</v>
      </c>
      <c r="E23" s="39" t="s">
        <v>322</v>
      </c>
      <c r="F23" s="40">
        <v>8</v>
      </c>
      <c r="G23" s="35">
        <v>344</v>
      </c>
      <c r="H23" s="10"/>
      <c r="I23" s="20" t="s">
        <v>27</v>
      </c>
    </row>
    <row r="24" spans="1:9" x14ac:dyDescent="0.2">
      <c r="A24" s="6"/>
      <c r="B24" s="13" t="s">
        <v>170</v>
      </c>
      <c r="C24" s="14">
        <v>2</v>
      </c>
      <c r="D24" s="8">
        <v>5</v>
      </c>
      <c r="E24" s="39" t="s">
        <v>322</v>
      </c>
      <c r="F24" s="40">
        <v>11</v>
      </c>
      <c r="G24" s="35">
        <v>315</v>
      </c>
      <c r="H24" s="10"/>
      <c r="I24" s="20"/>
    </row>
    <row r="25" spans="1:9" x14ac:dyDescent="0.2">
      <c r="A25" s="6"/>
      <c r="B25" s="13" t="s">
        <v>171</v>
      </c>
      <c r="C25" s="14">
        <v>2</v>
      </c>
      <c r="D25" s="8">
        <v>5</v>
      </c>
      <c r="E25" s="39" t="s">
        <v>322</v>
      </c>
      <c r="F25" s="40">
        <v>10</v>
      </c>
      <c r="G25" s="35">
        <v>330</v>
      </c>
      <c r="H25" s="10"/>
    </row>
    <row r="26" spans="1:9" x14ac:dyDescent="0.2">
      <c r="A26" s="6"/>
      <c r="B26" s="13" t="s">
        <v>172</v>
      </c>
      <c r="C26" s="14">
        <v>2</v>
      </c>
      <c r="D26" s="8">
        <v>5</v>
      </c>
      <c r="E26" s="39"/>
      <c r="F26" s="40" t="s">
        <v>315</v>
      </c>
      <c r="G26" s="35">
        <v>310</v>
      </c>
      <c r="H26" s="10"/>
    </row>
    <row r="27" spans="1:9" x14ac:dyDescent="0.2">
      <c r="A27" s="6"/>
      <c r="B27" s="13" t="s">
        <v>173</v>
      </c>
      <c r="C27" s="14">
        <v>2</v>
      </c>
      <c r="D27" s="8">
        <v>5</v>
      </c>
      <c r="E27" s="39" t="s">
        <v>322</v>
      </c>
      <c r="F27" s="40" t="s">
        <v>315</v>
      </c>
      <c r="G27" s="35">
        <v>399</v>
      </c>
      <c r="H27" s="10"/>
    </row>
    <row r="28" spans="1:9" x14ac:dyDescent="0.2">
      <c r="A28" s="6"/>
      <c r="B28" s="13" t="s">
        <v>174</v>
      </c>
      <c r="C28" s="14">
        <v>2</v>
      </c>
      <c r="D28" s="8">
        <v>5</v>
      </c>
      <c r="E28" s="39"/>
      <c r="F28" s="40" t="s">
        <v>315</v>
      </c>
      <c r="G28" s="35">
        <v>307</v>
      </c>
      <c r="H28" s="10"/>
    </row>
    <row r="29" spans="1:9" x14ac:dyDescent="0.2">
      <c r="B29" s="13" t="s">
        <v>175</v>
      </c>
      <c r="C29" s="14">
        <v>2</v>
      </c>
      <c r="D29" s="8">
        <v>5</v>
      </c>
      <c r="E29" s="39"/>
      <c r="F29" s="40" t="s">
        <v>315</v>
      </c>
      <c r="G29" s="35">
        <v>233</v>
      </c>
      <c r="H29" s="10"/>
    </row>
    <row r="30" spans="1:9" x14ac:dyDescent="0.2">
      <c r="B30" s="13" t="s">
        <v>176</v>
      </c>
      <c r="C30" s="14">
        <v>2</v>
      </c>
      <c r="D30" s="8">
        <v>5</v>
      </c>
      <c r="E30" s="39"/>
      <c r="F30" s="40" t="s">
        <v>315</v>
      </c>
      <c r="G30" s="35">
        <v>966</v>
      </c>
      <c r="H30" s="10"/>
    </row>
    <row r="31" spans="1:9" x14ac:dyDescent="0.2">
      <c r="B31" s="13" t="s">
        <v>177</v>
      </c>
      <c r="C31" s="14">
        <v>2</v>
      </c>
      <c r="D31" s="14">
        <v>5</v>
      </c>
      <c r="E31" s="39" t="s">
        <v>322</v>
      </c>
      <c r="F31" s="40" t="s">
        <v>315</v>
      </c>
      <c r="G31" s="35">
        <v>335</v>
      </c>
      <c r="H31" s="10"/>
    </row>
    <row r="32" spans="1:9" x14ac:dyDescent="0.2">
      <c r="B32" s="7" t="s">
        <v>178</v>
      </c>
      <c r="C32" s="14">
        <v>2</v>
      </c>
      <c r="D32" s="8">
        <v>5</v>
      </c>
      <c r="E32" s="39"/>
      <c r="F32" s="40" t="s">
        <v>315</v>
      </c>
      <c r="G32" s="35">
        <v>466</v>
      </c>
    </row>
  </sheetData>
  <mergeCells count="2">
    <mergeCell ref="B2:E2"/>
    <mergeCell ref="F2:G2"/>
  </mergeCells>
  <conditionalFormatting sqref="C4:C32">
    <cfRule type="cellIs" dxfId="6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4" t="s">
        <v>313</v>
      </c>
      <c r="G2" s="65"/>
      <c r="I2" s="24" t="s">
        <v>49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182</v>
      </c>
      <c r="C4" s="8">
        <v>4</v>
      </c>
      <c r="D4" s="8">
        <v>31</v>
      </c>
      <c r="E4" s="39" t="s">
        <v>322</v>
      </c>
      <c r="F4" s="40">
        <v>26</v>
      </c>
      <c r="G4" s="35">
        <v>47</v>
      </c>
      <c r="H4" s="10"/>
      <c r="I4" s="11" t="s">
        <v>5</v>
      </c>
      <c r="J4" s="12">
        <f>COUNTIF(E4:E32,"x")</f>
        <v>8</v>
      </c>
    </row>
    <row r="5" spans="1:10" x14ac:dyDescent="0.2">
      <c r="A5" s="6"/>
      <c r="B5" s="13" t="s">
        <v>183</v>
      </c>
      <c r="C5" s="14">
        <v>5</v>
      </c>
      <c r="D5" s="8">
        <v>30</v>
      </c>
      <c r="E5" s="39"/>
      <c r="F5" s="40">
        <v>22</v>
      </c>
      <c r="G5" s="35">
        <v>53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13" t="s">
        <v>184</v>
      </c>
      <c r="C6" s="14">
        <v>3</v>
      </c>
      <c r="D6" s="8">
        <v>27</v>
      </c>
      <c r="E6" s="39" t="s">
        <v>322</v>
      </c>
      <c r="F6" s="40">
        <v>29</v>
      </c>
      <c r="G6" s="35">
        <v>18</v>
      </c>
      <c r="H6" s="10"/>
      <c r="I6" s="16" t="s">
        <v>149</v>
      </c>
      <c r="J6" s="29">
        <f>SUMIF(E4:E32,"x",D4:D32)</f>
        <v>123</v>
      </c>
    </row>
    <row r="7" spans="1:10" x14ac:dyDescent="0.2">
      <c r="A7" s="6"/>
      <c r="B7" s="13" t="s">
        <v>185</v>
      </c>
      <c r="C7" s="14">
        <v>2</v>
      </c>
      <c r="D7" s="8">
        <v>25</v>
      </c>
      <c r="E7" s="39" t="s">
        <v>322</v>
      </c>
      <c r="F7" s="40">
        <v>24</v>
      </c>
      <c r="G7" s="35">
        <v>42</v>
      </c>
      <c r="H7" s="10"/>
      <c r="I7" s="17" t="str">
        <f>IF(J6&lt;J5,"Under By:","Over By:")</f>
        <v>Over By:</v>
      </c>
      <c r="J7" s="30">
        <f>ABS(J6-J5)</f>
        <v>0</v>
      </c>
    </row>
    <row r="8" spans="1:10" x14ac:dyDescent="0.2">
      <c r="A8" s="6"/>
      <c r="B8" s="13" t="s">
        <v>186</v>
      </c>
      <c r="C8" s="14">
        <v>4</v>
      </c>
      <c r="D8" s="8">
        <v>20</v>
      </c>
      <c r="E8" s="39" t="s">
        <v>322</v>
      </c>
      <c r="F8" s="40">
        <v>17</v>
      </c>
      <c r="G8" s="35">
        <v>63</v>
      </c>
      <c r="H8" s="10"/>
    </row>
    <row r="9" spans="1:10" x14ac:dyDescent="0.2">
      <c r="A9" s="6"/>
      <c r="B9" s="13" t="s">
        <v>187</v>
      </c>
      <c r="C9" s="14">
        <v>2</v>
      </c>
      <c r="D9" s="8">
        <v>16</v>
      </c>
      <c r="E9" s="39"/>
      <c r="F9" s="40">
        <v>5</v>
      </c>
      <c r="G9" s="35">
        <v>72</v>
      </c>
      <c r="H9" s="10"/>
      <c r="I9" s="11" t="s">
        <v>150</v>
      </c>
      <c r="J9" s="31">
        <f>VLOOKUP(I2,Parameters!$A$7:$D$19,4,FALSE)</f>
        <v>216</v>
      </c>
    </row>
    <row r="10" spans="1:10" x14ac:dyDescent="0.2">
      <c r="A10" s="6"/>
      <c r="B10" s="7" t="s">
        <v>188</v>
      </c>
      <c r="C10" s="8">
        <v>2</v>
      </c>
      <c r="D10" s="8">
        <v>14</v>
      </c>
      <c r="E10" s="39"/>
      <c r="F10" s="40" t="s">
        <v>315</v>
      </c>
      <c r="G10" s="35">
        <v>119</v>
      </c>
      <c r="H10" s="10"/>
      <c r="I10" s="18" t="s">
        <v>11</v>
      </c>
      <c r="J10" s="32">
        <f>J9-J6</f>
        <v>93</v>
      </c>
    </row>
    <row r="11" spans="1:10" x14ac:dyDescent="0.2">
      <c r="A11" s="6"/>
      <c r="B11" s="13" t="s">
        <v>189</v>
      </c>
      <c r="C11" s="14">
        <v>2</v>
      </c>
      <c r="D11" s="8">
        <v>11</v>
      </c>
      <c r="E11" s="39"/>
      <c r="F11" s="40" t="s">
        <v>315</v>
      </c>
      <c r="G11" s="35">
        <v>1000</v>
      </c>
      <c r="H11" s="10"/>
    </row>
    <row r="12" spans="1:10" x14ac:dyDescent="0.2">
      <c r="A12" s="6"/>
      <c r="B12" s="13" t="s">
        <v>190</v>
      </c>
      <c r="C12" s="14">
        <v>2</v>
      </c>
      <c r="D12" s="8">
        <v>9</v>
      </c>
      <c r="E12" s="39"/>
      <c r="F12" s="40" t="s">
        <v>315</v>
      </c>
      <c r="G12" s="35">
        <v>127</v>
      </c>
      <c r="H12" s="10"/>
    </row>
    <row r="13" spans="1:10" x14ac:dyDescent="0.2">
      <c r="A13" s="6"/>
      <c r="B13" s="51" t="s">
        <v>191</v>
      </c>
      <c r="C13" s="14"/>
      <c r="D13" s="8"/>
      <c r="E13" s="52"/>
      <c r="F13" s="40">
        <v>15</v>
      </c>
      <c r="G13" s="35">
        <v>80</v>
      </c>
      <c r="H13" s="10"/>
      <c r="I13" s="19" t="s">
        <v>13</v>
      </c>
    </row>
    <row r="14" spans="1:10" x14ac:dyDescent="0.2">
      <c r="A14" s="6"/>
      <c r="B14" s="13" t="s">
        <v>192</v>
      </c>
      <c r="C14" s="14">
        <v>2</v>
      </c>
      <c r="D14" s="8">
        <v>5</v>
      </c>
      <c r="E14" s="39"/>
      <c r="F14" s="40" t="s">
        <v>315</v>
      </c>
      <c r="G14" s="35">
        <v>353</v>
      </c>
      <c r="H14" s="10"/>
      <c r="I14" s="20" t="s">
        <v>325</v>
      </c>
    </row>
    <row r="15" spans="1:10" x14ac:dyDescent="0.2">
      <c r="A15" s="6"/>
      <c r="B15" s="13" t="s">
        <v>193</v>
      </c>
      <c r="C15" s="14">
        <v>2</v>
      </c>
      <c r="D15" s="8">
        <v>5</v>
      </c>
      <c r="E15" s="39"/>
      <c r="F15" s="40" t="s">
        <v>315</v>
      </c>
      <c r="G15" s="35">
        <v>267</v>
      </c>
      <c r="H15" s="10"/>
      <c r="I15" s="20" t="s">
        <v>15</v>
      </c>
    </row>
    <row r="16" spans="1:10" x14ac:dyDescent="0.2">
      <c r="A16" s="6"/>
      <c r="B16" s="13" t="s">
        <v>194</v>
      </c>
      <c r="C16" s="14">
        <v>2</v>
      </c>
      <c r="D16" s="8">
        <v>5</v>
      </c>
      <c r="E16" s="39"/>
      <c r="F16" s="40" t="s">
        <v>315</v>
      </c>
      <c r="G16" s="35">
        <v>348</v>
      </c>
      <c r="H16" s="10"/>
      <c r="I16" s="20" t="s">
        <v>16</v>
      </c>
    </row>
    <row r="17" spans="1:9" x14ac:dyDescent="0.2">
      <c r="A17" s="6"/>
      <c r="B17" s="13" t="s">
        <v>195</v>
      </c>
      <c r="C17" s="14">
        <v>2</v>
      </c>
      <c r="D17" s="8">
        <v>5</v>
      </c>
      <c r="E17" s="39"/>
      <c r="F17" s="40" t="s">
        <v>315</v>
      </c>
      <c r="G17" s="35">
        <v>302</v>
      </c>
      <c r="H17" s="10"/>
      <c r="I17" s="20" t="s">
        <v>17</v>
      </c>
    </row>
    <row r="18" spans="1:9" x14ac:dyDescent="0.2">
      <c r="A18" s="6"/>
      <c r="B18" s="13" t="s">
        <v>196</v>
      </c>
      <c r="C18" s="14">
        <v>2</v>
      </c>
      <c r="D18" s="8">
        <v>5</v>
      </c>
      <c r="E18" s="39"/>
      <c r="F18" s="40" t="s">
        <v>315</v>
      </c>
      <c r="G18" s="35">
        <v>162</v>
      </c>
      <c r="H18" s="10"/>
      <c r="I18" s="20" t="s">
        <v>19</v>
      </c>
    </row>
    <row r="19" spans="1:9" x14ac:dyDescent="0.2">
      <c r="A19" s="6"/>
      <c r="B19" s="13" t="s">
        <v>197</v>
      </c>
      <c r="C19" s="14">
        <v>2</v>
      </c>
      <c r="D19" s="8">
        <v>5</v>
      </c>
      <c r="E19" s="39"/>
      <c r="F19" s="40" t="s">
        <v>315</v>
      </c>
      <c r="G19" s="35">
        <v>225</v>
      </c>
      <c r="H19" s="10"/>
    </row>
    <row r="20" spans="1:9" x14ac:dyDescent="0.2">
      <c r="A20" s="6"/>
      <c r="B20" s="13" t="s">
        <v>198</v>
      </c>
      <c r="C20" s="14">
        <v>2</v>
      </c>
      <c r="D20" s="8">
        <v>5</v>
      </c>
      <c r="E20" s="39"/>
      <c r="F20" s="40" t="s">
        <v>315</v>
      </c>
      <c r="G20" s="35">
        <v>203</v>
      </c>
      <c r="H20" s="10"/>
      <c r="I20" s="19" t="s">
        <v>21</v>
      </c>
    </row>
    <row r="21" spans="1:9" x14ac:dyDescent="0.2">
      <c r="A21" s="6"/>
      <c r="B21" s="13" t="s">
        <v>199</v>
      </c>
      <c r="C21" s="14">
        <v>2</v>
      </c>
      <c r="D21" s="8">
        <v>5</v>
      </c>
      <c r="E21" s="39" t="s">
        <v>322</v>
      </c>
      <c r="F21" s="40">
        <v>6</v>
      </c>
      <c r="G21" s="35">
        <v>318</v>
      </c>
      <c r="H21" s="10"/>
      <c r="I21" s="20" t="s">
        <v>23</v>
      </c>
    </row>
    <row r="22" spans="1:9" x14ac:dyDescent="0.2">
      <c r="A22" s="6"/>
      <c r="B22" s="51" t="s">
        <v>200</v>
      </c>
      <c r="C22" s="14"/>
      <c r="D22" s="8"/>
      <c r="E22" s="52"/>
      <c r="F22" s="40" t="s">
        <v>315</v>
      </c>
      <c r="G22" s="35">
        <v>350</v>
      </c>
      <c r="H22" s="10"/>
      <c r="I22" s="21" t="s">
        <v>25</v>
      </c>
    </row>
    <row r="23" spans="1:9" x14ac:dyDescent="0.2">
      <c r="A23" s="6"/>
      <c r="B23" s="13" t="s">
        <v>201</v>
      </c>
      <c r="C23" s="14">
        <v>2</v>
      </c>
      <c r="D23" s="8">
        <v>5</v>
      </c>
      <c r="E23" s="39"/>
      <c r="F23" s="40" t="s">
        <v>315</v>
      </c>
      <c r="G23" s="35">
        <v>367</v>
      </c>
      <c r="H23" s="10"/>
      <c r="I23" s="20" t="s">
        <v>27</v>
      </c>
    </row>
    <row r="24" spans="1:9" x14ac:dyDescent="0.2">
      <c r="A24" s="6"/>
      <c r="B24" s="13" t="s">
        <v>202</v>
      </c>
      <c r="C24" s="14">
        <v>2</v>
      </c>
      <c r="D24" s="8">
        <v>5</v>
      </c>
      <c r="E24" s="39" t="s">
        <v>322</v>
      </c>
      <c r="F24" s="40">
        <v>12</v>
      </c>
      <c r="G24" s="35">
        <v>303</v>
      </c>
      <c r="H24" s="10"/>
      <c r="I24" s="20"/>
    </row>
    <row r="25" spans="1:9" x14ac:dyDescent="0.2">
      <c r="A25" s="6"/>
      <c r="B25" s="13" t="s">
        <v>203</v>
      </c>
      <c r="C25" s="14">
        <v>2</v>
      </c>
      <c r="D25" s="8">
        <v>5</v>
      </c>
      <c r="E25" s="39"/>
      <c r="F25" s="40">
        <v>6</v>
      </c>
      <c r="G25" s="35">
        <v>283</v>
      </c>
      <c r="H25" s="10"/>
    </row>
    <row r="26" spans="1:9" x14ac:dyDescent="0.2">
      <c r="A26" s="6"/>
      <c r="B26" s="13" t="s">
        <v>204</v>
      </c>
      <c r="C26" s="14">
        <v>2</v>
      </c>
      <c r="D26" s="8">
        <v>5</v>
      </c>
      <c r="E26" s="39" t="s">
        <v>322</v>
      </c>
      <c r="F26" s="40">
        <v>17</v>
      </c>
      <c r="G26" s="35">
        <v>156</v>
      </c>
      <c r="H26" s="10"/>
    </row>
    <row r="27" spans="1:9" x14ac:dyDescent="0.2">
      <c r="A27" s="6"/>
      <c r="B27" s="13" t="s">
        <v>205</v>
      </c>
      <c r="C27" s="14">
        <v>2</v>
      </c>
      <c r="D27" s="8">
        <v>5</v>
      </c>
      <c r="E27" s="39" t="s">
        <v>322</v>
      </c>
      <c r="F27" s="40">
        <v>8</v>
      </c>
      <c r="G27" s="35">
        <v>235</v>
      </c>
      <c r="H27" s="10"/>
    </row>
    <row r="28" spans="1:9" x14ac:dyDescent="0.2">
      <c r="A28" s="6"/>
      <c r="B28" s="26" t="s">
        <v>179</v>
      </c>
      <c r="C28" s="27" t="s">
        <v>31</v>
      </c>
      <c r="D28" s="28" t="s">
        <v>31</v>
      </c>
      <c r="E28" s="52"/>
      <c r="F28" s="40" t="s">
        <v>315</v>
      </c>
      <c r="G28" s="35">
        <v>443</v>
      </c>
      <c r="H28" s="10"/>
    </row>
    <row r="29" spans="1:9" x14ac:dyDescent="0.2">
      <c r="B29" s="26" t="s">
        <v>180</v>
      </c>
      <c r="C29" s="27" t="s">
        <v>31</v>
      </c>
      <c r="D29" s="28" t="s">
        <v>31</v>
      </c>
      <c r="E29" s="52"/>
      <c r="F29" s="40" t="s">
        <v>315</v>
      </c>
      <c r="G29" s="35">
        <v>422</v>
      </c>
      <c r="H29" s="10"/>
    </row>
    <row r="30" spans="1:9" x14ac:dyDescent="0.2">
      <c r="B30" s="26" t="s">
        <v>181</v>
      </c>
      <c r="C30" s="27" t="s">
        <v>31</v>
      </c>
      <c r="D30" s="28" t="s">
        <v>31</v>
      </c>
      <c r="E30" s="52"/>
      <c r="F30" s="40" t="s">
        <v>315</v>
      </c>
      <c r="G30" s="35">
        <v>380</v>
      </c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7">
    <sortCondition descending="1" ref="D4:D27"/>
  </sortState>
  <mergeCells count="2">
    <mergeCell ref="B2:E2"/>
    <mergeCell ref="F2:G2"/>
  </mergeCells>
  <conditionalFormatting sqref="C4:C32">
    <cfRule type="cellIs" dxfId="5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4" t="s">
        <v>313</v>
      </c>
      <c r="G2" s="65"/>
      <c r="I2" s="24" t="s">
        <v>33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314</v>
      </c>
      <c r="G3" s="38" t="s">
        <v>312</v>
      </c>
    </row>
    <row r="4" spans="1:10" x14ac:dyDescent="0.2">
      <c r="A4" s="6"/>
      <c r="B4" s="7" t="s">
        <v>235</v>
      </c>
      <c r="C4" s="8">
        <v>7</v>
      </c>
      <c r="D4" s="8">
        <v>65</v>
      </c>
      <c r="E4" s="39"/>
      <c r="F4" s="40">
        <v>38</v>
      </c>
      <c r="G4" s="35">
        <v>31</v>
      </c>
      <c r="H4" s="10"/>
      <c r="I4" s="11" t="s">
        <v>5</v>
      </c>
      <c r="J4" s="12">
        <f>COUNTIF(E4:E32,"x")</f>
        <v>12</v>
      </c>
    </row>
    <row r="5" spans="1:10" x14ac:dyDescent="0.2">
      <c r="A5" s="6"/>
      <c r="B5" s="13" t="s">
        <v>236</v>
      </c>
      <c r="C5" s="14">
        <v>4</v>
      </c>
      <c r="D5" s="8">
        <v>47</v>
      </c>
      <c r="E5" s="39" t="s">
        <v>322</v>
      </c>
      <c r="F5" s="40">
        <v>40</v>
      </c>
      <c r="G5" s="35">
        <v>13</v>
      </c>
      <c r="H5" s="10"/>
      <c r="I5" s="16" t="s">
        <v>148</v>
      </c>
      <c r="J5" s="29">
        <f>Parameters!$E$3</f>
        <v>123</v>
      </c>
    </row>
    <row r="6" spans="1:10" x14ac:dyDescent="0.2">
      <c r="A6" s="6"/>
      <c r="B6" s="51" t="s">
        <v>237</v>
      </c>
      <c r="C6" s="14"/>
      <c r="D6" s="8"/>
      <c r="E6" s="52"/>
      <c r="F6" s="40">
        <v>26</v>
      </c>
      <c r="G6" s="35">
        <v>9</v>
      </c>
      <c r="H6" s="10"/>
      <c r="I6" s="16" t="s">
        <v>149</v>
      </c>
      <c r="J6" s="29">
        <f>SUMIF(E4:E32,"x",D4:D32)</f>
        <v>123</v>
      </c>
    </row>
    <row r="7" spans="1:10" x14ac:dyDescent="0.2">
      <c r="A7" s="6"/>
      <c r="B7" s="13" t="s">
        <v>238</v>
      </c>
      <c r="C7" s="14">
        <v>2</v>
      </c>
      <c r="D7" s="8">
        <v>29</v>
      </c>
      <c r="E7" s="39"/>
      <c r="F7" s="40">
        <v>18</v>
      </c>
      <c r="G7" s="35">
        <v>24</v>
      </c>
      <c r="H7" s="10"/>
      <c r="I7" s="17" t="str">
        <f>IF(J6&lt;J5,"Under By:","Over By:")</f>
        <v>Over By:</v>
      </c>
      <c r="J7" s="30">
        <f>ABS(J6-J5)</f>
        <v>0</v>
      </c>
    </row>
    <row r="8" spans="1:10" x14ac:dyDescent="0.2">
      <c r="A8" s="6"/>
      <c r="B8" s="13" t="s">
        <v>239</v>
      </c>
      <c r="C8" s="14">
        <v>2</v>
      </c>
      <c r="D8" s="8">
        <v>27</v>
      </c>
      <c r="E8" s="39"/>
      <c r="F8" s="40">
        <v>23</v>
      </c>
      <c r="G8" s="35">
        <v>14</v>
      </c>
      <c r="H8" s="10"/>
    </row>
    <row r="9" spans="1:10" x14ac:dyDescent="0.2">
      <c r="A9" s="6"/>
      <c r="B9" s="13" t="s">
        <v>240</v>
      </c>
      <c r="C9" s="14">
        <v>6</v>
      </c>
      <c r="D9" s="8">
        <v>26</v>
      </c>
      <c r="E9" s="39"/>
      <c r="F9" s="40">
        <v>17</v>
      </c>
      <c r="G9" s="35">
        <v>87</v>
      </c>
      <c r="H9" s="10"/>
      <c r="I9" s="11" t="s">
        <v>150</v>
      </c>
      <c r="J9" s="31">
        <f>VLOOKUP(I2,Parameters!$A$7:$D$19,4,FALSE)</f>
        <v>210</v>
      </c>
    </row>
    <row r="10" spans="1:10" x14ac:dyDescent="0.2">
      <c r="A10" s="6"/>
      <c r="B10" s="7" t="s">
        <v>241</v>
      </c>
      <c r="C10" s="8">
        <v>3</v>
      </c>
      <c r="D10" s="8">
        <v>25</v>
      </c>
      <c r="E10" s="39"/>
      <c r="F10" s="40">
        <v>23</v>
      </c>
      <c r="G10" s="35">
        <v>121</v>
      </c>
      <c r="H10" s="10"/>
      <c r="I10" s="18" t="s">
        <v>11</v>
      </c>
      <c r="J10" s="32">
        <f>J9-J6</f>
        <v>87</v>
      </c>
    </row>
    <row r="11" spans="1:10" x14ac:dyDescent="0.2">
      <c r="A11" s="6"/>
      <c r="B11" s="13" t="s">
        <v>242</v>
      </c>
      <c r="C11" s="14">
        <v>4</v>
      </c>
      <c r="D11" s="8">
        <v>20</v>
      </c>
      <c r="E11" s="39" t="s">
        <v>322</v>
      </c>
      <c r="F11" s="40">
        <v>17</v>
      </c>
      <c r="G11" s="35">
        <v>500</v>
      </c>
      <c r="H11" s="10"/>
    </row>
    <row r="12" spans="1:10" x14ac:dyDescent="0.2">
      <c r="A12" s="6"/>
      <c r="B12" s="13" t="s">
        <v>243</v>
      </c>
      <c r="C12" s="14">
        <v>2</v>
      </c>
      <c r="D12" s="8">
        <v>11</v>
      </c>
      <c r="E12" s="39" t="s">
        <v>322</v>
      </c>
      <c r="F12" s="40">
        <v>14</v>
      </c>
      <c r="G12" s="35">
        <v>142</v>
      </c>
      <c r="H12" s="10"/>
    </row>
    <row r="13" spans="1:10" x14ac:dyDescent="0.2">
      <c r="A13" s="6"/>
      <c r="B13" s="13" t="s">
        <v>244</v>
      </c>
      <c r="C13" s="14">
        <v>3</v>
      </c>
      <c r="D13" s="8">
        <v>6</v>
      </c>
      <c r="E13" s="39"/>
      <c r="F13" s="40">
        <v>10</v>
      </c>
      <c r="G13" s="35">
        <v>74</v>
      </c>
      <c r="H13" s="10"/>
      <c r="I13" s="19" t="s">
        <v>13</v>
      </c>
    </row>
    <row r="14" spans="1:10" x14ac:dyDescent="0.2">
      <c r="A14" s="6"/>
      <c r="B14" s="51" t="s">
        <v>245</v>
      </c>
      <c r="C14" s="14"/>
      <c r="D14" s="8"/>
      <c r="E14" s="52"/>
      <c r="F14" s="40">
        <v>12</v>
      </c>
      <c r="G14" s="35">
        <v>62</v>
      </c>
      <c r="H14" s="10"/>
      <c r="I14" s="20" t="s">
        <v>325</v>
      </c>
    </row>
    <row r="15" spans="1:10" x14ac:dyDescent="0.2">
      <c r="A15" s="6"/>
      <c r="B15" s="13" t="s">
        <v>246</v>
      </c>
      <c r="C15" s="14">
        <v>3</v>
      </c>
      <c r="D15" s="8">
        <v>5</v>
      </c>
      <c r="E15" s="39"/>
      <c r="F15" s="40" t="s">
        <v>315</v>
      </c>
      <c r="G15" s="35">
        <v>101</v>
      </c>
      <c r="H15" s="10"/>
      <c r="I15" s="20" t="s">
        <v>15</v>
      </c>
    </row>
    <row r="16" spans="1:10" x14ac:dyDescent="0.2">
      <c r="A16" s="6"/>
      <c r="B16" s="13" t="s">
        <v>247</v>
      </c>
      <c r="C16" s="14">
        <v>3</v>
      </c>
      <c r="D16" s="8">
        <v>5</v>
      </c>
      <c r="E16" s="39" t="s">
        <v>322</v>
      </c>
      <c r="F16" s="40">
        <v>32</v>
      </c>
      <c r="G16" s="35">
        <v>30</v>
      </c>
      <c r="H16" s="10"/>
      <c r="I16" s="20" t="s">
        <v>16</v>
      </c>
    </row>
    <row r="17" spans="1:9" x14ac:dyDescent="0.2">
      <c r="A17" s="6"/>
      <c r="B17" s="13" t="s">
        <v>248</v>
      </c>
      <c r="C17" s="14">
        <v>2</v>
      </c>
      <c r="D17" s="8">
        <v>5</v>
      </c>
      <c r="E17" s="39"/>
      <c r="F17" s="40" t="s">
        <v>315</v>
      </c>
      <c r="G17" s="35">
        <v>329</v>
      </c>
      <c r="H17" s="10"/>
      <c r="I17" s="20" t="s">
        <v>17</v>
      </c>
    </row>
    <row r="18" spans="1:9" x14ac:dyDescent="0.2">
      <c r="A18" s="6"/>
      <c r="B18" s="13" t="s">
        <v>249</v>
      </c>
      <c r="C18" s="14">
        <v>2</v>
      </c>
      <c r="D18" s="8">
        <v>5</v>
      </c>
      <c r="E18" s="39" t="s">
        <v>322</v>
      </c>
      <c r="F18" s="40">
        <v>37</v>
      </c>
      <c r="G18" s="35">
        <v>118</v>
      </c>
      <c r="H18" s="10"/>
      <c r="I18" s="20" t="s">
        <v>19</v>
      </c>
    </row>
    <row r="19" spans="1:9" x14ac:dyDescent="0.2">
      <c r="A19" s="6"/>
      <c r="B19" s="13" t="s">
        <v>250</v>
      </c>
      <c r="C19" s="14">
        <v>2</v>
      </c>
      <c r="D19" s="8">
        <v>5</v>
      </c>
      <c r="E19" s="39"/>
      <c r="F19" s="40" t="s">
        <v>315</v>
      </c>
      <c r="G19" s="35">
        <v>176</v>
      </c>
      <c r="H19" s="10"/>
    </row>
    <row r="20" spans="1:9" x14ac:dyDescent="0.2">
      <c r="A20" s="6"/>
      <c r="B20" s="13" t="s">
        <v>251</v>
      </c>
      <c r="C20" s="14">
        <v>2</v>
      </c>
      <c r="D20" s="8">
        <v>5</v>
      </c>
      <c r="E20" s="39" t="s">
        <v>322</v>
      </c>
      <c r="F20" s="40">
        <v>8</v>
      </c>
      <c r="G20" s="35">
        <v>325</v>
      </c>
      <c r="H20" s="10"/>
      <c r="I20" s="19" t="s">
        <v>21</v>
      </c>
    </row>
    <row r="21" spans="1:9" x14ac:dyDescent="0.2">
      <c r="A21" s="6"/>
      <c r="B21" s="13" t="s">
        <v>252</v>
      </c>
      <c r="C21" s="14">
        <v>2</v>
      </c>
      <c r="D21" s="8">
        <v>5</v>
      </c>
      <c r="E21" s="39" t="s">
        <v>322</v>
      </c>
      <c r="F21" s="40">
        <v>9</v>
      </c>
      <c r="G21" s="35">
        <v>275</v>
      </c>
      <c r="H21" s="10"/>
      <c r="I21" s="20" t="s">
        <v>23</v>
      </c>
    </row>
    <row r="22" spans="1:9" x14ac:dyDescent="0.2">
      <c r="A22" s="6"/>
      <c r="B22" s="13" t="s">
        <v>253</v>
      </c>
      <c r="C22" s="14">
        <v>2</v>
      </c>
      <c r="D22" s="8">
        <v>5</v>
      </c>
      <c r="E22" s="39" t="s">
        <v>322</v>
      </c>
      <c r="F22" s="40" t="s">
        <v>315</v>
      </c>
      <c r="G22" s="35">
        <v>345</v>
      </c>
      <c r="H22" s="10"/>
      <c r="I22" s="21" t="s">
        <v>25</v>
      </c>
    </row>
    <row r="23" spans="1:9" x14ac:dyDescent="0.2">
      <c r="A23" s="6"/>
      <c r="B23" s="13" t="s">
        <v>254</v>
      </c>
      <c r="C23" s="14">
        <v>2</v>
      </c>
      <c r="D23" s="8">
        <v>5</v>
      </c>
      <c r="E23" s="39" t="s">
        <v>322</v>
      </c>
      <c r="F23" s="40">
        <v>7</v>
      </c>
      <c r="G23" s="35">
        <v>305</v>
      </c>
      <c r="H23" s="10"/>
      <c r="I23" s="20" t="s">
        <v>27</v>
      </c>
    </row>
    <row r="24" spans="1:9" x14ac:dyDescent="0.2">
      <c r="A24" s="6"/>
      <c r="B24" s="13" t="s">
        <v>255</v>
      </c>
      <c r="C24" s="14">
        <v>2</v>
      </c>
      <c r="D24" s="8">
        <v>5</v>
      </c>
      <c r="E24" s="39" t="s">
        <v>322</v>
      </c>
      <c r="F24" s="40">
        <v>9</v>
      </c>
      <c r="G24" s="35">
        <v>1496</v>
      </c>
      <c r="H24" s="10"/>
      <c r="I24" s="20"/>
    </row>
    <row r="25" spans="1:9" x14ac:dyDescent="0.2">
      <c r="A25" s="6"/>
      <c r="B25" s="13" t="s">
        <v>256</v>
      </c>
      <c r="C25" s="14">
        <v>2</v>
      </c>
      <c r="D25" s="8">
        <v>5</v>
      </c>
      <c r="E25" s="39" t="s">
        <v>322</v>
      </c>
      <c r="F25" s="40" t="s">
        <v>315</v>
      </c>
      <c r="G25" s="35">
        <v>337</v>
      </c>
      <c r="H25" s="10"/>
    </row>
    <row r="26" spans="1:9" x14ac:dyDescent="0.2">
      <c r="A26" s="6"/>
      <c r="B26" s="13" t="s">
        <v>257</v>
      </c>
      <c r="C26" s="14">
        <v>2</v>
      </c>
      <c r="D26" s="8">
        <v>5</v>
      </c>
      <c r="E26" s="39" t="s">
        <v>322</v>
      </c>
      <c r="F26" s="40">
        <v>14</v>
      </c>
      <c r="G26" s="35">
        <v>1078</v>
      </c>
      <c r="H26" s="10"/>
    </row>
    <row r="27" spans="1:9" x14ac:dyDescent="0.2">
      <c r="A27" s="6"/>
      <c r="B27" s="13" t="s">
        <v>258</v>
      </c>
      <c r="C27" s="14">
        <v>2</v>
      </c>
      <c r="D27" s="8">
        <v>5</v>
      </c>
      <c r="E27" s="39"/>
      <c r="F27" s="40" t="s">
        <v>315</v>
      </c>
      <c r="G27" s="35">
        <v>319</v>
      </c>
      <c r="H27" s="10"/>
    </row>
    <row r="28" spans="1:9" x14ac:dyDescent="0.2">
      <c r="A28" s="6"/>
      <c r="B28" s="26" t="s">
        <v>231</v>
      </c>
      <c r="C28" s="27" t="s">
        <v>31</v>
      </c>
      <c r="D28" s="28" t="s">
        <v>31</v>
      </c>
      <c r="E28" s="52"/>
      <c r="F28" s="40">
        <v>11</v>
      </c>
      <c r="G28" s="35">
        <v>191</v>
      </c>
      <c r="H28" s="10"/>
    </row>
    <row r="29" spans="1:9" x14ac:dyDescent="0.2">
      <c r="B29" s="26" t="s">
        <v>232</v>
      </c>
      <c r="C29" s="27" t="s">
        <v>31</v>
      </c>
      <c r="D29" s="28" t="s">
        <v>31</v>
      </c>
      <c r="E29" s="52"/>
      <c r="F29" s="40" t="s">
        <v>315</v>
      </c>
      <c r="G29" s="35">
        <v>129</v>
      </c>
      <c r="H29" s="10"/>
    </row>
    <row r="30" spans="1:9" x14ac:dyDescent="0.2">
      <c r="B30" s="26" t="s">
        <v>233</v>
      </c>
      <c r="C30" s="27" t="s">
        <v>31</v>
      </c>
      <c r="D30" s="28" t="s">
        <v>31</v>
      </c>
      <c r="E30" s="52"/>
      <c r="F30" s="40" t="s">
        <v>315</v>
      </c>
      <c r="G30" s="35">
        <v>314</v>
      </c>
      <c r="H30" s="10"/>
    </row>
    <row r="31" spans="1:9" x14ac:dyDescent="0.2">
      <c r="B31" s="26" t="s">
        <v>234</v>
      </c>
      <c r="C31" s="27" t="s">
        <v>31</v>
      </c>
      <c r="D31" s="27" t="s">
        <v>31</v>
      </c>
      <c r="E31" s="52"/>
      <c r="F31" s="40" t="s">
        <v>315</v>
      </c>
      <c r="G31" s="35">
        <v>1251</v>
      </c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7">
    <sortCondition descending="1" ref="D4:D27"/>
  </sortState>
  <mergeCells count="2">
    <mergeCell ref="B2:E2"/>
    <mergeCell ref="F2:G2"/>
  </mergeCells>
  <conditionalFormatting sqref="C4:C32">
    <cfRule type="cellIs" dxfId="4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Bryce's team</vt:lpstr>
      <vt:lpstr>Conquistadors</vt:lpstr>
      <vt:lpstr>Cuban Camels</vt:lpstr>
      <vt:lpstr>Isotopes</vt:lpstr>
      <vt:lpstr>Jackie Treehorn</vt:lpstr>
      <vt:lpstr>Life After Fernandez</vt:lpstr>
      <vt:lpstr>Lightning N Thunder</vt:lpstr>
      <vt:lpstr>Mookies</vt:lpstr>
      <vt:lpstr>Sultans of Dallas</vt:lpstr>
      <vt:lpstr>Three Finger's Ghost</vt:lpstr>
      <vt:lpstr>Washington McNasty</vt:lpstr>
      <vt:lpstr>Will's 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Robinson</dc:creator>
  <cp:lastModifiedBy>Matt Robinson</cp:lastModifiedBy>
  <dcterms:created xsi:type="dcterms:W3CDTF">2015-03-27T04:03:21Z</dcterms:created>
  <dcterms:modified xsi:type="dcterms:W3CDTF">2015-04-18T01:21:00Z</dcterms:modified>
</cp:coreProperties>
</file>