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0" yWindow="45" windowWidth="9525" windowHeight="8250"/>
  </bookViews>
  <sheets>
    <sheet name="Team salary worksheet" sheetId="1" r:id="rId1"/>
    <sheet name="Contract data" sheetId="2" r:id="rId2"/>
    <sheet name="Owners 2-3" sheetId="3" r:id="rId3"/>
  </sheets>
  <definedNames>
    <definedName name="_contracts">'Contract data'!$A$1:$E$999</definedName>
    <definedName name="_owners">'Owners 2-3'!$A$1:$G$999</definedName>
    <definedName name="_owners_owner">'Owners 2-3'!$D$1:$D$999</definedName>
  </definedNames>
  <calcPr calcId="145621"/>
</workbook>
</file>

<file path=xl/calcChain.xml><?xml version="1.0" encoding="utf-8"?>
<calcChain xmlns="http://schemas.openxmlformats.org/spreadsheetml/2006/main">
  <c r="B40" i="1" l="1"/>
  <c r="D40" i="1" s="1"/>
  <c r="B39" i="1"/>
  <c r="D39" i="1" s="1"/>
  <c r="B38" i="1"/>
  <c r="D38" i="1" s="1"/>
  <c r="B37" i="1"/>
  <c r="D37" i="1" s="1"/>
  <c r="B36" i="1"/>
  <c r="D36" i="1" s="1"/>
  <c r="B35" i="1"/>
  <c r="D35" i="1" s="1"/>
  <c r="B34" i="1"/>
  <c r="D34" i="1" s="1"/>
  <c r="B32" i="1"/>
  <c r="B28" i="1"/>
  <c r="B24" i="1"/>
  <c r="B20" i="1"/>
  <c r="B16" i="1"/>
  <c r="B12" i="1"/>
  <c r="B8" i="1"/>
  <c r="B30" i="1"/>
  <c r="B22" i="1"/>
  <c r="B14" i="1"/>
  <c r="B6" i="1"/>
  <c r="B29" i="1"/>
  <c r="B21" i="1"/>
  <c r="B13" i="1"/>
  <c r="B31" i="1"/>
  <c r="B27" i="1"/>
  <c r="B23" i="1"/>
  <c r="B19" i="1"/>
  <c r="B15" i="1"/>
  <c r="B11" i="1"/>
  <c r="B7" i="1"/>
  <c r="B26" i="1"/>
  <c r="B18" i="1"/>
  <c r="B10" i="1"/>
  <c r="B33" i="1"/>
  <c r="B25" i="1"/>
  <c r="B17" i="1"/>
  <c r="B9" i="1"/>
  <c r="H37" i="1" l="1"/>
  <c r="I9" i="1"/>
  <c r="H9" i="1"/>
  <c r="I17" i="1"/>
  <c r="H17" i="1"/>
  <c r="I25" i="1"/>
  <c r="H25" i="1"/>
  <c r="I33" i="1"/>
  <c r="H33" i="1"/>
  <c r="I10" i="1"/>
  <c r="H10" i="1"/>
  <c r="I18" i="1"/>
  <c r="H18" i="1"/>
  <c r="I26" i="1"/>
  <c r="H26" i="1"/>
  <c r="I7" i="1"/>
  <c r="H7" i="1"/>
  <c r="I11" i="1"/>
  <c r="H11" i="1"/>
  <c r="I15" i="1"/>
  <c r="H15" i="1"/>
  <c r="I19" i="1"/>
  <c r="H19" i="1"/>
  <c r="I23" i="1"/>
  <c r="H23" i="1"/>
  <c r="I27" i="1"/>
  <c r="H27" i="1"/>
  <c r="I31" i="1"/>
  <c r="H31" i="1"/>
  <c r="I13" i="1"/>
  <c r="H13" i="1"/>
  <c r="I21" i="1"/>
  <c r="H21" i="1"/>
  <c r="I29" i="1"/>
  <c r="H29" i="1"/>
  <c r="I6" i="1"/>
  <c r="H6" i="1"/>
  <c r="I14" i="1"/>
  <c r="H14" i="1"/>
  <c r="I22" i="1"/>
  <c r="H22" i="1"/>
  <c r="I30" i="1"/>
  <c r="H30" i="1"/>
  <c r="I8" i="1"/>
  <c r="H8" i="1"/>
  <c r="I12" i="1"/>
  <c r="H12" i="1"/>
  <c r="I16" i="1"/>
  <c r="H16" i="1"/>
  <c r="I20" i="1"/>
  <c r="H20" i="1"/>
  <c r="I24" i="1"/>
  <c r="H24" i="1"/>
  <c r="I28" i="1"/>
  <c r="H28" i="1"/>
  <c r="I32" i="1"/>
  <c r="H32" i="1"/>
  <c r="H35" i="1"/>
  <c r="H39" i="1"/>
  <c r="C34" i="1"/>
  <c r="I35" i="1"/>
  <c r="I37" i="1"/>
  <c r="I39" i="1"/>
  <c r="H34" i="1"/>
  <c r="H36" i="1"/>
  <c r="H38" i="1"/>
  <c r="H40" i="1"/>
  <c r="I34" i="1"/>
  <c r="I36" i="1"/>
  <c r="I38" i="1"/>
  <c r="I40" i="1"/>
  <c r="C38" i="1"/>
  <c r="C36" i="1"/>
  <c r="C40" i="1"/>
  <c r="D9" i="1"/>
  <c r="C9" i="1"/>
  <c r="D17" i="1"/>
  <c r="C17" i="1"/>
  <c r="D25" i="1"/>
  <c r="C25" i="1"/>
  <c r="D33" i="1"/>
  <c r="C33" i="1"/>
  <c r="D10" i="1"/>
  <c r="C10" i="1"/>
  <c r="D18" i="1"/>
  <c r="C18" i="1"/>
  <c r="D26" i="1"/>
  <c r="C26" i="1"/>
  <c r="D7" i="1"/>
  <c r="C7" i="1"/>
  <c r="D11" i="1"/>
  <c r="C11" i="1"/>
  <c r="D15" i="1"/>
  <c r="C15" i="1"/>
  <c r="D19" i="1"/>
  <c r="C19" i="1"/>
  <c r="D23" i="1"/>
  <c r="C23" i="1"/>
  <c r="D27" i="1"/>
  <c r="C27" i="1"/>
  <c r="D31" i="1"/>
  <c r="C31" i="1"/>
  <c r="D13" i="1"/>
  <c r="C13" i="1"/>
  <c r="D21" i="1"/>
  <c r="C21" i="1"/>
  <c r="D29" i="1"/>
  <c r="C29" i="1"/>
  <c r="D6" i="1"/>
  <c r="C6" i="1"/>
  <c r="D14" i="1"/>
  <c r="C14" i="1"/>
  <c r="D22" i="1"/>
  <c r="C22" i="1"/>
  <c r="D30" i="1"/>
  <c r="C30" i="1"/>
  <c r="D8" i="1"/>
  <c r="C8" i="1"/>
  <c r="D12" i="1"/>
  <c r="C12" i="1"/>
  <c r="D16" i="1"/>
  <c r="C16" i="1"/>
  <c r="D20" i="1"/>
  <c r="C20" i="1"/>
  <c r="D24" i="1"/>
  <c r="C24" i="1"/>
  <c r="D28" i="1"/>
  <c r="C28" i="1"/>
  <c r="D32" i="1"/>
  <c r="C32" i="1"/>
  <c r="C35" i="1"/>
  <c r="C37" i="1"/>
  <c r="C39" i="1"/>
  <c r="E33" i="1" l="1"/>
  <c r="E34" i="1"/>
  <c r="F34" i="1" s="1"/>
  <c r="E38" i="1"/>
  <c r="F38" i="1"/>
  <c r="F37" i="1"/>
  <c r="F40" i="1"/>
  <c r="F36" i="1"/>
  <c r="F39" i="1"/>
  <c r="F35" i="1"/>
  <c r="E37" i="1"/>
  <c r="E40" i="1"/>
  <c r="E36" i="1"/>
  <c r="E39" i="1"/>
  <c r="E35" i="1"/>
  <c r="E7" i="1"/>
  <c r="E8" i="1"/>
  <c r="E9" i="1"/>
  <c r="E10" i="1"/>
  <c r="E11" i="1"/>
  <c r="E12" i="1"/>
  <c r="E13" i="1"/>
  <c r="E14" i="1"/>
  <c r="E15" i="1"/>
  <c r="E16" i="1"/>
  <c r="E17" i="1"/>
  <c r="E18" i="1"/>
  <c r="E19" i="1"/>
  <c r="E20" i="1"/>
  <c r="E21" i="1"/>
  <c r="E22" i="1"/>
  <c r="E23" i="1"/>
  <c r="E24" i="1"/>
  <c r="E25" i="1"/>
  <c r="E26" i="1"/>
  <c r="E27" i="1"/>
  <c r="E28" i="1"/>
  <c r="E29" i="1"/>
  <c r="E30" i="1"/>
  <c r="E31" i="1"/>
  <c r="E32" i="1"/>
  <c r="E6" i="1"/>
  <c r="F33" i="1" l="1"/>
  <c r="F29" i="1"/>
  <c r="F25" i="1"/>
  <c r="F21" i="1"/>
  <c r="F17" i="1"/>
  <c r="F13" i="1"/>
  <c r="F9" i="1"/>
  <c r="F32" i="1"/>
  <c r="F28" i="1"/>
  <c r="F24" i="1"/>
  <c r="F20" i="1"/>
  <c r="F16" i="1"/>
  <c r="F12" i="1"/>
  <c r="F8" i="1"/>
  <c r="F31" i="1"/>
  <c r="F23" i="1"/>
  <c r="F15" i="1"/>
  <c r="F7" i="1"/>
  <c r="F30" i="1"/>
  <c r="F26" i="1"/>
  <c r="F22" i="1"/>
  <c r="F18" i="1"/>
  <c r="F14" i="1"/>
  <c r="F10" i="1"/>
  <c r="F6" i="1"/>
  <c r="F27" i="1"/>
  <c r="F19" i="1"/>
  <c r="F11" i="1"/>
  <c r="C244" i="2" l="1"/>
  <c r="C49" i="2"/>
  <c r="C23" i="2"/>
  <c r="C114" i="2"/>
  <c r="C31" i="2"/>
  <c r="C24" i="2"/>
  <c r="C78" i="2"/>
  <c r="C104" i="2"/>
  <c r="C175" i="2"/>
  <c r="C38" i="2"/>
  <c r="C223" i="2"/>
  <c r="C19" i="2"/>
  <c r="C188" i="2"/>
  <c r="C186" i="2"/>
  <c r="C43" i="2"/>
  <c r="C17" i="2"/>
  <c r="C237" i="2"/>
  <c r="C20" i="2"/>
  <c r="C222" i="2"/>
  <c r="C218" i="2"/>
  <c r="C148" i="2"/>
  <c r="C18" i="2"/>
  <c r="C75" i="2"/>
  <c r="C91" i="2"/>
  <c r="C190" i="2"/>
  <c r="C81" i="2"/>
  <c r="C241" i="2"/>
  <c r="C118" i="2"/>
  <c r="C192" i="2"/>
  <c r="C62" i="2"/>
  <c r="C99" i="2"/>
  <c r="C10" i="2"/>
  <c r="C52" i="2"/>
  <c r="C113" i="2"/>
  <c r="C44" i="2"/>
  <c r="C80" i="2"/>
  <c r="C146" i="2"/>
  <c r="C183" i="2"/>
  <c r="C234" i="2"/>
  <c r="C177" i="2"/>
  <c r="C215" i="2"/>
  <c r="C153" i="2"/>
  <c r="C109" i="2"/>
  <c r="C112" i="2"/>
  <c r="C12" i="2"/>
  <c r="C166" i="2"/>
  <c r="C198" i="2"/>
  <c r="C21" i="2"/>
  <c r="C86" i="2"/>
  <c r="C173" i="2"/>
  <c r="C41" i="2"/>
  <c r="C202" i="2"/>
  <c r="C162" i="2"/>
  <c r="C220" i="2"/>
  <c r="C40" i="2"/>
  <c r="C4" i="2"/>
  <c r="C217" i="2"/>
  <c r="C119" i="2"/>
  <c r="C67" i="2"/>
  <c r="C136" i="2"/>
  <c r="C195" i="2"/>
  <c r="C208" i="2"/>
  <c r="C64" i="2"/>
  <c r="C48" i="2"/>
  <c r="C94" i="2"/>
  <c r="C51" i="2"/>
  <c r="C185" i="2"/>
  <c r="C131" i="2"/>
  <c r="C197" i="2"/>
  <c r="C245" i="2"/>
  <c r="C83" i="2"/>
  <c r="C39" i="2"/>
  <c r="C191" i="2"/>
  <c r="C147" i="2"/>
  <c r="C28" i="2"/>
  <c r="C71" i="2"/>
  <c r="C59" i="2"/>
  <c r="C243" i="2"/>
  <c r="C225" i="2"/>
  <c r="C196" i="2"/>
  <c r="C37" i="2"/>
  <c r="C79" i="2"/>
  <c r="C142" i="2"/>
  <c r="C248" i="2"/>
  <c r="C180" i="2"/>
  <c r="C219" i="2"/>
  <c r="C201" i="2"/>
  <c r="C224" i="2"/>
  <c r="C145" i="2"/>
  <c r="C232" i="2"/>
  <c r="C209" i="2"/>
  <c r="C143" i="2"/>
  <c r="C121" i="2"/>
  <c r="C111" i="2"/>
  <c r="C47" i="2"/>
  <c r="C161" i="2"/>
  <c r="C138" i="2"/>
  <c r="C157" i="2"/>
  <c r="C206" i="2"/>
  <c r="C107" i="2"/>
  <c r="C233" i="2"/>
  <c r="C87" i="2"/>
  <c r="C132" i="2"/>
  <c r="C116" i="2"/>
  <c r="C84" i="2"/>
  <c r="C89" i="2"/>
  <c r="C251" i="2"/>
  <c r="C90" i="2"/>
  <c r="C101" i="2"/>
  <c r="C30" i="2"/>
  <c r="C231" i="2"/>
  <c r="C204" i="2"/>
  <c r="C211" i="2"/>
  <c r="C174" i="2"/>
  <c r="C216" i="2"/>
  <c r="C16" i="2"/>
  <c r="C205" i="2"/>
  <c r="C169" i="2"/>
  <c r="C103" i="2"/>
  <c r="C46" i="2"/>
  <c r="C229" i="2"/>
  <c r="C36" i="2"/>
  <c r="C108" i="2"/>
  <c r="C212" i="2"/>
  <c r="C76" i="2"/>
  <c r="C207" i="2"/>
  <c r="C2" i="2"/>
  <c r="C29" i="2"/>
  <c r="C8" i="2"/>
  <c r="C128" i="2"/>
  <c r="C155" i="2"/>
  <c r="C163" i="2"/>
  <c r="C184" i="2"/>
  <c r="C93" i="2"/>
  <c r="C63" i="2"/>
  <c r="C133" i="2"/>
  <c r="C102" i="2"/>
  <c r="C15" i="2"/>
  <c r="C65" i="2"/>
  <c r="C70" i="2"/>
  <c r="C179" i="2"/>
  <c r="C68" i="2"/>
  <c r="C139" i="2"/>
  <c r="C115" i="2"/>
  <c r="C13" i="2"/>
  <c r="C165" i="2"/>
  <c r="C110" i="2"/>
  <c r="C98" i="2"/>
  <c r="C122" i="2"/>
  <c r="C126" i="2"/>
  <c r="C26" i="2"/>
  <c r="C105" i="2"/>
  <c r="C230" i="2"/>
  <c r="C214" i="2"/>
  <c r="C27" i="2"/>
  <c r="C11" i="2"/>
  <c r="C66" i="2"/>
  <c r="C238" i="2"/>
  <c r="C60" i="2"/>
  <c r="C193" i="2"/>
  <c r="C25" i="2"/>
  <c r="C168" i="2"/>
  <c r="C228" i="2"/>
  <c r="C124" i="2"/>
  <c r="C34" i="2"/>
  <c r="C3" i="2"/>
  <c r="C141" i="2"/>
  <c r="C97" i="2"/>
  <c r="C235" i="2"/>
  <c r="C134" i="2"/>
  <c r="C227" i="2"/>
  <c r="C158" i="2"/>
  <c r="C149" i="2"/>
  <c r="C144" i="2"/>
  <c r="C120" i="2"/>
  <c r="C85" i="2"/>
  <c r="C77" i="2"/>
  <c r="C152" i="2"/>
  <c r="C189" i="2"/>
  <c r="C123" i="2"/>
  <c r="C88" i="2"/>
  <c r="C95" i="2"/>
  <c r="C6" i="2"/>
  <c r="C156" i="2"/>
  <c r="C50" i="2"/>
  <c r="C176" i="2"/>
  <c r="C239" i="2"/>
  <c r="C213" i="2"/>
  <c r="C135" i="2"/>
  <c r="C140" i="2"/>
  <c r="C130" i="2"/>
  <c r="C54" i="2"/>
  <c r="C171" i="2"/>
  <c r="C42" i="2"/>
  <c r="C117" i="2"/>
  <c r="C164" i="2"/>
  <c r="C200" i="2"/>
  <c r="C210" i="2"/>
  <c r="C69" i="2"/>
  <c r="C74" i="2"/>
  <c r="C203" i="2"/>
  <c r="C250" i="2"/>
  <c r="C55" i="2"/>
  <c r="C137" i="2"/>
  <c r="C32" i="2"/>
  <c r="C199" i="2"/>
  <c r="C72" i="2"/>
  <c r="C151" i="2"/>
  <c r="C53" i="2"/>
  <c r="C58" i="2"/>
  <c r="C61" i="2"/>
  <c r="C172" i="2"/>
  <c r="C35" i="2"/>
  <c r="C129" i="2"/>
  <c r="C159" i="2"/>
  <c r="C182" i="2"/>
  <c r="C167" i="2"/>
  <c r="C106" i="2"/>
  <c r="C187" i="2"/>
  <c r="C22" i="2"/>
  <c r="C96" i="2"/>
  <c r="C73" i="2"/>
  <c r="C246" i="2"/>
  <c r="C150" i="2"/>
  <c r="C33" i="2"/>
  <c r="C92" i="2"/>
  <c r="C242" i="2"/>
  <c r="C154" i="2"/>
  <c r="C236" i="2"/>
  <c r="C247" i="2"/>
  <c r="C221" i="2"/>
  <c r="C45" i="2"/>
  <c r="C170" i="2"/>
  <c r="C194" i="2"/>
  <c r="C160" i="2"/>
  <c r="C249" i="2"/>
  <c r="C5" i="2"/>
  <c r="C181" i="2"/>
  <c r="C82" i="2"/>
  <c r="C125" i="2"/>
  <c r="C100" i="2"/>
  <c r="C56" i="2"/>
  <c r="C127" i="2"/>
  <c r="C9" i="2"/>
  <c r="C57" i="2"/>
  <c r="C178" i="2"/>
  <c r="C14" i="2"/>
  <c r="C240" i="2"/>
  <c r="C226" i="2"/>
  <c r="C7" i="2"/>
  <c r="E142" i="2" l="1"/>
  <c r="E44" i="2"/>
  <c r="E5" i="2"/>
  <c r="E92" i="2"/>
  <c r="E108" i="2"/>
  <c r="E202" i="2"/>
  <c r="E54" i="2"/>
  <c r="E109" i="2"/>
  <c r="E70" i="2"/>
  <c r="E187" i="2"/>
  <c r="E53" i="2"/>
  <c r="E179" i="2"/>
  <c r="E4" i="2"/>
  <c r="E173" i="2"/>
  <c r="E36" i="2"/>
  <c r="E28" i="2"/>
  <c r="E107" i="2"/>
  <c r="E63" i="2"/>
  <c r="E100" i="2"/>
  <c r="E81" i="2"/>
  <c r="E48" i="2"/>
  <c r="E178" i="2"/>
  <c r="E120" i="2"/>
  <c r="E106" i="2"/>
  <c r="E140" i="2"/>
  <c r="E68" i="2"/>
  <c r="E2" i="2"/>
  <c r="E200" i="2"/>
  <c r="E132" i="2"/>
  <c r="E50" i="2"/>
  <c r="E218" i="2"/>
  <c r="E244" i="2"/>
  <c r="E61" i="2"/>
  <c r="E58" i="2"/>
  <c r="E13" i="2"/>
  <c r="E22" i="2"/>
  <c r="E161" i="2"/>
  <c r="E32" i="2"/>
  <c r="E51" i="2"/>
  <c r="E93" i="2"/>
  <c r="E175" i="2"/>
  <c r="E113" i="2"/>
  <c r="E157" i="2"/>
  <c r="E125" i="2"/>
  <c r="E66" i="2"/>
  <c r="E172" i="2"/>
  <c r="E209" i="2"/>
  <c r="E186" i="2"/>
  <c r="E96" i="2"/>
  <c r="E221" i="2"/>
  <c r="E95" i="2"/>
  <c r="E8" i="2"/>
  <c r="E59" i="2"/>
  <c r="E224" i="2"/>
  <c r="E90" i="2"/>
  <c r="E9" i="2"/>
  <c r="E241" i="2"/>
  <c r="E30" i="2"/>
  <c r="E145" i="2"/>
  <c r="E164" i="2"/>
  <c r="E118" i="2"/>
  <c r="E158" i="2"/>
  <c r="E212" i="2"/>
  <c r="E180" i="2"/>
  <c r="E177" i="2"/>
  <c r="E206" i="2"/>
  <c r="E62" i="2"/>
  <c r="E72" i="2"/>
  <c r="E183" i="2"/>
  <c r="E19" i="2"/>
  <c r="E17" i="2"/>
  <c r="E137" i="2"/>
  <c r="E128" i="2"/>
  <c r="E130" i="2"/>
  <c r="E102" i="2"/>
  <c r="E29" i="2"/>
  <c r="E149" i="2"/>
  <c r="E156" i="2"/>
  <c r="E83" i="2"/>
  <c r="E97" i="2"/>
  <c r="E7" i="2"/>
  <c r="E67" i="2"/>
  <c r="E124" i="2"/>
  <c r="E198" i="2"/>
  <c r="E219" i="2"/>
  <c r="E15" i="2"/>
  <c r="E248" i="2"/>
  <c r="E23" i="2"/>
  <c r="E239" i="2"/>
  <c r="E216" i="2"/>
  <c r="E181" i="2"/>
  <c r="E73" i="2"/>
  <c r="E163" i="2"/>
  <c r="E226" i="2"/>
  <c r="E136" i="2"/>
  <c r="E251" i="2"/>
  <c r="E129" i="2"/>
  <c r="E98" i="2"/>
  <c r="E220" i="2"/>
  <c r="E37" i="2"/>
  <c r="E225" i="2"/>
  <c r="E189" i="2"/>
  <c r="E141" i="2"/>
  <c r="E34" i="2"/>
  <c r="E65" i="2"/>
  <c r="E227" i="2"/>
  <c r="E230" i="2"/>
  <c r="E171" i="2"/>
  <c r="E80" i="2"/>
  <c r="E176" i="2"/>
  <c r="E242" i="2"/>
  <c r="E56" i="2"/>
  <c r="E114" i="2"/>
  <c r="E159" i="2"/>
  <c r="E111" i="2"/>
  <c r="E168" i="2"/>
  <c r="E64" i="2"/>
  <c r="E193" i="2"/>
  <c r="E246" i="2"/>
  <c r="E197" i="2"/>
  <c r="E60" i="2"/>
  <c r="E160" i="2"/>
  <c r="E222" i="2"/>
  <c r="E135" i="2"/>
  <c r="E38" i="2"/>
  <c r="E162" i="2"/>
  <c r="E74" i="2"/>
  <c r="E194" i="2"/>
  <c r="E234" i="2"/>
  <c r="E235" i="2"/>
  <c r="E169" i="2"/>
  <c r="E196" i="2"/>
  <c r="E31" i="2"/>
  <c r="E43" i="2"/>
  <c r="E78" i="2"/>
  <c r="E195" i="2"/>
  <c r="E82" i="2"/>
  <c r="E228" i="2"/>
  <c r="E152" i="2"/>
  <c r="E236" i="2"/>
  <c r="E52" i="2"/>
  <c r="E69" i="2"/>
  <c r="E103" i="2"/>
  <c r="E249" i="2"/>
  <c r="E190" i="2"/>
  <c r="E191" i="2"/>
  <c r="E99" i="2"/>
  <c r="E170" i="2"/>
  <c r="E238" i="2"/>
  <c r="E204" i="2"/>
  <c r="E79" i="2"/>
  <c r="E229" i="2"/>
  <c r="E167" i="2"/>
  <c r="E214" i="2"/>
  <c r="E165" i="2"/>
  <c r="E101" i="2"/>
  <c r="E123" i="2"/>
  <c r="E211" i="2"/>
  <c r="E57" i="2"/>
  <c r="E231" i="2"/>
  <c r="E71" i="2"/>
  <c r="E188" i="2"/>
  <c r="E88" i="2"/>
  <c r="E154" i="2"/>
  <c r="E105" i="2"/>
  <c r="E232" i="2"/>
  <c r="E26" i="2"/>
  <c r="E18" i="2"/>
  <c r="E185" i="2"/>
  <c r="E25" i="2"/>
  <c r="E49" i="2"/>
  <c r="E110" i="2"/>
  <c r="E207" i="2"/>
  <c r="E240" i="2"/>
  <c r="E237" i="2"/>
  <c r="E166" i="2"/>
  <c r="E203" i="2"/>
  <c r="E116" i="2"/>
  <c r="E148" i="2"/>
  <c r="E205" i="2"/>
  <c r="E77" i="2"/>
  <c r="E76" i="2"/>
  <c r="E126" i="2"/>
  <c r="E42" i="2"/>
  <c r="E84" i="2"/>
  <c r="E119" i="2"/>
  <c r="E243" i="2"/>
  <c r="E138" i="2"/>
  <c r="E217" i="2"/>
  <c r="E104" i="2"/>
  <c r="E192" i="2"/>
  <c r="E75" i="2"/>
  <c r="E112" i="2"/>
  <c r="E199" i="2"/>
  <c r="E208" i="2"/>
  <c r="E46" i="2"/>
  <c r="E121" i="2"/>
  <c r="E134" i="2"/>
  <c r="E3" i="2"/>
  <c r="E86" i="2"/>
  <c r="E11" i="2"/>
  <c r="E10" i="2"/>
  <c r="E147" i="2"/>
  <c r="E21" i="2"/>
  <c r="E87" i="2"/>
  <c r="E146" i="2"/>
  <c r="E151" i="2"/>
  <c r="E223" i="2"/>
  <c r="E213" i="2"/>
  <c r="E247" i="2"/>
  <c r="E55" i="2"/>
  <c r="E39" i="2"/>
  <c r="E184" i="2"/>
  <c r="E89" i="2"/>
  <c r="E20" i="2"/>
  <c r="E47" i="2"/>
  <c r="E174" i="2"/>
  <c r="E94" i="2"/>
  <c r="E215" i="2"/>
  <c r="E182" i="2"/>
  <c r="E139" i="2"/>
  <c r="E210" i="2"/>
  <c r="E40" i="2"/>
  <c r="E150" i="2"/>
  <c r="E117" i="2"/>
  <c r="E27" i="2"/>
  <c r="E35" i="2"/>
  <c r="E41" i="2"/>
  <c r="E144" i="2"/>
  <c r="E233" i="2"/>
  <c r="E16" i="2"/>
  <c r="E122" i="2"/>
  <c r="E45" i="2"/>
  <c r="E201" i="2"/>
  <c r="E14" i="2"/>
  <c r="E250" i="2"/>
  <c r="E143" i="2"/>
  <c r="E85" i="2"/>
  <c r="E127" i="2"/>
  <c r="E133" i="2"/>
  <c r="E91" i="2"/>
  <c r="E155" i="2" l="1"/>
  <c r="E12" i="2"/>
  <c r="E245" i="2"/>
  <c r="E24" i="2"/>
  <c r="E131" i="2"/>
  <c r="E6" i="2"/>
  <c r="E33" i="2"/>
  <c r="E115" i="2"/>
  <c r="E153" i="2" l="1"/>
  <c r="O28" i="1"/>
  <c r="L34" i="1" l="1"/>
  <c r="L32" i="1"/>
  <c r="L30" i="1"/>
  <c r="L31" i="1"/>
  <c r="L35" i="1"/>
  <c r="L33" i="1"/>
  <c r="L6" i="1"/>
  <c r="L10" i="1"/>
  <c r="L14" i="1"/>
  <c r="L18" i="1"/>
  <c r="L22" i="1"/>
  <c r="L26" i="1"/>
  <c r="L7" i="1"/>
  <c r="L11" i="1"/>
  <c r="L15" i="1"/>
  <c r="L19" i="1"/>
  <c r="L23" i="1"/>
  <c r="L27" i="1"/>
  <c r="L8" i="1"/>
  <c r="L12" i="1"/>
  <c r="L16" i="1"/>
  <c r="L20" i="1"/>
  <c r="L24" i="1"/>
  <c r="L28" i="1"/>
  <c r="L9" i="1"/>
  <c r="L13" i="1"/>
  <c r="L17" i="1"/>
  <c r="L21" i="1"/>
  <c r="L25" i="1"/>
  <c r="L29" i="1"/>
  <c r="L5" i="1"/>
  <c r="R22" i="1"/>
  <c r="Q23" i="1"/>
  <c r="Q24" i="1" s="1"/>
  <c r="O30" i="1" l="1"/>
  <c r="R23" i="1"/>
  <c r="R24" i="1"/>
  <c r="Q25" i="1"/>
  <c r="R25" i="1" s="1"/>
  <c r="Q26" i="1" l="1"/>
  <c r="Q27" i="1" s="1"/>
  <c r="R26" i="1" l="1"/>
  <c r="Q28" i="1"/>
  <c r="R27" i="1"/>
  <c r="Q29" i="1" l="1"/>
  <c r="R28" i="1"/>
  <c r="Q30" i="1" l="1"/>
  <c r="R29" i="1"/>
  <c r="Q31" i="1" l="1"/>
  <c r="R30" i="1"/>
  <c r="Q32" i="1" l="1"/>
  <c r="R31" i="1"/>
  <c r="Q33" i="1" l="1"/>
  <c r="R32" i="1"/>
  <c r="Q34" i="1" l="1"/>
  <c r="R33" i="1"/>
  <c r="Q35" i="1" l="1"/>
  <c r="R35" i="1" s="1"/>
  <c r="R34" i="1"/>
  <c r="R36" i="1" l="1"/>
  <c r="O29" i="1"/>
  <c r="O31" i="1" s="1"/>
</calcChain>
</file>

<file path=xl/sharedStrings.xml><?xml version="1.0" encoding="utf-8"?>
<sst xmlns="http://schemas.openxmlformats.org/spreadsheetml/2006/main" count="1400" uniqueCount="417">
  <si>
    <t>- There is no limit on the number of players you may keep.</t>
  </si>
  <si>
    <t>Brad Marchand</t>
  </si>
  <si>
    <t>NOTES</t>
  </si>
  <si>
    <t>Cam Ward</t>
  </si>
  <si>
    <t>- Your total salary must be at or under the cap.</t>
  </si>
  <si>
    <t>John Carlson</t>
  </si>
  <si>
    <t>…</t>
  </si>
  <si>
    <t>Jakub Voracek</t>
  </si>
  <si>
    <t>Braden Holtby</t>
  </si>
  <si>
    <t>INSTRUCTIONS</t>
  </si>
  <si>
    <t>Wayne Simmonds</t>
  </si>
  <si>
    <t>Cory Schneider</t>
  </si>
  <si>
    <t>Ryan Suter</t>
  </si>
  <si>
    <t>Kris Letang</t>
  </si>
  <si>
    <t>Alex Ovechkin</t>
  </si>
  <si>
    <t>Keep</t>
  </si>
  <si>
    <t>Salary (k)</t>
  </si>
  <si>
    <t>Round</t>
  </si>
  <si>
    <t>Contract Year</t>
  </si>
  <si>
    <t>Player</t>
  </si>
  <si>
    <t>PAY SCALE</t>
  </si>
  <si>
    <t>Aaron Ekblad</t>
  </si>
  <si>
    <t>Alex Galchenyuk</t>
  </si>
  <si>
    <t>Alex Pietrangelo</t>
  </si>
  <si>
    <t>Alexander Edler</t>
  </si>
  <si>
    <t>Anze Kopitar</t>
  </si>
  <si>
    <t>Ben Bishop</t>
  </si>
  <si>
    <t>Blake Wheeler</t>
  </si>
  <si>
    <t>Brayden Schenn</t>
  </si>
  <si>
    <t>Brent Burns</t>
  </si>
  <si>
    <t>Brent Seabrook</t>
  </si>
  <si>
    <t>Brian Elliott</t>
  </si>
  <si>
    <t>Bryan Little</t>
  </si>
  <si>
    <t>Carey Price</t>
  </si>
  <si>
    <t>Chris Kreider</t>
  </si>
  <si>
    <t>Claude Giroux</t>
  </si>
  <si>
    <t>Corey Crawford</t>
  </si>
  <si>
    <t>Corey Perry</t>
  </si>
  <si>
    <t>David Backes</t>
  </si>
  <si>
    <t>David Perron</t>
  </si>
  <si>
    <t>Dougie Hamilton</t>
  </si>
  <si>
    <t>Drew Doughty</t>
  </si>
  <si>
    <t>Duncan Keith</t>
  </si>
  <si>
    <t>Dustin Byfuglien</t>
  </si>
  <si>
    <t>Eric Staal</t>
  </si>
  <si>
    <t>Erik Johnson</t>
  </si>
  <si>
    <t>Erik Karlsson</t>
  </si>
  <si>
    <t>Evander Kane</t>
  </si>
  <si>
    <t>Evgeni Malkin</t>
  </si>
  <si>
    <t>Evgeny Kuznetsov</t>
  </si>
  <si>
    <t>Filip Forsberg</t>
  </si>
  <si>
    <t>Frederik Andersen</t>
  </si>
  <si>
    <t>Gabriel Landeskog</t>
  </si>
  <si>
    <t>Henrik Lundqvist</t>
  </si>
  <si>
    <t>Jaden Schwartz</t>
  </si>
  <si>
    <t>Jake Allen</t>
  </si>
  <si>
    <t>Jake Muzzin</t>
  </si>
  <si>
    <t>James Neal</t>
  </si>
  <si>
    <t>James van Riemsdyk</t>
  </si>
  <si>
    <t>Jamie Benn</t>
  </si>
  <si>
    <t>Jeff Carter</t>
  </si>
  <si>
    <t>Jeff Skinner</t>
  </si>
  <si>
    <t>Jimmy Howard</t>
  </si>
  <si>
    <t>Joe Pavelski</t>
  </si>
  <si>
    <t>John Tavares</t>
  </si>
  <si>
    <t>Johnny Gaudreau</t>
  </si>
  <si>
    <t>Jonathan Drouin</t>
  </si>
  <si>
    <t>Jonathan Huberdeau</t>
  </si>
  <si>
    <t>Jonathan Quick</t>
  </si>
  <si>
    <t>Jonathan Toews</t>
  </si>
  <si>
    <t>Jordan Eberle</t>
  </si>
  <si>
    <t>Justin Faulk</t>
  </si>
  <si>
    <t>Justin Williams</t>
  </si>
  <si>
    <t>Keith Yandle</t>
  </si>
  <si>
    <t>Kevin Shattenkirk</t>
  </si>
  <si>
    <t>Kyle Turris</t>
  </si>
  <si>
    <t>Leon Draisaitl</t>
  </si>
  <si>
    <t>Logan Couture</t>
  </si>
  <si>
    <t>Marc-Andre Fleury</t>
  </si>
  <si>
    <t>Mark Giordano</t>
  </si>
  <si>
    <t>Mats Zuccarello</t>
  </si>
  <si>
    <t>Matt Duchene</t>
  </si>
  <si>
    <t>Max Pacioretty</t>
  </si>
  <si>
    <t>Nathan MacKinnon</t>
  </si>
  <si>
    <t>Nick Foligno</t>
  </si>
  <si>
    <t>Nick Leddy</t>
  </si>
  <si>
    <t>Nicklas Backstrom</t>
  </si>
  <si>
    <t>Nikita Kucherov</t>
  </si>
  <si>
    <t>Oliver Ekman-Larsson</t>
  </si>
  <si>
    <t>P.K. Subban</t>
  </si>
  <si>
    <t>Patric Hornqvist</t>
  </si>
  <si>
    <t>Patrice Bergeron</t>
  </si>
  <si>
    <t>Patrick Kane</t>
  </si>
  <si>
    <t>Patrick Marleau</t>
  </si>
  <si>
    <t>Paul Stastny</t>
  </si>
  <si>
    <t>Pekka Rinne</t>
  </si>
  <si>
    <t>Phil Kessel</t>
  </si>
  <si>
    <t>Reilly Smith</t>
  </si>
  <si>
    <t>Roberto Luongo</t>
  </si>
  <si>
    <t>Roman Josi</t>
  </si>
  <si>
    <t>Ryan Getzlaf</t>
  </si>
  <si>
    <t>Ryan Johansen</t>
  </si>
  <si>
    <t>Ryan McDonagh</t>
  </si>
  <si>
    <t>Ryan O'Reilly</t>
  </si>
  <si>
    <t>Sami Vatanen</t>
  </si>
  <si>
    <t>Sean Monahan</t>
  </si>
  <si>
    <t>Semyon Varlamov</t>
  </si>
  <si>
    <t>Sergei Bobrovsky</t>
  </si>
  <si>
    <t>Shea Weber</t>
  </si>
  <si>
    <t>Sidney Crosby</t>
  </si>
  <si>
    <t>Steven Stamkos</t>
  </si>
  <si>
    <t>T.J. Brodie</t>
  </si>
  <si>
    <t>T.J. Oshie</t>
  </si>
  <si>
    <t>Taylor Hall</t>
  </si>
  <si>
    <t>Thomas Vanek</t>
  </si>
  <si>
    <t>Tomas Hertl</t>
  </si>
  <si>
    <t>Torey Krug</t>
  </si>
  <si>
    <t>Tuukka Rask</t>
  </si>
  <si>
    <t>Tyler Johnson</t>
  </si>
  <si>
    <t>Tyler Seguin</t>
  </si>
  <si>
    <t>Tyler Toffoli</t>
  </si>
  <si>
    <t>Tyson Barrie</t>
  </si>
  <si>
    <t>Victor Hedman</t>
  </si>
  <si>
    <t>Vladimir Tarasenko</t>
  </si>
  <si>
    <t>Zach Parise</t>
  </si>
  <si>
    <t>Value**</t>
  </si>
  <si>
    <t>Round**</t>
  </si>
  <si>
    <t>Salary (k)**</t>
  </si>
  <si>
    <t>Player Name (First Last)*</t>
  </si>
  <si>
    <t>- Fill in only the highlighted boxes.</t>
  </si>
  <si>
    <t>- Enter an "x" in the yellow "Keep" column to designate a player as a keeper. To remove a selection, delete the "x."</t>
  </si>
  <si>
    <t>Cap as % of pay scale</t>
  </si>
  <si>
    <t>Number of teams</t>
  </si>
  <si>
    <t>Roster size</t>
  </si>
  <si>
    <t>Number of keepers selected</t>
  </si>
  <si>
    <t>Keeper cap (k)</t>
  </si>
  <si>
    <t>Total keeper salary (k)</t>
  </si>
  <si>
    <t>Remaining cap space (k)</t>
  </si>
  <si>
    <t>Connor McDavid</t>
  </si>
  <si>
    <t>Mark Stone</t>
  </si>
  <si>
    <t>Martin Jones</t>
  </si>
  <si>
    <t>Jack Eichel</t>
  </si>
  <si>
    <t>Dylan Larkin</t>
  </si>
  <si>
    <t>Nikolaj Ehlers</t>
  </si>
  <si>
    <t>Mika Zibanejad</t>
  </si>
  <si>
    <t>Artemi Panarin</t>
  </si>
  <si>
    <t>Anders Lee</t>
  </si>
  <si>
    <t>Colton Parayko</t>
  </si>
  <si>
    <t>Aleksander Barkov</t>
  </si>
  <si>
    <t>Kyle Palmieri</t>
  </si>
  <si>
    <t>Kris Russell</t>
  </si>
  <si>
    <t>Seth Jones</t>
  </si>
  <si>
    <t>Devan Dubnyk</t>
  </si>
  <si>
    <t>Jason Zucker</t>
  </si>
  <si>
    <t>John Klingberg</t>
  </si>
  <si>
    <t>Mark Scheifele</t>
  </si>
  <si>
    <t>Teuvo Teravainen</t>
  </si>
  <si>
    <t>Hampus Lindholm</t>
  </si>
  <si>
    <t>Brendan Gallagher</t>
  </si>
  <si>
    <t>David Pastrnak</t>
  </si>
  <si>
    <t>Nino Niederreiter</t>
  </si>
  <si>
    <t>Mike Hoffman</t>
  </si>
  <si>
    <t>Max Domi</t>
  </si>
  <si>
    <t>Petr Mrazek</t>
  </si>
  <si>
    <t>Team</t>
  </si>
  <si>
    <t>Position</t>
  </si>
  <si>
    <t>Owner</t>
  </si>
  <si>
    <t>G</t>
  </si>
  <si>
    <t>Was</t>
  </si>
  <si>
    <t>LW,RW</t>
  </si>
  <si>
    <t>Pit</t>
  </si>
  <si>
    <t>C</t>
  </si>
  <si>
    <t>Ramblers</t>
  </si>
  <si>
    <t>Dal</t>
  </si>
  <si>
    <t>C,RW</t>
  </si>
  <si>
    <t>NYI</t>
  </si>
  <si>
    <t>Zambonis</t>
  </si>
  <si>
    <t>LW</t>
  </si>
  <si>
    <t>Dallas Blue Wings</t>
  </si>
  <si>
    <t>Phi</t>
  </si>
  <si>
    <t>RW</t>
  </si>
  <si>
    <t>Anh</t>
  </si>
  <si>
    <t>Ott</t>
  </si>
  <si>
    <t>D</t>
  </si>
  <si>
    <t>StL</t>
  </si>
  <si>
    <t>Life With McDavid</t>
  </si>
  <si>
    <t>Chi</t>
  </si>
  <si>
    <t>Mon</t>
  </si>
  <si>
    <t>NYR</t>
  </si>
  <si>
    <t>C,LW,RW</t>
  </si>
  <si>
    <t>C,LW</t>
  </si>
  <si>
    <t>Min</t>
  </si>
  <si>
    <t>Nsh</t>
  </si>
  <si>
    <t>Col</t>
  </si>
  <si>
    <t>Det</t>
  </si>
  <si>
    <t>Cgy</t>
  </si>
  <si>
    <t>Wpg</t>
  </si>
  <si>
    <t>Cls</t>
  </si>
  <si>
    <t>Edm</t>
  </si>
  <si>
    <t>Tor</t>
  </si>
  <si>
    <t>Van</t>
  </si>
  <si>
    <t>Bos</t>
  </si>
  <si>
    <t>Ari</t>
  </si>
  <si>
    <t>Fla</t>
  </si>
  <si>
    <t>Car</t>
  </si>
  <si>
    <t>Buf</t>
  </si>
  <si>
    <t>Matt Niskanen</t>
  </si>
  <si>
    <t>Nazem Kadri</t>
  </si>
  <si>
    <t>Jakob Silfverberg</t>
  </si>
  <si>
    <t>J.T. Miller</t>
  </si>
  <si>
    <t>Dustin Brown</t>
  </si>
  <si>
    <t>Alec Martinez</t>
  </si>
  <si>
    <t>Rasmus Ristolainen</t>
  </si>
  <si>
    <t>Jordan Staal</t>
  </si>
  <si>
    <t>Boone Jenner</t>
  </si>
  <si>
    <t>Tom Wilson</t>
  </si>
  <si>
    <t>Vincent Trocheck</t>
  </si>
  <si>
    <t>Shayne Gostisbehere</t>
  </si>
  <si>
    <t>Radko Gudas</t>
  </si>
  <si>
    <t>Enter your team name here</t>
  </si>
  <si>
    <t>Robin Lehner</t>
  </si>
  <si>
    <t>Mike Smith</t>
  </si>
  <si>
    <t>Connor Hellebuyck</t>
  </si>
  <si>
    <t>John Gibson</t>
  </si>
  <si>
    <t>Craig Anderson</t>
  </si>
  <si>
    <t>LEAGUE SETTINGS</t>
  </si>
  <si>
    <t>TEAM SALARY</t>
  </si>
  <si>
    <t>* Manually entered player names must match those in the "contract data" sheet of this workbook (if applicable). For example, "Subban, P.K." or "PK Subban" will not retrieve the correct information for "P.K. Subban".</t>
  </si>
  <si>
    <t>- Players added during the playoffs are ineligible to be kept.</t>
  </si>
  <si>
    <t>Mikael Granlund</t>
  </si>
  <si>
    <t>Cam Atkinson</t>
  </si>
  <si>
    <t>Patrik Laine</t>
  </si>
  <si>
    <t>Zach Werenski</t>
  </si>
  <si>
    <t>Auston Matthews</t>
  </si>
  <si>
    <t>Jared Spurgeon</t>
  </si>
  <si>
    <t>Alexander Radulov</t>
  </si>
  <si>
    <t>Jeff Petry</t>
  </si>
  <si>
    <t>Matt Murray</t>
  </si>
  <si>
    <t>Adam Larsson</t>
  </si>
  <si>
    <t>Jake Gardiner</t>
  </si>
  <si>
    <t>Cam Talbot</t>
  </si>
  <si>
    <t>Ryan Ellis</t>
  </si>
  <si>
    <t>Philipp Grubauer</t>
  </si>
  <si>
    <t>Josh Bailey</t>
  </si>
  <si>
    <t>Matthew Tkachuk</t>
  </si>
  <si>
    <t>Mitchell Marner</t>
  </si>
  <si>
    <t>Viktor Arvidsson</t>
  </si>
  <si>
    <t>William Nylander</t>
  </si>
  <si>
    <t>Juuse Saros</t>
  </si>
  <si>
    <t>Oscar Klefbom</t>
  </si>
  <si>
    <t>Matt Dumba</t>
  </si>
  <si>
    <t>Bo Horvat</t>
  </si>
  <si>
    <t>Jacob Trouba</t>
  </si>
  <si>
    <t>James Reimer</t>
  </si>
  <si>
    <t>Sam Reinhart</t>
  </si>
  <si>
    <t>Josh Morrissey</t>
  </si>
  <si>
    <t>Jonathan Marchessault</t>
  </si>
  <si>
    <t>Ivan Provorov</t>
  </si>
  <si>
    <t>Rickard Rakell</t>
  </si>
  <si>
    <t>Anthony Mantha</t>
  </si>
  <si>
    <t>Conor Sheary</t>
  </si>
  <si>
    <t>Mattias Ekholm</t>
  </si>
  <si>
    <t>Carter Hutton</t>
  </si>
  <si>
    <t>Sebastian Aho</t>
  </si>
  <si>
    <t>Zach Hyman</t>
  </si>
  <si>
    <t>Elias Lindholm</t>
  </si>
  <si>
    <t>Travis Konecny</t>
  </si>
  <si>
    <t>Andrei Vasilevskiy</t>
  </si>
  <si>
    <t>Morgan Rielly</t>
  </si>
  <si>
    <t>Nick Schmaltz</t>
  </si>
  <si>
    <t>Mikko Rantanen</t>
  </si>
  <si>
    <t>Jake Guentzel</t>
  </si>
  <si>
    <t>Joonas Donskoi</t>
  </si>
  <si>
    <t>Abominables</t>
  </si>
  <si>
    <t>ComeOnYouBoysInBlue</t>
  </si>
  <si>
    <t>GP</t>
  </si>
  <si>
    <t>Pre-Season Rank</t>
  </si>
  <si>
    <t>Current Rank</t>
  </si>
  <si>
    <t>** The actual value of a player in year 4+ of his contract will depend on his Pre-Season Rank next year, and may be higher than the value shown here.</t>
  </si>
  <si>
    <t># Players</t>
  </si>
  <si>
    <t>TB</t>
  </si>
  <si>
    <t>LA</t>
  </si>
  <si>
    <t>FLAMES4EVER</t>
  </si>
  <si>
    <t>VGK</t>
  </si>
  <si>
    <t>NJ</t>
  </si>
  <si>
    <t>Sean Couturier</t>
  </si>
  <si>
    <t>William Karlsson</t>
  </si>
  <si>
    <t>Darcy Kuemper</t>
  </si>
  <si>
    <t>Mathew Barzal</t>
  </si>
  <si>
    <t>Yanni Gourde</t>
  </si>
  <si>
    <t>Brayden McNabb</t>
  </si>
  <si>
    <t>SJ</t>
  </si>
  <si>
    <t>Josh Manson</t>
  </si>
  <si>
    <t>Charlie McAvoy</t>
  </si>
  <si>
    <t>Brayden Point</t>
  </si>
  <si>
    <t>Micheal Ferland</t>
  </si>
  <si>
    <t>Esa Lindell</t>
  </si>
  <si>
    <t>Tyler Myers</t>
  </si>
  <si>
    <t>Colin Miller</t>
  </si>
  <si>
    <t>Antti Raanta</t>
  </si>
  <si>
    <t>Curtis McElhinney</t>
  </si>
  <si>
    <t>Robert Hagg</t>
  </si>
  <si>
    <t>Brock Boeser</t>
  </si>
  <si>
    <t>Mikhail Sergachev</t>
  </si>
  <si>
    <t>Erik Haula</t>
  </si>
  <si>
    <t>Darnell Nurse</t>
  </si>
  <si>
    <t>Mathieu Perreault</t>
  </si>
  <si>
    <t>Danton Heinen</t>
  </si>
  <si>
    <t>Nikita Zadorov</t>
  </si>
  <si>
    <t>Pierre-Luc Dubois</t>
  </si>
  <si>
    <t>Will Butcher</t>
  </si>
  <si>
    <t>Nico Hischier</t>
  </si>
  <si>
    <t>Alex DeBrincat</t>
  </si>
  <si>
    <t>Kevin Fiala</t>
  </si>
  <si>
    <t>Josh Anderson</t>
  </si>
  <si>
    <t>David Rittich</t>
  </si>
  <si>
    <t>Ondrej Kase</t>
  </si>
  <si>
    <t>Alex Tuch</t>
  </si>
  <si>
    <t>Kyle Connor</t>
  </si>
  <si>
    <t>Clayton Keller</t>
  </si>
  <si>
    <t>Evgenii Dadonov</t>
  </si>
  <si>
    <t>Ryan Nugent-Hopkins</t>
  </si>
  <si>
    <t>Shea Theodore</t>
  </si>
  <si>
    <t>Anthony Beauvillier</t>
  </si>
  <si>
    <t>Jacob Markstrom</t>
  </si>
  <si>
    <t>Jaroslav Halak</t>
  </si>
  <si>
    <t>Jakub Vrana</t>
  </si>
  <si>
    <t>Keith Kinkaid</t>
  </si>
  <si>
    <t>Nolan Patrick</t>
  </si>
  <si>
    <t>Nate Schmidt</t>
  </si>
  <si>
    <t>Linus Ullmark</t>
  </si>
  <si>
    <t>Casey DeSmith</t>
  </si>
  <si>
    <t>Brandon Montour</t>
  </si>
  <si>
    <t>Craig Smith</t>
  </si>
  <si>
    <t>Olli Maatta</t>
  </si>
  <si>
    <t>Brandon Tanev</t>
  </si>
  <si>
    <t>Blake Coleman</t>
  </si>
  <si>
    <t>Number of rounds salary jumps per year extended</t>
  </si>
  <si>
    <t>- You can explore the impact of different configurations by adjusting the numbers in the blue cells.</t>
  </si>
  <si>
    <t>- For players in year 4+ of their contracts, you can overwrite the value in column C with your own guess as to the player's value next season. Remember that the player's value cannot be lower (i.e., worse) than it was the previous season, as indicated in column B on the "Contract data" tab.</t>
  </si>
  <si>
    <t>- In column B, manually overwrite the names of players you have dropped with the names of your new players as needed (by entering text in the cell). Enter names in the format "First" + space + "Last".</t>
  </si>
  <si>
    <t>Brenden Dillon</t>
  </si>
  <si>
    <t>Colton Sissons</t>
  </si>
  <si>
    <t>Jesperi Kotkaniemi</t>
  </si>
  <si>
    <t>Pheonix Copley</t>
  </si>
  <si>
    <t>Andrei Svechnikov</t>
  </si>
  <si>
    <t>Casey Mittelstadt</t>
  </si>
  <si>
    <t>Filip Chytil</t>
  </si>
  <si>
    <t>Timo Meier</t>
  </si>
  <si>
    <t>Thomas Chabot</t>
  </si>
  <si>
    <t>Rasmus Dahlin</t>
  </si>
  <si>
    <t>Thatcher Demko</t>
  </si>
  <si>
    <t>Brady Tkachuk</t>
  </si>
  <si>
    <t>Vince Dunn</t>
  </si>
  <si>
    <t>Conor Garland</t>
  </si>
  <si>
    <t>Thomas Greiss</t>
  </si>
  <si>
    <t>Carter Hart</t>
  </si>
  <si>
    <t>Datsyuk's Ghost</t>
  </si>
  <si>
    <t>Michal Kempny</t>
  </si>
  <si>
    <t>Ryan Reaves</t>
  </si>
  <si>
    <t>Andreas Athanasiou</t>
  </si>
  <si>
    <t>Alex Iafallo</t>
  </si>
  <si>
    <t>Nick Bjugstad</t>
  </si>
  <si>
    <t>Tomas Tatar</t>
  </si>
  <si>
    <t>Erik Gustafsson</t>
  </si>
  <si>
    <t>Mikael Backlund</t>
  </si>
  <si>
    <t>Noah Hanifin</t>
  </si>
  <si>
    <t>Gustav Nyquist</t>
  </si>
  <si>
    <t>Mikko Koskinen</t>
  </si>
  <si>
    <t>Laurent Brossoit</t>
  </si>
  <si>
    <t>MacKenzie Blackwood</t>
  </si>
  <si>
    <t>William Carrier</t>
  </si>
  <si>
    <t>Collin Delia</t>
  </si>
  <si>
    <t>Dylan Strome</t>
  </si>
  <si>
    <t>Mark Borowiecki</t>
  </si>
  <si>
    <t>Saber Tooth Tigers</t>
  </si>
  <si>
    <t>Kevin Hayes</t>
  </si>
  <si>
    <t>Anthony Cirelli</t>
  </si>
  <si>
    <t>Henri Jokiharju</t>
  </si>
  <si>
    <t>Alexandar Georgiev</t>
  </si>
  <si>
    <t>Peter Cehlarik</t>
  </si>
  <si>
    <t>Tattila HC</t>
  </si>
  <si>
    <t>Elias Pettersson</t>
  </si>
  <si>
    <t>Jordan Binnington</t>
  </si>
  <si>
    <t>Ryan Dzingel</t>
  </si>
  <si>
    <t>Zach Aston-Reese</t>
  </si>
  <si>
    <t>Miro Heiskanen</t>
  </si>
  <si>
    <t>Brian Dumoulin</t>
  </si>
  <si>
    <t>Ryan Pulock</t>
  </si>
  <si>
    <t>Phillip Danault</t>
  </si>
  <si>
    <t>Frank Vatrano</t>
  </si>
  <si>
    <t>Marcus Pettersson</t>
  </si>
  <si>
    <t>Andrew Shaw</t>
  </si>
  <si>
    <t>Andreas Johnsson</t>
  </si>
  <si>
    <t>Joonas Korpisalo</t>
  </si>
  <si>
    <t>Brandon Pirri</t>
  </si>
  <si>
    <t>Ilya Kovalchuk</t>
  </si>
  <si>
    <t>Jack Campbell</t>
  </si>
  <si>
    <t>Tyler Bertuzzi</t>
  </si>
  <si>
    <t>Kevin Labanc</t>
  </si>
  <si>
    <t>Maxime Lajoie</t>
  </si>
  <si>
    <t>Martin Marincin</t>
  </si>
  <si>
    <t>Kasperi Kapanen</t>
  </si>
  <si>
    <t>Eeli Tolvanen</t>
  </si>
  <si>
    <t>Ryan Donato</t>
  </si>
  <si>
    <t>Filip Zadina</t>
  </si>
  <si>
    <t>Valentin Zykov</t>
  </si>
  <si>
    <t>2018-19 Value</t>
  </si>
  <si>
    <t>2018-19 Current Rank</t>
  </si>
  <si>
    <t>2019-20 Contract Year</t>
  </si>
  <si>
    <t>Projected 2019-20 Value **</t>
  </si>
  <si>
    <t>PROJECTED 2019-20 ROSTER</t>
  </si>
  <si>
    <t>- The numbers in the "TEAM SALARY" and "PROJECTED 2019-20 DRAFT PICKS" boxes will adjust automatically.</t>
  </si>
  <si>
    <t>- The "PROJECTED 2019-20 DRAFT PICKS" box displays the number of keepers you have selected whose value corresponds with each round. In the actual draft, if you have more than one keeper corresponding to a particular round, the additional player(s) will be picked in the round(s) immediately following. Players whose value falls beyond the number of rounds in the draft will be picked in the final rounds.</t>
  </si>
  <si>
    <t>PROJECTED 2019-20 DRAFT PICKS</t>
  </si>
  <si>
    <t>2018-19 Rank (as of Feb 3)</t>
  </si>
  <si>
    <t>- Enter the name of your team in the green box. The players on your roster as of Feb 3 will automatically populate the purple boxes below.</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</si>
</sst>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44" formatCode="_(&quot;$&quot;* #,##0.00_);_(&quot;$&quot;* \(#,##0.00\);_(&quot;$&quot;* &quot;-&quot;??_);_(@_)"/>
    <numFmt numFmtId="164" formatCode="&quot;$&quot;#,##0"/>
  </numFmts>
  <fonts count="7" x14ac:knownFonts="1">
    <font>
      <sz val="10"/>
      <name val="Arial"/>
    </font>
    <font>
      <sz val="10"/>
      <color indexed="9"/>
      <name val="Arial"/>
      <family val="2"/>
    </font>
    <font>
      <sz val="10"/>
      <name val="Arial"/>
      <family val="2"/>
    </font>
    <font>
      <b/>
      <sz val="10"/>
      <name val="Arial"/>
      <family val="2"/>
    </font>
    <font>
      <sz val="10"/>
      <name val="Arial"/>
      <family val="2"/>
    </font>
    <font>
      <b/>
      <sz val="10"/>
      <color rgb="FF0070C0"/>
      <name val="Arial"/>
      <family val="2"/>
    </font>
    <font>
      <sz val="10"/>
      <color theme="1"/>
      <name val="Arial"/>
      <family val="2"/>
    </font>
  </fonts>
  <fills count="10">
    <fill>
      <patternFill patternType="none"/>
    </fill>
    <fill>
      <patternFill patternType="gray125"/>
    </fill>
    <fill>
      <patternFill patternType="solid">
        <fgColor indexed="9"/>
        <bgColor indexed="64"/>
      </patternFill>
    </fill>
    <fill>
      <patternFill patternType="solid">
        <fgColor theme="0"/>
        <bgColor indexed="64"/>
      </patternFill>
    </fill>
    <fill>
      <patternFill patternType="solid">
        <fgColor indexed="43"/>
        <bgColor indexed="64"/>
      </patternFill>
    </fill>
    <fill>
      <patternFill patternType="solid">
        <fgColor indexed="9"/>
        <bgColor indexed="26"/>
      </patternFill>
    </fill>
    <fill>
      <patternFill patternType="solid">
        <fgColor rgb="FFCCFF99"/>
        <bgColor indexed="64"/>
      </patternFill>
    </fill>
    <fill>
      <patternFill patternType="solid">
        <fgColor theme="4" tint="0.59999389629810485"/>
        <bgColor indexed="64"/>
      </patternFill>
    </fill>
    <fill>
      <patternFill patternType="solid">
        <fgColor theme="7" tint="0.79998168889431442"/>
        <bgColor indexed="64"/>
      </patternFill>
    </fill>
    <fill>
      <patternFill patternType="solid">
        <fgColor theme="0" tint="-4.9989318521683403E-2"/>
        <bgColor indexed="64"/>
      </patternFill>
    </fill>
  </fills>
  <borders count="20">
    <border>
      <left/>
      <right/>
      <top/>
      <bottom/>
      <diagonal/>
    </border>
    <border>
      <left/>
      <right/>
      <top style="thin">
        <color indexed="64"/>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top/>
      <bottom style="thin">
        <color indexed="64"/>
      </bottom>
      <diagonal/>
    </border>
    <border>
      <left/>
      <right style="thin">
        <color indexed="64"/>
      </right>
      <top/>
      <bottom/>
      <diagonal/>
    </border>
    <border>
      <left style="thin">
        <color indexed="64"/>
      </left>
      <right/>
      <top/>
      <bottom/>
      <diagonal/>
    </border>
    <border>
      <left/>
      <right style="thin">
        <color indexed="64"/>
      </right>
      <top style="thin">
        <color indexed="64"/>
      </top>
      <bottom/>
      <diagonal/>
    </border>
    <border>
      <left style="thin">
        <color indexed="64"/>
      </left>
      <right/>
      <top style="thin">
        <color indexed="64"/>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medium">
        <color indexed="64"/>
      </left>
      <right style="thin">
        <color indexed="64"/>
      </right>
      <top style="thin">
        <color indexed="64"/>
      </top>
      <bottom style="thin">
        <color indexed="64"/>
      </bottom>
      <diagonal/>
    </border>
    <border>
      <left style="medium">
        <color indexed="64"/>
      </left>
      <right style="thin">
        <color indexed="64"/>
      </right>
      <top style="thin">
        <color indexed="64"/>
      </top>
      <bottom/>
      <diagonal/>
    </border>
    <border>
      <left style="medium">
        <color indexed="64"/>
      </left>
      <right style="thin">
        <color indexed="64"/>
      </right>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top/>
      <bottom style="hair">
        <color indexed="64"/>
      </bottom>
      <diagonal/>
    </border>
    <border>
      <left/>
      <right style="thin">
        <color indexed="64"/>
      </right>
      <top/>
      <bottom style="hair">
        <color indexed="64"/>
      </bottom>
      <diagonal/>
    </border>
  </borders>
  <cellStyleXfs count="4">
    <xf numFmtId="0" fontId="0" fillId="0" borderId="0"/>
    <xf numFmtId="44" fontId="4" fillId="0" borderId="0" applyFont="0" applyFill="0" applyBorder="0" applyAlignment="0" applyProtection="0"/>
    <xf numFmtId="9" fontId="4" fillId="0" borderId="0" applyFont="0" applyFill="0" applyBorder="0" applyAlignment="0" applyProtection="0"/>
    <xf numFmtId="0" fontId="2" fillId="0" borderId="0"/>
  </cellStyleXfs>
  <cellXfs count="71">
    <xf numFmtId="0" fontId="0" fillId="0" borderId="0" xfId="0"/>
    <xf numFmtId="0" fontId="0" fillId="2" borderId="0" xfId="0" applyFill="1"/>
    <xf numFmtId="0" fontId="0" fillId="2" borderId="0" xfId="0" applyFill="1" applyAlignment="1">
      <alignment horizontal="right"/>
    </xf>
    <xf numFmtId="0" fontId="0" fillId="2" borderId="0" xfId="0" applyFill="1" applyAlignment="1">
      <alignment horizontal="center"/>
    </xf>
    <xf numFmtId="0" fontId="0" fillId="2" borderId="0" xfId="0" applyFill="1" applyAlignment="1">
      <alignment horizontal="left"/>
    </xf>
    <xf numFmtId="0" fontId="1" fillId="2" borderId="0" xfId="0" applyFont="1" applyFill="1"/>
    <xf numFmtId="0" fontId="2" fillId="2" borderId="1" xfId="0" applyFont="1" applyFill="1" applyBorder="1" applyAlignment="1">
      <alignment horizontal="center"/>
    </xf>
    <xf numFmtId="0" fontId="0" fillId="5" borderId="0" xfId="0" quotePrefix="1" applyFont="1" applyFill="1"/>
    <xf numFmtId="0" fontId="0" fillId="5" borderId="0" xfId="0" quotePrefix="1" applyFill="1"/>
    <xf numFmtId="0" fontId="3" fillId="5" borderId="0" xfId="0" applyFont="1" applyFill="1"/>
    <xf numFmtId="0" fontId="0" fillId="2" borderId="0" xfId="0" quotePrefix="1" applyFill="1"/>
    <xf numFmtId="0" fontId="0" fillId="2" borderId="3" xfId="0" applyFill="1" applyBorder="1" applyAlignment="1">
      <alignment horizontal="center"/>
    </xf>
    <xf numFmtId="0" fontId="2" fillId="2" borderId="4" xfId="0" quotePrefix="1" applyFont="1" applyFill="1" applyBorder="1" applyAlignment="1">
      <alignment horizontal="center"/>
    </xf>
    <xf numFmtId="0" fontId="0" fillId="2" borderId="5" xfId="0" applyFill="1" applyBorder="1" applyAlignment="1">
      <alignment horizontal="center"/>
    </xf>
    <xf numFmtId="0" fontId="0" fillId="2" borderId="6" xfId="0" applyFill="1" applyBorder="1" applyAlignment="1">
      <alignment horizontal="center"/>
    </xf>
    <xf numFmtId="0" fontId="3" fillId="2" borderId="0" xfId="0" applyFont="1" applyFill="1"/>
    <xf numFmtId="0" fontId="3" fillId="2" borderId="6" xfId="0" applyFont="1" applyFill="1" applyBorder="1"/>
    <xf numFmtId="0" fontId="0" fillId="2" borderId="7" xfId="0" applyFill="1" applyBorder="1" applyAlignment="1">
      <alignment horizontal="right"/>
    </xf>
    <xf numFmtId="0" fontId="3" fillId="2" borderId="8" xfId="0" applyFont="1" applyFill="1" applyBorder="1"/>
    <xf numFmtId="0" fontId="3" fillId="2" borderId="3" xfId="0" applyFont="1" applyFill="1" applyBorder="1" applyAlignment="1">
      <alignment horizontal="center"/>
    </xf>
    <xf numFmtId="0" fontId="3" fillId="2" borderId="2" xfId="0" applyFont="1" applyFill="1" applyBorder="1" applyAlignment="1">
      <alignment horizontal="center"/>
    </xf>
    <xf numFmtId="0" fontId="3" fillId="2" borderId="2" xfId="0" applyFont="1" applyFill="1" applyBorder="1"/>
    <xf numFmtId="0" fontId="3" fillId="2" borderId="4" xfId="0" applyFont="1" applyFill="1" applyBorder="1"/>
    <xf numFmtId="0" fontId="2" fillId="0" borderId="0" xfId="0" applyFont="1"/>
    <xf numFmtId="0" fontId="2" fillId="2" borderId="0" xfId="0" quotePrefix="1" applyFont="1" applyFill="1"/>
    <xf numFmtId="0" fontId="2" fillId="5" borderId="0" xfId="0" quotePrefix="1" applyFont="1" applyFill="1"/>
    <xf numFmtId="164" fontId="0" fillId="2" borderId="5" xfId="1" applyNumberFormat="1" applyFont="1" applyFill="1" applyBorder="1" applyAlignment="1">
      <alignment horizontal="right"/>
    </xf>
    <xf numFmtId="0" fontId="5" fillId="2" borderId="4" xfId="0" applyFont="1" applyFill="1" applyBorder="1"/>
    <xf numFmtId="164" fontId="5" fillId="2" borderId="3" xfId="0" applyNumberFormat="1" applyFont="1" applyFill="1" applyBorder="1" applyAlignment="1">
      <alignment horizontal="right"/>
    </xf>
    <xf numFmtId="0" fontId="6" fillId="0" borderId="0" xfId="0" applyFont="1"/>
    <xf numFmtId="0" fontId="2" fillId="8" borderId="9" xfId="0" applyFont="1" applyFill="1" applyBorder="1"/>
    <xf numFmtId="0" fontId="2" fillId="8" borderId="9" xfId="0" applyFont="1" applyFill="1" applyBorder="1" applyAlignment="1">
      <alignment horizontal="center"/>
    </xf>
    <xf numFmtId="0" fontId="2" fillId="2" borderId="0" xfId="0" applyFont="1" applyFill="1"/>
    <xf numFmtId="0" fontId="3" fillId="2" borderId="4" xfId="0" applyFont="1" applyFill="1" applyBorder="1" applyAlignment="1">
      <alignment horizontal="center"/>
    </xf>
    <xf numFmtId="0" fontId="2" fillId="2" borderId="6" xfId="0" applyFont="1" applyFill="1" applyBorder="1" applyAlignment="1">
      <alignment horizontal="center"/>
    </xf>
    <xf numFmtId="0" fontId="2" fillId="2" borderId="5" xfId="3" applyFont="1" applyFill="1" applyBorder="1" applyAlignment="1">
      <alignment horizontal="center"/>
    </xf>
    <xf numFmtId="0" fontId="2" fillId="2" borderId="0" xfId="0" applyFont="1" applyFill="1" applyAlignment="1">
      <alignment horizontal="center"/>
    </xf>
    <xf numFmtId="0" fontId="2" fillId="4" borderId="10" xfId="0" applyFont="1" applyFill="1" applyBorder="1" applyAlignment="1">
      <alignment horizontal="center"/>
    </xf>
    <xf numFmtId="0" fontId="2" fillId="4" borderId="4" xfId="0" applyFont="1" applyFill="1" applyBorder="1" applyAlignment="1">
      <alignment horizontal="center"/>
    </xf>
    <xf numFmtId="0" fontId="2" fillId="2" borderId="12" xfId="0" applyFont="1" applyFill="1" applyBorder="1" applyAlignment="1">
      <alignment horizontal="center"/>
    </xf>
    <xf numFmtId="0" fontId="2" fillId="0" borderId="0" xfId="0" applyFont="1" applyAlignment="1">
      <alignment horizontal="right"/>
    </xf>
    <xf numFmtId="0" fontId="0" fillId="0" borderId="0" xfId="0" applyAlignment="1">
      <alignment horizontal="right"/>
    </xf>
    <xf numFmtId="9" fontId="2" fillId="7" borderId="11" xfId="2" applyFont="1" applyFill="1" applyBorder="1" applyAlignment="1">
      <alignment horizontal="right"/>
    </xf>
    <xf numFmtId="0" fontId="0" fillId="7" borderId="11" xfId="0" applyFill="1" applyBorder="1"/>
    <xf numFmtId="0" fontId="3" fillId="2" borderId="16" xfId="0" applyFont="1" applyFill="1" applyBorder="1"/>
    <xf numFmtId="0" fontId="3" fillId="3" borderId="16" xfId="0" applyFont="1" applyFill="1" applyBorder="1"/>
    <xf numFmtId="0" fontId="3" fillId="3" borderId="17" xfId="0" applyFont="1" applyFill="1" applyBorder="1"/>
    <xf numFmtId="0" fontId="2" fillId="2" borderId="18" xfId="0" applyFont="1" applyFill="1" applyBorder="1" applyAlignment="1">
      <alignment horizontal="center"/>
    </xf>
    <xf numFmtId="0" fontId="2" fillId="2" borderId="19" xfId="3" applyFont="1" applyFill="1" applyBorder="1" applyAlignment="1">
      <alignment horizontal="center"/>
    </xf>
    <xf numFmtId="0" fontId="2" fillId="9" borderId="3" xfId="3" applyFont="1" applyFill="1" applyBorder="1" applyAlignment="1">
      <alignment horizontal="center"/>
    </xf>
    <xf numFmtId="0" fontId="2" fillId="9" borderId="6" xfId="3" applyFont="1" applyFill="1" applyBorder="1" applyAlignment="1">
      <alignment horizontal="center"/>
    </xf>
    <xf numFmtId="0" fontId="2" fillId="9" borderId="5" xfId="3" applyFont="1" applyFill="1" applyBorder="1" applyAlignment="1">
      <alignment horizontal="center"/>
    </xf>
    <xf numFmtId="0" fontId="2" fillId="9" borderId="4" xfId="3" applyFont="1" applyFill="1" applyBorder="1" applyAlignment="1">
      <alignment horizontal="center"/>
    </xf>
    <xf numFmtId="0" fontId="3" fillId="2" borderId="10" xfId="0" applyFont="1" applyFill="1" applyBorder="1" applyAlignment="1">
      <alignment horizontal="center"/>
    </xf>
    <xf numFmtId="0" fontId="3" fillId="2" borderId="11" xfId="0" applyFont="1" applyFill="1" applyBorder="1" applyAlignment="1">
      <alignment horizontal="center"/>
    </xf>
    <xf numFmtId="0" fontId="3" fillId="2" borderId="1" xfId="0" applyFont="1" applyFill="1" applyBorder="1" applyAlignment="1">
      <alignment horizontal="center"/>
    </xf>
    <xf numFmtId="0" fontId="2" fillId="6" borderId="10" xfId="0" applyFont="1" applyFill="1" applyBorder="1" applyAlignment="1">
      <alignment horizontal="center"/>
    </xf>
    <xf numFmtId="0" fontId="2" fillId="6" borderId="1" xfId="0" applyFont="1" applyFill="1" applyBorder="1" applyAlignment="1">
      <alignment horizontal="center"/>
    </xf>
    <xf numFmtId="0" fontId="2" fillId="6" borderId="11" xfId="0" applyFont="1" applyFill="1" applyBorder="1" applyAlignment="1">
      <alignment horizontal="center"/>
    </xf>
    <xf numFmtId="0" fontId="3" fillId="2" borderId="13" xfId="0" applyFont="1" applyFill="1" applyBorder="1" applyAlignment="1">
      <alignment horizontal="center" wrapText="1"/>
    </xf>
    <xf numFmtId="0" fontId="3" fillId="2" borderId="14" xfId="0" applyFont="1" applyFill="1" applyBorder="1" applyAlignment="1">
      <alignment horizontal="center" wrapText="1"/>
    </xf>
    <xf numFmtId="0" fontId="3" fillId="2" borderId="8" xfId="0" applyFont="1" applyFill="1" applyBorder="1" applyAlignment="1">
      <alignment horizontal="center" wrapText="1"/>
    </xf>
    <xf numFmtId="0" fontId="3" fillId="2" borderId="7" xfId="0" applyFont="1" applyFill="1" applyBorder="1" applyAlignment="1">
      <alignment horizontal="center" wrapText="1"/>
    </xf>
    <xf numFmtId="0" fontId="3" fillId="2" borderId="4" xfId="0" applyFont="1" applyFill="1" applyBorder="1" applyAlignment="1">
      <alignment horizontal="center" wrapText="1"/>
    </xf>
    <xf numFmtId="0" fontId="3" fillId="2" borderId="3" xfId="0" applyFont="1" applyFill="1" applyBorder="1" applyAlignment="1">
      <alignment horizontal="center" wrapText="1"/>
    </xf>
    <xf numFmtId="0" fontId="2" fillId="7" borderId="15" xfId="0" applyFont="1" applyFill="1" applyBorder="1" applyAlignment="1">
      <alignment horizontal="right"/>
    </xf>
    <xf numFmtId="0" fontId="2" fillId="7" borderId="17" xfId="0" applyFont="1" applyFill="1" applyBorder="1" applyAlignment="1">
      <alignment horizontal="right"/>
    </xf>
    <xf numFmtId="0" fontId="3" fillId="2" borderId="8" xfId="0" applyFont="1" applyFill="1" applyBorder="1" applyAlignment="1">
      <alignment horizontal="left" wrapText="1"/>
    </xf>
    <xf numFmtId="0" fontId="3" fillId="2" borderId="6" xfId="0" applyFont="1" applyFill="1" applyBorder="1" applyAlignment="1">
      <alignment horizontal="left" wrapText="1"/>
    </xf>
    <xf numFmtId="0" fontId="2" fillId="2" borderId="9" xfId="0" applyFont="1" applyFill="1" applyBorder="1" applyAlignment="1">
      <alignment horizontal="center"/>
    </xf>
    <xf numFmtId="0" fontId="3" fillId="2" borderId="9" xfId="0" applyFont="1" applyFill="1" applyBorder="1" applyAlignment="1">
      <alignment horizontal="center" wrapText="1"/>
    </xf>
  </cellXfs>
  <cellStyles count="4">
    <cellStyle name="Currency" xfId="1" builtinId="4"/>
    <cellStyle name="Normal" xfId="0" builtinId="0"/>
    <cellStyle name="Normal 2" xfId="3"/>
    <cellStyle name="Percent" xfId="2" builtinId="5"/>
  </cellStyles>
  <dxfs count="3">
    <dxf>
      <font>
        <color rgb="FFC00000"/>
      </font>
    </dxf>
    <dxf>
      <font>
        <color rgb="FFFF9900"/>
      </font>
    </dxf>
    <dxf>
      <font>
        <color rgb="FFCC0000"/>
      </font>
    </dxf>
  </dxfs>
  <tableStyles count="0" defaultTableStyle="TableStyleMedium2" defaultPivotStyle="PivotStyleLight16"/>
  <colors>
    <mruColors>
      <color rgb="FFCCFF99"/>
      <color rgb="FFCCCCFF"/>
      <color rgb="FF9999FF"/>
      <color rgb="FF333399"/>
      <color rgb="FF003399"/>
      <color rgb="FF000099"/>
      <color rgb="FFFFFF99"/>
      <color rgb="FF0000CC"/>
      <color rgb="FF0033CC"/>
      <color rgb="FF3333FF"/>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R40"/>
  <sheetViews>
    <sheetView tabSelected="1" zoomScaleNormal="100" workbookViewId="0">
      <selection activeCell="B2" sqref="B2:G2"/>
    </sheetView>
  </sheetViews>
  <sheetFormatPr defaultRowHeight="12.75" x14ac:dyDescent="0.2"/>
  <cols>
    <col min="1" max="1" width="2.42578125" style="1" customWidth="1"/>
    <col min="2" max="2" width="25" style="1" customWidth="1"/>
    <col min="3" max="3" width="7.7109375" style="3" bestFit="1" customWidth="1"/>
    <col min="4" max="4" width="13.42578125" style="1" bestFit="1" customWidth="1"/>
    <col min="5" max="5" width="8.28515625" style="3" bestFit="1" customWidth="1"/>
    <col min="6" max="6" width="11" style="3" bestFit="1" customWidth="1"/>
    <col min="7" max="7" width="5.7109375" style="3" bestFit="1" customWidth="1"/>
    <col min="8" max="8" width="13.140625" style="36" customWidth="1"/>
    <col min="9" max="9" width="9.85546875" style="36" customWidth="1"/>
    <col min="10" max="10" width="2.42578125" style="1" customWidth="1"/>
    <col min="11" max="11" width="7.7109375" style="32" customWidth="1"/>
    <col min="12" max="12" width="12.85546875" style="32" customWidth="1"/>
    <col min="13" max="13" width="2.42578125" style="32" customWidth="1"/>
    <col min="14" max="14" width="28" style="1" customWidth="1"/>
    <col min="15" max="15" width="7.7109375" style="2" customWidth="1"/>
    <col min="16" max="16" width="2.42578125" style="1" customWidth="1"/>
    <col min="17" max="18" width="9.140625" style="3"/>
    <col min="19" max="16384" width="9.140625" style="1"/>
  </cols>
  <sheetData>
    <row r="2" spans="1:14" x14ac:dyDescent="0.2">
      <c r="B2" s="56" t="s">
        <v>219</v>
      </c>
      <c r="C2" s="57"/>
      <c r="D2" s="57"/>
      <c r="E2" s="57"/>
      <c r="F2" s="57"/>
      <c r="G2" s="58"/>
      <c r="K2" s="61" t="s">
        <v>414</v>
      </c>
      <c r="L2" s="62"/>
      <c r="M2" s="15"/>
      <c r="N2" s="15" t="s">
        <v>9</v>
      </c>
    </row>
    <row r="3" spans="1:14" x14ac:dyDescent="0.2">
      <c r="K3" s="63"/>
      <c r="L3" s="64"/>
      <c r="M3" s="24"/>
      <c r="N3" s="24" t="s">
        <v>129</v>
      </c>
    </row>
    <row r="4" spans="1:14" x14ac:dyDescent="0.2">
      <c r="B4" s="53" t="s">
        <v>411</v>
      </c>
      <c r="C4" s="55"/>
      <c r="D4" s="55"/>
      <c r="E4" s="55"/>
      <c r="F4" s="55"/>
      <c r="G4" s="55"/>
      <c r="H4" s="59" t="s">
        <v>415</v>
      </c>
      <c r="I4" s="70" t="s">
        <v>165</v>
      </c>
      <c r="J4" s="5"/>
      <c r="K4" s="33" t="s">
        <v>17</v>
      </c>
      <c r="L4" s="19" t="s">
        <v>279</v>
      </c>
      <c r="M4" s="24"/>
      <c r="N4" s="24" t="s">
        <v>416</v>
      </c>
    </row>
    <row r="5" spans="1:14" x14ac:dyDescent="0.2">
      <c r="A5" s="4"/>
      <c r="B5" s="22" t="s">
        <v>128</v>
      </c>
      <c r="C5" s="20" t="s">
        <v>125</v>
      </c>
      <c r="D5" s="21" t="s">
        <v>18</v>
      </c>
      <c r="E5" s="20" t="s">
        <v>126</v>
      </c>
      <c r="F5" s="20" t="s">
        <v>127</v>
      </c>
      <c r="G5" s="20" t="s">
        <v>15</v>
      </c>
      <c r="H5" s="60"/>
      <c r="I5" s="70"/>
      <c r="J5" s="5"/>
      <c r="K5" s="34">
        <v>1</v>
      </c>
      <c r="L5" s="35">
        <f ca="1">COUNTIFS($E$6:$E$40,K5,$G$6:$G$40,"x")</f>
        <v>0</v>
      </c>
      <c r="M5" s="24"/>
      <c r="N5" s="24" t="s">
        <v>340</v>
      </c>
    </row>
    <row r="6" spans="1:14" x14ac:dyDescent="0.2">
      <c r="A6" s="4"/>
      <c r="B6" s="30" t="str">
        <f ca="1">IFERROR(IF(INDEX(_owners_owner,MATCH($B$2,_owners_owner,0)+ROW()-6)=$B$2,INDIRECT("'Owners 2-3'!A"&amp;MATCH($B$2,_owners_owner,0)+ROW()-6), ""),"")</f>
        <v/>
      </c>
      <c r="C6" s="31" t="str">
        <f ca="1">IF(B6="","",IFERROR(VLOOKUP($B6,_contracts,5,FALSE),$O$24*$O$25+1))</f>
        <v/>
      </c>
      <c r="D6" s="6" t="str">
        <f ca="1">IF(B6="","",IFERROR(VLOOKUP($B6,_contracts,4,FALSE),2))</f>
        <v/>
      </c>
      <c r="E6" s="6" t="str">
        <f ca="1">IF(B6="","",MIN(CEILING(C6/O$24,1),O$25+1))</f>
        <v/>
      </c>
      <c r="F6" s="6" t="str">
        <f ca="1">IF(B6="","",MAX(CEILING(((26-E6+$O$21*MAX(D6-3, 0))^3)/10,1),200))</f>
        <v/>
      </c>
      <c r="G6" s="37"/>
      <c r="H6" s="39" t="str">
        <f ca="1">IFERROR(VLOOKUP(B6,_owners,7,FALSE),"")</f>
        <v/>
      </c>
      <c r="I6" s="69" t="str">
        <f ca="1">IFERROR(VLOOKUP(B6,_owners,3,FALSE),"")</f>
        <v/>
      </c>
      <c r="J6" s="5"/>
      <c r="K6" s="34">
        <v>2</v>
      </c>
      <c r="L6" s="35">
        <f t="shared" ref="L6:L35" ca="1" si="0">COUNTIFS($E$6:$E$40,K6,$G$6:$G$40,"x")</f>
        <v>0</v>
      </c>
      <c r="M6" s="24"/>
      <c r="N6" s="24" t="s">
        <v>339</v>
      </c>
    </row>
    <row r="7" spans="1:14" x14ac:dyDescent="0.2">
      <c r="A7" s="4"/>
      <c r="B7" s="30" t="str">
        <f ca="1">IFERROR(IF(INDEX(_owners_owner,MATCH($B$2,_owners_owner,0)+ROW()-6)=$B$2,INDIRECT("'Owners 2-3'!A"&amp;MATCH($B$2,_owners_owner,0)+ROW()-6), ""),"")</f>
        <v/>
      </c>
      <c r="C7" s="31" t="str">
        <f ca="1">IF(B7="","",IFERROR(VLOOKUP($B7,_contracts,5,FALSE),$O$24*$O$25+1))</f>
        <v/>
      </c>
      <c r="D7" s="6" t="str">
        <f ca="1">IF(B7="","",IFERROR(VLOOKUP($B7,_contracts,4,FALSE),2))</f>
        <v/>
      </c>
      <c r="E7" s="6" t="str">
        <f t="shared" ref="E7:E40" ca="1" si="1">IF(B7="","",MIN(CEILING(C7/O$24,1),O$25+1))</f>
        <v/>
      </c>
      <c r="F7" s="6" t="str">
        <f t="shared" ref="F7:F40" ca="1" si="2">IF(B7="","",MAX(CEILING(((26-E7+$O$21*MAX(D7-3, 0))^3)/10,1),200))</f>
        <v/>
      </c>
      <c r="G7" s="38"/>
      <c r="H7" s="39" t="str">
        <f ca="1">IFERROR(VLOOKUP(B7,_owners,7,FALSE),"")</f>
        <v/>
      </c>
      <c r="I7" s="69" t="str">
        <f ca="1">IFERROR(VLOOKUP(B7,_owners,3,FALSE),"")</f>
        <v/>
      </c>
      <c r="J7" s="5"/>
      <c r="K7" s="34">
        <v>3</v>
      </c>
      <c r="L7" s="35">
        <f t="shared" ca="1" si="0"/>
        <v>0</v>
      </c>
      <c r="M7" s="24"/>
      <c r="N7" s="24" t="s">
        <v>130</v>
      </c>
    </row>
    <row r="8" spans="1:14" x14ac:dyDescent="0.2">
      <c r="A8" s="4"/>
      <c r="B8" s="30" t="str">
        <f ca="1">IFERROR(IF(INDEX(_owners_owner,MATCH($B$2,_owners_owner,0)+ROW()-6)=$B$2,INDIRECT("'Owners 2-3'!A"&amp;MATCH($B$2,_owners_owner,0)+ROW()-6), ""),"")</f>
        <v/>
      </c>
      <c r="C8" s="31" t="str">
        <f ca="1">IF(B8="","",IFERROR(VLOOKUP($B8,_contracts,5,FALSE),$O$24*$O$25+1))</f>
        <v/>
      </c>
      <c r="D8" s="6" t="str">
        <f ca="1">IF(B8="","",IFERROR(VLOOKUP($B8,_contracts,4,FALSE),2))</f>
        <v/>
      </c>
      <c r="E8" s="6" t="str">
        <f t="shared" ca="1" si="1"/>
        <v/>
      </c>
      <c r="F8" s="6" t="str">
        <f t="shared" ca="1" si="2"/>
        <v/>
      </c>
      <c r="G8" s="38"/>
      <c r="H8" s="39" t="str">
        <f ca="1">IFERROR(VLOOKUP(B8,_owners,7,FALSE),"")</f>
        <v/>
      </c>
      <c r="I8" s="69" t="str">
        <f ca="1">IFERROR(VLOOKUP(B8,_owners,3,FALSE),"")</f>
        <v/>
      </c>
      <c r="J8" s="5"/>
      <c r="K8" s="34">
        <v>4</v>
      </c>
      <c r="L8" s="35">
        <f t="shared" ca="1" si="0"/>
        <v>0</v>
      </c>
      <c r="M8" s="24"/>
      <c r="N8" s="24" t="s">
        <v>412</v>
      </c>
    </row>
    <row r="9" spans="1:14" x14ac:dyDescent="0.2">
      <c r="A9" s="4"/>
      <c r="B9" s="30" t="str">
        <f ca="1">IFERROR(IF(INDEX(_owners_owner,MATCH($B$2,_owners_owner,0)+ROW()-6)=$B$2,INDIRECT("'Owners 2-3'!A"&amp;MATCH($B$2,_owners_owner,0)+ROW()-6), ""),"")</f>
        <v/>
      </c>
      <c r="C9" s="31" t="str">
        <f ca="1">IF(B9="","",IFERROR(VLOOKUP($B9,_contracts,5,FALSE),$O$24*$O$25+1))</f>
        <v/>
      </c>
      <c r="D9" s="6" t="str">
        <f ca="1">IF(B9="","",IFERROR(VLOOKUP($B9,_contracts,4,FALSE),2))</f>
        <v/>
      </c>
      <c r="E9" s="6" t="str">
        <f t="shared" ca="1" si="1"/>
        <v/>
      </c>
      <c r="F9" s="6" t="str">
        <f t="shared" ca="1" si="2"/>
        <v/>
      </c>
      <c r="G9" s="38"/>
      <c r="H9" s="39" t="str">
        <f ca="1">IFERROR(VLOOKUP(B9,_owners,7,FALSE),"")</f>
        <v/>
      </c>
      <c r="I9" s="69" t="str">
        <f ca="1">IFERROR(VLOOKUP(B9,_owners,3,FALSE),"")</f>
        <v/>
      </c>
      <c r="J9" s="5"/>
      <c r="K9" s="34">
        <v>5</v>
      </c>
      <c r="L9" s="35">
        <f t="shared" ca="1" si="0"/>
        <v>0</v>
      </c>
      <c r="M9" s="10"/>
      <c r="N9" s="10" t="s">
        <v>4</v>
      </c>
    </row>
    <row r="10" spans="1:14" x14ac:dyDescent="0.2">
      <c r="A10" s="4"/>
      <c r="B10" s="30" t="str">
        <f ca="1">IFERROR(IF(INDEX(_owners_owner,MATCH($B$2,_owners_owner,0)+ROW()-6)=$B$2,INDIRECT("'Owners 2-3'!A"&amp;MATCH($B$2,_owners_owner,0)+ROW()-6), ""),"")</f>
        <v/>
      </c>
      <c r="C10" s="31" t="str">
        <f ca="1">IF(B10="","",IFERROR(VLOOKUP($B10,_contracts,5,FALSE),$O$24*$O$25+1))</f>
        <v/>
      </c>
      <c r="D10" s="6" t="str">
        <f ca="1">IF(B10="","",IFERROR(VLOOKUP($B10,_contracts,4,FALSE),2))</f>
        <v/>
      </c>
      <c r="E10" s="6" t="str">
        <f t="shared" ca="1" si="1"/>
        <v/>
      </c>
      <c r="F10" s="6" t="str">
        <f t="shared" ca="1" si="2"/>
        <v/>
      </c>
      <c r="G10" s="38"/>
      <c r="H10" s="39" t="str">
        <f ca="1">IFERROR(VLOOKUP(B10,_owners,7,FALSE),"")</f>
        <v/>
      </c>
      <c r="I10" s="69" t="str">
        <f ca="1">IFERROR(VLOOKUP(B10,_owners,3,FALSE),"")</f>
        <v/>
      </c>
      <c r="J10" s="5"/>
      <c r="K10" s="34">
        <v>6</v>
      </c>
      <c r="L10" s="35">
        <f t="shared" ca="1" si="0"/>
        <v>0</v>
      </c>
      <c r="M10" s="10"/>
      <c r="N10" s="24" t="s">
        <v>338</v>
      </c>
    </row>
    <row r="11" spans="1:14" x14ac:dyDescent="0.2">
      <c r="A11" s="4"/>
      <c r="B11" s="30" t="str">
        <f ca="1">IFERROR(IF(INDEX(_owners_owner,MATCH($B$2,_owners_owner,0)+ROW()-6)=$B$2,INDIRECT("'Owners 2-3'!A"&amp;MATCH($B$2,_owners_owner,0)+ROW()-6), ""),"")</f>
        <v/>
      </c>
      <c r="C11" s="31" t="str">
        <f ca="1">IF(B11="","",IFERROR(VLOOKUP($B11,_contracts,5,FALSE),$O$24*$O$25+1))</f>
        <v/>
      </c>
      <c r="D11" s="6" t="str">
        <f ca="1">IF(B11="","",IFERROR(VLOOKUP($B11,_contracts,4,FALSE),2))</f>
        <v/>
      </c>
      <c r="E11" s="6" t="str">
        <f t="shared" ca="1" si="1"/>
        <v/>
      </c>
      <c r="F11" s="6" t="str">
        <f t="shared" ca="1" si="2"/>
        <v/>
      </c>
      <c r="G11" s="38"/>
      <c r="H11" s="39" t="str">
        <f ca="1">IFERROR(VLOOKUP(B11,_owners,7,FALSE),"")</f>
        <v/>
      </c>
      <c r="I11" s="69" t="str">
        <f ca="1">IFERROR(VLOOKUP(B11,_owners,3,FALSE),"")</f>
        <v/>
      </c>
      <c r="J11" s="5"/>
      <c r="K11" s="34">
        <v>7</v>
      </c>
      <c r="L11" s="35">
        <f t="shared" ca="1" si="0"/>
        <v>0</v>
      </c>
      <c r="M11" s="9"/>
      <c r="N11" s="10"/>
    </row>
    <row r="12" spans="1:14" x14ac:dyDescent="0.2">
      <c r="A12" s="4"/>
      <c r="B12" s="30" t="str">
        <f ca="1">IFERROR(IF(INDEX(_owners_owner,MATCH($B$2,_owners_owner,0)+ROW()-6)=$B$2,INDIRECT("'Owners 2-3'!A"&amp;MATCH($B$2,_owners_owner,0)+ROW()-6), ""),"")</f>
        <v/>
      </c>
      <c r="C12" s="31" t="str">
        <f ca="1">IF(B12="","",IFERROR(VLOOKUP($B12,_contracts,5,FALSE),$O$24*$O$25+1))</f>
        <v/>
      </c>
      <c r="D12" s="6" t="str">
        <f ca="1">IF(B12="","",IFERROR(VLOOKUP($B12,_contracts,4,FALSE),2))</f>
        <v/>
      </c>
      <c r="E12" s="6" t="str">
        <f t="shared" ca="1" si="1"/>
        <v/>
      </c>
      <c r="F12" s="6" t="str">
        <f t="shared" ca="1" si="2"/>
        <v/>
      </c>
      <c r="G12" s="38"/>
      <c r="H12" s="39" t="str">
        <f ca="1">IFERROR(VLOOKUP(B12,_owners,7,FALSE),"")</f>
        <v/>
      </c>
      <c r="I12" s="69" t="str">
        <f ca="1">IFERROR(VLOOKUP(B12,_owners,3,FALSE),"")</f>
        <v/>
      </c>
      <c r="J12" s="5"/>
      <c r="K12" s="34">
        <v>8</v>
      </c>
      <c r="L12" s="35">
        <f t="shared" ca="1" si="0"/>
        <v>0</v>
      </c>
      <c r="M12" s="24"/>
      <c r="N12" s="9" t="s">
        <v>2</v>
      </c>
    </row>
    <row r="13" spans="1:14" x14ac:dyDescent="0.2">
      <c r="A13" s="4"/>
      <c r="B13" s="30" t="str">
        <f ca="1">IFERROR(IF(INDEX(_owners_owner,MATCH($B$2,_owners_owner,0)+ROW()-6)=$B$2,INDIRECT("'Owners 2-3'!A"&amp;MATCH($B$2,_owners_owner,0)+ROW()-6), ""),"")</f>
        <v/>
      </c>
      <c r="C13" s="31" t="str">
        <f ca="1">IF(B13="","",IFERROR(VLOOKUP($B13,_contracts,5,FALSE),$O$24*$O$25+1))</f>
        <v/>
      </c>
      <c r="D13" s="6" t="str">
        <f ca="1">IF(B13="","",IFERROR(VLOOKUP($B13,_contracts,4,FALSE),2))</f>
        <v/>
      </c>
      <c r="E13" s="6" t="str">
        <f t="shared" ca="1" si="1"/>
        <v/>
      </c>
      <c r="F13" s="6" t="str">
        <f t="shared" ca="1" si="2"/>
        <v/>
      </c>
      <c r="G13" s="38"/>
      <c r="H13" s="39" t="str">
        <f ca="1">IFERROR(VLOOKUP(B13,_owners,7,FALSE),"")</f>
        <v/>
      </c>
      <c r="I13" s="69" t="str">
        <f ca="1">IFERROR(VLOOKUP(B13,_owners,3,FALSE),"")</f>
        <v/>
      </c>
      <c r="J13" s="5"/>
      <c r="K13" s="34">
        <v>9</v>
      </c>
      <c r="L13" s="35">
        <f t="shared" ca="1" si="0"/>
        <v>0</v>
      </c>
      <c r="M13" s="25"/>
      <c r="N13" s="24" t="s">
        <v>227</v>
      </c>
    </row>
    <row r="14" spans="1:14" x14ac:dyDescent="0.2">
      <c r="A14" s="4"/>
      <c r="B14" s="30" t="str">
        <f ca="1">IFERROR(IF(INDEX(_owners_owner,MATCH($B$2,_owners_owner,0)+ROW()-6)=$B$2,INDIRECT("'Owners 2-3'!A"&amp;MATCH($B$2,_owners_owner,0)+ROW()-6), ""),"")</f>
        <v/>
      </c>
      <c r="C14" s="31" t="str">
        <f ca="1">IF(B14="","",IFERROR(VLOOKUP($B14,_contracts,5,FALSE),$O$24*$O$25+1))</f>
        <v/>
      </c>
      <c r="D14" s="6" t="str">
        <f ca="1">IF(B14="","",IFERROR(VLOOKUP($B14,_contracts,4,FALSE),2))</f>
        <v/>
      </c>
      <c r="E14" s="6" t="str">
        <f t="shared" ca="1" si="1"/>
        <v/>
      </c>
      <c r="F14" s="6" t="str">
        <f t="shared" ca="1" si="2"/>
        <v/>
      </c>
      <c r="G14" s="38"/>
      <c r="H14" s="39" t="str">
        <f ca="1">IFERROR(VLOOKUP(B14,_owners,7,FALSE),"")</f>
        <v/>
      </c>
      <c r="I14" s="69" t="str">
        <f ca="1">IFERROR(VLOOKUP(B14,_owners,3,FALSE),"")</f>
        <v/>
      </c>
      <c r="J14" s="5"/>
      <c r="K14" s="34">
        <v>10</v>
      </c>
      <c r="L14" s="35">
        <f t="shared" ca="1" si="0"/>
        <v>0</v>
      </c>
      <c r="M14" s="8"/>
      <c r="N14" s="25" t="s">
        <v>278</v>
      </c>
    </row>
    <row r="15" spans="1:14" x14ac:dyDescent="0.2">
      <c r="A15" s="4"/>
      <c r="B15" s="30" t="str">
        <f ca="1">IFERROR(IF(INDEX(_owners_owner,MATCH($B$2,_owners_owner,0)+ROW()-6)=$B$2,INDIRECT("'Owners 2-3'!A"&amp;MATCH($B$2,_owners_owner,0)+ROW()-6), ""),"")</f>
        <v/>
      </c>
      <c r="C15" s="31" t="str">
        <f ca="1">IF(B15="","",IFERROR(VLOOKUP($B15,_contracts,5,FALSE),$O$24*$O$25+1))</f>
        <v/>
      </c>
      <c r="D15" s="6" t="str">
        <f ca="1">IF(B15="","",IFERROR(VLOOKUP($B15,_contracts,4,FALSE),2))</f>
        <v/>
      </c>
      <c r="E15" s="6" t="str">
        <f t="shared" ca="1" si="1"/>
        <v/>
      </c>
      <c r="F15" s="6" t="str">
        <f t="shared" ca="1" si="2"/>
        <v/>
      </c>
      <c r="G15" s="38"/>
      <c r="H15" s="39" t="str">
        <f ca="1">IFERROR(VLOOKUP(B15,_owners,7,FALSE),"")</f>
        <v/>
      </c>
      <c r="I15" s="69" t="str">
        <f ca="1">IFERROR(VLOOKUP(B15,_owners,3,FALSE),"")</f>
        <v/>
      </c>
      <c r="J15" s="5"/>
      <c r="K15" s="34">
        <v>11</v>
      </c>
      <c r="L15" s="35">
        <f t="shared" ca="1" si="0"/>
        <v>0</v>
      </c>
      <c r="M15" s="25"/>
      <c r="N15" s="8" t="s">
        <v>0</v>
      </c>
    </row>
    <row r="16" spans="1:14" x14ac:dyDescent="0.2">
      <c r="A16" s="4"/>
      <c r="B16" s="30" t="str">
        <f ca="1">IFERROR(IF(INDEX(_owners_owner,MATCH($B$2,_owners_owner,0)+ROW()-6)=$B$2,INDIRECT("'Owners 2-3'!A"&amp;MATCH($B$2,_owners_owner,0)+ROW()-6), ""),"")</f>
        <v/>
      </c>
      <c r="C16" s="31" t="str">
        <f ca="1">IF(B16="","",IFERROR(VLOOKUP($B16,_contracts,5,FALSE),$O$24*$O$25+1))</f>
        <v/>
      </c>
      <c r="D16" s="6" t="str">
        <f ca="1">IF(B16="","",IFERROR(VLOOKUP($B16,_contracts,4,FALSE),2))</f>
        <v/>
      </c>
      <c r="E16" s="6" t="str">
        <f t="shared" ca="1" si="1"/>
        <v/>
      </c>
      <c r="F16" s="6" t="str">
        <f t="shared" ca="1" si="2"/>
        <v/>
      </c>
      <c r="G16" s="38"/>
      <c r="H16" s="39" t="str">
        <f ca="1">IFERROR(VLOOKUP(B16,_owners,7,FALSE),"")</f>
        <v/>
      </c>
      <c r="I16" s="69" t="str">
        <f ca="1">IFERROR(VLOOKUP(B16,_owners,3,FALSE),"")</f>
        <v/>
      </c>
      <c r="J16" s="5"/>
      <c r="K16" s="34">
        <v>12</v>
      </c>
      <c r="L16" s="35">
        <f t="shared" ca="1" si="0"/>
        <v>0</v>
      </c>
      <c r="N16" s="25" t="s">
        <v>228</v>
      </c>
    </row>
    <row r="17" spans="1:18" x14ac:dyDescent="0.2">
      <c r="A17" s="4"/>
      <c r="B17" s="30" t="str">
        <f ca="1">IFERROR(IF(INDEX(_owners_owner,MATCH($B$2,_owners_owner,0)+ROW()-6)=$B$2,INDIRECT("'Owners 2-3'!A"&amp;MATCH($B$2,_owners_owner,0)+ROW()-6), ""),"")</f>
        <v/>
      </c>
      <c r="C17" s="31" t="str">
        <f ca="1">IF(B17="","",IFERROR(VLOOKUP($B17,_contracts,5,FALSE),$O$24*$O$25+1))</f>
        <v/>
      </c>
      <c r="D17" s="6" t="str">
        <f ca="1">IF(B17="","",IFERROR(VLOOKUP($B17,_contracts,4,FALSE),2))</f>
        <v/>
      </c>
      <c r="E17" s="6" t="str">
        <f t="shared" ca="1" si="1"/>
        <v/>
      </c>
      <c r="F17" s="6" t="str">
        <f t="shared" ca="1" si="2"/>
        <v/>
      </c>
      <c r="G17" s="38"/>
      <c r="H17" s="39" t="str">
        <f ca="1">IFERROR(VLOOKUP(B17,_owners,7,FALSE),"")</f>
        <v/>
      </c>
      <c r="I17" s="69" t="str">
        <f ca="1">IFERROR(VLOOKUP(B17,_owners,3,FALSE),"")</f>
        <v/>
      </c>
      <c r="J17" s="5"/>
      <c r="K17" s="34">
        <v>13</v>
      </c>
      <c r="L17" s="35">
        <f t="shared" ca="1" si="0"/>
        <v>0</v>
      </c>
      <c r="N17" s="24" t="s">
        <v>413</v>
      </c>
    </row>
    <row r="18" spans="1:18" x14ac:dyDescent="0.2">
      <c r="A18" s="4"/>
      <c r="B18" s="30" t="str">
        <f ca="1">IFERROR(IF(INDEX(_owners_owner,MATCH($B$2,_owners_owner,0)+ROW()-6)=$B$2,INDIRECT("'Owners 2-3'!A"&amp;MATCH($B$2,_owners_owner,0)+ROW()-6), ""),"")</f>
        <v/>
      </c>
      <c r="C18" s="31" t="str">
        <f ca="1">IF(B18="","",IFERROR(VLOOKUP($B18,_contracts,5,FALSE),$O$24*$O$25+1))</f>
        <v/>
      </c>
      <c r="D18" s="6" t="str">
        <f ca="1">IF(B18="","",IFERROR(VLOOKUP($B18,_contracts,4,FALSE),2))</f>
        <v/>
      </c>
      <c r="E18" s="6" t="str">
        <f t="shared" ca="1" si="1"/>
        <v/>
      </c>
      <c r="F18" s="6" t="str">
        <f t="shared" ca="1" si="2"/>
        <v/>
      </c>
      <c r="G18" s="38"/>
      <c r="H18" s="39" t="str">
        <f ca="1">IFERROR(VLOOKUP(B18,_owners,7,FALSE),"")</f>
        <v/>
      </c>
      <c r="I18" s="69" t="str">
        <f ca="1">IFERROR(VLOOKUP(B18,_owners,3,FALSE),"")</f>
        <v/>
      </c>
      <c r="J18" s="5"/>
      <c r="K18" s="34">
        <v>14</v>
      </c>
      <c r="L18" s="35">
        <f t="shared" ca="1" si="0"/>
        <v>0</v>
      </c>
      <c r="N18" s="7"/>
    </row>
    <row r="19" spans="1:18" x14ac:dyDescent="0.2">
      <c r="A19" s="4"/>
      <c r="B19" s="30" t="str">
        <f ca="1">IFERROR(IF(INDEX(_owners_owner,MATCH($B$2,_owners_owner,0)+ROW()-6)=$B$2,INDIRECT("'Owners 2-3'!A"&amp;MATCH($B$2,_owners_owner,0)+ROW()-6), ""),"")</f>
        <v/>
      </c>
      <c r="C19" s="31" t="str">
        <f ca="1">IF(B19="","",IFERROR(VLOOKUP($B19,_contracts,5,FALSE),$O$24*$O$25+1))</f>
        <v/>
      </c>
      <c r="D19" s="6" t="str">
        <f ca="1">IF(B19="","",IFERROR(VLOOKUP($B19,_contracts,4,FALSE),2))</f>
        <v/>
      </c>
      <c r="E19" s="6" t="str">
        <f t="shared" ca="1" si="1"/>
        <v/>
      </c>
      <c r="F19" s="6" t="str">
        <f t="shared" ca="1" si="2"/>
        <v/>
      </c>
      <c r="G19" s="38"/>
      <c r="H19" s="39" t="str">
        <f ca="1">IFERROR(VLOOKUP(B19,_owners,7,FALSE),"")</f>
        <v/>
      </c>
      <c r="I19" s="69" t="str">
        <f ca="1">IFERROR(VLOOKUP(B19,_owners,3,FALSE),"")</f>
        <v/>
      </c>
      <c r="J19" s="5"/>
      <c r="K19" s="34">
        <v>15</v>
      </c>
      <c r="L19" s="35">
        <f t="shared" ca="1" si="0"/>
        <v>0</v>
      </c>
    </row>
    <row r="20" spans="1:18" x14ac:dyDescent="0.2">
      <c r="A20" s="4"/>
      <c r="B20" s="30" t="str">
        <f ca="1">IFERROR(IF(INDEX(_owners_owner,MATCH($B$2,_owners_owner,0)+ROW()-6)=$B$2,INDIRECT("'Owners 2-3'!A"&amp;MATCH($B$2,_owners_owner,0)+ROW()-6), ""),"")</f>
        <v/>
      </c>
      <c r="C20" s="31" t="str">
        <f ca="1">IF(B20="","",IFERROR(VLOOKUP($B20,_contracts,5,FALSE),$O$24*$O$25+1))</f>
        <v/>
      </c>
      <c r="D20" s="6" t="str">
        <f ca="1">IF(B20="","",IFERROR(VLOOKUP($B20,_contracts,4,FALSE),2))</f>
        <v/>
      </c>
      <c r="E20" s="6" t="str">
        <f t="shared" ca="1" si="1"/>
        <v/>
      </c>
      <c r="F20" s="6" t="str">
        <f t="shared" ca="1" si="2"/>
        <v/>
      </c>
      <c r="G20" s="38"/>
      <c r="H20" s="39" t="str">
        <f ca="1">IFERROR(VLOOKUP(B20,_owners,7,FALSE),"")</f>
        <v/>
      </c>
      <c r="I20" s="69" t="str">
        <f ca="1">IFERROR(VLOOKUP(B20,_owners,3,FALSE),"")</f>
        <v/>
      </c>
      <c r="J20" s="5"/>
      <c r="K20" s="34">
        <v>16</v>
      </c>
      <c r="L20" s="35">
        <f t="shared" ca="1" si="0"/>
        <v>0</v>
      </c>
      <c r="N20" s="53" t="s">
        <v>225</v>
      </c>
      <c r="O20" s="54"/>
      <c r="Q20" s="53" t="s">
        <v>20</v>
      </c>
      <c r="R20" s="54"/>
    </row>
    <row r="21" spans="1:18" x14ac:dyDescent="0.2">
      <c r="A21" s="4"/>
      <c r="B21" s="30" t="str">
        <f ca="1">IFERROR(IF(INDEX(_owners_owner,MATCH($B$2,_owners_owner,0)+ROW()-6)=$B$2,INDIRECT("'Owners 2-3'!A"&amp;MATCH($B$2,_owners_owner,0)+ROW()-6), ""),"")</f>
        <v/>
      </c>
      <c r="C21" s="31" t="str">
        <f ca="1">IF(B21="","",IFERROR(VLOOKUP($B21,_contracts,5,FALSE),$O$24*$O$25+1))</f>
        <v/>
      </c>
      <c r="D21" s="6" t="str">
        <f ca="1">IF(B21="","",IFERROR(VLOOKUP($B21,_contracts,4,FALSE),2))</f>
        <v/>
      </c>
      <c r="E21" s="6" t="str">
        <f t="shared" ca="1" si="1"/>
        <v/>
      </c>
      <c r="F21" s="6" t="str">
        <f t="shared" ca="1" si="2"/>
        <v/>
      </c>
      <c r="G21" s="38"/>
      <c r="H21" s="39" t="str">
        <f ca="1">IFERROR(VLOOKUP(B21,_owners,7,FALSE),"")</f>
        <v/>
      </c>
      <c r="I21" s="69" t="str">
        <f ca="1">IFERROR(VLOOKUP(B21,_owners,3,FALSE),"")</f>
        <v/>
      </c>
      <c r="J21" s="5"/>
      <c r="K21" s="34">
        <v>17</v>
      </c>
      <c r="L21" s="35">
        <f t="shared" ca="1" si="0"/>
        <v>0</v>
      </c>
      <c r="N21" s="67" t="s">
        <v>337</v>
      </c>
      <c r="O21" s="65">
        <v>3</v>
      </c>
      <c r="Q21" s="33" t="s">
        <v>17</v>
      </c>
      <c r="R21" s="19" t="s">
        <v>16</v>
      </c>
    </row>
    <row r="22" spans="1:18" x14ac:dyDescent="0.2">
      <c r="A22" s="4"/>
      <c r="B22" s="30" t="str">
        <f ca="1">IFERROR(IF(INDEX(_owners_owner,MATCH($B$2,_owners_owner,0)+ROW()-6)=$B$2,INDIRECT("'Owners 2-3'!A"&amp;MATCH($B$2,_owners_owner,0)+ROW()-6), ""),"")</f>
        <v/>
      </c>
      <c r="C22" s="31" t="str">
        <f ca="1">IF(B22="","",IFERROR(VLOOKUP($B22,_contracts,5,FALSE),$O$24*$O$25+1))</f>
        <v/>
      </c>
      <c r="D22" s="6" t="str">
        <f ca="1">IF(B22="","",IFERROR(VLOOKUP($B22,_contracts,4,FALSE),2))</f>
        <v/>
      </c>
      <c r="E22" s="6" t="str">
        <f t="shared" ca="1" si="1"/>
        <v/>
      </c>
      <c r="F22" s="6" t="str">
        <f t="shared" ca="1" si="2"/>
        <v/>
      </c>
      <c r="G22" s="38"/>
      <c r="H22" s="39" t="str">
        <f ca="1">IFERROR(VLOOKUP(B22,_owners,7,FALSE),"")</f>
        <v/>
      </c>
      <c r="I22" s="69" t="str">
        <f ca="1">IFERROR(VLOOKUP(B22,_owners,3,FALSE),"")</f>
        <v/>
      </c>
      <c r="J22" s="5"/>
      <c r="K22" s="34">
        <v>18</v>
      </c>
      <c r="L22" s="35">
        <f t="shared" ca="1" si="0"/>
        <v>0</v>
      </c>
      <c r="N22" s="68"/>
      <c r="O22" s="66"/>
      <c r="Q22" s="14">
        <v>1</v>
      </c>
      <c r="R22" s="13">
        <f t="shared" ref="R22:R35" si="3">MAX(CEILING(((26-Q22)^3)/10,1),200)</f>
        <v>1563</v>
      </c>
    </row>
    <row r="23" spans="1:18" x14ac:dyDescent="0.2">
      <c r="A23" s="4"/>
      <c r="B23" s="30" t="str">
        <f ca="1">IFERROR(IF(INDEX(_owners_owner,MATCH($B$2,_owners_owner,0)+ROW()-6)=$B$2,INDIRECT("'Owners 2-3'!A"&amp;MATCH($B$2,_owners_owner,0)+ROW()-6), ""),"")</f>
        <v/>
      </c>
      <c r="C23" s="31" t="str">
        <f ca="1">IF(B23="","",IFERROR(VLOOKUP($B23,_contracts,5,FALSE),$O$24*$O$25+1))</f>
        <v/>
      </c>
      <c r="D23" s="6" t="str">
        <f ca="1">IF(B23="","",IFERROR(VLOOKUP($B23,_contracts,4,FALSE),2))</f>
        <v/>
      </c>
      <c r="E23" s="6" t="str">
        <f t="shared" ca="1" si="1"/>
        <v/>
      </c>
      <c r="F23" s="6" t="str">
        <f t="shared" ca="1" si="2"/>
        <v/>
      </c>
      <c r="G23" s="38"/>
      <c r="H23" s="39" t="str">
        <f ca="1">IFERROR(VLOOKUP(B23,_owners,7,FALSE),"")</f>
        <v/>
      </c>
      <c r="I23" s="69" t="str">
        <f ca="1">IFERROR(VLOOKUP(B23,_owners,3,FALSE),"")</f>
        <v/>
      </c>
      <c r="J23" s="5"/>
      <c r="K23" s="34">
        <v>19</v>
      </c>
      <c r="L23" s="35">
        <f t="shared" ca="1" si="0"/>
        <v>0</v>
      </c>
      <c r="N23" s="44" t="s">
        <v>131</v>
      </c>
      <c r="O23" s="42">
        <v>0.5</v>
      </c>
      <c r="Q23" s="14">
        <f t="shared" ref="Q23:Q35" si="4">Q22+1</f>
        <v>2</v>
      </c>
      <c r="R23" s="13">
        <f t="shared" si="3"/>
        <v>1383</v>
      </c>
    </row>
    <row r="24" spans="1:18" x14ac:dyDescent="0.2">
      <c r="A24" s="4"/>
      <c r="B24" s="30" t="str">
        <f ca="1">IFERROR(IF(INDEX(_owners_owner,MATCH($B$2,_owners_owner,0)+ROW()-6)=$B$2,INDIRECT("'Owners 2-3'!A"&amp;MATCH($B$2,_owners_owner,0)+ROW()-6), ""),"")</f>
        <v/>
      </c>
      <c r="C24" s="31" t="str">
        <f ca="1">IF(B24="","",IFERROR(VLOOKUP($B24,_contracts,5,FALSE),$O$24*$O$25+1))</f>
        <v/>
      </c>
      <c r="D24" s="6" t="str">
        <f ca="1">IF(B24="","",IFERROR(VLOOKUP($B24,_contracts,4,FALSE),2))</f>
        <v/>
      </c>
      <c r="E24" s="6" t="str">
        <f t="shared" ca="1" si="1"/>
        <v/>
      </c>
      <c r="F24" s="6" t="str">
        <f t="shared" ca="1" si="2"/>
        <v/>
      </c>
      <c r="G24" s="38"/>
      <c r="H24" s="39" t="str">
        <f ca="1">IFERROR(VLOOKUP(B24,_owners,7,FALSE),"")</f>
        <v/>
      </c>
      <c r="I24" s="69" t="str">
        <f ca="1">IFERROR(VLOOKUP(B24,_owners,3,FALSE),"")</f>
        <v/>
      </c>
      <c r="J24" s="5"/>
      <c r="K24" s="34">
        <v>20</v>
      </c>
      <c r="L24" s="35">
        <f t="shared" ca="1" si="0"/>
        <v>0</v>
      </c>
      <c r="N24" s="45" t="s">
        <v>132</v>
      </c>
      <c r="O24" s="43">
        <v>10</v>
      </c>
      <c r="Q24" s="14">
        <f t="shared" si="4"/>
        <v>3</v>
      </c>
      <c r="R24" s="13">
        <f t="shared" si="3"/>
        <v>1217</v>
      </c>
    </row>
    <row r="25" spans="1:18" x14ac:dyDescent="0.2">
      <c r="A25" s="4"/>
      <c r="B25" s="30" t="str">
        <f ca="1">IFERROR(IF(INDEX(_owners_owner,MATCH($B$2,_owners_owner,0)+ROW()-6)=$B$2,INDIRECT("'Owners 2-3'!A"&amp;MATCH($B$2,_owners_owner,0)+ROW()-6), ""),"")</f>
        <v/>
      </c>
      <c r="C25" s="31" t="str">
        <f ca="1">IF(B25="","",IFERROR(VLOOKUP($B25,_contracts,5,FALSE),$O$24*$O$25+1))</f>
        <v/>
      </c>
      <c r="D25" s="6" t="str">
        <f ca="1">IF(B25="","",IFERROR(VLOOKUP($B25,_contracts,4,FALSE),2))</f>
        <v/>
      </c>
      <c r="E25" s="6" t="str">
        <f t="shared" ca="1" si="1"/>
        <v/>
      </c>
      <c r="F25" s="6" t="str">
        <f t="shared" ca="1" si="2"/>
        <v/>
      </c>
      <c r="G25" s="38"/>
      <c r="H25" s="39" t="str">
        <f ca="1">IFERROR(VLOOKUP(B25,_owners,7,FALSE),"")</f>
        <v/>
      </c>
      <c r="I25" s="69" t="str">
        <f ca="1">IFERROR(VLOOKUP(B25,_owners,3,FALSE),"")</f>
        <v/>
      </c>
      <c r="J25" s="5"/>
      <c r="K25" s="34">
        <v>21</v>
      </c>
      <c r="L25" s="35">
        <f t="shared" ca="1" si="0"/>
        <v>0</v>
      </c>
      <c r="N25" s="46" t="s">
        <v>133</v>
      </c>
      <c r="O25" s="43">
        <v>25</v>
      </c>
      <c r="Q25" s="14">
        <f t="shared" si="4"/>
        <v>4</v>
      </c>
      <c r="R25" s="13">
        <f t="shared" si="3"/>
        <v>1065</v>
      </c>
    </row>
    <row r="26" spans="1:18" x14ac:dyDescent="0.2">
      <c r="A26" s="4"/>
      <c r="B26" s="30" t="str">
        <f ca="1">IFERROR(IF(INDEX(_owners_owner,MATCH($B$2,_owners_owner,0)+ROW()-6)=$B$2,INDIRECT("'Owners 2-3'!A"&amp;MATCH($B$2,_owners_owner,0)+ROW()-6), ""),"")</f>
        <v/>
      </c>
      <c r="C26" s="31" t="str">
        <f ca="1">IF(B26="","",IFERROR(VLOOKUP($B26,_contracts,5,FALSE),$O$24*$O$25+1))</f>
        <v/>
      </c>
      <c r="D26" s="6" t="str">
        <f ca="1">IF(B26="","",IFERROR(VLOOKUP($B26,_contracts,4,FALSE),2))</f>
        <v/>
      </c>
      <c r="E26" s="6" t="str">
        <f t="shared" ca="1" si="1"/>
        <v/>
      </c>
      <c r="F26" s="6" t="str">
        <f t="shared" ca="1" si="2"/>
        <v/>
      </c>
      <c r="G26" s="38"/>
      <c r="H26" s="39" t="str">
        <f ca="1">IFERROR(VLOOKUP(B26,_owners,7,FALSE),"")</f>
        <v/>
      </c>
      <c r="I26" s="69" t="str">
        <f ca="1">IFERROR(VLOOKUP(B26,_owners,3,FALSE),"")</f>
        <v/>
      </c>
      <c r="J26" s="5"/>
      <c r="K26" s="34">
        <v>22</v>
      </c>
      <c r="L26" s="35">
        <f t="shared" ca="1" si="0"/>
        <v>0</v>
      </c>
      <c r="Q26" s="14">
        <f t="shared" si="4"/>
        <v>5</v>
      </c>
      <c r="R26" s="13">
        <f t="shared" si="3"/>
        <v>927</v>
      </c>
    </row>
    <row r="27" spans="1:18" x14ac:dyDescent="0.2">
      <c r="A27" s="4"/>
      <c r="B27" s="30" t="str">
        <f ca="1">IFERROR(IF(INDEX(_owners_owner,MATCH($B$2,_owners_owner,0)+ROW()-6)=$B$2,INDIRECT("'Owners 2-3'!A"&amp;MATCH($B$2,_owners_owner,0)+ROW()-6), ""),"")</f>
        <v/>
      </c>
      <c r="C27" s="31" t="str">
        <f ca="1">IF(B27="","",IFERROR(VLOOKUP($B27,_contracts,5,FALSE),$O$24*$O$25+1))</f>
        <v/>
      </c>
      <c r="D27" s="6" t="str">
        <f ca="1">IF(B27="","",IFERROR(VLOOKUP($B27,_contracts,4,FALSE),2))</f>
        <v/>
      </c>
      <c r="E27" s="6" t="str">
        <f t="shared" ca="1" si="1"/>
        <v/>
      </c>
      <c r="F27" s="6" t="str">
        <f t="shared" ca="1" si="2"/>
        <v/>
      </c>
      <c r="G27" s="38"/>
      <c r="H27" s="39" t="str">
        <f ca="1">IFERROR(VLOOKUP(B27,_owners,7,FALSE),"")</f>
        <v/>
      </c>
      <c r="I27" s="69" t="str">
        <f ca="1">IFERROR(VLOOKUP(B27,_owners,3,FALSE),"")</f>
        <v/>
      </c>
      <c r="J27" s="5"/>
      <c r="K27" s="34">
        <v>23</v>
      </c>
      <c r="L27" s="35">
        <f t="shared" ca="1" si="0"/>
        <v>0</v>
      </c>
      <c r="N27" s="53" t="s">
        <v>226</v>
      </c>
      <c r="O27" s="54"/>
      <c r="Q27" s="14">
        <f t="shared" si="4"/>
        <v>6</v>
      </c>
      <c r="R27" s="13">
        <f t="shared" si="3"/>
        <v>800</v>
      </c>
    </row>
    <row r="28" spans="1:18" x14ac:dyDescent="0.2">
      <c r="A28" s="4"/>
      <c r="B28" s="30" t="str">
        <f ca="1">IFERROR(IF(INDEX(_owners_owner,MATCH($B$2,_owners_owner,0)+ROW()-6)=$B$2,INDIRECT("'Owners 2-3'!A"&amp;MATCH($B$2,_owners_owner,0)+ROW()-6), ""),"")</f>
        <v/>
      </c>
      <c r="C28" s="31" t="str">
        <f ca="1">IF(B28="","",IFERROR(VLOOKUP($B28,_contracts,5,FALSE),$O$24*$O$25+1))</f>
        <v/>
      </c>
      <c r="D28" s="6" t="str">
        <f ca="1">IF(B28="","",IFERROR(VLOOKUP($B28,_contracts,4,FALSE),2))</f>
        <v/>
      </c>
      <c r="E28" s="6" t="str">
        <f t="shared" ca="1" si="1"/>
        <v/>
      </c>
      <c r="F28" s="6" t="str">
        <f t="shared" ca="1" si="2"/>
        <v/>
      </c>
      <c r="G28" s="38"/>
      <c r="H28" s="39" t="str">
        <f ca="1">IFERROR(VLOOKUP(B28,_owners,7,FALSE),"")</f>
        <v/>
      </c>
      <c r="I28" s="69" t="str">
        <f ca="1">IFERROR(VLOOKUP(B28,_owners,3,FALSE),"")</f>
        <v/>
      </c>
      <c r="J28" s="5"/>
      <c r="K28" s="34">
        <v>24</v>
      </c>
      <c r="L28" s="35">
        <f t="shared" ca="1" si="0"/>
        <v>0</v>
      </c>
      <c r="N28" s="18" t="s">
        <v>134</v>
      </c>
      <c r="O28" s="17">
        <f>COUNTIF(G:G,"x")</f>
        <v>0</v>
      </c>
      <c r="Q28" s="14">
        <f t="shared" si="4"/>
        <v>7</v>
      </c>
      <c r="R28" s="13">
        <f t="shared" si="3"/>
        <v>686</v>
      </c>
    </row>
    <row r="29" spans="1:18" x14ac:dyDescent="0.2">
      <c r="A29" s="4"/>
      <c r="B29" s="30" t="str">
        <f ca="1">IFERROR(IF(INDEX(_owners_owner,MATCH($B$2,_owners_owner,0)+ROW()-6)=$B$2,INDIRECT("'Owners 2-3'!A"&amp;MATCH($B$2,_owners_owner,0)+ROW()-6), ""),"")</f>
        <v/>
      </c>
      <c r="C29" s="31" t="str">
        <f ca="1">IF(B29="","",IFERROR(VLOOKUP($B29,_contracts,5,FALSE),$O$24*$O$25+1))</f>
        <v/>
      </c>
      <c r="D29" s="6" t="str">
        <f ca="1">IF(B29="","",IFERROR(VLOOKUP($B29,_contracts,4,FALSE),2))</f>
        <v/>
      </c>
      <c r="E29" s="6" t="str">
        <f t="shared" ca="1" si="1"/>
        <v/>
      </c>
      <c r="F29" s="6" t="str">
        <f t="shared" ca="1" si="2"/>
        <v/>
      </c>
      <c r="G29" s="38"/>
      <c r="H29" s="39" t="str">
        <f ca="1">IFERROR(VLOOKUP(B29,_owners,7,FALSE),"")</f>
        <v/>
      </c>
      <c r="I29" s="69" t="str">
        <f ca="1">IFERROR(VLOOKUP(B29,_owners,3,FALSE),"")</f>
        <v/>
      </c>
      <c r="J29" s="5"/>
      <c r="K29" s="47">
        <v>25</v>
      </c>
      <c r="L29" s="48">
        <f t="shared" ca="1" si="0"/>
        <v>0</v>
      </c>
      <c r="N29" s="16" t="s">
        <v>135</v>
      </c>
      <c r="O29" s="26">
        <f>CEILING(O23*(SUM(R22:R35)+200*(O25-COUNT(R22:R35))), 1)</f>
        <v>6180</v>
      </c>
      <c r="Q29" s="14">
        <f t="shared" si="4"/>
        <v>8</v>
      </c>
      <c r="R29" s="13">
        <f t="shared" si="3"/>
        <v>584</v>
      </c>
    </row>
    <row r="30" spans="1:18" x14ac:dyDescent="0.2">
      <c r="B30" s="30" t="str">
        <f ca="1">IFERROR(IF(INDEX(_owners_owner,MATCH($B$2,_owners_owner,0)+ROW()-6)=$B$2,INDIRECT("'Owners 2-3'!A"&amp;MATCH($B$2,_owners_owner,0)+ROW()-6), ""),"")</f>
        <v/>
      </c>
      <c r="C30" s="31" t="str">
        <f ca="1">IF(B30="","",IFERROR(VLOOKUP($B30,_contracts,5,FALSE),$O$24*$O$25+1))</f>
        <v/>
      </c>
      <c r="D30" s="6" t="str">
        <f ca="1">IF(B30="","",IFERROR(VLOOKUP($B30,_contracts,4,FALSE),2))</f>
        <v/>
      </c>
      <c r="E30" s="6" t="str">
        <f t="shared" ca="1" si="1"/>
        <v/>
      </c>
      <c r="F30" s="6" t="str">
        <f t="shared" ca="1" si="2"/>
        <v/>
      </c>
      <c r="G30" s="38"/>
      <c r="H30" s="39" t="str">
        <f ca="1">IFERROR(VLOOKUP(B30,_owners,7,FALSE),"")</f>
        <v/>
      </c>
      <c r="I30" s="69" t="str">
        <f ca="1">IFERROR(VLOOKUP(B30,_owners,3,FALSE),"")</f>
        <v/>
      </c>
      <c r="J30" s="5"/>
      <c r="K30" s="50">
        <v>26</v>
      </c>
      <c r="L30" s="51">
        <f t="shared" ca="1" si="0"/>
        <v>0</v>
      </c>
      <c r="N30" s="16" t="s">
        <v>136</v>
      </c>
      <c r="O30" s="26">
        <f>SUMIF(G:G,"x",F:F)</f>
        <v>0</v>
      </c>
      <c r="Q30" s="14">
        <f t="shared" si="4"/>
        <v>9</v>
      </c>
      <c r="R30" s="13">
        <f t="shared" si="3"/>
        <v>492</v>
      </c>
    </row>
    <row r="31" spans="1:18" x14ac:dyDescent="0.2">
      <c r="B31" s="30" t="str">
        <f ca="1">IFERROR(IF(INDEX(_owners_owner,MATCH($B$2,_owners_owner,0)+ROW()-6)=$B$2,INDIRECT("'Owners 2-3'!A"&amp;MATCH($B$2,_owners_owner,0)+ROW()-6), ""),"")</f>
        <v/>
      </c>
      <c r="C31" s="31" t="str">
        <f ca="1">IF(B31="","",IFERROR(VLOOKUP($B31,_contracts,5,FALSE),$O$24*$O$25+1))</f>
        <v/>
      </c>
      <c r="D31" s="6" t="str">
        <f ca="1">IF(B31="","",IFERROR(VLOOKUP($B31,_contracts,4,FALSE),2))</f>
        <v/>
      </c>
      <c r="E31" s="6" t="str">
        <f t="shared" ca="1" si="1"/>
        <v/>
      </c>
      <c r="F31" s="6" t="str">
        <f t="shared" ca="1" si="2"/>
        <v/>
      </c>
      <c r="G31" s="38"/>
      <c r="H31" s="39" t="str">
        <f ca="1">IFERROR(VLOOKUP(B31,_owners,7,FALSE),"")</f>
        <v/>
      </c>
      <c r="I31" s="69" t="str">
        <f ca="1">IFERROR(VLOOKUP(B31,_owners,3,FALSE),"")</f>
        <v/>
      </c>
      <c r="J31" s="5"/>
      <c r="K31" s="50">
        <v>27</v>
      </c>
      <c r="L31" s="51">
        <f t="shared" ca="1" si="0"/>
        <v>0</v>
      </c>
      <c r="N31" s="27" t="s">
        <v>137</v>
      </c>
      <c r="O31" s="28">
        <f>O29-O30</f>
        <v>6180</v>
      </c>
      <c r="Q31" s="14">
        <f t="shared" si="4"/>
        <v>10</v>
      </c>
      <c r="R31" s="13">
        <f t="shared" si="3"/>
        <v>410</v>
      </c>
    </row>
    <row r="32" spans="1:18" x14ac:dyDescent="0.2">
      <c r="B32" s="30" t="str">
        <f ca="1">IFERROR(IF(INDEX(_owners_owner,MATCH($B$2,_owners_owner,0)+ROW()-6)=$B$2,INDIRECT("'Owners 2-3'!A"&amp;MATCH($B$2,_owners_owner,0)+ROW()-6), ""),"")</f>
        <v/>
      </c>
      <c r="C32" s="31" t="str">
        <f ca="1">IF(B32="","",IFERROR(VLOOKUP($B32,_contracts,5,FALSE),$O$24*$O$25+1))</f>
        <v/>
      </c>
      <c r="D32" s="6" t="str">
        <f ca="1">IF(B32="","",IFERROR(VLOOKUP($B32,_contracts,4,FALSE),2))</f>
        <v/>
      </c>
      <c r="E32" s="6" t="str">
        <f t="shared" ca="1" si="1"/>
        <v/>
      </c>
      <c r="F32" s="6" t="str">
        <f t="shared" ca="1" si="2"/>
        <v/>
      </c>
      <c r="G32" s="38"/>
      <c r="H32" s="39" t="str">
        <f ca="1">IFERROR(VLOOKUP(B32,_owners,7,FALSE),"")</f>
        <v/>
      </c>
      <c r="I32" s="69" t="str">
        <f ca="1">IFERROR(VLOOKUP(B32,_owners,3,FALSE),"")</f>
        <v/>
      </c>
      <c r="J32" s="5"/>
      <c r="K32" s="50">
        <v>28</v>
      </c>
      <c r="L32" s="51">
        <f t="shared" ca="1" si="0"/>
        <v>0</v>
      </c>
      <c r="Q32" s="14">
        <f t="shared" si="4"/>
        <v>11</v>
      </c>
      <c r="R32" s="13">
        <f t="shared" si="3"/>
        <v>338</v>
      </c>
    </row>
    <row r="33" spans="2:18" x14ac:dyDescent="0.2">
      <c r="B33" s="30" t="str">
        <f ca="1">IFERROR(IF(INDEX(_owners_owner,MATCH($B$2,_owners_owner,0)+ROW()-6)=$B$2,INDIRECT("'Owners 2-3'!A"&amp;MATCH($B$2,_owners_owner,0)+ROW()-6), ""),"")</f>
        <v/>
      </c>
      <c r="C33" s="31" t="str">
        <f ca="1">IF(B33="","",IFERROR(VLOOKUP($B33,_contracts,5,FALSE),$O$24*$O$25+1))</f>
        <v/>
      </c>
      <c r="D33" s="6" t="str">
        <f ca="1">IF(B33="","",IFERROR(VLOOKUP($B33,_contracts,4,FALSE),2))</f>
        <v/>
      </c>
      <c r="E33" s="6" t="str">
        <f t="shared" ca="1" si="1"/>
        <v/>
      </c>
      <c r="F33" s="6" t="str">
        <f t="shared" ca="1" si="2"/>
        <v/>
      </c>
      <c r="G33" s="38"/>
      <c r="H33" s="39" t="str">
        <f ca="1">IFERROR(VLOOKUP(B33,_owners,7,FALSE),"")</f>
        <v/>
      </c>
      <c r="I33" s="69" t="str">
        <f ca="1">IFERROR(VLOOKUP(B33,_owners,3,FALSE),"")</f>
        <v/>
      </c>
      <c r="J33" s="5"/>
      <c r="K33" s="50">
        <v>29</v>
      </c>
      <c r="L33" s="51">
        <f t="shared" ca="1" si="0"/>
        <v>0</v>
      </c>
      <c r="Q33" s="14">
        <f t="shared" si="4"/>
        <v>12</v>
      </c>
      <c r="R33" s="13">
        <f t="shared" si="3"/>
        <v>275</v>
      </c>
    </row>
    <row r="34" spans="2:18" x14ac:dyDescent="0.2">
      <c r="B34" s="30" t="str">
        <f ca="1">IFERROR(IF(INDEX(_owners_owner,MATCH($B$2,_owners_owner,0)+ROW()-6)=$B$2,INDIRECT("'Owners 2-3'!A"&amp;MATCH($B$2,_owners_owner,0)+ROW()-6), ""),"")</f>
        <v/>
      </c>
      <c r="C34" s="31" t="str">
        <f ca="1">IF(B34="","",IFERROR(VLOOKUP($B34,_contracts,5,FALSE),$O$24*$O$25+1))</f>
        <v/>
      </c>
      <c r="D34" s="6" t="str">
        <f ca="1">IF(B34="","",IFERROR(VLOOKUP($B34,_contracts,4,FALSE),2))</f>
        <v/>
      </c>
      <c r="E34" s="6" t="str">
        <f t="shared" ca="1" si="1"/>
        <v/>
      </c>
      <c r="F34" s="6" t="str">
        <f t="shared" ca="1" si="2"/>
        <v/>
      </c>
      <c r="G34" s="38"/>
      <c r="H34" s="39" t="str">
        <f ca="1">IFERROR(VLOOKUP(B34,_owners,7,FALSE),"")</f>
        <v/>
      </c>
      <c r="I34" s="69" t="str">
        <f ca="1">IFERROR(VLOOKUP(B34,_owners,3,FALSE),"")</f>
        <v/>
      </c>
      <c r="J34" s="5"/>
      <c r="K34" s="50">
        <v>30</v>
      </c>
      <c r="L34" s="51">
        <f t="shared" ca="1" si="0"/>
        <v>0</v>
      </c>
      <c r="Q34" s="14">
        <f t="shared" si="4"/>
        <v>13</v>
      </c>
      <c r="R34" s="13">
        <f t="shared" si="3"/>
        <v>220</v>
      </c>
    </row>
    <row r="35" spans="2:18" x14ac:dyDescent="0.2">
      <c r="B35" s="30" t="str">
        <f ca="1">IFERROR(IF(INDEX(_owners_owner,MATCH($B$2,_owners_owner,0)+ROW()-6)=$B$2,INDIRECT("'Owners 2-3'!A"&amp;MATCH($B$2,_owners_owner,0)+ROW()-6), ""),"")</f>
        <v/>
      </c>
      <c r="C35" s="31" t="str">
        <f ca="1">IF(B35="","",IFERROR(VLOOKUP($B35,_contracts,5,FALSE),$O$24*$O$25+1))</f>
        <v/>
      </c>
      <c r="D35" s="6" t="str">
        <f ca="1">IF(B35="","",IFERROR(VLOOKUP($B35,_contracts,4,FALSE),2))</f>
        <v/>
      </c>
      <c r="E35" s="6" t="str">
        <f t="shared" ca="1" si="1"/>
        <v/>
      </c>
      <c r="F35" s="6" t="str">
        <f t="shared" ca="1" si="2"/>
        <v/>
      </c>
      <c r="G35" s="38"/>
      <c r="H35" s="39" t="str">
        <f ca="1">IFERROR(VLOOKUP(B35,_owners,7,FALSE),"")</f>
        <v/>
      </c>
      <c r="I35" s="69" t="str">
        <f ca="1">IFERROR(VLOOKUP(B35,_owners,3,FALSE),"")</f>
        <v/>
      </c>
      <c r="J35" s="5"/>
      <c r="K35" s="52">
        <v>31</v>
      </c>
      <c r="L35" s="49">
        <f t="shared" ca="1" si="0"/>
        <v>0</v>
      </c>
      <c r="Q35" s="14">
        <f t="shared" si="4"/>
        <v>14</v>
      </c>
      <c r="R35" s="13">
        <f t="shared" si="3"/>
        <v>200</v>
      </c>
    </row>
    <row r="36" spans="2:18" x14ac:dyDescent="0.2">
      <c r="B36" s="30" t="str">
        <f ca="1">IFERROR(IF(INDEX(_owners_owner,MATCH($B$2,_owners_owner,0)+ROW()-6)=$B$2,INDIRECT("'Owners 2-3'!A"&amp;MATCH($B$2,_owners_owner,0)+ROW()-6), ""),"")</f>
        <v/>
      </c>
      <c r="C36" s="31" t="str">
        <f ca="1">IF(B36="","",IFERROR(VLOOKUP($B36,_contracts,5,FALSE),$O$24*$O$25+1))</f>
        <v/>
      </c>
      <c r="D36" s="6" t="str">
        <f ca="1">IF(B36="","",IFERROR(VLOOKUP($B36,_contracts,4,FALSE),2))</f>
        <v/>
      </c>
      <c r="E36" s="6" t="str">
        <f t="shared" ca="1" si="1"/>
        <v/>
      </c>
      <c r="F36" s="6" t="str">
        <f t="shared" ca="1" si="2"/>
        <v/>
      </c>
      <c r="G36" s="38"/>
      <c r="H36" s="39" t="str">
        <f ca="1">IFERROR(VLOOKUP(B36,_owners,7,FALSE),"")</f>
        <v/>
      </c>
      <c r="I36" s="69" t="str">
        <f ca="1">IFERROR(VLOOKUP(B36,_owners,3,FALSE),"")</f>
        <v/>
      </c>
      <c r="J36" s="5"/>
      <c r="Q36" s="12" t="s">
        <v>6</v>
      </c>
      <c r="R36" s="11">
        <f>R35</f>
        <v>200</v>
      </c>
    </row>
    <row r="37" spans="2:18" x14ac:dyDescent="0.2">
      <c r="B37" s="30" t="str">
        <f ca="1">IFERROR(IF(INDEX(_owners_owner,MATCH($B$2,_owners_owner,0)+ROW()-6)=$B$2,INDIRECT("'Owners 2-3'!A"&amp;MATCH($B$2,_owners_owner,0)+ROW()-6), ""),"")</f>
        <v/>
      </c>
      <c r="C37" s="31" t="str">
        <f ca="1">IF(B37="","",IFERROR(VLOOKUP($B37,_contracts,5,FALSE),$O$24*$O$25+1))</f>
        <v/>
      </c>
      <c r="D37" s="6" t="str">
        <f ca="1">IF(B37="","",IFERROR(VLOOKUP($B37,_contracts,4,FALSE),2))</f>
        <v/>
      </c>
      <c r="E37" s="6" t="str">
        <f t="shared" ca="1" si="1"/>
        <v/>
      </c>
      <c r="F37" s="6" t="str">
        <f t="shared" ca="1" si="2"/>
        <v/>
      </c>
      <c r="G37" s="38"/>
      <c r="H37" s="39" t="str">
        <f ca="1">IFERROR(VLOOKUP(B37,_owners,7,FALSE),"")</f>
        <v/>
      </c>
      <c r="I37" s="69" t="str">
        <f ca="1">IFERROR(VLOOKUP(B37,_owners,3,FALSE),"")</f>
        <v/>
      </c>
      <c r="J37" s="5"/>
    </row>
    <row r="38" spans="2:18" x14ac:dyDescent="0.2">
      <c r="B38" s="30" t="str">
        <f ca="1">IFERROR(IF(INDEX(_owners_owner,MATCH($B$2,_owners_owner,0)+ROW()-6)=$B$2,INDIRECT("'Owners 2-3'!A"&amp;MATCH($B$2,_owners_owner,0)+ROW()-6), ""),"")</f>
        <v/>
      </c>
      <c r="C38" s="31" t="str">
        <f ca="1">IF(B38="","",IFERROR(VLOOKUP($B38,_contracts,5,FALSE),$O$24*$O$25+1))</f>
        <v/>
      </c>
      <c r="D38" s="6" t="str">
        <f ca="1">IF(B38="","",IFERROR(VLOOKUP($B38,_contracts,4,FALSE),2))</f>
        <v/>
      </c>
      <c r="E38" s="6" t="str">
        <f t="shared" ca="1" si="1"/>
        <v/>
      </c>
      <c r="F38" s="6" t="str">
        <f t="shared" ca="1" si="2"/>
        <v/>
      </c>
      <c r="G38" s="38"/>
      <c r="H38" s="39" t="str">
        <f ca="1">IFERROR(VLOOKUP(B38,_owners,7,FALSE),"")</f>
        <v/>
      </c>
      <c r="I38" s="69" t="str">
        <f ca="1">IFERROR(VLOOKUP(B38,_owners,3,FALSE),"")</f>
        <v/>
      </c>
      <c r="J38" s="5"/>
    </row>
    <row r="39" spans="2:18" x14ac:dyDescent="0.2">
      <c r="B39" s="30" t="str">
        <f ca="1">IFERROR(IF(INDEX(_owners_owner,MATCH($B$2,_owners_owner,0)+ROW()-6)=$B$2,INDIRECT("'Owners 2-3'!A"&amp;MATCH($B$2,_owners_owner,0)+ROW()-6), ""),"")</f>
        <v/>
      </c>
      <c r="C39" s="31" t="str">
        <f ca="1">IF(B39="","",IFERROR(VLOOKUP($B39,_contracts,5,FALSE),$O$24*$O$25+1))</f>
        <v/>
      </c>
      <c r="D39" s="6" t="str">
        <f ca="1">IF(B39="","",IFERROR(VLOOKUP($B39,_contracts,4,FALSE),2))</f>
        <v/>
      </c>
      <c r="E39" s="6" t="str">
        <f t="shared" ca="1" si="1"/>
        <v/>
      </c>
      <c r="F39" s="6" t="str">
        <f t="shared" ca="1" si="2"/>
        <v/>
      </c>
      <c r="G39" s="38"/>
      <c r="H39" s="39" t="str">
        <f ca="1">IFERROR(VLOOKUP(B39,_owners,7,FALSE),"")</f>
        <v/>
      </c>
      <c r="I39" s="69" t="str">
        <f ca="1">IFERROR(VLOOKUP(B39,_owners,3,FALSE),"")</f>
        <v/>
      </c>
    </row>
    <row r="40" spans="2:18" x14ac:dyDescent="0.2">
      <c r="B40" s="30" t="str">
        <f ca="1">IFERROR(IF(INDEX(_owners_owner,MATCH($B$2,_owners_owner,0)+ROW()-6)=$B$2,INDIRECT("'Owners 2-3'!A"&amp;MATCH($B$2,_owners_owner,0)+ROW()-6), ""),"")</f>
        <v/>
      </c>
      <c r="C40" s="31" t="str">
        <f ca="1">IF(B40="","",IFERROR(VLOOKUP($B40,_contracts,5,FALSE),$O$24*$O$25+1))</f>
        <v/>
      </c>
      <c r="D40" s="6" t="str">
        <f ca="1">IF(B40="","",IFERROR(VLOOKUP($B40,_contracts,4,FALSE),2))</f>
        <v/>
      </c>
      <c r="E40" s="6" t="str">
        <f t="shared" ca="1" si="1"/>
        <v/>
      </c>
      <c r="F40" s="6" t="str">
        <f t="shared" ca="1" si="2"/>
        <v/>
      </c>
      <c r="G40" s="38"/>
      <c r="H40" s="39" t="str">
        <f ca="1">IFERROR(VLOOKUP(B40,_owners,7,FALSE),"")</f>
        <v/>
      </c>
      <c r="I40" s="69" t="str">
        <f ca="1">IFERROR(VLOOKUP(B40,_owners,3,FALSE),"")</f>
        <v/>
      </c>
    </row>
  </sheetData>
  <mergeCells count="10">
    <mergeCell ref="N27:O27"/>
    <mergeCell ref="Q20:R20"/>
    <mergeCell ref="B4:G4"/>
    <mergeCell ref="B2:G2"/>
    <mergeCell ref="N20:O20"/>
    <mergeCell ref="H4:H5"/>
    <mergeCell ref="K2:L3"/>
    <mergeCell ref="O21:O22"/>
    <mergeCell ref="N21:N22"/>
    <mergeCell ref="I4:I5"/>
  </mergeCells>
  <conditionalFormatting sqref="D6:D40">
    <cfRule type="cellIs" dxfId="2" priority="2" stopIfTrue="1" operator="greaterThan">
      <formula>3</formula>
    </cfRule>
    <cfRule type="cellIs" dxfId="1" priority="3" stopIfTrue="1" operator="equal">
      <formula>3</formula>
    </cfRule>
  </conditionalFormatting>
  <conditionalFormatting sqref="O31">
    <cfRule type="cellIs" dxfId="0" priority="1" stopIfTrue="1" operator="lessThan">
      <formula>0</formula>
    </cfRule>
  </conditionalFormatting>
  <dataValidations count="1">
    <dataValidation type="list" showInputMessage="1" showErrorMessage="1" sqref="O21:O22">
      <formula1>_num_rds</formula1>
    </dataValidation>
  </dataValidations>
  <pageMargins left="0.75" right="0.75" top="1" bottom="1" header="0.5" footer="0.5"/>
  <pageSetup orientation="portrait" horizontalDpi="4294967293" verticalDpi="300" r:id="rId1"/>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51"/>
  <sheetViews>
    <sheetView workbookViewId="0">
      <pane ySplit="1" topLeftCell="A2" activePane="bottomLeft" state="frozen"/>
      <selection activeCell="E2" sqref="E2:J2"/>
      <selection pane="bottomLeft" activeCell="A2" sqref="A2"/>
    </sheetView>
  </sheetViews>
  <sheetFormatPr defaultRowHeight="12.75" x14ac:dyDescent="0.2"/>
  <cols>
    <col min="1" max="1" width="19.42578125" bestFit="1" customWidth="1"/>
    <col min="2" max="2" width="12.85546875" style="41" bestFit="1" customWidth="1"/>
    <col min="3" max="3" width="19.28515625" style="41" bestFit="1" customWidth="1"/>
    <col min="4" max="4" width="19.85546875" style="41" bestFit="1" customWidth="1"/>
    <col min="5" max="5" width="23.7109375" style="41" bestFit="1" customWidth="1"/>
  </cols>
  <sheetData>
    <row r="1" spans="1:5" x14ac:dyDescent="0.2">
      <c r="A1" t="s">
        <v>19</v>
      </c>
      <c r="B1" s="40" t="s">
        <v>407</v>
      </c>
      <c r="C1" s="40" t="s">
        <v>408</v>
      </c>
      <c r="D1" s="40" t="s">
        <v>409</v>
      </c>
      <c r="E1" s="40" t="s">
        <v>410</v>
      </c>
    </row>
    <row r="2" spans="1:5" x14ac:dyDescent="0.2">
      <c r="A2" t="s">
        <v>21</v>
      </c>
      <c r="B2" s="41">
        <v>128</v>
      </c>
      <c r="C2" s="41">
        <f>IFERROR(VLOOKUP(A2,'Owners 2-3'!$A$1:$G$344,7,FALSE),"-")</f>
        <v>250</v>
      </c>
      <c r="D2" s="41">
        <v>2</v>
      </c>
      <c r="E2" s="41">
        <f t="shared" ref="E2:E65" si="0">IF(D2&gt;3,MIN(C2,B2),B2)</f>
        <v>128</v>
      </c>
    </row>
    <row r="3" spans="1:5" x14ac:dyDescent="0.2">
      <c r="A3" t="s">
        <v>211</v>
      </c>
      <c r="B3" s="41">
        <v>167</v>
      </c>
      <c r="C3" s="41" t="str">
        <f>IFERROR(VLOOKUP(A3,'Owners 2-3'!$A$1:$G$344,7,FALSE),"-")</f>
        <v>-</v>
      </c>
      <c r="D3" s="41">
        <v>2</v>
      </c>
      <c r="E3" s="41">
        <f t="shared" si="0"/>
        <v>167</v>
      </c>
    </row>
    <row r="4" spans="1:5" x14ac:dyDescent="0.2">
      <c r="A4" t="s">
        <v>148</v>
      </c>
      <c r="B4" s="41">
        <v>43</v>
      </c>
      <c r="C4" s="41">
        <f>IFERROR(VLOOKUP(A4,'Owners 2-3'!$A$1:$G$344,7,FALSE),"-")</f>
        <v>163</v>
      </c>
      <c r="D4" s="41">
        <v>5</v>
      </c>
      <c r="E4" s="41">
        <f t="shared" si="0"/>
        <v>43</v>
      </c>
    </row>
    <row r="5" spans="1:5" x14ac:dyDescent="0.2">
      <c r="A5" t="s">
        <v>312</v>
      </c>
      <c r="B5" s="41">
        <v>251</v>
      </c>
      <c r="C5" s="41">
        <f>IFERROR(VLOOKUP(A5,'Owners 2-3'!$A$1:$G$344,7,FALSE),"-")</f>
        <v>106</v>
      </c>
      <c r="D5" s="41">
        <v>3</v>
      </c>
      <c r="E5" s="41">
        <f t="shared" si="0"/>
        <v>251</v>
      </c>
    </row>
    <row r="6" spans="1:5" x14ac:dyDescent="0.2">
      <c r="A6" t="s">
        <v>22</v>
      </c>
      <c r="B6" s="41">
        <v>184</v>
      </c>
      <c r="C6" s="41">
        <f>IFERROR(VLOOKUP(A6,'Owners 2-3'!$A$1:$G$344,7,FALSE),"-")</f>
        <v>379</v>
      </c>
      <c r="D6" s="41">
        <v>2</v>
      </c>
      <c r="E6" s="41">
        <f t="shared" si="0"/>
        <v>184</v>
      </c>
    </row>
    <row r="7" spans="1:5" x14ac:dyDescent="0.2">
      <c r="A7" t="s">
        <v>14</v>
      </c>
      <c r="B7" s="41">
        <v>1</v>
      </c>
      <c r="C7" s="41">
        <f>IFERROR(VLOOKUP(A7,'Owners 2-3'!$A$1:$G$344,7,FALSE),"-")</f>
        <v>5</v>
      </c>
      <c r="D7" s="41">
        <v>2</v>
      </c>
      <c r="E7" s="41">
        <f t="shared" si="0"/>
        <v>1</v>
      </c>
    </row>
    <row r="8" spans="1:5" x14ac:dyDescent="0.2">
      <c r="A8" t="s">
        <v>23</v>
      </c>
      <c r="B8" s="41">
        <v>124</v>
      </c>
      <c r="C8" s="41">
        <f>IFERROR(VLOOKUP(A8,'Owners 2-3'!$A$1:$G$344,7,FALSE),"-")</f>
        <v>291</v>
      </c>
      <c r="D8" s="41">
        <v>4</v>
      </c>
      <c r="E8" s="41">
        <f t="shared" si="0"/>
        <v>124</v>
      </c>
    </row>
    <row r="9" spans="1:5" x14ac:dyDescent="0.2">
      <c r="A9" t="s">
        <v>24</v>
      </c>
      <c r="B9" s="41">
        <v>251</v>
      </c>
      <c r="C9" s="41">
        <f>IFERROR(VLOOKUP(A9,'Owners 2-3'!$A$1:$G$344,7,FALSE),"-")</f>
        <v>66</v>
      </c>
      <c r="D9" s="41">
        <v>3</v>
      </c>
      <c r="E9" s="41">
        <f t="shared" si="0"/>
        <v>251</v>
      </c>
    </row>
    <row r="10" spans="1:5" x14ac:dyDescent="0.2">
      <c r="A10" t="s">
        <v>235</v>
      </c>
      <c r="B10" s="41">
        <v>33</v>
      </c>
      <c r="C10" s="41">
        <f>IFERROR(VLOOKUP(A10,'Owners 2-3'!$A$1:$G$344,7,FALSE),"-")</f>
        <v>52</v>
      </c>
      <c r="D10" s="41">
        <v>2</v>
      </c>
      <c r="E10" s="41">
        <f t="shared" si="0"/>
        <v>33</v>
      </c>
    </row>
    <row r="11" spans="1:5" x14ac:dyDescent="0.2">
      <c r="A11" t="s">
        <v>146</v>
      </c>
      <c r="B11" s="41">
        <v>157</v>
      </c>
      <c r="C11" s="41">
        <f>IFERROR(VLOOKUP(A11,'Owners 2-3'!$A$1:$G$344,7,FALSE),"-")</f>
        <v>50</v>
      </c>
      <c r="D11" s="41">
        <v>2</v>
      </c>
      <c r="E11" s="41">
        <f t="shared" si="0"/>
        <v>157</v>
      </c>
    </row>
    <row r="12" spans="1:5" x14ac:dyDescent="0.2">
      <c r="A12" t="s">
        <v>345</v>
      </c>
      <c r="B12" s="41">
        <v>46</v>
      </c>
      <c r="C12" s="41">
        <f>IFERROR(VLOOKUP(A12,'Owners 2-3'!$A$1:$G$344,7,FALSE),"-")</f>
        <v>366</v>
      </c>
      <c r="D12" s="41">
        <v>2</v>
      </c>
      <c r="E12" s="41">
        <f t="shared" si="0"/>
        <v>46</v>
      </c>
    </row>
    <row r="13" spans="1:5" x14ac:dyDescent="0.2">
      <c r="A13" t="s">
        <v>267</v>
      </c>
      <c r="B13" s="41">
        <v>143</v>
      </c>
      <c r="C13" s="41">
        <f>IFERROR(VLOOKUP(A13,'Owners 2-3'!$A$1:$G$344,7,FALSE),"-")</f>
        <v>23</v>
      </c>
      <c r="D13" s="41">
        <v>4</v>
      </c>
      <c r="E13" s="41">
        <f t="shared" si="0"/>
        <v>23</v>
      </c>
    </row>
    <row r="14" spans="1:5" x14ac:dyDescent="0.2">
      <c r="A14" t="s">
        <v>323</v>
      </c>
      <c r="B14" s="41">
        <v>251</v>
      </c>
      <c r="C14" s="41" t="str">
        <f>IFERROR(VLOOKUP(A14,'Owners 2-3'!$A$1:$G$344,7,FALSE),"-")</f>
        <v>-</v>
      </c>
      <c r="D14" s="41">
        <v>3</v>
      </c>
      <c r="E14" s="41">
        <f t="shared" si="0"/>
        <v>251</v>
      </c>
    </row>
    <row r="15" spans="1:5" x14ac:dyDescent="0.2">
      <c r="A15" t="s">
        <v>259</v>
      </c>
      <c r="B15" s="41">
        <v>139</v>
      </c>
      <c r="C15" s="41">
        <f>IFERROR(VLOOKUP(A15,'Owners 2-3'!$A$1:$G$344,7,FALSE),"-")</f>
        <v>498</v>
      </c>
      <c r="D15" s="41">
        <v>2</v>
      </c>
      <c r="E15" s="41">
        <f t="shared" si="0"/>
        <v>139</v>
      </c>
    </row>
    <row r="16" spans="1:5" x14ac:dyDescent="0.2">
      <c r="A16" t="s">
        <v>299</v>
      </c>
      <c r="B16" s="41">
        <v>118</v>
      </c>
      <c r="C16" s="41">
        <f>IFERROR(VLOOKUP(A16,'Owners 2-3'!$A$1:$G$344,7,FALSE),"-")</f>
        <v>307</v>
      </c>
      <c r="D16" s="41">
        <v>3</v>
      </c>
      <c r="E16" s="41">
        <f t="shared" si="0"/>
        <v>118</v>
      </c>
    </row>
    <row r="17" spans="1:5" x14ac:dyDescent="0.2">
      <c r="A17" t="s">
        <v>25</v>
      </c>
      <c r="B17" s="41">
        <v>17</v>
      </c>
      <c r="C17" s="41">
        <f>IFERROR(VLOOKUP(A17,'Owners 2-3'!$A$1:$G$344,7,FALSE),"-")</f>
        <v>145</v>
      </c>
      <c r="D17" s="41">
        <v>2</v>
      </c>
      <c r="E17" s="41">
        <f t="shared" si="0"/>
        <v>17</v>
      </c>
    </row>
    <row r="18" spans="1:5" x14ac:dyDescent="0.2">
      <c r="A18" t="s">
        <v>145</v>
      </c>
      <c r="B18" s="41">
        <v>23</v>
      </c>
      <c r="C18" s="41">
        <f>IFERROR(VLOOKUP(A18,'Owners 2-3'!$A$1:$G$344,7,FALSE),"-")</f>
        <v>59</v>
      </c>
      <c r="D18" s="41">
        <v>2</v>
      </c>
      <c r="E18" s="41">
        <f t="shared" si="0"/>
        <v>23</v>
      </c>
    </row>
    <row r="19" spans="1:5" x14ac:dyDescent="0.2">
      <c r="A19" t="s">
        <v>233</v>
      </c>
      <c r="B19" s="41">
        <v>17</v>
      </c>
      <c r="C19" s="41">
        <f>IFERROR(VLOOKUP(A19,'Owners 2-3'!$A$1:$G$344,7,FALSE),"-")</f>
        <v>112</v>
      </c>
      <c r="D19" s="41">
        <v>4</v>
      </c>
      <c r="E19" s="41">
        <f t="shared" si="0"/>
        <v>17</v>
      </c>
    </row>
    <row r="20" spans="1:5" x14ac:dyDescent="0.2">
      <c r="A20" t="s">
        <v>26</v>
      </c>
      <c r="B20" s="41">
        <v>19</v>
      </c>
      <c r="C20" s="41">
        <f>IFERROR(VLOOKUP(A20,'Owners 2-3'!$A$1:$G$344,7,FALSE),"-")</f>
        <v>20</v>
      </c>
      <c r="D20" s="41">
        <v>4</v>
      </c>
      <c r="E20" s="41">
        <f t="shared" si="0"/>
        <v>19</v>
      </c>
    </row>
    <row r="21" spans="1:5" x14ac:dyDescent="0.2">
      <c r="A21" t="s">
        <v>27</v>
      </c>
      <c r="B21" s="41">
        <v>40</v>
      </c>
      <c r="C21" s="41">
        <f>IFERROR(VLOOKUP(A21,'Owners 2-3'!$A$1:$G$344,7,FALSE),"-")</f>
        <v>14</v>
      </c>
      <c r="D21" s="41">
        <v>3</v>
      </c>
      <c r="E21" s="41">
        <f t="shared" si="0"/>
        <v>40</v>
      </c>
    </row>
    <row r="22" spans="1:5" x14ac:dyDescent="0.2">
      <c r="A22" t="s">
        <v>214</v>
      </c>
      <c r="B22" s="41">
        <v>221</v>
      </c>
      <c r="C22" s="41">
        <f>IFERROR(VLOOKUP(A22,'Owners 2-3'!$A$1:$G$344,7,FALSE),"-")</f>
        <v>193</v>
      </c>
      <c r="D22" s="41">
        <v>2</v>
      </c>
      <c r="E22" s="41">
        <f t="shared" si="0"/>
        <v>221</v>
      </c>
    </row>
    <row r="23" spans="1:5" x14ac:dyDescent="0.2">
      <c r="A23" t="s">
        <v>1</v>
      </c>
      <c r="B23" s="41">
        <v>4</v>
      </c>
      <c r="C23" s="41">
        <f>IFERROR(VLOOKUP(A23,'Owners 2-3'!$A$1:$G$344,7,FALSE),"-")</f>
        <v>37</v>
      </c>
      <c r="D23" s="41">
        <v>2</v>
      </c>
      <c r="E23" s="41">
        <f t="shared" si="0"/>
        <v>4</v>
      </c>
    </row>
    <row r="24" spans="1:5" x14ac:dyDescent="0.2">
      <c r="A24" t="s">
        <v>8</v>
      </c>
      <c r="B24" s="41">
        <v>7</v>
      </c>
      <c r="C24" s="41">
        <f>IFERROR(VLOOKUP(A24,'Owners 2-3'!$A$1:$G$344,7,FALSE),"-")</f>
        <v>420</v>
      </c>
      <c r="D24" s="41">
        <v>2</v>
      </c>
      <c r="E24" s="41">
        <f t="shared" si="0"/>
        <v>7</v>
      </c>
    </row>
    <row r="25" spans="1:5" x14ac:dyDescent="0.2">
      <c r="A25" t="s">
        <v>352</v>
      </c>
      <c r="B25" s="41">
        <v>162</v>
      </c>
      <c r="C25" s="41">
        <f>IFERROR(VLOOKUP(A25,'Owners 2-3'!$A$1:$G$344,7,FALSE),"-")</f>
        <v>274</v>
      </c>
      <c r="D25" s="41">
        <v>2</v>
      </c>
      <c r="E25" s="41">
        <f t="shared" si="0"/>
        <v>162</v>
      </c>
    </row>
    <row r="26" spans="1:5" x14ac:dyDescent="0.2">
      <c r="A26" t="s">
        <v>332</v>
      </c>
      <c r="B26" s="41">
        <v>152</v>
      </c>
      <c r="C26" s="41" t="str">
        <f>IFERROR(VLOOKUP(A26,'Owners 2-3'!$A$1:$G$344,7,FALSE),"-")</f>
        <v>-</v>
      </c>
      <c r="D26" s="41">
        <v>2</v>
      </c>
      <c r="E26" s="41">
        <f t="shared" si="0"/>
        <v>152</v>
      </c>
    </row>
    <row r="27" spans="1:5" x14ac:dyDescent="0.2">
      <c r="A27" t="s">
        <v>290</v>
      </c>
      <c r="B27" s="41">
        <v>156</v>
      </c>
      <c r="C27" s="41">
        <f>IFERROR(VLOOKUP(A27,'Owners 2-3'!$A$1:$G$344,7,FALSE),"-")</f>
        <v>98</v>
      </c>
      <c r="D27" s="41">
        <v>2</v>
      </c>
      <c r="E27" s="41">
        <f t="shared" si="0"/>
        <v>156</v>
      </c>
    </row>
    <row r="28" spans="1:5" x14ac:dyDescent="0.2">
      <c r="A28" t="s">
        <v>294</v>
      </c>
      <c r="B28" s="41">
        <v>74</v>
      </c>
      <c r="C28" s="41">
        <f>IFERROR(VLOOKUP(A28,'Owners 2-3'!$A$1:$G$344,7,FALSE),"-")</f>
        <v>15</v>
      </c>
      <c r="D28" s="41">
        <v>3</v>
      </c>
      <c r="E28" s="41">
        <f t="shared" si="0"/>
        <v>74</v>
      </c>
    </row>
    <row r="29" spans="1:5" x14ac:dyDescent="0.2">
      <c r="A29" t="s">
        <v>28</v>
      </c>
      <c r="B29" s="41">
        <v>129</v>
      </c>
      <c r="C29" s="41">
        <f>IFERROR(VLOOKUP(A29,'Owners 2-3'!$A$1:$G$344,7,FALSE),"-")</f>
        <v>228</v>
      </c>
      <c r="D29" s="41">
        <v>4</v>
      </c>
      <c r="E29" s="41">
        <f t="shared" si="0"/>
        <v>129</v>
      </c>
    </row>
    <row r="30" spans="1:5" x14ac:dyDescent="0.2">
      <c r="A30" t="s">
        <v>158</v>
      </c>
      <c r="B30" s="41">
        <v>111</v>
      </c>
      <c r="C30" s="41">
        <f>IFERROR(VLOOKUP(A30,'Owners 2-3'!$A$1:$G$344,7,FALSE),"-")</f>
        <v>167</v>
      </c>
      <c r="D30" s="41">
        <v>2</v>
      </c>
      <c r="E30" s="41">
        <f t="shared" si="0"/>
        <v>111</v>
      </c>
    </row>
    <row r="31" spans="1:5" x14ac:dyDescent="0.2">
      <c r="A31" t="s">
        <v>29</v>
      </c>
      <c r="B31" s="41">
        <v>6</v>
      </c>
      <c r="C31" s="41">
        <f>IFERROR(VLOOKUP(A31,'Owners 2-3'!$A$1:$G$344,7,FALSE),"-")</f>
        <v>10</v>
      </c>
      <c r="D31" s="41">
        <v>2</v>
      </c>
      <c r="E31" s="41">
        <f t="shared" si="0"/>
        <v>6</v>
      </c>
    </row>
    <row r="32" spans="1:5" x14ac:dyDescent="0.2">
      <c r="A32" t="s">
        <v>30</v>
      </c>
      <c r="B32" s="41">
        <v>206</v>
      </c>
      <c r="C32" s="41" t="str">
        <f>IFERROR(VLOOKUP(A32,'Owners 2-3'!$A$1:$G$344,7,FALSE),"-")</f>
        <v>-</v>
      </c>
      <c r="D32" s="41">
        <v>2</v>
      </c>
      <c r="E32" s="41">
        <f t="shared" si="0"/>
        <v>206</v>
      </c>
    </row>
    <row r="33" spans="1:5" x14ac:dyDescent="0.2">
      <c r="A33" t="s">
        <v>31</v>
      </c>
      <c r="B33" s="41">
        <v>226</v>
      </c>
      <c r="C33" s="41">
        <f>IFERROR(VLOOKUP(A33,'Owners 2-3'!$A$1:$G$344,7,FALSE),"-")</f>
        <v>195</v>
      </c>
      <c r="D33" s="41">
        <v>2</v>
      </c>
      <c r="E33" s="41">
        <f t="shared" si="0"/>
        <v>226</v>
      </c>
    </row>
    <row r="34" spans="1:5" x14ac:dyDescent="0.2">
      <c r="A34" t="s">
        <v>302</v>
      </c>
      <c r="B34" s="41">
        <v>164</v>
      </c>
      <c r="C34" s="41">
        <f>IFERROR(VLOOKUP(A34,'Owners 2-3'!$A$1:$G$344,7,FALSE),"-")</f>
        <v>218</v>
      </c>
      <c r="D34" s="41">
        <v>3</v>
      </c>
      <c r="E34" s="41">
        <f t="shared" si="0"/>
        <v>164</v>
      </c>
    </row>
    <row r="35" spans="1:5" x14ac:dyDescent="0.2">
      <c r="A35" t="s">
        <v>32</v>
      </c>
      <c r="B35" s="41">
        <v>215</v>
      </c>
      <c r="C35" s="41">
        <f>IFERROR(VLOOKUP(A35,'Owners 2-3'!$A$1:$G$344,7,FALSE),"-")</f>
        <v>316</v>
      </c>
      <c r="D35" s="41">
        <v>4</v>
      </c>
      <c r="E35" s="41">
        <f t="shared" si="0"/>
        <v>215</v>
      </c>
    </row>
    <row r="36" spans="1:5" x14ac:dyDescent="0.2">
      <c r="A36" t="s">
        <v>230</v>
      </c>
      <c r="B36" s="41">
        <v>123</v>
      </c>
      <c r="C36" s="41">
        <f>IFERROR(VLOOKUP(A36,'Owners 2-3'!$A$1:$G$344,7,FALSE),"-")</f>
        <v>105</v>
      </c>
      <c r="D36" s="41">
        <v>2</v>
      </c>
      <c r="E36" s="41">
        <f t="shared" si="0"/>
        <v>123</v>
      </c>
    </row>
    <row r="37" spans="1:5" x14ac:dyDescent="0.2">
      <c r="A37" t="s">
        <v>240</v>
      </c>
      <c r="B37" s="41">
        <v>75</v>
      </c>
      <c r="C37" s="41" t="str">
        <f>IFERROR(VLOOKUP(A37,'Owners 2-3'!$A$1:$G$344,7,FALSE),"-")</f>
        <v>-</v>
      </c>
      <c r="D37" s="41">
        <v>5</v>
      </c>
      <c r="E37" s="41">
        <f t="shared" si="0"/>
        <v>75</v>
      </c>
    </row>
    <row r="38" spans="1:5" x14ac:dyDescent="0.2">
      <c r="A38" t="s">
        <v>33</v>
      </c>
      <c r="B38" s="41">
        <v>13</v>
      </c>
      <c r="C38" s="41">
        <f>IFERROR(VLOOKUP(A38,'Owners 2-3'!$A$1:$G$344,7,FALSE),"-")</f>
        <v>64</v>
      </c>
      <c r="D38" s="41">
        <v>3</v>
      </c>
      <c r="E38" s="41">
        <f t="shared" si="0"/>
        <v>13</v>
      </c>
    </row>
    <row r="39" spans="1:5" x14ac:dyDescent="0.2">
      <c r="A39" t="s">
        <v>262</v>
      </c>
      <c r="B39" s="41">
        <v>73</v>
      </c>
      <c r="C39" s="41">
        <f>IFERROR(VLOOKUP(A39,'Owners 2-3'!$A$1:$G$344,7,FALSE),"-")</f>
        <v>257</v>
      </c>
      <c r="D39" s="41">
        <v>2</v>
      </c>
      <c r="E39" s="41">
        <f t="shared" si="0"/>
        <v>73</v>
      </c>
    </row>
    <row r="40" spans="1:5" x14ac:dyDescent="0.2">
      <c r="A40" t="s">
        <v>346</v>
      </c>
      <c r="B40" s="41">
        <v>56</v>
      </c>
      <c r="C40" s="41">
        <f>IFERROR(VLOOKUP(A40,'Owners 2-3'!$A$1:$G$344,7,FALSE),"-")</f>
        <v>588</v>
      </c>
      <c r="D40" s="41">
        <v>2</v>
      </c>
      <c r="E40" s="41">
        <f t="shared" si="0"/>
        <v>56</v>
      </c>
    </row>
    <row r="41" spans="1:5" x14ac:dyDescent="0.2">
      <c r="A41" t="s">
        <v>293</v>
      </c>
      <c r="B41" s="41">
        <v>52</v>
      </c>
      <c r="C41" s="41">
        <f>IFERROR(VLOOKUP(A41,'Owners 2-3'!$A$1:$G$344,7,FALSE),"-")</f>
        <v>472</v>
      </c>
      <c r="D41" s="41">
        <v>2</v>
      </c>
      <c r="E41" s="41">
        <f t="shared" si="0"/>
        <v>52</v>
      </c>
    </row>
    <row r="42" spans="1:5" x14ac:dyDescent="0.2">
      <c r="A42" t="s">
        <v>34</v>
      </c>
      <c r="B42" s="41">
        <v>195</v>
      </c>
      <c r="C42" s="41">
        <f>IFERROR(VLOOKUP(A42,'Owners 2-3'!$A$1:$G$344,7,FALSE),"-")</f>
        <v>44</v>
      </c>
      <c r="D42" s="41">
        <v>2</v>
      </c>
      <c r="E42" s="41">
        <f t="shared" si="0"/>
        <v>195</v>
      </c>
    </row>
    <row r="43" spans="1:5" x14ac:dyDescent="0.2">
      <c r="A43" t="s">
        <v>35</v>
      </c>
      <c r="B43" s="41">
        <v>16</v>
      </c>
      <c r="C43" s="41">
        <f>IFERROR(VLOOKUP(A43,'Owners 2-3'!$A$1:$G$344,7,FALSE),"-")</f>
        <v>69</v>
      </c>
      <c r="D43" s="41">
        <v>2</v>
      </c>
      <c r="E43" s="41">
        <f t="shared" si="0"/>
        <v>16</v>
      </c>
    </row>
    <row r="44" spans="1:5" x14ac:dyDescent="0.2">
      <c r="A44" t="s">
        <v>319</v>
      </c>
      <c r="B44" s="41">
        <v>34</v>
      </c>
      <c r="C44" s="41">
        <f>IFERROR(VLOOKUP(A44,'Owners 2-3'!$A$1:$G$344,7,FALSE),"-")</f>
        <v>359</v>
      </c>
      <c r="D44" s="41">
        <v>3</v>
      </c>
      <c r="E44" s="41">
        <f t="shared" si="0"/>
        <v>34</v>
      </c>
    </row>
    <row r="45" spans="1:5" x14ac:dyDescent="0.2">
      <c r="A45" t="s">
        <v>298</v>
      </c>
      <c r="B45" s="41">
        <v>251</v>
      </c>
      <c r="C45" s="41">
        <f>IFERROR(VLOOKUP(A45,'Owners 2-3'!$A$1:$G$344,7,FALSE),"-")</f>
        <v>221</v>
      </c>
      <c r="D45" s="41">
        <v>3</v>
      </c>
      <c r="E45" s="41">
        <f t="shared" si="0"/>
        <v>251</v>
      </c>
    </row>
    <row r="46" spans="1:5" x14ac:dyDescent="0.2">
      <c r="A46" t="s">
        <v>147</v>
      </c>
      <c r="B46" s="41">
        <v>121</v>
      </c>
      <c r="C46" s="41">
        <f>IFERROR(VLOOKUP(A46,'Owners 2-3'!$A$1:$G$344,7,FALSE),"-")</f>
        <v>129</v>
      </c>
      <c r="D46" s="41">
        <v>5</v>
      </c>
      <c r="E46" s="41">
        <f t="shared" si="0"/>
        <v>121</v>
      </c>
    </row>
    <row r="47" spans="1:5" x14ac:dyDescent="0.2">
      <c r="A47" t="s">
        <v>342</v>
      </c>
      <c r="B47" s="41">
        <v>96</v>
      </c>
      <c r="C47" s="41">
        <f>IFERROR(VLOOKUP(A47,'Owners 2-3'!$A$1:$G$344,7,FALSE),"-")</f>
        <v>120</v>
      </c>
      <c r="D47" s="41">
        <v>2</v>
      </c>
      <c r="E47" s="41">
        <f t="shared" si="0"/>
        <v>96</v>
      </c>
    </row>
    <row r="48" spans="1:5" x14ac:dyDescent="0.2">
      <c r="A48" t="s">
        <v>222</v>
      </c>
      <c r="B48" s="41">
        <v>70</v>
      </c>
      <c r="C48" s="41">
        <f>IFERROR(VLOOKUP(A48,'Owners 2-3'!$A$1:$G$344,7,FALSE),"-")</f>
        <v>162</v>
      </c>
      <c r="D48" s="41">
        <v>4</v>
      </c>
      <c r="E48" s="41">
        <f t="shared" si="0"/>
        <v>70</v>
      </c>
    </row>
    <row r="49" spans="1:5" x14ac:dyDescent="0.2">
      <c r="A49" t="s">
        <v>138</v>
      </c>
      <c r="B49" s="41">
        <v>1</v>
      </c>
      <c r="C49" s="41">
        <f>IFERROR(VLOOKUP(A49,'Owners 2-3'!$A$1:$G$344,7,FALSE),"-")</f>
        <v>18</v>
      </c>
      <c r="D49" s="41">
        <v>5</v>
      </c>
      <c r="E49" s="41">
        <f t="shared" si="0"/>
        <v>1</v>
      </c>
    </row>
    <row r="50" spans="1:5" x14ac:dyDescent="0.2">
      <c r="A50" t="s">
        <v>260</v>
      </c>
      <c r="B50" s="41">
        <v>186</v>
      </c>
      <c r="C50" s="41" t="str">
        <f>IFERROR(VLOOKUP(A50,'Owners 2-3'!$A$1:$G$344,7,FALSE),"-")</f>
        <v>-</v>
      </c>
      <c r="D50" s="41">
        <v>2</v>
      </c>
      <c r="E50" s="41">
        <f t="shared" si="0"/>
        <v>186</v>
      </c>
    </row>
    <row r="51" spans="1:5" x14ac:dyDescent="0.2">
      <c r="A51" t="s">
        <v>36</v>
      </c>
      <c r="B51" s="41">
        <v>67</v>
      </c>
      <c r="C51" s="41">
        <f>IFERROR(VLOOKUP(A51,'Owners 2-3'!$A$1:$G$344,7,FALSE),"-")</f>
        <v>616</v>
      </c>
      <c r="D51" s="41">
        <v>2</v>
      </c>
      <c r="E51" s="41">
        <f t="shared" si="0"/>
        <v>67</v>
      </c>
    </row>
    <row r="52" spans="1:5" x14ac:dyDescent="0.2">
      <c r="A52" t="s">
        <v>11</v>
      </c>
      <c r="B52" s="41">
        <v>35</v>
      </c>
      <c r="C52" s="41">
        <f>IFERROR(VLOOKUP(A52,'Owners 2-3'!$A$1:$G$344,7,FALSE),"-")</f>
        <v>911</v>
      </c>
      <c r="D52" s="41">
        <v>3</v>
      </c>
      <c r="E52" s="41">
        <f t="shared" si="0"/>
        <v>35</v>
      </c>
    </row>
    <row r="53" spans="1:5" x14ac:dyDescent="0.2">
      <c r="A53" t="s">
        <v>224</v>
      </c>
      <c r="B53" s="41">
        <v>210</v>
      </c>
      <c r="C53" s="41">
        <f>IFERROR(VLOOKUP(A53,'Owners 2-3'!$A$1:$G$344,7,FALSE),"-")</f>
        <v>688</v>
      </c>
      <c r="D53" s="41">
        <v>2</v>
      </c>
      <c r="E53" s="41">
        <f t="shared" si="0"/>
        <v>210</v>
      </c>
    </row>
    <row r="54" spans="1:5" x14ac:dyDescent="0.2">
      <c r="A54" t="s">
        <v>333</v>
      </c>
      <c r="B54" s="41">
        <v>251</v>
      </c>
      <c r="C54" s="41">
        <f>IFERROR(VLOOKUP(A54,'Owners 2-3'!$A$1:$G$344,7,FALSE),"-")</f>
        <v>212</v>
      </c>
      <c r="D54" s="41">
        <v>3</v>
      </c>
      <c r="E54" s="41">
        <f t="shared" si="0"/>
        <v>251</v>
      </c>
    </row>
    <row r="55" spans="1:5" x14ac:dyDescent="0.2">
      <c r="A55" t="s">
        <v>300</v>
      </c>
      <c r="B55" s="41">
        <v>204</v>
      </c>
      <c r="C55" s="41">
        <f>IFERROR(VLOOKUP(A55,'Owners 2-3'!$A$1:$G$344,7,FALSE),"-")</f>
        <v>122</v>
      </c>
      <c r="D55" s="41">
        <v>2</v>
      </c>
      <c r="E55" s="41">
        <f t="shared" si="0"/>
        <v>204</v>
      </c>
    </row>
    <row r="56" spans="1:5" x14ac:dyDescent="0.2">
      <c r="A56" t="s">
        <v>307</v>
      </c>
      <c r="B56" s="41">
        <v>251</v>
      </c>
      <c r="C56" s="41" t="str">
        <f>IFERROR(VLOOKUP(A56,'Owners 2-3'!$A$1:$G$344,7,FALSE),"-")</f>
        <v>-</v>
      </c>
      <c r="D56" s="41">
        <v>3</v>
      </c>
      <c r="E56" s="41">
        <f t="shared" si="0"/>
        <v>251</v>
      </c>
    </row>
    <row r="57" spans="1:5" x14ac:dyDescent="0.2">
      <c r="A57" t="s">
        <v>305</v>
      </c>
      <c r="B57" s="41">
        <v>251</v>
      </c>
      <c r="C57" s="41">
        <f>IFERROR(VLOOKUP(A57,'Owners 2-3'!$A$1:$G$344,7,FALSE),"-")</f>
        <v>110</v>
      </c>
      <c r="D57" s="41">
        <v>3</v>
      </c>
      <c r="E57" s="41">
        <f t="shared" si="0"/>
        <v>251</v>
      </c>
    </row>
    <row r="58" spans="1:5" x14ac:dyDescent="0.2">
      <c r="A58" t="s">
        <v>38</v>
      </c>
      <c r="B58" s="41">
        <v>211</v>
      </c>
      <c r="C58" s="41" t="str">
        <f>IFERROR(VLOOKUP(A58,'Owners 2-3'!$A$1:$G$344,7,FALSE),"-")</f>
        <v>-</v>
      </c>
      <c r="D58" s="41">
        <v>2</v>
      </c>
      <c r="E58" s="41">
        <f t="shared" si="0"/>
        <v>211</v>
      </c>
    </row>
    <row r="59" spans="1:5" x14ac:dyDescent="0.2">
      <c r="A59" t="s">
        <v>159</v>
      </c>
      <c r="B59" s="41">
        <v>78</v>
      </c>
      <c r="C59" s="41">
        <f>IFERROR(VLOOKUP(A59,'Owners 2-3'!$A$1:$G$344,7,FALSE),"-")</f>
        <v>19</v>
      </c>
      <c r="D59" s="41">
        <v>4</v>
      </c>
      <c r="E59" s="41">
        <f t="shared" si="0"/>
        <v>19</v>
      </c>
    </row>
    <row r="60" spans="1:5" x14ac:dyDescent="0.2">
      <c r="A60" t="s">
        <v>39</v>
      </c>
      <c r="B60" s="41">
        <v>160</v>
      </c>
      <c r="C60" s="41">
        <f>IFERROR(VLOOKUP(A60,'Owners 2-3'!$A$1:$G$344,7,FALSE),"-")</f>
        <v>188</v>
      </c>
      <c r="D60" s="41">
        <v>2</v>
      </c>
      <c r="E60" s="41">
        <f t="shared" si="0"/>
        <v>160</v>
      </c>
    </row>
    <row r="61" spans="1:5" x14ac:dyDescent="0.2">
      <c r="A61" t="s">
        <v>315</v>
      </c>
      <c r="B61" s="41">
        <v>212</v>
      </c>
      <c r="C61" s="41">
        <f>IFERROR(VLOOKUP(A61,'Owners 2-3'!$A$1:$G$344,7,FALSE),"-")</f>
        <v>47</v>
      </c>
      <c r="D61" s="41">
        <v>2</v>
      </c>
      <c r="E61" s="41">
        <f t="shared" si="0"/>
        <v>212</v>
      </c>
    </row>
    <row r="62" spans="1:5" x14ac:dyDescent="0.2">
      <c r="A62" t="s">
        <v>152</v>
      </c>
      <c r="B62" s="41">
        <v>31</v>
      </c>
      <c r="C62" s="41">
        <f>IFERROR(VLOOKUP(A62,'Owners 2-3'!$A$1:$G$344,7,FALSE),"-")</f>
        <v>77</v>
      </c>
      <c r="D62" s="41">
        <v>2</v>
      </c>
      <c r="E62" s="41">
        <f t="shared" si="0"/>
        <v>31</v>
      </c>
    </row>
    <row r="63" spans="1:5" x14ac:dyDescent="0.2">
      <c r="A63" t="s">
        <v>40</v>
      </c>
      <c r="B63" s="41">
        <v>133</v>
      </c>
      <c r="C63" s="41">
        <f>IFERROR(VLOOKUP(A63,'Owners 2-3'!$A$1:$G$344,7,FALSE),"-")</f>
        <v>255</v>
      </c>
      <c r="D63" s="41">
        <v>4</v>
      </c>
      <c r="E63" s="41">
        <f t="shared" si="0"/>
        <v>133</v>
      </c>
    </row>
    <row r="64" spans="1:5" x14ac:dyDescent="0.2">
      <c r="A64" t="s">
        <v>41</v>
      </c>
      <c r="B64" s="41">
        <v>64</v>
      </c>
      <c r="C64" s="41">
        <f>IFERROR(VLOOKUP(A64,'Owners 2-3'!$A$1:$G$344,7,FALSE),"-")</f>
        <v>118</v>
      </c>
      <c r="D64" s="41">
        <v>2</v>
      </c>
      <c r="E64" s="41">
        <f t="shared" si="0"/>
        <v>64</v>
      </c>
    </row>
    <row r="65" spans="1:5" x14ac:dyDescent="0.2">
      <c r="A65" t="s">
        <v>42</v>
      </c>
      <c r="B65" s="41">
        <v>140</v>
      </c>
      <c r="C65" s="41" t="str">
        <f>IFERROR(VLOOKUP(A65,'Owners 2-3'!$A$1:$G$344,7,FALSE),"-")</f>
        <v>-</v>
      </c>
      <c r="D65" s="41">
        <v>2</v>
      </c>
      <c r="E65" s="41">
        <f t="shared" si="0"/>
        <v>140</v>
      </c>
    </row>
    <row r="66" spans="1:5" x14ac:dyDescent="0.2">
      <c r="A66" t="s">
        <v>210</v>
      </c>
      <c r="B66" s="41">
        <v>167</v>
      </c>
      <c r="C66" s="41">
        <f>IFERROR(VLOOKUP(A66,'Owners 2-3'!$A$1:$G$344,7,FALSE),"-")</f>
        <v>180</v>
      </c>
      <c r="D66" s="41">
        <v>3</v>
      </c>
      <c r="E66" s="41">
        <f t="shared" ref="E66:E129" si="1">IF(D66&gt;3,MIN(C66,B66),B66)</f>
        <v>167</v>
      </c>
    </row>
    <row r="67" spans="1:5" x14ac:dyDescent="0.2">
      <c r="A67" t="s">
        <v>43</v>
      </c>
      <c r="B67" s="41">
        <v>51</v>
      </c>
      <c r="C67" s="41">
        <f>IFERROR(VLOOKUP(A67,'Owners 2-3'!$A$1:$G$344,7,FALSE),"-")</f>
        <v>113</v>
      </c>
      <c r="D67" s="41">
        <v>3</v>
      </c>
      <c r="E67" s="41">
        <f t="shared" si="1"/>
        <v>51</v>
      </c>
    </row>
    <row r="68" spans="1:5" x14ac:dyDescent="0.2">
      <c r="A68" t="s">
        <v>142</v>
      </c>
      <c r="B68" s="41">
        <v>142</v>
      </c>
      <c r="C68" s="41">
        <f>IFERROR(VLOOKUP(A68,'Owners 2-3'!$A$1:$G$344,7,FALSE),"-")</f>
        <v>101</v>
      </c>
      <c r="D68" s="41">
        <v>3</v>
      </c>
      <c r="E68" s="41">
        <f t="shared" si="1"/>
        <v>142</v>
      </c>
    </row>
    <row r="69" spans="1:5" x14ac:dyDescent="0.2">
      <c r="A69" t="s">
        <v>403</v>
      </c>
      <c r="B69" s="41">
        <v>200</v>
      </c>
      <c r="C69" s="41" t="str">
        <f>IFERROR(VLOOKUP(A69,'Owners 2-3'!$A$1:$G$344,7,FALSE),"-")</f>
        <v>-</v>
      </c>
      <c r="D69" s="41">
        <v>2</v>
      </c>
      <c r="E69" s="41">
        <f t="shared" si="1"/>
        <v>200</v>
      </c>
    </row>
    <row r="70" spans="1:5" x14ac:dyDescent="0.2">
      <c r="A70" t="s">
        <v>265</v>
      </c>
      <c r="B70" s="41">
        <v>141</v>
      </c>
      <c r="C70" s="41">
        <f>IFERROR(VLOOKUP(A70,'Owners 2-3'!$A$1:$G$344,7,FALSE),"-")</f>
        <v>7</v>
      </c>
      <c r="D70" s="41">
        <v>2</v>
      </c>
      <c r="E70" s="41">
        <f t="shared" si="1"/>
        <v>141</v>
      </c>
    </row>
    <row r="71" spans="1:5" x14ac:dyDescent="0.2">
      <c r="A71" t="s">
        <v>382</v>
      </c>
      <c r="B71" s="41">
        <v>77</v>
      </c>
      <c r="C71" s="41">
        <f>IFERROR(VLOOKUP(A71,'Owners 2-3'!$A$1:$G$344,7,FALSE),"-")</f>
        <v>55</v>
      </c>
      <c r="D71" s="41">
        <v>2</v>
      </c>
      <c r="E71" s="41">
        <f t="shared" si="1"/>
        <v>77</v>
      </c>
    </row>
    <row r="72" spans="1:5" x14ac:dyDescent="0.2">
      <c r="A72" t="s">
        <v>44</v>
      </c>
      <c r="B72" s="41">
        <v>228</v>
      </c>
      <c r="C72" s="41">
        <f>IFERROR(VLOOKUP(A72,'Owners 2-3'!$A$1:$G$344,7,FALSE),"-")</f>
        <v>208</v>
      </c>
      <c r="D72" s="41">
        <v>4</v>
      </c>
      <c r="E72" s="41">
        <f t="shared" si="1"/>
        <v>208</v>
      </c>
    </row>
    <row r="73" spans="1:5" x14ac:dyDescent="0.2">
      <c r="A73" t="s">
        <v>304</v>
      </c>
      <c r="B73" s="41">
        <v>251</v>
      </c>
      <c r="C73" s="41" t="str">
        <f>IFERROR(VLOOKUP(A73,'Owners 2-3'!$A$1:$G$344,7,FALSE),"-")</f>
        <v>-</v>
      </c>
      <c r="D73" s="41">
        <v>3</v>
      </c>
      <c r="E73" s="41">
        <f t="shared" si="1"/>
        <v>251</v>
      </c>
    </row>
    <row r="74" spans="1:5" x14ac:dyDescent="0.2">
      <c r="A74" t="s">
        <v>45</v>
      </c>
      <c r="B74" s="41">
        <v>201</v>
      </c>
      <c r="C74" s="41">
        <f>IFERROR(VLOOKUP(A74,'Owners 2-3'!$A$1:$G$344,7,FALSE),"-")</f>
        <v>298</v>
      </c>
      <c r="D74" s="41">
        <v>2</v>
      </c>
      <c r="E74" s="41">
        <f t="shared" si="1"/>
        <v>201</v>
      </c>
    </row>
    <row r="75" spans="1:5" x14ac:dyDescent="0.2">
      <c r="A75" t="s">
        <v>46</v>
      </c>
      <c r="B75" s="41">
        <v>24</v>
      </c>
      <c r="C75" s="41">
        <f>IFERROR(VLOOKUP(A75,'Owners 2-3'!$A$1:$G$344,7,FALSE),"-")</f>
        <v>42</v>
      </c>
      <c r="D75" s="41">
        <v>2</v>
      </c>
      <c r="E75" s="41">
        <f t="shared" si="1"/>
        <v>24</v>
      </c>
    </row>
    <row r="76" spans="1:5" x14ac:dyDescent="0.2">
      <c r="A76" t="s">
        <v>296</v>
      </c>
      <c r="B76" s="41">
        <v>126</v>
      </c>
      <c r="C76" s="41">
        <f>IFERROR(VLOOKUP(A76,'Owners 2-3'!$A$1:$G$344,7,FALSE),"-")</f>
        <v>84</v>
      </c>
      <c r="D76" s="41">
        <v>2</v>
      </c>
      <c r="E76" s="41">
        <f t="shared" si="1"/>
        <v>126</v>
      </c>
    </row>
    <row r="77" spans="1:5" x14ac:dyDescent="0.2">
      <c r="A77" t="s">
        <v>47</v>
      </c>
      <c r="B77" s="41">
        <v>188</v>
      </c>
      <c r="C77" s="41">
        <f>IFERROR(VLOOKUP(A77,'Owners 2-3'!$A$1:$G$344,7,FALSE),"-")</f>
        <v>75</v>
      </c>
      <c r="D77" s="41">
        <v>4</v>
      </c>
      <c r="E77" s="41">
        <f t="shared" si="1"/>
        <v>75</v>
      </c>
    </row>
    <row r="78" spans="1:5" x14ac:dyDescent="0.2">
      <c r="A78" t="s">
        <v>48</v>
      </c>
      <c r="B78" s="41">
        <v>8</v>
      </c>
      <c r="C78" s="41">
        <f>IFERROR(VLOOKUP(A78,'Owners 2-3'!$A$1:$G$344,7,FALSE),"-")</f>
        <v>140</v>
      </c>
      <c r="D78" s="41">
        <v>2</v>
      </c>
      <c r="E78" s="41">
        <f t="shared" si="1"/>
        <v>8</v>
      </c>
    </row>
    <row r="79" spans="1:5" x14ac:dyDescent="0.2">
      <c r="A79" t="s">
        <v>320</v>
      </c>
      <c r="B79" s="41">
        <v>83</v>
      </c>
      <c r="C79" s="41">
        <f>IFERROR(VLOOKUP(A79,'Owners 2-3'!$A$1:$G$344,7,FALSE),"-")</f>
        <v>207</v>
      </c>
      <c r="D79" s="41">
        <v>2</v>
      </c>
      <c r="E79" s="41">
        <f t="shared" si="1"/>
        <v>83</v>
      </c>
    </row>
    <row r="80" spans="1:5" x14ac:dyDescent="0.2">
      <c r="A80" t="s">
        <v>49</v>
      </c>
      <c r="B80" s="41">
        <v>32</v>
      </c>
      <c r="C80" s="41">
        <f>IFERROR(VLOOKUP(A80,'Owners 2-3'!$A$1:$G$344,7,FALSE),"-")</f>
        <v>127</v>
      </c>
      <c r="D80" s="41">
        <v>4</v>
      </c>
      <c r="E80" s="41">
        <f t="shared" si="1"/>
        <v>32</v>
      </c>
    </row>
    <row r="81" spans="1:5" x14ac:dyDescent="0.2">
      <c r="A81" t="s">
        <v>50</v>
      </c>
      <c r="B81" s="41">
        <v>27</v>
      </c>
      <c r="C81" s="41">
        <f>IFERROR(VLOOKUP(A81,'Owners 2-3'!$A$1:$G$344,7,FALSE),"-")</f>
        <v>176</v>
      </c>
      <c r="D81" s="41">
        <v>2</v>
      </c>
      <c r="E81" s="41">
        <f t="shared" si="1"/>
        <v>27</v>
      </c>
    </row>
    <row r="82" spans="1:5" x14ac:dyDescent="0.2">
      <c r="A82" t="s">
        <v>405</v>
      </c>
      <c r="B82" s="41">
        <v>240</v>
      </c>
      <c r="C82" s="41" t="str">
        <f>IFERROR(VLOOKUP(A82,'Owners 2-3'!$A$1:$G$344,7,FALSE),"-")</f>
        <v>-</v>
      </c>
      <c r="D82" s="41">
        <v>2</v>
      </c>
      <c r="E82" s="41">
        <f t="shared" si="1"/>
        <v>240</v>
      </c>
    </row>
    <row r="83" spans="1:5" x14ac:dyDescent="0.2">
      <c r="A83" t="s">
        <v>51</v>
      </c>
      <c r="B83" s="41">
        <v>71</v>
      </c>
      <c r="C83" s="41">
        <f>IFERROR(VLOOKUP(A83,'Owners 2-3'!$A$1:$G$344,7,FALSE),"-")</f>
        <v>30</v>
      </c>
      <c r="D83" s="41">
        <v>4</v>
      </c>
      <c r="E83" s="41">
        <f t="shared" si="1"/>
        <v>30</v>
      </c>
    </row>
    <row r="84" spans="1:5" x14ac:dyDescent="0.2">
      <c r="A84" t="s">
        <v>52</v>
      </c>
      <c r="B84" s="41">
        <v>104</v>
      </c>
      <c r="C84" s="41">
        <f>IFERROR(VLOOKUP(A84,'Owners 2-3'!$A$1:$G$344,7,FALSE),"-")</f>
        <v>13</v>
      </c>
      <c r="D84" s="41">
        <v>3</v>
      </c>
      <c r="E84" s="41">
        <f t="shared" si="1"/>
        <v>104</v>
      </c>
    </row>
    <row r="85" spans="1:5" x14ac:dyDescent="0.2">
      <c r="A85" t="s">
        <v>157</v>
      </c>
      <c r="B85" s="41">
        <v>177</v>
      </c>
      <c r="C85" s="41" t="str">
        <f>IFERROR(VLOOKUP(A85,'Owners 2-3'!$A$1:$G$344,7,FALSE),"-")</f>
        <v>-</v>
      </c>
      <c r="D85" s="41">
        <v>2</v>
      </c>
      <c r="E85" s="41">
        <f t="shared" si="1"/>
        <v>177</v>
      </c>
    </row>
    <row r="86" spans="1:5" x14ac:dyDescent="0.2">
      <c r="A86" t="s">
        <v>53</v>
      </c>
      <c r="B86" s="41">
        <v>50</v>
      </c>
      <c r="C86" s="41">
        <f>IFERROR(VLOOKUP(A86,'Owners 2-3'!$A$1:$G$344,7,FALSE),"-")</f>
        <v>385</v>
      </c>
      <c r="D86" s="41">
        <v>2</v>
      </c>
      <c r="E86" s="41">
        <f t="shared" si="1"/>
        <v>50</v>
      </c>
    </row>
    <row r="87" spans="1:5" x14ac:dyDescent="0.2">
      <c r="A87" t="s">
        <v>396</v>
      </c>
      <c r="B87" s="41">
        <v>103</v>
      </c>
      <c r="C87" s="41" t="str">
        <f>IFERROR(VLOOKUP(A87,'Owners 2-3'!$A$1:$G$344,7,FALSE),"-")</f>
        <v>-</v>
      </c>
      <c r="D87" s="41">
        <v>2</v>
      </c>
      <c r="E87" s="41">
        <f t="shared" si="1"/>
        <v>103</v>
      </c>
    </row>
    <row r="88" spans="1:5" x14ac:dyDescent="0.2">
      <c r="A88" t="s">
        <v>257</v>
      </c>
      <c r="B88" s="41">
        <v>182</v>
      </c>
      <c r="C88" s="41">
        <f>IFERROR(VLOOKUP(A88,'Owners 2-3'!$A$1:$G$344,7,FALSE),"-")</f>
        <v>325</v>
      </c>
      <c r="D88" s="41">
        <v>4</v>
      </c>
      <c r="E88" s="41">
        <f t="shared" si="1"/>
        <v>182</v>
      </c>
    </row>
    <row r="89" spans="1:5" x14ac:dyDescent="0.2">
      <c r="A89" t="s">
        <v>209</v>
      </c>
      <c r="B89" s="41">
        <v>107</v>
      </c>
      <c r="C89" s="41">
        <f>IFERROR(VLOOKUP(A89,'Owners 2-3'!$A$1:$G$344,7,FALSE),"-")</f>
        <v>219</v>
      </c>
      <c r="D89" s="41">
        <v>2</v>
      </c>
      <c r="E89" s="41">
        <f t="shared" si="1"/>
        <v>107</v>
      </c>
    </row>
    <row r="90" spans="1:5" x14ac:dyDescent="0.2">
      <c r="A90" t="s">
        <v>397</v>
      </c>
      <c r="B90" s="41">
        <v>109</v>
      </c>
      <c r="C90" s="41" t="str">
        <f>IFERROR(VLOOKUP(A90,'Owners 2-3'!$A$1:$G$344,7,FALSE),"-")</f>
        <v>-</v>
      </c>
      <c r="D90" s="41">
        <v>2</v>
      </c>
      <c r="E90" s="41">
        <f t="shared" si="1"/>
        <v>109</v>
      </c>
    </row>
    <row r="91" spans="1:5" x14ac:dyDescent="0.2">
      <c r="A91" t="s">
        <v>141</v>
      </c>
      <c r="B91" s="41">
        <v>25</v>
      </c>
      <c r="C91" s="41">
        <f>IFERROR(VLOOKUP(A91,'Owners 2-3'!$A$1:$G$344,7,FALSE),"-")</f>
        <v>53</v>
      </c>
      <c r="D91" s="41">
        <v>2</v>
      </c>
      <c r="E91" s="41">
        <f t="shared" si="1"/>
        <v>25</v>
      </c>
    </row>
    <row r="92" spans="1:5" x14ac:dyDescent="0.2">
      <c r="A92" t="s">
        <v>252</v>
      </c>
      <c r="B92" s="41">
        <v>227</v>
      </c>
      <c r="C92" s="41">
        <f>IFERROR(VLOOKUP(A92,'Owners 2-3'!$A$1:$G$344,7,FALSE),"-")</f>
        <v>35</v>
      </c>
      <c r="D92" s="41">
        <v>2</v>
      </c>
      <c r="E92" s="41">
        <f t="shared" si="1"/>
        <v>227</v>
      </c>
    </row>
    <row r="93" spans="1:5" x14ac:dyDescent="0.2">
      <c r="A93" t="s">
        <v>54</v>
      </c>
      <c r="B93" s="41">
        <v>140</v>
      </c>
      <c r="C93" s="41">
        <f>IFERROR(VLOOKUP(A93,'Owners 2-3'!$A$1:$G$344,7,FALSE),"-")</f>
        <v>479</v>
      </c>
      <c r="D93" s="41">
        <v>4</v>
      </c>
      <c r="E93" s="41">
        <f t="shared" si="1"/>
        <v>140</v>
      </c>
    </row>
    <row r="94" spans="1:5" x14ac:dyDescent="0.2">
      <c r="A94" t="s">
        <v>55</v>
      </c>
      <c r="B94" s="41">
        <v>66</v>
      </c>
      <c r="C94" s="41">
        <f>IFERROR(VLOOKUP(A94,'Owners 2-3'!$A$1:$G$344,7,FALSE),"-")</f>
        <v>556</v>
      </c>
      <c r="D94" s="41">
        <v>2</v>
      </c>
      <c r="E94" s="41">
        <f t="shared" si="1"/>
        <v>66</v>
      </c>
    </row>
    <row r="95" spans="1:5" x14ac:dyDescent="0.2">
      <c r="A95" t="s">
        <v>239</v>
      </c>
      <c r="B95" s="41">
        <v>183</v>
      </c>
      <c r="C95" s="41">
        <f>IFERROR(VLOOKUP(A95,'Owners 2-3'!$A$1:$G$344,7,FALSE),"-")</f>
        <v>126</v>
      </c>
      <c r="D95" s="41">
        <v>2</v>
      </c>
      <c r="E95" s="41">
        <f t="shared" si="1"/>
        <v>183</v>
      </c>
    </row>
    <row r="96" spans="1:5" x14ac:dyDescent="0.2">
      <c r="A96" t="s">
        <v>271</v>
      </c>
      <c r="B96" s="41">
        <v>301</v>
      </c>
      <c r="C96" s="41">
        <f>IFERROR(VLOOKUP(A96,'Owners 2-3'!$A$1:$G$344,7,FALSE),"-")</f>
        <v>62</v>
      </c>
      <c r="D96" s="41">
        <v>4</v>
      </c>
      <c r="E96" s="41">
        <f t="shared" si="1"/>
        <v>62</v>
      </c>
    </row>
    <row r="97" spans="1:5" x14ac:dyDescent="0.2">
      <c r="A97" t="s">
        <v>56</v>
      </c>
      <c r="B97" s="41">
        <v>170</v>
      </c>
      <c r="C97" s="41">
        <f>IFERROR(VLOOKUP(A97,'Owners 2-3'!$A$1:$G$344,7,FALSE),"-")</f>
        <v>61</v>
      </c>
      <c r="D97" s="41">
        <v>3</v>
      </c>
      <c r="E97" s="41">
        <f t="shared" si="1"/>
        <v>170</v>
      </c>
    </row>
    <row r="98" spans="1:5" x14ac:dyDescent="0.2">
      <c r="A98" t="s">
        <v>208</v>
      </c>
      <c r="B98" s="41">
        <v>149</v>
      </c>
      <c r="C98" s="41" t="str">
        <f>IFERROR(VLOOKUP(A98,'Owners 2-3'!$A$1:$G$344,7,FALSE),"-")</f>
        <v>-</v>
      </c>
      <c r="D98" s="41">
        <v>2</v>
      </c>
      <c r="E98" s="41">
        <f t="shared" si="1"/>
        <v>149</v>
      </c>
    </row>
    <row r="99" spans="1:5" x14ac:dyDescent="0.2">
      <c r="A99" t="s">
        <v>7</v>
      </c>
      <c r="B99" s="41">
        <v>32</v>
      </c>
      <c r="C99" s="41">
        <f>IFERROR(VLOOKUP(A99,'Owners 2-3'!$A$1:$G$344,7,FALSE),"-")</f>
        <v>266</v>
      </c>
      <c r="D99" s="41">
        <v>2</v>
      </c>
      <c r="E99" s="41">
        <f t="shared" si="1"/>
        <v>32</v>
      </c>
    </row>
    <row r="100" spans="1:5" x14ac:dyDescent="0.2">
      <c r="A100" t="s">
        <v>326</v>
      </c>
      <c r="B100" s="41">
        <v>251</v>
      </c>
      <c r="C100" s="41">
        <f>IFERROR(VLOOKUP(A100,'Owners 2-3'!$A$1:$G$344,7,FALSE),"-")</f>
        <v>237</v>
      </c>
      <c r="D100" s="41">
        <v>3</v>
      </c>
      <c r="E100" s="41">
        <f t="shared" si="1"/>
        <v>251</v>
      </c>
    </row>
    <row r="101" spans="1:5" x14ac:dyDescent="0.2">
      <c r="A101" t="s">
        <v>57</v>
      </c>
      <c r="B101" s="41">
        <v>110</v>
      </c>
      <c r="C101" s="41" t="str">
        <f>IFERROR(VLOOKUP(A101,'Owners 2-3'!$A$1:$G$344,7,FALSE),"-")</f>
        <v>-</v>
      </c>
      <c r="D101" s="41">
        <v>2</v>
      </c>
      <c r="E101" s="41">
        <f t="shared" si="1"/>
        <v>110</v>
      </c>
    </row>
    <row r="102" spans="1:5" x14ac:dyDescent="0.2">
      <c r="A102" t="s">
        <v>253</v>
      </c>
      <c r="B102" s="41">
        <v>138</v>
      </c>
      <c r="C102" s="41" t="str">
        <f>IFERROR(VLOOKUP(A102,'Owners 2-3'!$A$1:$G$344,7,FALSE),"-")</f>
        <v>-</v>
      </c>
      <c r="D102" s="41">
        <v>2</v>
      </c>
      <c r="E102" s="41">
        <f t="shared" si="1"/>
        <v>138</v>
      </c>
    </row>
    <row r="103" spans="1:5" x14ac:dyDescent="0.2">
      <c r="A103" t="s">
        <v>58</v>
      </c>
      <c r="B103" s="41">
        <v>120</v>
      </c>
      <c r="C103" s="41">
        <f>IFERROR(VLOOKUP(A103,'Owners 2-3'!$A$1:$G$344,7,FALSE),"-")</f>
        <v>473</v>
      </c>
      <c r="D103" s="41">
        <v>2</v>
      </c>
      <c r="E103" s="41">
        <f t="shared" si="1"/>
        <v>120</v>
      </c>
    </row>
    <row r="104" spans="1:5" x14ac:dyDescent="0.2">
      <c r="A104" t="s">
        <v>59</v>
      </c>
      <c r="B104" s="41">
        <v>9</v>
      </c>
      <c r="C104" s="41">
        <f>IFERROR(VLOOKUP(A104,'Owners 2-3'!$A$1:$G$344,7,FALSE),"-")</f>
        <v>63</v>
      </c>
      <c r="D104" s="41">
        <v>2</v>
      </c>
      <c r="E104" s="41">
        <f t="shared" si="1"/>
        <v>9</v>
      </c>
    </row>
    <row r="105" spans="1:5" x14ac:dyDescent="0.2">
      <c r="A105" t="s">
        <v>325</v>
      </c>
      <c r="B105" s="41">
        <v>153</v>
      </c>
      <c r="C105" s="41">
        <f>IFERROR(VLOOKUP(A105,'Owners 2-3'!$A$1:$G$344,7,FALSE),"-")</f>
        <v>82</v>
      </c>
      <c r="D105" s="41">
        <v>2</v>
      </c>
      <c r="E105" s="41">
        <f t="shared" si="1"/>
        <v>153</v>
      </c>
    </row>
    <row r="106" spans="1:5" x14ac:dyDescent="0.2">
      <c r="A106" t="s">
        <v>153</v>
      </c>
      <c r="B106" s="41">
        <v>220</v>
      </c>
      <c r="C106" s="41">
        <f>IFERROR(VLOOKUP(A106,'Owners 2-3'!$A$1:$G$344,7,FALSE),"-")</f>
        <v>246</v>
      </c>
      <c r="D106" s="41">
        <v>3</v>
      </c>
      <c r="E106" s="41">
        <f t="shared" si="1"/>
        <v>220</v>
      </c>
    </row>
    <row r="107" spans="1:5" x14ac:dyDescent="0.2">
      <c r="A107" t="s">
        <v>60</v>
      </c>
      <c r="B107" s="41">
        <v>103</v>
      </c>
      <c r="C107" s="41">
        <f>IFERROR(VLOOKUP(A107,'Owners 2-3'!$A$1:$G$344,7,FALSE),"-")</f>
        <v>342</v>
      </c>
      <c r="D107" s="41">
        <v>3</v>
      </c>
      <c r="E107" s="41">
        <f t="shared" si="1"/>
        <v>103</v>
      </c>
    </row>
    <row r="108" spans="1:5" x14ac:dyDescent="0.2">
      <c r="A108" t="s">
        <v>61</v>
      </c>
      <c r="B108" s="41">
        <v>124</v>
      </c>
      <c r="C108" s="41">
        <f>IFERROR(VLOOKUP(A108,'Owners 2-3'!$A$1:$G$344,7,FALSE),"-")</f>
        <v>78</v>
      </c>
      <c r="D108" s="41">
        <v>2</v>
      </c>
      <c r="E108" s="41">
        <f t="shared" si="1"/>
        <v>124</v>
      </c>
    </row>
    <row r="109" spans="1:5" x14ac:dyDescent="0.2">
      <c r="A109" t="s">
        <v>63</v>
      </c>
      <c r="B109" s="41">
        <v>44</v>
      </c>
      <c r="C109" s="41">
        <f>IFERROR(VLOOKUP(A109,'Owners 2-3'!$A$1:$G$344,7,FALSE),"-")</f>
        <v>48</v>
      </c>
      <c r="D109" s="41">
        <v>2</v>
      </c>
      <c r="E109" s="41">
        <f t="shared" si="1"/>
        <v>44</v>
      </c>
    </row>
    <row r="110" spans="1:5" x14ac:dyDescent="0.2">
      <c r="A110" t="s">
        <v>5</v>
      </c>
      <c r="B110" s="41">
        <v>147</v>
      </c>
      <c r="C110" s="41">
        <f>IFERROR(VLOOKUP(A110,'Owners 2-3'!$A$1:$G$344,7,FALSE),"-")</f>
        <v>8</v>
      </c>
      <c r="D110" s="41">
        <v>3</v>
      </c>
      <c r="E110" s="41">
        <f t="shared" si="1"/>
        <v>147</v>
      </c>
    </row>
    <row r="111" spans="1:5" x14ac:dyDescent="0.2">
      <c r="A111" t="s">
        <v>223</v>
      </c>
      <c r="B111" s="41">
        <v>95</v>
      </c>
      <c r="C111" s="41">
        <f>IFERROR(VLOOKUP(A111,'Owners 2-3'!$A$1:$G$344,7,FALSE),"-")</f>
        <v>170</v>
      </c>
      <c r="D111" s="41">
        <v>5</v>
      </c>
      <c r="E111" s="41">
        <f t="shared" si="1"/>
        <v>95</v>
      </c>
    </row>
    <row r="112" spans="1:5" x14ac:dyDescent="0.2">
      <c r="A112" t="s">
        <v>154</v>
      </c>
      <c r="B112" s="41">
        <v>45</v>
      </c>
      <c r="C112" s="41">
        <f>IFERROR(VLOOKUP(A112,'Owners 2-3'!$A$1:$G$344,7,FALSE),"-")</f>
        <v>172</v>
      </c>
      <c r="D112" s="41">
        <v>2</v>
      </c>
      <c r="E112" s="41">
        <f t="shared" si="1"/>
        <v>45</v>
      </c>
    </row>
    <row r="113" spans="1:5" x14ac:dyDescent="0.2">
      <c r="A113" t="s">
        <v>64</v>
      </c>
      <c r="B113" s="41">
        <v>39</v>
      </c>
      <c r="C113" s="41">
        <f>IFERROR(VLOOKUP(A113,'Owners 2-3'!$A$1:$G$344,7,FALSE),"-")</f>
        <v>38</v>
      </c>
      <c r="D113" s="41">
        <v>3</v>
      </c>
      <c r="E113" s="41">
        <f t="shared" si="1"/>
        <v>39</v>
      </c>
    </row>
    <row r="114" spans="1:5" x14ac:dyDescent="0.2">
      <c r="A114" t="s">
        <v>65</v>
      </c>
      <c r="B114" s="41">
        <v>5</v>
      </c>
      <c r="C114" s="41">
        <f>IFERROR(VLOOKUP(A114,'Owners 2-3'!$A$1:$G$344,7,FALSE),"-")</f>
        <v>11</v>
      </c>
      <c r="D114" s="41">
        <v>2</v>
      </c>
      <c r="E114" s="41">
        <f t="shared" si="1"/>
        <v>5</v>
      </c>
    </row>
    <row r="115" spans="1:5" x14ac:dyDescent="0.2">
      <c r="A115" t="s">
        <v>66</v>
      </c>
      <c r="B115" s="41">
        <v>145</v>
      </c>
      <c r="C115" s="41">
        <f>IFERROR(VLOOKUP(A115,'Owners 2-3'!$A$1:$G$344,7,FALSE),"-")</f>
        <v>201</v>
      </c>
      <c r="D115" s="41">
        <v>2</v>
      </c>
      <c r="E115" s="41">
        <f t="shared" si="1"/>
        <v>145</v>
      </c>
    </row>
    <row r="116" spans="1:5" x14ac:dyDescent="0.2">
      <c r="A116" t="s">
        <v>67</v>
      </c>
      <c r="B116" s="41">
        <v>110</v>
      </c>
      <c r="C116" s="41">
        <f>IFERROR(VLOOKUP(A116,'Owners 2-3'!$A$1:$G$344,7,FALSE),"-")</f>
        <v>142</v>
      </c>
      <c r="D116" s="41">
        <v>4</v>
      </c>
      <c r="E116" s="41">
        <f t="shared" si="1"/>
        <v>110</v>
      </c>
    </row>
    <row r="117" spans="1:5" x14ac:dyDescent="0.2">
      <c r="A117" t="s">
        <v>256</v>
      </c>
      <c r="B117" s="41">
        <v>194</v>
      </c>
      <c r="C117" s="41">
        <f>IFERROR(VLOOKUP(A117,'Owners 2-3'!$A$1:$G$344,7,FALSE),"-")</f>
        <v>164</v>
      </c>
      <c r="D117" s="41">
        <v>3</v>
      </c>
      <c r="E117" s="41">
        <f t="shared" si="1"/>
        <v>194</v>
      </c>
    </row>
    <row r="118" spans="1:5" x14ac:dyDescent="0.2">
      <c r="A118" t="s">
        <v>68</v>
      </c>
      <c r="B118" s="41">
        <v>24</v>
      </c>
      <c r="C118" s="41">
        <f>IFERROR(VLOOKUP(A118,'Owners 2-3'!$A$1:$G$344,7,FALSE),"-")</f>
        <v>428</v>
      </c>
      <c r="D118" s="41">
        <v>4</v>
      </c>
      <c r="E118" s="41">
        <f t="shared" si="1"/>
        <v>24</v>
      </c>
    </row>
    <row r="119" spans="1:5" x14ac:dyDescent="0.2">
      <c r="A119" t="s">
        <v>69</v>
      </c>
      <c r="B119" s="41">
        <v>49</v>
      </c>
      <c r="C119" s="41">
        <f>IFERROR(VLOOKUP(A119,'Owners 2-3'!$A$1:$G$344,7,FALSE),"-")</f>
        <v>74</v>
      </c>
      <c r="D119" s="41">
        <v>4</v>
      </c>
      <c r="E119" s="41">
        <f t="shared" si="1"/>
        <v>49</v>
      </c>
    </row>
    <row r="120" spans="1:5" x14ac:dyDescent="0.2">
      <c r="A120" t="s">
        <v>272</v>
      </c>
      <c r="B120" s="41">
        <v>176</v>
      </c>
      <c r="C120" s="41">
        <f>IFERROR(VLOOKUP(A120,'Owners 2-3'!$A$1:$G$344,7,FALSE),"-")</f>
        <v>281</v>
      </c>
      <c r="D120" s="41">
        <v>2</v>
      </c>
      <c r="E120" s="41">
        <f t="shared" si="1"/>
        <v>176</v>
      </c>
    </row>
    <row r="121" spans="1:5" x14ac:dyDescent="0.2">
      <c r="A121" t="s">
        <v>70</v>
      </c>
      <c r="B121" s="41">
        <v>95</v>
      </c>
      <c r="C121" s="41">
        <f>IFERROR(VLOOKUP(A121,'Owners 2-3'!$A$1:$G$344,7,FALSE),"-")</f>
        <v>433</v>
      </c>
      <c r="D121" s="41">
        <v>3</v>
      </c>
      <c r="E121" s="41">
        <f t="shared" si="1"/>
        <v>95</v>
      </c>
    </row>
    <row r="122" spans="1:5" x14ac:dyDescent="0.2">
      <c r="A122" t="s">
        <v>213</v>
      </c>
      <c r="B122" s="41">
        <v>150</v>
      </c>
      <c r="C122" s="41" t="str">
        <f>IFERROR(VLOOKUP(A122,'Owners 2-3'!$A$1:$G$344,7,FALSE),"-")</f>
        <v>-</v>
      </c>
      <c r="D122" s="41">
        <v>2</v>
      </c>
      <c r="E122" s="41">
        <f t="shared" si="1"/>
        <v>150</v>
      </c>
    </row>
    <row r="123" spans="1:5" x14ac:dyDescent="0.2">
      <c r="A123" t="s">
        <v>314</v>
      </c>
      <c r="B123" s="41">
        <v>181</v>
      </c>
      <c r="C123" s="41">
        <f>IFERROR(VLOOKUP(A123,'Owners 2-3'!$A$1:$G$344,7,FALSE),"-")</f>
        <v>85</v>
      </c>
      <c r="D123" s="41">
        <v>2</v>
      </c>
      <c r="E123" s="41">
        <f t="shared" si="1"/>
        <v>181</v>
      </c>
    </row>
    <row r="124" spans="1:5" x14ac:dyDescent="0.2">
      <c r="A124" t="s">
        <v>243</v>
      </c>
      <c r="B124" s="41">
        <v>165</v>
      </c>
      <c r="C124" s="41">
        <f>IFERROR(VLOOKUP(A124,'Owners 2-3'!$A$1:$G$344,7,FALSE),"-")</f>
        <v>133</v>
      </c>
      <c r="D124" s="41">
        <v>2</v>
      </c>
      <c r="E124" s="41">
        <f t="shared" si="1"/>
        <v>165</v>
      </c>
    </row>
    <row r="125" spans="1:5" x14ac:dyDescent="0.2">
      <c r="A125" t="s">
        <v>292</v>
      </c>
      <c r="B125" s="41">
        <v>251</v>
      </c>
      <c r="C125" s="41" t="str">
        <f>IFERROR(VLOOKUP(A125,'Owners 2-3'!$A$1:$G$344,7,FALSE),"-")</f>
        <v>-</v>
      </c>
      <c r="D125" s="41">
        <v>3</v>
      </c>
      <c r="E125" s="41">
        <f t="shared" si="1"/>
        <v>251</v>
      </c>
    </row>
    <row r="126" spans="1:5" x14ac:dyDescent="0.2">
      <c r="A126" t="s">
        <v>255</v>
      </c>
      <c r="B126" s="41">
        <v>151</v>
      </c>
      <c r="C126" s="41">
        <f>IFERROR(VLOOKUP(A126,'Owners 2-3'!$A$1:$G$344,7,FALSE),"-")</f>
        <v>57</v>
      </c>
      <c r="D126" s="41">
        <v>2</v>
      </c>
      <c r="E126" s="41">
        <f t="shared" si="1"/>
        <v>151</v>
      </c>
    </row>
    <row r="127" spans="1:5" x14ac:dyDescent="0.2">
      <c r="A127" t="s">
        <v>71</v>
      </c>
      <c r="B127" s="41">
        <v>244</v>
      </c>
      <c r="C127" s="41">
        <f>IFERROR(VLOOKUP(A127,'Owners 2-3'!$A$1:$G$344,7,FALSE),"-")</f>
        <v>157</v>
      </c>
      <c r="D127" s="41">
        <v>2</v>
      </c>
      <c r="E127" s="41">
        <f t="shared" si="1"/>
        <v>244</v>
      </c>
    </row>
    <row r="128" spans="1:5" x14ac:dyDescent="0.2">
      <c r="A128" t="s">
        <v>72</v>
      </c>
      <c r="B128" s="41">
        <v>131</v>
      </c>
      <c r="C128" s="41" t="str">
        <f>IFERROR(VLOOKUP(A128,'Owners 2-3'!$A$1:$G$344,7,FALSE),"-")</f>
        <v>-</v>
      </c>
      <c r="D128" s="41">
        <v>2</v>
      </c>
      <c r="E128" s="41">
        <f t="shared" si="1"/>
        <v>131</v>
      </c>
    </row>
    <row r="129" spans="1:5" x14ac:dyDescent="0.2">
      <c r="A129" t="s">
        <v>248</v>
      </c>
      <c r="B129" s="41">
        <v>207</v>
      </c>
      <c r="C129" s="41">
        <f>IFERROR(VLOOKUP(A129,'Owners 2-3'!$A$1:$G$344,7,FALSE),"-")</f>
        <v>89</v>
      </c>
      <c r="D129" s="41">
        <v>4</v>
      </c>
      <c r="E129" s="41">
        <f t="shared" si="1"/>
        <v>89</v>
      </c>
    </row>
    <row r="130" spans="1:5" x14ac:dyDescent="0.2">
      <c r="A130" t="s">
        <v>402</v>
      </c>
      <c r="B130" s="41">
        <v>192</v>
      </c>
      <c r="C130" s="41" t="str">
        <f>IFERROR(VLOOKUP(A130,'Owners 2-3'!$A$1:$G$344,7,FALSE),"-")</f>
        <v>-</v>
      </c>
      <c r="D130" s="41">
        <v>2</v>
      </c>
      <c r="E130" s="41">
        <f t="shared" ref="E130:E193" si="2">IF(D130&gt;3,MIN(C130,B130),B130)</f>
        <v>192</v>
      </c>
    </row>
    <row r="131" spans="1:5" x14ac:dyDescent="0.2">
      <c r="A131" t="s">
        <v>327</v>
      </c>
      <c r="B131" s="41">
        <v>69</v>
      </c>
      <c r="C131" s="41" t="str">
        <f>IFERROR(VLOOKUP(A131,'Owners 2-3'!$A$1:$G$344,7,FALSE),"-")</f>
        <v>-</v>
      </c>
      <c r="D131" s="41">
        <v>2</v>
      </c>
      <c r="E131" s="41">
        <f t="shared" si="2"/>
        <v>69</v>
      </c>
    </row>
    <row r="132" spans="1:5" x14ac:dyDescent="0.2">
      <c r="A132" t="s">
        <v>73</v>
      </c>
      <c r="B132" s="41">
        <v>104</v>
      </c>
      <c r="C132" s="41">
        <f>IFERROR(VLOOKUP(A132,'Owners 2-3'!$A$1:$G$344,7,FALSE),"-")</f>
        <v>136</v>
      </c>
      <c r="D132" s="41">
        <v>2</v>
      </c>
      <c r="E132" s="41">
        <f t="shared" si="2"/>
        <v>104</v>
      </c>
    </row>
    <row r="133" spans="1:5" x14ac:dyDescent="0.2">
      <c r="A133" t="s">
        <v>313</v>
      </c>
      <c r="B133" s="41">
        <v>137</v>
      </c>
      <c r="C133" s="41" t="str">
        <f>IFERROR(VLOOKUP(A133,'Owners 2-3'!$A$1:$G$344,7,FALSE),"-")</f>
        <v>-</v>
      </c>
      <c r="D133" s="41">
        <v>2</v>
      </c>
      <c r="E133" s="41">
        <f t="shared" si="2"/>
        <v>137</v>
      </c>
    </row>
    <row r="134" spans="1:5" x14ac:dyDescent="0.2">
      <c r="A134" t="s">
        <v>399</v>
      </c>
      <c r="B134" s="41">
        <v>171</v>
      </c>
      <c r="C134" s="41" t="str">
        <f>IFERROR(VLOOKUP(A134,'Owners 2-3'!$A$1:$G$344,7,FALSE),"-")</f>
        <v>-</v>
      </c>
      <c r="D134" s="41">
        <v>2</v>
      </c>
      <c r="E134" s="41">
        <f t="shared" si="2"/>
        <v>171</v>
      </c>
    </row>
    <row r="135" spans="1:5" x14ac:dyDescent="0.2">
      <c r="A135" t="s">
        <v>74</v>
      </c>
      <c r="B135" s="41">
        <v>190</v>
      </c>
      <c r="C135" s="41" t="str">
        <f>IFERROR(VLOOKUP(A135,'Owners 2-3'!$A$1:$G$344,7,FALSE),"-")</f>
        <v>-</v>
      </c>
      <c r="D135" s="41">
        <v>2</v>
      </c>
      <c r="E135" s="41">
        <f t="shared" si="2"/>
        <v>190</v>
      </c>
    </row>
    <row r="136" spans="1:5" x14ac:dyDescent="0.2">
      <c r="A136" t="s">
        <v>13</v>
      </c>
      <c r="B136" s="41">
        <v>63</v>
      </c>
      <c r="C136" s="41">
        <f>IFERROR(VLOOKUP(A136,'Owners 2-3'!$A$1:$G$344,7,FALSE),"-")</f>
        <v>9</v>
      </c>
      <c r="D136" s="41">
        <v>3</v>
      </c>
      <c r="E136" s="41">
        <f t="shared" si="2"/>
        <v>63</v>
      </c>
    </row>
    <row r="137" spans="1:5" x14ac:dyDescent="0.2">
      <c r="A137" t="s">
        <v>150</v>
      </c>
      <c r="B137" s="41">
        <v>199</v>
      </c>
      <c r="C137" s="41">
        <f>IFERROR(VLOOKUP(A137,'Owners 2-3'!$A$1:$G$344,7,FALSE),"-")</f>
        <v>223</v>
      </c>
      <c r="D137" s="41">
        <v>3</v>
      </c>
      <c r="E137" s="41">
        <f t="shared" si="2"/>
        <v>199</v>
      </c>
    </row>
    <row r="138" spans="1:5" x14ac:dyDescent="0.2">
      <c r="A138" t="s">
        <v>318</v>
      </c>
      <c r="B138" s="41">
        <v>99</v>
      </c>
      <c r="C138" s="41">
        <f>IFERROR(VLOOKUP(A138,'Owners 2-3'!$A$1:$G$344,7,FALSE),"-")</f>
        <v>190</v>
      </c>
      <c r="D138" s="41">
        <v>3</v>
      </c>
      <c r="E138" s="41">
        <f t="shared" si="2"/>
        <v>99</v>
      </c>
    </row>
    <row r="139" spans="1:5" x14ac:dyDescent="0.2">
      <c r="A139" t="s">
        <v>149</v>
      </c>
      <c r="B139" s="41">
        <v>145</v>
      </c>
      <c r="C139" s="41">
        <f>IFERROR(VLOOKUP(A139,'Owners 2-3'!$A$1:$G$344,7,FALSE),"-")</f>
        <v>73</v>
      </c>
      <c r="D139" s="41">
        <v>4</v>
      </c>
      <c r="E139" s="41">
        <f t="shared" si="2"/>
        <v>73</v>
      </c>
    </row>
    <row r="140" spans="1:5" x14ac:dyDescent="0.2">
      <c r="A140" t="s">
        <v>75</v>
      </c>
      <c r="B140" s="41">
        <v>191</v>
      </c>
      <c r="C140" s="41" t="str">
        <f>IFERROR(VLOOKUP(A140,'Owners 2-3'!$A$1:$G$344,7,FALSE),"-")</f>
        <v>-</v>
      </c>
      <c r="D140" s="41">
        <v>2</v>
      </c>
      <c r="E140" s="41">
        <f t="shared" si="2"/>
        <v>191</v>
      </c>
    </row>
    <row r="141" spans="1:5" x14ac:dyDescent="0.2">
      <c r="A141" t="s">
        <v>76</v>
      </c>
      <c r="B141" s="41">
        <v>178</v>
      </c>
      <c r="C141" s="41">
        <f>IFERROR(VLOOKUP(A141,'Owners 2-3'!$A$1:$G$344,7,FALSE),"-")</f>
        <v>32</v>
      </c>
      <c r="D141" s="41">
        <v>4</v>
      </c>
      <c r="E141" s="41">
        <f t="shared" si="2"/>
        <v>32</v>
      </c>
    </row>
    <row r="142" spans="1:5" x14ac:dyDescent="0.2">
      <c r="A142" t="s">
        <v>77</v>
      </c>
      <c r="B142" s="41">
        <v>84</v>
      </c>
      <c r="C142" s="41">
        <f>IFERROR(VLOOKUP(A142,'Owners 2-3'!$A$1:$G$344,7,FALSE),"-")</f>
        <v>81</v>
      </c>
      <c r="D142" s="41">
        <v>2</v>
      </c>
      <c r="E142" s="41">
        <f t="shared" si="2"/>
        <v>84</v>
      </c>
    </row>
    <row r="143" spans="1:5" x14ac:dyDescent="0.2">
      <c r="A143" t="s">
        <v>78</v>
      </c>
      <c r="B143" s="41">
        <v>92</v>
      </c>
      <c r="C143" s="41">
        <f>IFERROR(VLOOKUP(A143,'Owners 2-3'!$A$1:$G$344,7,FALSE),"-")</f>
        <v>45</v>
      </c>
      <c r="D143" s="41">
        <v>3</v>
      </c>
      <c r="E143" s="41">
        <f t="shared" si="2"/>
        <v>92</v>
      </c>
    </row>
    <row r="144" spans="1:5" x14ac:dyDescent="0.2">
      <c r="A144" t="s">
        <v>374</v>
      </c>
      <c r="B144" s="41">
        <v>175</v>
      </c>
      <c r="C144" s="41">
        <f>IFERROR(VLOOKUP(A144,'Owners 2-3'!$A$1:$G$344,7,FALSE),"-")</f>
        <v>388</v>
      </c>
      <c r="D144" s="41">
        <v>2</v>
      </c>
      <c r="E144" s="41">
        <f t="shared" si="2"/>
        <v>175</v>
      </c>
    </row>
    <row r="145" spans="1:5" x14ac:dyDescent="0.2">
      <c r="A145" t="s">
        <v>79</v>
      </c>
      <c r="B145" s="41">
        <v>90</v>
      </c>
      <c r="C145" s="41">
        <f>IFERROR(VLOOKUP(A145,'Owners 2-3'!$A$1:$G$344,7,FALSE),"-")</f>
        <v>1</v>
      </c>
      <c r="D145" s="41">
        <v>2</v>
      </c>
      <c r="E145" s="41">
        <f t="shared" si="2"/>
        <v>90</v>
      </c>
    </row>
    <row r="146" spans="1:5" x14ac:dyDescent="0.2">
      <c r="A146" t="s">
        <v>155</v>
      </c>
      <c r="B146" s="41">
        <v>37</v>
      </c>
      <c r="C146" s="41">
        <f>IFERROR(VLOOKUP(A146,'Owners 2-3'!$A$1:$G$344,7,FALSE),"-")</f>
        <v>12</v>
      </c>
      <c r="D146" s="41">
        <v>3</v>
      </c>
      <c r="E146" s="41">
        <f t="shared" si="2"/>
        <v>37</v>
      </c>
    </row>
    <row r="147" spans="1:5" x14ac:dyDescent="0.2">
      <c r="A147" t="s">
        <v>139</v>
      </c>
      <c r="B147" s="41">
        <v>80</v>
      </c>
      <c r="C147" s="41">
        <f>IFERROR(VLOOKUP(A147,'Owners 2-3'!$A$1:$G$344,7,FALSE),"-")</f>
        <v>27</v>
      </c>
      <c r="D147" s="41">
        <v>4</v>
      </c>
      <c r="E147" s="41">
        <f t="shared" si="2"/>
        <v>27</v>
      </c>
    </row>
    <row r="148" spans="1:5" x14ac:dyDescent="0.2">
      <c r="A148" t="s">
        <v>140</v>
      </c>
      <c r="B148" s="41">
        <v>22</v>
      </c>
      <c r="C148" s="41">
        <f>IFERROR(VLOOKUP(A148,'Owners 2-3'!$A$1:$G$344,7,FALSE),"-")</f>
        <v>406</v>
      </c>
      <c r="D148" s="41">
        <v>2</v>
      </c>
      <c r="E148" s="41">
        <f t="shared" si="2"/>
        <v>22</v>
      </c>
    </row>
    <row r="149" spans="1:5" x14ac:dyDescent="0.2">
      <c r="A149" t="s">
        <v>401</v>
      </c>
      <c r="B149" s="41">
        <v>174</v>
      </c>
      <c r="C149" s="41" t="str">
        <f>IFERROR(VLOOKUP(A149,'Owners 2-3'!$A$1:$G$344,7,FALSE),"-")</f>
        <v>-</v>
      </c>
      <c r="D149" s="41">
        <v>2</v>
      </c>
      <c r="E149" s="41">
        <f t="shared" si="2"/>
        <v>174</v>
      </c>
    </row>
    <row r="150" spans="1:5" x14ac:dyDescent="0.2">
      <c r="A150" t="s">
        <v>288</v>
      </c>
      <c r="B150" s="41">
        <v>251</v>
      </c>
      <c r="C150" s="41">
        <f>IFERROR(VLOOKUP(A150,'Owners 2-3'!$A$1:$G$344,7,FALSE),"-")</f>
        <v>116</v>
      </c>
      <c r="D150" s="41">
        <v>3</v>
      </c>
      <c r="E150" s="41">
        <f t="shared" si="2"/>
        <v>251</v>
      </c>
    </row>
    <row r="151" spans="1:5" x14ac:dyDescent="0.2">
      <c r="A151" t="s">
        <v>80</v>
      </c>
      <c r="B151" s="41">
        <v>209</v>
      </c>
      <c r="C151" s="41">
        <f>IFERROR(VLOOKUP(A151,'Owners 2-3'!$A$1:$G$344,7,FALSE),"-")</f>
        <v>283</v>
      </c>
      <c r="D151" s="41">
        <v>2</v>
      </c>
      <c r="E151" s="41">
        <f t="shared" si="2"/>
        <v>209</v>
      </c>
    </row>
    <row r="152" spans="1:5" x14ac:dyDescent="0.2">
      <c r="A152" t="s">
        <v>250</v>
      </c>
      <c r="B152" s="41">
        <v>180</v>
      </c>
      <c r="C152" s="41">
        <f>IFERROR(VLOOKUP(A152,'Owners 2-3'!$A$1:$G$344,7,FALSE),"-")</f>
        <v>214</v>
      </c>
      <c r="D152" s="41">
        <v>3</v>
      </c>
      <c r="E152" s="41">
        <f t="shared" si="2"/>
        <v>180</v>
      </c>
    </row>
    <row r="153" spans="1:5" x14ac:dyDescent="0.2">
      <c r="A153" t="s">
        <v>237</v>
      </c>
      <c r="B153" s="41">
        <v>43</v>
      </c>
      <c r="C153" s="41">
        <f>IFERROR(VLOOKUP(A153,'Owners 2-3'!$A$1:$G$344,7,FALSE),"-")</f>
        <v>252</v>
      </c>
      <c r="D153" s="41">
        <v>2</v>
      </c>
      <c r="E153" s="41">
        <f t="shared" si="2"/>
        <v>43</v>
      </c>
    </row>
    <row r="154" spans="1:5" x14ac:dyDescent="0.2">
      <c r="A154" t="s">
        <v>206</v>
      </c>
      <c r="B154" s="41">
        <v>229</v>
      </c>
      <c r="C154" s="41">
        <f>IFERROR(VLOOKUP(A154,'Owners 2-3'!$A$1:$G$344,7,FALSE),"-")</f>
        <v>198</v>
      </c>
      <c r="D154" s="41">
        <v>2</v>
      </c>
      <c r="E154" s="41">
        <f t="shared" si="2"/>
        <v>229</v>
      </c>
    </row>
    <row r="155" spans="1:5" x14ac:dyDescent="0.2">
      <c r="A155" t="s">
        <v>244</v>
      </c>
      <c r="B155" s="41">
        <v>131</v>
      </c>
      <c r="C155" s="41">
        <f>IFERROR(VLOOKUP(A155,'Owners 2-3'!$A$1:$G$344,7,FALSE),"-")</f>
        <v>24</v>
      </c>
      <c r="D155" s="41">
        <v>4</v>
      </c>
      <c r="E155" s="41">
        <f t="shared" si="2"/>
        <v>24</v>
      </c>
    </row>
    <row r="156" spans="1:5" x14ac:dyDescent="0.2">
      <c r="A156" t="s">
        <v>162</v>
      </c>
      <c r="B156" s="41">
        <v>185</v>
      </c>
      <c r="C156" s="41">
        <f>IFERROR(VLOOKUP(A156,'Owners 2-3'!$A$1:$G$344,7,FALSE),"-")</f>
        <v>93</v>
      </c>
      <c r="D156" s="41">
        <v>2</v>
      </c>
      <c r="E156" s="41">
        <f t="shared" si="2"/>
        <v>185</v>
      </c>
    </row>
    <row r="157" spans="1:5" x14ac:dyDescent="0.2">
      <c r="A157" t="s">
        <v>82</v>
      </c>
      <c r="B157" s="41">
        <v>99</v>
      </c>
      <c r="C157" s="41">
        <f>IFERROR(VLOOKUP(A157,'Owners 2-3'!$A$1:$G$344,7,FALSE),"-")</f>
        <v>271</v>
      </c>
      <c r="D157" s="41">
        <v>2</v>
      </c>
      <c r="E157" s="41">
        <f t="shared" si="2"/>
        <v>99</v>
      </c>
    </row>
    <row r="158" spans="1:5" x14ac:dyDescent="0.2">
      <c r="A158" t="s">
        <v>400</v>
      </c>
      <c r="B158" s="41">
        <v>173</v>
      </c>
      <c r="C158" s="41" t="str">
        <f>IFERROR(VLOOKUP(A158,'Owners 2-3'!$A$1:$G$344,7,FALSE),"-")</f>
        <v>-</v>
      </c>
      <c r="D158" s="41">
        <v>2</v>
      </c>
      <c r="E158" s="41">
        <f t="shared" si="2"/>
        <v>173</v>
      </c>
    </row>
    <row r="159" spans="1:5" x14ac:dyDescent="0.2">
      <c r="A159" t="s">
        <v>295</v>
      </c>
      <c r="B159" s="41">
        <v>216</v>
      </c>
      <c r="C159" s="41">
        <f>IFERROR(VLOOKUP(A159,'Owners 2-3'!$A$1:$G$344,7,FALSE),"-")</f>
        <v>125</v>
      </c>
      <c r="D159" s="41">
        <v>2</v>
      </c>
      <c r="E159" s="41">
        <f t="shared" si="2"/>
        <v>216</v>
      </c>
    </row>
    <row r="160" spans="1:5" x14ac:dyDescent="0.2">
      <c r="A160" t="s">
        <v>229</v>
      </c>
      <c r="B160" s="41">
        <v>281</v>
      </c>
      <c r="C160" s="41">
        <f>IFERROR(VLOOKUP(A160,'Owners 2-3'!$A$1:$G$344,7,FALSE),"-")</f>
        <v>134</v>
      </c>
      <c r="D160" s="41">
        <v>4</v>
      </c>
      <c r="E160" s="41">
        <f t="shared" si="2"/>
        <v>134</v>
      </c>
    </row>
    <row r="161" spans="1:5" x14ac:dyDescent="0.2">
      <c r="A161" t="s">
        <v>161</v>
      </c>
      <c r="B161" s="41">
        <v>97</v>
      </c>
      <c r="C161" s="41">
        <f>IFERROR(VLOOKUP(A161,'Owners 2-3'!$A$1:$G$344,7,FALSE),"-")</f>
        <v>194</v>
      </c>
      <c r="D161" s="41">
        <v>2</v>
      </c>
      <c r="E161" s="41">
        <f t="shared" si="2"/>
        <v>97</v>
      </c>
    </row>
    <row r="162" spans="1:5" x14ac:dyDescent="0.2">
      <c r="A162" t="s">
        <v>221</v>
      </c>
      <c r="B162" s="41">
        <v>54</v>
      </c>
      <c r="C162" s="41">
        <f>IFERROR(VLOOKUP(A162,'Owners 2-3'!$A$1:$G$344,7,FALSE),"-")</f>
        <v>590</v>
      </c>
      <c r="D162" s="41">
        <v>2</v>
      </c>
      <c r="E162" s="41">
        <f t="shared" si="2"/>
        <v>54</v>
      </c>
    </row>
    <row r="163" spans="1:5" x14ac:dyDescent="0.2">
      <c r="A163" t="s">
        <v>303</v>
      </c>
      <c r="B163" s="41">
        <v>133</v>
      </c>
      <c r="C163" s="41" t="str">
        <f>IFERROR(VLOOKUP(A163,'Owners 2-3'!$A$1:$G$344,7,FALSE),"-")</f>
        <v>-</v>
      </c>
      <c r="D163" s="41">
        <v>2</v>
      </c>
      <c r="E163" s="41">
        <f t="shared" si="2"/>
        <v>133</v>
      </c>
    </row>
    <row r="164" spans="1:5" x14ac:dyDescent="0.2">
      <c r="A164" t="s">
        <v>270</v>
      </c>
      <c r="B164" s="41">
        <v>192</v>
      </c>
      <c r="C164" s="41">
        <f>IFERROR(VLOOKUP(A164,'Owners 2-3'!$A$1:$G$344,7,FALSE),"-")</f>
        <v>3</v>
      </c>
      <c r="D164" s="41">
        <v>4</v>
      </c>
      <c r="E164" s="41">
        <f t="shared" si="2"/>
        <v>3</v>
      </c>
    </row>
    <row r="165" spans="1:5" x14ac:dyDescent="0.2">
      <c r="A165" t="s">
        <v>386</v>
      </c>
      <c r="B165" s="41">
        <v>147</v>
      </c>
      <c r="C165" s="41">
        <f>IFERROR(VLOOKUP(A165,'Owners 2-3'!$A$1:$G$344,7,FALSE),"-")</f>
        <v>389</v>
      </c>
      <c r="D165" s="41">
        <v>2</v>
      </c>
      <c r="E165" s="41">
        <f t="shared" si="2"/>
        <v>147</v>
      </c>
    </row>
    <row r="166" spans="1:5" x14ac:dyDescent="0.2">
      <c r="A166" t="s">
        <v>245</v>
      </c>
      <c r="B166" s="41">
        <v>41</v>
      </c>
      <c r="C166" s="41">
        <f>IFERROR(VLOOKUP(A166,'Owners 2-3'!$A$1:$G$344,7,FALSE),"-")</f>
        <v>25</v>
      </c>
      <c r="D166" s="41">
        <v>4</v>
      </c>
      <c r="E166" s="41">
        <f t="shared" si="2"/>
        <v>25</v>
      </c>
    </row>
    <row r="167" spans="1:5" x14ac:dyDescent="0.2">
      <c r="A167" t="s">
        <v>268</v>
      </c>
      <c r="B167" s="41">
        <v>238</v>
      </c>
      <c r="C167" s="41">
        <f>IFERROR(VLOOKUP(A167,'Owners 2-3'!$A$1:$G$344,7,FALSE),"-")</f>
        <v>16</v>
      </c>
      <c r="D167" s="41">
        <v>4</v>
      </c>
      <c r="E167" s="41">
        <f t="shared" si="2"/>
        <v>16</v>
      </c>
    </row>
    <row r="168" spans="1:5" x14ac:dyDescent="0.2">
      <c r="A168" t="s">
        <v>83</v>
      </c>
      <c r="B168" s="41">
        <v>162</v>
      </c>
      <c r="C168" s="41">
        <f>IFERROR(VLOOKUP(A168,'Owners 2-3'!$A$1:$G$344,7,FALSE),"-")</f>
        <v>4</v>
      </c>
      <c r="D168" s="41">
        <v>3</v>
      </c>
      <c r="E168" s="41">
        <f t="shared" si="2"/>
        <v>162</v>
      </c>
    </row>
    <row r="169" spans="1:5" x14ac:dyDescent="0.2">
      <c r="A169" t="s">
        <v>207</v>
      </c>
      <c r="B169" s="41">
        <v>119</v>
      </c>
      <c r="C169" s="41">
        <f>IFERROR(VLOOKUP(A169,'Owners 2-3'!$A$1:$G$344,7,FALSE),"-")</f>
        <v>230</v>
      </c>
      <c r="D169" s="41">
        <v>2</v>
      </c>
      <c r="E169" s="41">
        <f t="shared" si="2"/>
        <v>119</v>
      </c>
    </row>
    <row r="170" spans="1:5" x14ac:dyDescent="0.2">
      <c r="A170" t="s">
        <v>362</v>
      </c>
      <c r="B170" s="41">
        <v>234</v>
      </c>
      <c r="C170" s="41">
        <f>IFERROR(VLOOKUP(A170,'Owners 2-3'!$A$1:$G$344,7,FALSE),"-")</f>
        <v>441</v>
      </c>
      <c r="D170" s="41">
        <v>2</v>
      </c>
      <c r="E170" s="41">
        <f t="shared" si="2"/>
        <v>234</v>
      </c>
    </row>
    <row r="171" spans="1:5" x14ac:dyDescent="0.2">
      <c r="A171" t="s">
        <v>85</v>
      </c>
      <c r="B171" s="41">
        <v>194</v>
      </c>
      <c r="C171" s="41">
        <f>IFERROR(VLOOKUP(A171,'Owners 2-3'!$A$1:$G$344,7,FALSE),"-")</f>
        <v>232</v>
      </c>
      <c r="D171" s="41">
        <v>2</v>
      </c>
      <c r="E171" s="41">
        <f t="shared" si="2"/>
        <v>194</v>
      </c>
    </row>
    <row r="172" spans="1:5" x14ac:dyDescent="0.2">
      <c r="A172" t="s">
        <v>269</v>
      </c>
      <c r="B172" s="41">
        <v>301</v>
      </c>
      <c r="C172" s="41" t="str">
        <f>IFERROR(VLOOKUP(A172,'Owners 2-3'!$A$1:$G$344,7,FALSE),"-")</f>
        <v>-</v>
      </c>
      <c r="D172" s="41">
        <v>4</v>
      </c>
      <c r="E172" s="41">
        <f t="shared" si="2"/>
        <v>301</v>
      </c>
    </row>
    <row r="173" spans="1:5" x14ac:dyDescent="0.2">
      <c r="A173" t="s">
        <v>86</v>
      </c>
      <c r="B173" s="41">
        <v>51</v>
      </c>
      <c r="C173" s="41">
        <f>IFERROR(VLOOKUP(A173,'Owners 2-3'!$A$1:$G$344,7,FALSE),"-")</f>
        <v>40</v>
      </c>
      <c r="D173" s="41">
        <v>2</v>
      </c>
      <c r="E173" s="41">
        <f t="shared" si="2"/>
        <v>51</v>
      </c>
    </row>
    <row r="174" spans="1:5" x14ac:dyDescent="0.2">
      <c r="A174" t="s">
        <v>311</v>
      </c>
      <c r="B174" s="41">
        <v>115</v>
      </c>
      <c r="C174" s="41">
        <f>IFERROR(VLOOKUP(A174,'Owners 2-3'!$A$1:$G$344,7,FALSE),"-")</f>
        <v>186</v>
      </c>
      <c r="D174" s="41">
        <v>2</v>
      </c>
      <c r="E174" s="41">
        <f t="shared" si="2"/>
        <v>115</v>
      </c>
    </row>
    <row r="175" spans="1:5" x14ac:dyDescent="0.2">
      <c r="A175" t="s">
        <v>87</v>
      </c>
      <c r="B175" s="41">
        <v>10</v>
      </c>
      <c r="C175" s="41">
        <f>IFERROR(VLOOKUP(A175,'Owners 2-3'!$A$1:$G$344,7,FALSE),"-")</f>
        <v>2</v>
      </c>
      <c r="D175" s="41">
        <v>3</v>
      </c>
      <c r="E175" s="41">
        <f t="shared" si="2"/>
        <v>10</v>
      </c>
    </row>
    <row r="176" spans="1:5" x14ac:dyDescent="0.2">
      <c r="A176" t="s">
        <v>308</v>
      </c>
      <c r="B176" s="41">
        <v>187</v>
      </c>
      <c r="C176" s="41" t="str">
        <f>IFERROR(VLOOKUP(A176,'Owners 2-3'!$A$1:$G$344,7,FALSE),"-")</f>
        <v>-</v>
      </c>
      <c r="D176" s="41">
        <v>2</v>
      </c>
      <c r="E176" s="41">
        <f t="shared" si="2"/>
        <v>187</v>
      </c>
    </row>
    <row r="177" spans="1:5" x14ac:dyDescent="0.2">
      <c r="A177" t="s">
        <v>143</v>
      </c>
      <c r="B177" s="41">
        <v>41</v>
      </c>
      <c r="C177" s="41">
        <f>IFERROR(VLOOKUP(A177,'Owners 2-3'!$A$1:$G$344,7,FALSE),"-")</f>
        <v>313</v>
      </c>
      <c r="D177" s="41">
        <v>2</v>
      </c>
      <c r="E177" s="41">
        <f t="shared" si="2"/>
        <v>41</v>
      </c>
    </row>
    <row r="178" spans="1:5" x14ac:dyDescent="0.2">
      <c r="A178" t="s">
        <v>160</v>
      </c>
      <c r="B178" s="41">
        <v>272</v>
      </c>
      <c r="C178" s="41">
        <f>IFERROR(VLOOKUP(A178,'Owners 2-3'!$A$1:$G$344,7,FALSE),"-")</f>
        <v>334</v>
      </c>
      <c r="D178" s="41">
        <v>4</v>
      </c>
      <c r="E178" s="41">
        <f t="shared" si="2"/>
        <v>272</v>
      </c>
    </row>
    <row r="179" spans="1:5" x14ac:dyDescent="0.2">
      <c r="A179" t="s">
        <v>328</v>
      </c>
      <c r="B179" s="41">
        <v>132</v>
      </c>
      <c r="C179" s="41">
        <f>IFERROR(VLOOKUP(A179,'Owners 2-3'!$A$1:$G$344,7,FALSE),"-")</f>
        <v>519</v>
      </c>
      <c r="D179" s="41">
        <v>3</v>
      </c>
      <c r="E179" s="41">
        <f t="shared" si="2"/>
        <v>132</v>
      </c>
    </row>
    <row r="180" spans="1:5" x14ac:dyDescent="0.2">
      <c r="A180" t="s">
        <v>88</v>
      </c>
      <c r="B180" s="41">
        <v>84</v>
      </c>
      <c r="C180" s="41">
        <f>IFERROR(VLOOKUP(A180,'Owners 2-3'!$A$1:$G$344,7,FALSE),"-")</f>
        <v>239</v>
      </c>
      <c r="D180" s="41">
        <v>3</v>
      </c>
      <c r="E180" s="41">
        <f t="shared" si="2"/>
        <v>84</v>
      </c>
    </row>
    <row r="181" spans="1:5" x14ac:dyDescent="0.2">
      <c r="A181" t="s">
        <v>334</v>
      </c>
      <c r="B181" s="41">
        <v>239</v>
      </c>
      <c r="C181" s="41" t="str">
        <f>IFERROR(VLOOKUP(A181,'Owners 2-3'!$A$1:$G$344,7,FALSE),"-")</f>
        <v>-</v>
      </c>
      <c r="D181" s="41">
        <v>2</v>
      </c>
      <c r="E181" s="41">
        <f t="shared" si="2"/>
        <v>239</v>
      </c>
    </row>
    <row r="182" spans="1:5" x14ac:dyDescent="0.2">
      <c r="A182" t="s">
        <v>316</v>
      </c>
      <c r="B182" s="41">
        <v>217</v>
      </c>
      <c r="C182" s="41" t="str">
        <f>IFERROR(VLOOKUP(A182,'Owners 2-3'!$A$1:$G$344,7,FALSE),"-")</f>
        <v>-</v>
      </c>
      <c r="D182" s="41">
        <v>2</v>
      </c>
      <c r="E182" s="41">
        <f t="shared" si="2"/>
        <v>217</v>
      </c>
    </row>
    <row r="183" spans="1:5" x14ac:dyDescent="0.2">
      <c r="A183" t="s">
        <v>89</v>
      </c>
      <c r="B183" s="41">
        <v>39</v>
      </c>
      <c r="C183" s="41">
        <f>IFERROR(VLOOKUP(A183,'Owners 2-3'!$A$1:$G$344,7,FALSE),"-")</f>
        <v>303</v>
      </c>
      <c r="D183" s="41">
        <v>2</v>
      </c>
      <c r="E183" s="41">
        <f t="shared" si="2"/>
        <v>39</v>
      </c>
    </row>
    <row r="184" spans="1:5" x14ac:dyDescent="0.2">
      <c r="A184" t="s">
        <v>90</v>
      </c>
      <c r="B184" s="41">
        <v>134</v>
      </c>
      <c r="C184" s="41">
        <f>IFERROR(VLOOKUP(A184,'Owners 2-3'!$A$1:$G$344,7,FALSE),"-")</f>
        <v>245</v>
      </c>
      <c r="D184" s="41">
        <v>2</v>
      </c>
      <c r="E184" s="41">
        <f t="shared" si="2"/>
        <v>134</v>
      </c>
    </row>
    <row r="185" spans="1:5" x14ac:dyDescent="0.2">
      <c r="A185" t="s">
        <v>91</v>
      </c>
      <c r="B185" s="41">
        <v>67</v>
      </c>
      <c r="C185" s="41">
        <f>IFERROR(VLOOKUP(A185,'Owners 2-3'!$A$1:$G$344,7,FALSE),"-")</f>
        <v>67</v>
      </c>
      <c r="D185" s="41">
        <v>3</v>
      </c>
      <c r="E185" s="41">
        <f t="shared" si="2"/>
        <v>67</v>
      </c>
    </row>
    <row r="186" spans="1:5" x14ac:dyDescent="0.2">
      <c r="A186" t="s">
        <v>92</v>
      </c>
      <c r="B186" s="41">
        <v>15</v>
      </c>
      <c r="C186" s="41">
        <f>IFERROR(VLOOKUP(A186,'Owners 2-3'!$A$1:$G$344,7,FALSE),"-")</f>
        <v>22</v>
      </c>
      <c r="D186" s="41">
        <v>2</v>
      </c>
      <c r="E186" s="41">
        <f t="shared" si="2"/>
        <v>15</v>
      </c>
    </row>
    <row r="187" spans="1:5" x14ac:dyDescent="0.2">
      <c r="A187" t="s">
        <v>93</v>
      </c>
      <c r="B187" s="41">
        <v>220</v>
      </c>
      <c r="C187" s="41" t="str">
        <f>IFERROR(VLOOKUP(A187,'Owners 2-3'!$A$1:$G$344,7,FALSE),"-")</f>
        <v>-</v>
      </c>
      <c r="D187" s="41">
        <v>2</v>
      </c>
      <c r="E187" s="41">
        <f t="shared" si="2"/>
        <v>220</v>
      </c>
    </row>
    <row r="188" spans="1:5" x14ac:dyDescent="0.2">
      <c r="A188" t="s">
        <v>231</v>
      </c>
      <c r="B188" s="41">
        <v>15</v>
      </c>
      <c r="C188" s="41">
        <f>IFERROR(VLOOKUP(A188,'Owners 2-3'!$A$1:$G$344,7,FALSE),"-")</f>
        <v>196</v>
      </c>
      <c r="D188" s="41">
        <v>3</v>
      </c>
      <c r="E188" s="41">
        <f t="shared" si="2"/>
        <v>15</v>
      </c>
    </row>
    <row r="189" spans="1:5" x14ac:dyDescent="0.2">
      <c r="A189" t="s">
        <v>94</v>
      </c>
      <c r="B189" s="41">
        <v>180</v>
      </c>
      <c r="C189" s="41">
        <f>IFERROR(VLOOKUP(A189,'Owners 2-3'!$A$1:$G$344,7,FALSE),"-")</f>
        <v>453</v>
      </c>
      <c r="D189" s="41">
        <v>2</v>
      </c>
      <c r="E189" s="41">
        <f t="shared" si="2"/>
        <v>180</v>
      </c>
    </row>
    <row r="190" spans="1:5" x14ac:dyDescent="0.2">
      <c r="A190" t="s">
        <v>95</v>
      </c>
      <c r="B190" s="41">
        <v>23</v>
      </c>
      <c r="C190" s="41">
        <f>IFERROR(VLOOKUP(A190,'Owners 2-3'!$A$1:$G$344,7,FALSE),"-")</f>
        <v>68</v>
      </c>
      <c r="D190" s="41">
        <v>4</v>
      </c>
      <c r="E190" s="41">
        <f t="shared" si="2"/>
        <v>23</v>
      </c>
    </row>
    <row r="191" spans="1:5" x14ac:dyDescent="0.2">
      <c r="A191" t="s">
        <v>163</v>
      </c>
      <c r="B191" s="41">
        <v>74</v>
      </c>
      <c r="C191" s="41">
        <f>IFERROR(VLOOKUP(A191,'Owners 2-3'!$A$1:$G$344,7,FALSE),"-")</f>
        <v>394</v>
      </c>
      <c r="D191" s="41">
        <v>2</v>
      </c>
      <c r="E191" s="41">
        <f t="shared" si="2"/>
        <v>74</v>
      </c>
    </row>
    <row r="192" spans="1:5" x14ac:dyDescent="0.2">
      <c r="A192" t="s">
        <v>96</v>
      </c>
      <c r="B192" s="41">
        <v>30</v>
      </c>
      <c r="C192" s="41">
        <f>IFERROR(VLOOKUP(A192,'Owners 2-3'!$A$1:$G$344,7,FALSE),"-")</f>
        <v>97</v>
      </c>
      <c r="D192" s="41">
        <v>2</v>
      </c>
      <c r="E192" s="41">
        <f t="shared" si="2"/>
        <v>30</v>
      </c>
    </row>
    <row r="193" spans="1:5" x14ac:dyDescent="0.2">
      <c r="A193" t="s">
        <v>242</v>
      </c>
      <c r="B193" s="41">
        <v>161</v>
      </c>
      <c r="C193" s="41">
        <f>IFERROR(VLOOKUP(A193,'Owners 2-3'!$A$1:$G$344,7,FALSE),"-")</f>
        <v>683</v>
      </c>
      <c r="D193" s="41">
        <v>2</v>
      </c>
      <c r="E193" s="41">
        <f t="shared" si="2"/>
        <v>161</v>
      </c>
    </row>
    <row r="194" spans="1:5" x14ac:dyDescent="0.2">
      <c r="A194" t="s">
        <v>309</v>
      </c>
      <c r="B194" s="41">
        <v>251</v>
      </c>
      <c r="C194" s="41">
        <f>IFERROR(VLOOKUP(A194,'Owners 2-3'!$A$1:$G$344,7,FALSE),"-")</f>
        <v>49</v>
      </c>
      <c r="D194" s="41">
        <v>3</v>
      </c>
      <c r="E194" s="41">
        <f t="shared" ref="E194:E257" si="3">IF(D194&gt;3,MIN(C194,B194),B194)</f>
        <v>251</v>
      </c>
    </row>
    <row r="195" spans="1:5" x14ac:dyDescent="0.2">
      <c r="A195" t="s">
        <v>350</v>
      </c>
      <c r="B195" s="41">
        <v>62</v>
      </c>
      <c r="C195" s="41">
        <f>IFERROR(VLOOKUP(A195,'Owners 2-3'!$A$1:$G$344,7,FALSE),"-")</f>
        <v>158</v>
      </c>
      <c r="D195" s="41">
        <v>2</v>
      </c>
      <c r="E195" s="41">
        <f t="shared" si="3"/>
        <v>62</v>
      </c>
    </row>
    <row r="196" spans="1:5" x14ac:dyDescent="0.2">
      <c r="A196" t="s">
        <v>212</v>
      </c>
      <c r="B196" s="41">
        <v>83</v>
      </c>
      <c r="C196" s="41">
        <f>IFERROR(VLOOKUP(A196,'Owners 2-3'!$A$1:$G$344,7,FALSE),"-")</f>
        <v>70</v>
      </c>
      <c r="D196" s="41">
        <v>3</v>
      </c>
      <c r="E196" s="41">
        <f t="shared" si="3"/>
        <v>83</v>
      </c>
    </row>
    <row r="197" spans="1:5" x14ac:dyDescent="0.2">
      <c r="A197" t="s">
        <v>97</v>
      </c>
      <c r="B197" s="41">
        <v>70</v>
      </c>
      <c r="C197" s="41">
        <f>IFERROR(VLOOKUP(A197,'Owners 2-3'!$A$1:$G$344,7,FALSE),"-")</f>
        <v>287</v>
      </c>
      <c r="D197" s="41">
        <v>2</v>
      </c>
      <c r="E197" s="41">
        <f t="shared" si="3"/>
        <v>70</v>
      </c>
    </row>
    <row r="198" spans="1:5" x14ac:dyDescent="0.2">
      <c r="A198" t="s">
        <v>258</v>
      </c>
      <c r="B198" s="41">
        <v>48</v>
      </c>
      <c r="C198" s="41">
        <f>IFERROR(VLOOKUP(A198,'Owners 2-3'!$A$1:$G$344,7,FALSE),"-")</f>
        <v>434</v>
      </c>
      <c r="D198" s="41">
        <v>2</v>
      </c>
      <c r="E198" s="41">
        <f t="shared" si="3"/>
        <v>48</v>
      </c>
    </row>
    <row r="199" spans="1:5" x14ac:dyDescent="0.2">
      <c r="A199" t="s">
        <v>301</v>
      </c>
      <c r="B199" s="41">
        <v>207</v>
      </c>
      <c r="C199" s="41">
        <f>IFERROR(VLOOKUP(A199,'Owners 2-3'!$A$1:$G$344,7,FALSE),"-")</f>
        <v>72</v>
      </c>
      <c r="D199" s="41">
        <v>2</v>
      </c>
      <c r="E199" s="41">
        <f t="shared" si="3"/>
        <v>207</v>
      </c>
    </row>
    <row r="200" spans="1:5" x14ac:dyDescent="0.2">
      <c r="A200" t="s">
        <v>98</v>
      </c>
      <c r="B200" s="41">
        <v>210</v>
      </c>
      <c r="C200" s="41">
        <f>IFERROR(VLOOKUP(A200,'Owners 2-3'!$A$1:$G$344,7,FALSE),"-")</f>
        <v>603</v>
      </c>
      <c r="D200" s="41">
        <v>3</v>
      </c>
      <c r="E200" s="41">
        <f t="shared" si="3"/>
        <v>210</v>
      </c>
    </row>
    <row r="201" spans="1:5" x14ac:dyDescent="0.2">
      <c r="A201" t="s">
        <v>220</v>
      </c>
      <c r="B201" s="41">
        <v>88</v>
      </c>
      <c r="C201" s="41">
        <f>IFERROR(VLOOKUP(A201,'Owners 2-3'!$A$1:$G$344,7,FALSE),"-")</f>
        <v>6</v>
      </c>
      <c r="D201" s="41">
        <v>2</v>
      </c>
      <c r="E201" s="41">
        <f t="shared" si="3"/>
        <v>88</v>
      </c>
    </row>
    <row r="202" spans="1:5" x14ac:dyDescent="0.2">
      <c r="A202" t="s">
        <v>99</v>
      </c>
      <c r="B202" s="41">
        <v>53</v>
      </c>
      <c r="C202" s="41">
        <f>IFERROR(VLOOKUP(A202,'Owners 2-3'!$A$1:$G$344,7,FALSE),"-")</f>
        <v>71</v>
      </c>
      <c r="D202" s="41">
        <v>2</v>
      </c>
      <c r="E202" s="41">
        <f t="shared" si="3"/>
        <v>53</v>
      </c>
    </row>
    <row r="203" spans="1:5" x14ac:dyDescent="0.2">
      <c r="A203" t="s">
        <v>404</v>
      </c>
      <c r="B203" s="41">
        <v>202</v>
      </c>
      <c r="C203" s="41" t="str">
        <f>IFERROR(VLOOKUP(A203,'Owners 2-3'!$A$1:$G$344,7,FALSE),"-")</f>
        <v>-</v>
      </c>
      <c r="D203" s="41">
        <v>2</v>
      </c>
      <c r="E203" s="41">
        <f t="shared" si="3"/>
        <v>202</v>
      </c>
    </row>
    <row r="204" spans="1:5" x14ac:dyDescent="0.2">
      <c r="A204" t="s">
        <v>241</v>
      </c>
      <c r="B204" s="41">
        <v>113</v>
      </c>
      <c r="C204" s="41">
        <f>IFERROR(VLOOKUP(A204,'Owners 2-3'!$A$1:$G$344,7,FALSE),"-")</f>
        <v>76</v>
      </c>
      <c r="D204" s="41">
        <v>2</v>
      </c>
      <c r="E204" s="41">
        <f t="shared" si="3"/>
        <v>113</v>
      </c>
    </row>
    <row r="205" spans="1:5" x14ac:dyDescent="0.2">
      <c r="A205" t="s">
        <v>100</v>
      </c>
      <c r="B205" s="41">
        <v>118</v>
      </c>
      <c r="C205" s="41">
        <f>IFERROR(VLOOKUP(A205,'Owners 2-3'!$A$1:$G$344,7,FALSE),"-")</f>
        <v>202</v>
      </c>
      <c r="D205" s="41">
        <v>2</v>
      </c>
      <c r="E205" s="41">
        <f t="shared" si="3"/>
        <v>118</v>
      </c>
    </row>
    <row r="206" spans="1:5" x14ac:dyDescent="0.2">
      <c r="A206" t="s">
        <v>101</v>
      </c>
      <c r="B206" s="41">
        <v>100</v>
      </c>
      <c r="C206" s="41">
        <f>IFERROR(VLOOKUP(A206,'Owners 2-3'!$A$1:$G$344,7,FALSE),"-")</f>
        <v>90</v>
      </c>
      <c r="D206" s="41">
        <v>2</v>
      </c>
      <c r="E206" s="41">
        <f t="shared" si="3"/>
        <v>100</v>
      </c>
    </row>
    <row r="207" spans="1:5" x14ac:dyDescent="0.2">
      <c r="A207" t="s">
        <v>102</v>
      </c>
      <c r="B207" s="41">
        <v>127</v>
      </c>
      <c r="C207" s="41">
        <f>IFERROR(VLOOKUP(A207,'Owners 2-3'!$A$1:$G$344,7,FALSE),"-")</f>
        <v>56</v>
      </c>
      <c r="D207" s="41">
        <v>2</v>
      </c>
      <c r="E207" s="41">
        <f t="shared" si="3"/>
        <v>127</v>
      </c>
    </row>
    <row r="208" spans="1:5" x14ac:dyDescent="0.2">
      <c r="A208" t="s">
        <v>321</v>
      </c>
      <c r="B208" s="41">
        <v>63</v>
      </c>
      <c r="C208" s="41">
        <f>IFERROR(VLOOKUP(A208,'Owners 2-3'!$A$1:$G$344,7,FALSE),"-")</f>
        <v>107</v>
      </c>
      <c r="D208" s="41">
        <v>2</v>
      </c>
      <c r="E208" s="41">
        <f t="shared" si="3"/>
        <v>63</v>
      </c>
    </row>
    <row r="209" spans="1:5" x14ac:dyDescent="0.2">
      <c r="A209" t="s">
        <v>103</v>
      </c>
      <c r="B209" s="41">
        <v>92</v>
      </c>
      <c r="C209" s="41">
        <f>IFERROR(VLOOKUP(A209,'Owners 2-3'!$A$1:$G$344,7,FALSE),"-")</f>
        <v>46</v>
      </c>
      <c r="D209" s="41">
        <v>2</v>
      </c>
      <c r="E209" s="41">
        <f t="shared" si="3"/>
        <v>92</v>
      </c>
    </row>
    <row r="210" spans="1:5" x14ac:dyDescent="0.2">
      <c r="A210" t="s">
        <v>388</v>
      </c>
      <c r="B210" s="41">
        <v>199</v>
      </c>
      <c r="C210" s="41">
        <f>IFERROR(VLOOKUP(A210,'Owners 2-3'!$A$1:$G$344,7,FALSE),"-")</f>
        <v>88</v>
      </c>
      <c r="D210" s="41">
        <v>2</v>
      </c>
      <c r="E210" s="41">
        <f t="shared" si="3"/>
        <v>199</v>
      </c>
    </row>
    <row r="211" spans="1:5" x14ac:dyDescent="0.2">
      <c r="A211" t="s">
        <v>12</v>
      </c>
      <c r="B211" s="41">
        <v>114</v>
      </c>
      <c r="C211" s="41">
        <f>IFERROR(VLOOKUP(A211,'Owners 2-3'!$A$1:$G$344,7,FALSE),"-")</f>
        <v>114</v>
      </c>
      <c r="D211" s="41">
        <v>2</v>
      </c>
      <c r="E211" s="41">
        <f t="shared" si="3"/>
        <v>114</v>
      </c>
    </row>
    <row r="212" spans="1:5" x14ac:dyDescent="0.2">
      <c r="A212" t="s">
        <v>254</v>
      </c>
      <c r="B212" s="41">
        <v>123</v>
      </c>
      <c r="C212" s="41">
        <f>IFERROR(VLOOKUP(A212,'Owners 2-3'!$A$1:$G$344,7,FALSE),"-")</f>
        <v>121</v>
      </c>
      <c r="D212" s="41">
        <v>5</v>
      </c>
      <c r="E212" s="41">
        <f t="shared" si="3"/>
        <v>121</v>
      </c>
    </row>
    <row r="213" spans="1:5" x14ac:dyDescent="0.2">
      <c r="A213" t="s">
        <v>104</v>
      </c>
      <c r="B213" s="41">
        <v>190</v>
      </c>
      <c r="C213" s="41" t="str">
        <f>IFERROR(VLOOKUP(A213,'Owners 2-3'!$A$1:$G$344,7,FALSE),"-")</f>
        <v>-</v>
      </c>
      <c r="D213" s="41">
        <v>3</v>
      </c>
      <c r="E213" s="41">
        <f t="shared" si="3"/>
        <v>190</v>
      </c>
    </row>
    <row r="214" spans="1:5" x14ac:dyDescent="0.2">
      <c r="A214" t="s">
        <v>285</v>
      </c>
      <c r="B214" s="41">
        <v>159</v>
      </c>
      <c r="C214" s="41">
        <f>IFERROR(VLOOKUP(A214,'Owners 2-3'!$A$1:$G$344,7,FALSE),"-")</f>
        <v>124</v>
      </c>
      <c r="D214" s="41">
        <v>3</v>
      </c>
      <c r="E214" s="41">
        <f t="shared" si="3"/>
        <v>159</v>
      </c>
    </row>
    <row r="215" spans="1:5" x14ac:dyDescent="0.2">
      <c r="A215" t="s">
        <v>105</v>
      </c>
      <c r="B215" s="41">
        <v>42</v>
      </c>
      <c r="C215" s="41">
        <f>IFERROR(VLOOKUP(A215,'Owners 2-3'!$A$1:$G$344,7,FALSE),"-")</f>
        <v>29</v>
      </c>
      <c r="D215" s="41">
        <v>2</v>
      </c>
      <c r="E215" s="41">
        <f t="shared" si="3"/>
        <v>42</v>
      </c>
    </row>
    <row r="216" spans="1:5" x14ac:dyDescent="0.2">
      <c r="A216" t="s">
        <v>263</v>
      </c>
      <c r="B216" s="41">
        <v>113</v>
      </c>
      <c r="C216" s="41">
        <f>IFERROR(VLOOKUP(A216,'Owners 2-3'!$A$1:$G$344,7,FALSE),"-")</f>
        <v>21</v>
      </c>
      <c r="D216" s="41">
        <v>4</v>
      </c>
      <c r="E216" s="41">
        <f t="shared" si="3"/>
        <v>21</v>
      </c>
    </row>
    <row r="217" spans="1:5" x14ac:dyDescent="0.2">
      <c r="A217" t="s">
        <v>106</v>
      </c>
      <c r="B217" s="41">
        <v>58</v>
      </c>
      <c r="C217" s="41">
        <f>IFERROR(VLOOKUP(A217,'Owners 2-3'!$A$1:$G$344,7,FALSE),"-")</f>
        <v>356</v>
      </c>
      <c r="D217" s="41">
        <v>2</v>
      </c>
      <c r="E217" s="41">
        <f t="shared" si="3"/>
        <v>58</v>
      </c>
    </row>
    <row r="218" spans="1:5" x14ac:dyDescent="0.2">
      <c r="A218" t="s">
        <v>107</v>
      </c>
      <c r="B218" s="41">
        <v>21</v>
      </c>
      <c r="C218" s="41">
        <f>IFERROR(VLOOKUP(A218,'Owners 2-3'!$A$1:$G$344,7,FALSE),"-")</f>
        <v>410</v>
      </c>
      <c r="D218" s="41">
        <v>2</v>
      </c>
      <c r="E218" s="41">
        <f t="shared" si="3"/>
        <v>21</v>
      </c>
    </row>
    <row r="219" spans="1:5" x14ac:dyDescent="0.2">
      <c r="A219" t="s">
        <v>151</v>
      </c>
      <c r="B219" s="41">
        <v>87</v>
      </c>
      <c r="C219" s="41">
        <f>IFERROR(VLOOKUP(A219,'Owners 2-3'!$A$1:$G$344,7,FALSE),"-")</f>
        <v>148</v>
      </c>
      <c r="D219" s="41">
        <v>2</v>
      </c>
      <c r="E219" s="41">
        <f t="shared" si="3"/>
        <v>87</v>
      </c>
    </row>
    <row r="220" spans="1:5" x14ac:dyDescent="0.2">
      <c r="A220" t="s">
        <v>217</v>
      </c>
      <c r="B220" s="41">
        <v>55</v>
      </c>
      <c r="C220" s="41">
        <f>IFERROR(VLOOKUP(A220,'Owners 2-3'!$A$1:$G$344,7,FALSE),"-")</f>
        <v>330</v>
      </c>
      <c r="D220" s="41">
        <v>2</v>
      </c>
      <c r="E220" s="41">
        <f t="shared" si="3"/>
        <v>55</v>
      </c>
    </row>
    <row r="221" spans="1:5" x14ac:dyDescent="0.2">
      <c r="A221" t="s">
        <v>322</v>
      </c>
      <c r="B221" s="41">
        <v>251</v>
      </c>
      <c r="C221" s="41">
        <f>IFERROR(VLOOKUP(A221,'Owners 2-3'!$A$1:$G$344,7,FALSE),"-")</f>
        <v>319</v>
      </c>
      <c r="D221" s="41">
        <v>3</v>
      </c>
      <c r="E221" s="41">
        <f t="shared" si="3"/>
        <v>251</v>
      </c>
    </row>
    <row r="222" spans="1:5" x14ac:dyDescent="0.2">
      <c r="A222" t="s">
        <v>109</v>
      </c>
      <c r="B222" s="41">
        <v>1</v>
      </c>
      <c r="C222" s="41">
        <f>IFERROR(VLOOKUP(A222,'Owners 2-3'!$A$1:$G$344,7,FALSE),"-")</f>
        <v>17</v>
      </c>
      <c r="D222" s="41">
        <v>3</v>
      </c>
      <c r="E222" s="41">
        <f t="shared" si="3"/>
        <v>1</v>
      </c>
    </row>
    <row r="223" spans="1:5" x14ac:dyDescent="0.2">
      <c r="A223" t="s">
        <v>110</v>
      </c>
      <c r="B223" s="41">
        <v>16</v>
      </c>
      <c r="C223" s="41">
        <f>IFERROR(VLOOKUP(A223,'Owners 2-3'!$A$1:$G$344,7,FALSE),"-")</f>
        <v>28</v>
      </c>
      <c r="D223" s="41">
        <v>3</v>
      </c>
      <c r="E223" s="41">
        <f t="shared" si="3"/>
        <v>16</v>
      </c>
    </row>
    <row r="224" spans="1:5" x14ac:dyDescent="0.2">
      <c r="A224" t="s">
        <v>112</v>
      </c>
      <c r="B224" s="41">
        <v>89</v>
      </c>
      <c r="C224" s="41">
        <f>IFERROR(VLOOKUP(A224,'Owners 2-3'!$A$1:$G$344,7,FALSE),"-")</f>
        <v>115</v>
      </c>
      <c r="D224" s="41">
        <v>4</v>
      </c>
      <c r="E224" s="41">
        <f t="shared" si="3"/>
        <v>89</v>
      </c>
    </row>
    <row r="225" spans="1:5" x14ac:dyDescent="0.2">
      <c r="A225" t="s">
        <v>113</v>
      </c>
      <c r="B225" s="41">
        <v>71</v>
      </c>
      <c r="C225" s="41">
        <f>IFERROR(VLOOKUP(A225,'Owners 2-3'!$A$1:$G$344,7,FALSE),"-")</f>
        <v>225</v>
      </c>
      <c r="D225" s="41">
        <v>3</v>
      </c>
      <c r="E225" s="41">
        <f t="shared" si="3"/>
        <v>71</v>
      </c>
    </row>
    <row r="226" spans="1:5" x14ac:dyDescent="0.2">
      <c r="A226" t="s">
        <v>156</v>
      </c>
      <c r="B226" s="41">
        <v>294</v>
      </c>
      <c r="C226" s="41">
        <f>IFERROR(VLOOKUP(A226,'Owners 2-3'!$A$1:$G$344,7,FALSE),"-")</f>
        <v>86</v>
      </c>
      <c r="D226" s="41">
        <v>4</v>
      </c>
      <c r="E226" s="41">
        <f t="shared" si="3"/>
        <v>86</v>
      </c>
    </row>
    <row r="227" spans="1:5" x14ac:dyDescent="0.2">
      <c r="A227" t="s">
        <v>349</v>
      </c>
      <c r="B227" s="41">
        <v>172</v>
      </c>
      <c r="C227" s="41">
        <f>IFERROR(VLOOKUP(A227,'Owners 2-3'!$A$1:$G$344,7,FALSE),"-")</f>
        <v>65</v>
      </c>
      <c r="D227" s="41">
        <v>2</v>
      </c>
      <c r="E227" s="41">
        <f t="shared" si="3"/>
        <v>172</v>
      </c>
    </row>
    <row r="228" spans="1:5" x14ac:dyDescent="0.2">
      <c r="A228" t="s">
        <v>114</v>
      </c>
      <c r="B228" s="41">
        <v>165</v>
      </c>
      <c r="C228" s="41">
        <f>IFERROR(VLOOKUP(A228,'Owners 2-3'!$A$1:$G$344,7,FALSE),"-")</f>
        <v>511</v>
      </c>
      <c r="D228" s="41">
        <v>3</v>
      </c>
      <c r="E228" s="41">
        <f t="shared" si="3"/>
        <v>165</v>
      </c>
    </row>
    <row r="229" spans="1:5" x14ac:dyDescent="0.2">
      <c r="A229" t="s">
        <v>348</v>
      </c>
      <c r="B229" s="41">
        <v>122</v>
      </c>
      <c r="C229" s="41">
        <f>IFERROR(VLOOKUP(A229,'Owners 2-3'!$A$1:$G$344,7,FALSE),"-")</f>
        <v>54</v>
      </c>
      <c r="D229" s="41">
        <v>2</v>
      </c>
      <c r="E229" s="41">
        <f t="shared" si="3"/>
        <v>122</v>
      </c>
    </row>
    <row r="230" spans="1:5" x14ac:dyDescent="0.2">
      <c r="A230" t="s">
        <v>215</v>
      </c>
      <c r="B230" s="41">
        <v>154</v>
      </c>
      <c r="C230" s="41">
        <f>IFERROR(VLOOKUP(A230,'Owners 2-3'!$A$1:$G$344,7,FALSE),"-")</f>
        <v>151</v>
      </c>
      <c r="D230" s="41">
        <v>2</v>
      </c>
      <c r="E230" s="41">
        <f t="shared" si="3"/>
        <v>154</v>
      </c>
    </row>
    <row r="231" spans="1:5" x14ac:dyDescent="0.2">
      <c r="A231" t="s">
        <v>115</v>
      </c>
      <c r="B231" s="41">
        <v>112</v>
      </c>
      <c r="C231" s="41">
        <f>IFERROR(VLOOKUP(A231,'Owners 2-3'!$A$1:$G$344,7,FALSE),"-")</f>
        <v>92</v>
      </c>
      <c r="D231" s="41">
        <v>2</v>
      </c>
      <c r="E231" s="41">
        <f t="shared" si="3"/>
        <v>112</v>
      </c>
    </row>
    <row r="232" spans="1:5" x14ac:dyDescent="0.2">
      <c r="A232" t="s">
        <v>116</v>
      </c>
      <c r="B232" s="41">
        <v>93</v>
      </c>
      <c r="C232" s="41">
        <f>IFERROR(VLOOKUP(A232,'Owners 2-3'!$A$1:$G$344,7,FALSE),"-")</f>
        <v>141</v>
      </c>
      <c r="D232" s="41">
        <v>3</v>
      </c>
      <c r="E232" s="41">
        <f t="shared" si="3"/>
        <v>93</v>
      </c>
    </row>
    <row r="233" spans="1:5" x14ac:dyDescent="0.2">
      <c r="A233" t="s">
        <v>266</v>
      </c>
      <c r="B233" s="41">
        <v>102</v>
      </c>
      <c r="C233" s="41">
        <f>IFERROR(VLOOKUP(A233,'Owners 2-3'!$A$1:$G$344,7,FALSE),"-")</f>
        <v>273</v>
      </c>
      <c r="D233" s="41">
        <v>4</v>
      </c>
      <c r="E233" s="41">
        <f t="shared" si="3"/>
        <v>102</v>
      </c>
    </row>
    <row r="234" spans="1:5" x14ac:dyDescent="0.2">
      <c r="A234" t="s">
        <v>117</v>
      </c>
      <c r="B234" s="41">
        <v>31</v>
      </c>
      <c r="C234" s="41">
        <f>IFERROR(VLOOKUP(A234,'Owners 2-3'!$A$1:$G$344,7,FALSE),"-")</f>
        <v>60</v>
      </c>
      <c r="D234" s="41">
        <v>3</v>
      </c>
      <c r="E234" s="41">
        <f t="shared" si="3"/>
        <v>31</v>
      </c>
    </row>
    <row r="235" spans="1:5" x14ac:dyDescent="0.2">
      <c r="A235" t="s">
        <v>398</v>
      </c>
      <c r="B235" s="41">
        <v>170</v>
      </c>
      <c r="C235" s="41" t="str">
        <f>IFERROR(VLOOKUP(A235,'Owners 2-3'!$A$1:$G$344,7,FALSE),"-")</f>
        <v>-</v>
      </c>
      <c r="D235" s="41">
        <v>2</v>
      </c>
      <c r="E235" s="41">
        <f t="shared" si="3"/>
        <v>170</v>
      </c>
    </row>
    <row r="236" spans="1:5" x14ac:dyDescent="0.2">
      <c r="A236" t="s">
        <v>297</v>
      </c>
      <c r="B236" s="41">
        <v>230</v>
      </c>
      <c r="C236" s="41" t="str">
        <f>IFERROR(VLOOKUP(A236,'Owners 2-3'!$A$1:$G$344,7,FALSE),"-")</f>
        <v>-</v>
      </c>
      <c r="D236" s="41">
        <v>2</v>
      </c>
      <c r="E236" s="41">
        <f t="shared" si="3"/>
        <v>230</v>
      </c>
    </row>
    <row r="237" spans="1:5" x14ac:dyDescent="0.2">
      <c r="A237" t="s">
        <v>119</v>
      </c>
      <c r="B237" s="41">
        <v>18</v>
      </c>
      <c r="C237" s="41">
        <f>IFERROR(VLOOKUP(A237,'Owners 2-3'!$A$1:$G$344,7,FALSE),"-")</f>
        <v>31</v>
      </c>
      <c r="D237" s="41">
        <v>2</v>
      </c>
      <c r="E237" s="41">
        <f t="shared" si="3"/>
        <v>18</v>
      </c>
    </row>
    <row r="238" spans="1:5" x14ac:dyDescent="0.2">
      <c r="A238" t="s">
        <v>120</v>
      </c>
      <c r="B238" s="41">
        <v>159</v>
      </c>
      <c r="C238" s="41" t="str">
        <f>IFERROR(VLOOKUP(A238,'Owners 2-3'!$A$1:$G$344,7,FALSE),"-")</f>
        <v>-</v>
      </c>
      <c r="D238" s="41">
        <v>2</v>
      </c>
      <c r="E238" s="41">
        <f t="shared" si="3"/>
        <v>159</v>
      </c>
    </row>
    <row r="239" spans="1:5" x14ac:dyDescent="0.2">
      <c r="A239" t="s">
        <v>121</v>
      </c>
      <c r="B239" s="41">
        <v>197</v>
      </c>
      <c r="C239" s="41">
        <f>IFERROR(VLOOKUP(A239,'Owners 2-3'!$A$1:$G$344,7,FALSE),"-")</f>
        <v>91</v>
      </c>
      <c r="D239" s="41">
        <v>3</v>
      </c>
      <c r="E239" s="41">
        <f t="shared" si="3"/>
        <v>197</v>
      </c>
    </row>
    <row r="240" spans="1:5" x14ac:dyDescent="0.2">
      <c r="A240" t="s">
        <v>406</v>
      </c>
      <c r="B240" s="41">
        <v>249</v>
      </c>
      <c r="C240" s="41" t="str">
        <f>IFERROR(VLOOKUP(A240,'Owners 2-3'!$A$1:$G$344,7,FALSE),"-")</f>
        <v>-</v>
      </c>
      <c r="D240" s="41">
        <v>2</v>
      </c>
      <c r="E240" s="41">
        <f t="shared" si="3"/>
        <v>249</v>
      </c>
    </row>
    <row r="241" spans="1:5" x14ac:dyDescent="0.2">
      <c r="A241" t="s">
        <v>122</v>
      </c>
      <c r="B241" s="41">
        <v>27</v>
      </c>
      <c r="C241" s="41">
        <f>IFERROR(VLOOKUP(A241,'Owners 2-3'!$A$1:$G$344,7,FALSE),"-")</f>
        <v>33</v>
      </c>
      <c r="D241" s="41">
        <v>3</v>
      </c>
      <c r="E241" s="41">
        <f t="shared" si="3"/>
        <v>27</v>
      </c>
    </row>
    <row r="242" spans="1:5" x14ac:dyDescent="0.2">
      <c r="A242" t="s">
        <v>246</v>
      </c>
      <c r="B242" s="41">
        <v>301</v>
      </c>
      <c r="C242" s="41">
        <f>IFERROR(VLOOKUP(A242,'Owners 2-3'!$A$1:$G$344,7,FALSE),"-")</f>
        <v>361</v>
      </c>
      <c r="D242" s="41">
        <v>4</v>
      </c>
      <c r="E242" s="41">
        <f t="shared" si="3"/>
        <v>301</v>
      </c>
    </row>
    <row r="243" spans="1:5" x14ac:dyDescent="0.2">
      <c r="A243" t="s">
        <v>216</v>
      </c>
      <c r="B243" s="41">
        <v>79</v>
      </c>
      <c r="C243" s="41">
        <f>IFERROR(VLOOKUP(A243,'Owners 2-3'!$A$1:$G$344,7,FALSE),"-")</f>
        <v>338</v>
      </c>
      <c r="D243" s="41">
        <v>2</v>
      </c>
      <c r="E243" s="41">
        <f t="shared" si="3"/>
        <v>79</v>
      </c>
    </row>
    <row r="244" spans="1:5" x14ac:dyDescent="0.2">
      <c r="A244" t="s">
        <v>123</v>
      </c>
      <c r="B244" s="41">
        <v>6</v>
      </c>
      <c r="C244" s="41">
        <f>IFERROR(VLOOKUP(A244,'Owners 2-3'!$A$1:$G$344,7,FALSE),"-")</f>
        <v>192</v>
      </c>
      <c r="D244" s="41">
        <v>3</v>
      </c>
      <c r="E244" s="41">
        <f t="shared" si="3"/>
        <v>6</v>
      </c>
    </row>
    <row r="245" spans="1:5" x14ac:dyDescent="0.2">
      <c r="A245" t="s">
        <v>10</v>
      </c>
      <c r="B245" s="41">
        <v>71</v>
      </c>
      <c r="C245" s="41">
        <f>IFERROR(VLOOKUP(A245,'Owners 2-3'!$A$1:$G$344,7,FALSE),"-")</f>
        <v>327</v>
      </c>
      <c r="D245" s="41">
        <v>2</v>
      </c>
      <c r="E245" s="41">
        <f t="shared" si="3"/>
        <v>71</v>
      </c>
    </row>
    <row r="246" spans="1:5" x14ac:dyDescent="0.2">
      <c r="A246" t="s">
        <v>310</v>
      </c>
      <c r="B246" s="41">
        <v>224</v>
      </c>
      <c r="C246" s="41">
        <f>IFERROR(VLOOKUP(A246,'Owners 2-3'!$A$1:$G$344,7,FALSE),"-")</f>
        <v>312</v>
      </c>
      <c r="D246" s="41">
        <v>2</v>
      </c>
      <c r="E246" s="41">
        <f t="shared" si="3"/>
        <v>224</v>
      </c>
    </row>
    <row r="247" spans="1:5" x14ac:dyDescent="0.2">
      <c r="A247" t="s">
        <v>286</v>
      </c>
      <c r="B247" s="41">
        <v>251</v>
      </c>
      <c r="C247" s="41">
        <f>IFERROR(VLOOKUP(A247,'Owners 2-3'!$A$1:$G$344,7,FALSE),"-")</f>
        <v>272</v>
      </c>
      <c r="D247" s="41">
        <v>3</v>
      </c>
      <c r="E247" s="41">
        <f t="shared" si="3"/>
        <v>251</v>
      </c>
    </row>
    <row r="248" spans="1:5" x14ac:dyDescent="0.2">
      <c r="A248" t="s">
        <v>247</v>
      </c>
      <c r="B248" s="41">
        <v>85</v>
      </c>
      <c r="C248" s="41">
        <f>IFERROR(VLOOKUP(A248,'Owners 2-3'!$A$1:$G$344,7,FALSE),"-")</f>
        <v>776</v>
      </c>
      <c r="D248" s="41">
        <v>5</v>
      </c>
      <c r="E248" s="41">
        <f t="shared" si="3"/>
        <v>85</v>
      </c>
    </row>
    <row r="249" spans="1:5" x14ac:dyDescent="0.2">
      <c r="A249" t="s">
        <v>289</v>
      </c>
      <c r="B249" s="41">
        <v>251</v>
      </c>
      <c r="C249" s="41">
        <f>IFERROR(VLOOKUP(A249,'Owners 2-3'!$A$1:$G$344,7,FALSE),"-")</f>
        <v>204</v>
      </c>
      <c r="D249" s="41">
        <v>3</v>
      </c>
      <c r="E249" s="41">
        <f t="shared" si="3"/>
        <v>251</v>
      </c>
    </row>
    <row r="250" spans="1:5" x14ac:dyDescent="0.2">
      <c r="A250" t="s">
        <v>264</v>
      </c>
      <c r="B250" s="41">
        <v>251</v>
      </c>
      <c r="C250" s="41" t="str">
        <f>IFERROR(VLOOKUP(A250,'Owners 2-3'!$A$1:$G$344,7,FALSE),"-")</f>
        <v>-</v>
      </c>
      <c r="D250" s="41">
        <v>3</v>
      </c>
      <c r="E250" s="41">
        <f t="shared" si="3"/>
        <v>251</v>
      </c>
    </row>
    <row r="251" spans="1:5" x14ac:dyDescent="0.2">
      <c r="A251" t="s">
        <v>232</v>
      </c>
      <c r="B251" s="41">
        <v>108</v>
      </c>
      <c r="C251" s="41">
        <f>IFERROR(VLOOKUP(A251,'Owners 2-3'!$A$1:$G$344,7,FALSE),"-")</f>
        <v>290</v>
      </c>
      <c r="D251" s="41">
        <v>2</v>
      </c>
      <c r="E251" s="41">
        <f t="shared" si="3"/>
        <v>108</v>
      </c>
    </row>
  </sheetData>
  <sortState ref="A2:E251">
    <sortCondition ref="A2:A251"/>
  </sortState>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5"/>
  <dimension ref="A1:G342"/>
  <sheetViews>
    <sheetView workbookViewId="0">
      <pane ySplit="1" topLeftCell="A2" activePane="bottomLeft" state="frozen"/>
      <selection pane="bottomLeft" activeCell="A2" sqref="A2"/>
    </sheetView>
  </sheetViews>
  <sheetFormatPr defaultRowHeight="12.75" x14ac:dyDescent="0.2"/>
  <cols>
    <col min="1" max="1" width="19.42578125" style="29" bestFit="1" customWidth="1"/>
    <col min="2" max="2" width="5.5703125" style="29" bestFit="1" customWidth="1"/>
    <col min="3" max="3" width="9.42578125" style="29" bestFit="1" customWidth="1"/>
    <col min="4" max="4" width="16.42578125" style="29" bestFit="1" customWidth="1"/>
    <col min="5" max="5" width="3.7109375" style="29" bestFit="1" customWidth="1"/>
    <col min="6" max="6" width="15.7109375" style="29" bestFit="1" customWidth="1"/>
    <col min="7" max="7" width="11.85546875" style="29" bestFit="1" customWidth="1"/>
    <col min="8" max="16384" width="9.140625" style="29"/>
  </cols>
  <sheetData>
    <row r="1" spans="1:7" x14ac:dyDescent="0.2">
      <c r="A1" s="29" t="s">
        <v>19</v>
      </c>
      <c r="B1" s="29" t="s">
        <v>164</v>
      </c>
      <c r="C1" s="29" t="s">
        <v>165</v>
      </c>
      <c r="D1" s="29" t="s">
        <v>166</v>
      </c>
      <c r="E1" s="23" t="s">
        <v>275</v>
      </c>
      <c r="F1" s="23" t="s">
        <v>276</v>
      </c>
      <c r="G1" s="23" t="s">
        <v>277</v>
      </c>
    </row>
    <row r="2" spans="1:7" x14ac:dyDescent="0.2">
      <c r="A2" t="s">
        <v>29</v>
      </c>
      <c r="B2" t="s">
        <v>291</v>
      </c>
      <c r="C2" t="s">
        <v>183</v>
      </c>
      <c r="D2" t="s">
        <v>273</v>
      </c>
      <c r="E2">
        <v>53</v>
      </c>
      <c r="F2">
        <v>17</v>
      </c>
      <c r="G2">
        <v>10</v>
      </c>
    </row>
    <row r="3" spans="1:7" x14ac:dyDescent="0.2">
      <c r="A3" t="s">
        <v>52</v>
      </c>
      <c r="B3" t="s">
        <v>193</v>
      </c>
      <c r="C3" t="s">
        <v>177</v>
      </c>
      <c r="D3" t="s">
        <v>273</v>
      </c>
      <c r="E3">
        <v>51</v>
      </c>
      <c r="F3">
        <v>88</v>
      </c>
      <c r="G3">
        <v>13</v>
      </c>
    </row>
    <row r="4" spans="1:7" x14ac:dyDescent="0.2">
      <c r="A4" t="s">
        <v>294</v>
      </c>
      <c r="B4" t="s">
        <v>280</v>
      </c>
      <c r="C4" t="s">
        <v>171</v>
      </c>
      <c r="D4" t="s">
        <v>273</v>
      </c>
      <c r="E4">
        <v>51</v>
      </c>
      <c r="F4">
        <v>81</v>
      </c>
      <c r="G4">
        <v>15</v>
      </c>
    </row>
    <row r="5" spans="1:7" x14ac:dyDescent="0.2">
      <c r="A5" t="s">
        <v>263</v>
      </c>
      <c r="B5" t="s">
        <v>204</v>
      </c>
      <c r="C5" t="s">
        <v>189</v>
      </c>
      <c r="D5" t="s">
        <v>273</v>
      </c>
      <c r="E5">
        <v>51</v>
      </c>
      <c r="F5">
        <v>61</v>
      </c>
      <c r="G5">
        <v>21</v>
      </c>
    </row>
    <row r="6" spans="1:7" x14ac:dyDescent="0.2">
      <c r="A6" t="s">
        <v>267</v>
      </c>
      <c r="B6" t="s">
        <v>280</v>
      </c>
      <c r="C6" t="s">
        <v>167</v>
      </c>
      <c r="D6" t="s">
        <v>273</v>
      </c>
      <c r="E6">
        <v>30</v>
      </c>
      <c r="F6">
        <v>13</v>
      </c>
      <c r="G6">
        <v>23</v>
      </c>
    </row>
    <row r="7" spans="1:7" x14ac:dyDescent="0.2">
      <c r="A7" t="s">
        <v>95</v>
      </c>
      <c r="B7" t="s">
        <v>192</v>
      </c>
      <c r="C7" t="s">
        <v>167</v>
      </c>
      <c r="D7" t="s">
        <v>273</v>
      </c>
      <c r="E7">
        <v>37</v>
      </c>
      <c r="F7">
        <v>20</v>
      </c>
      <c r="G7">
        <v>68</v>
      </c>
    </row>
    <row r="8" spans="1:7" x14ac:dyDescent="0.2">
      <c r="A8" t="s">
        <v>35</v>
      </c>
      <c r="B8" t="s">
        <v>179</v>
      </c>
      <c r="C8" t="s">
        <v>190</v>
      </c>
      <c r="D8" t="s">
        <v>273</v>
      </c>
      <c r="E8">
        <v>52</v>
      </c>
      <c r="F8">
        <v>22</v>
      </c>
      <c r="G8">
        <v>69</v>
      </c>
    </row>
    <row r="9" spans="1:7" x14ac:dyDescent="0.2">
      <c r="A9" t="s">
        <v>296</v>
      </c>
      <c r="B9" t="s">
        <v>173</v>
      </c>
      <c r="C9" t="s">
        <v>183</v>
      </c>
      <c r="D9" t="s">
        <v>273</v>
      </c>
      <c r="E9">
        <v>52</v>
      </c>
      <c r="F9">
        <v>277</v>
      </c>
      <c r="G9">
        <v>84</v>
      </c>
    </row>
    <row r="10" spans="1:7" x14ac:dyDescent="0.2">
      <c r="A10" t="s">
        <v>290</v>
      </c>
      <c r="B10" t="s">
        <v>283</v>
      </c>
      <c r="C10" t="s">
        <v>183</v>
      </c>
      <c r="D10" t="s">
        <v>273</v>
      </c>
      <c r="E10">
        <v>54</v>
      </c>
      <c r="F10">
        <v>495</v>
      </c>
      <c r="G10">
        <v>98</v>
      </c>
    </row>
    <row r="11" spans="1:7" x14ac:dyDescent="0.2">
      <c r="A11" t="s">
        <v>341</v>
      </c>
      <c r="B11" t="s">
        <v>291</v>
      </c>
      <c r="C11" t="s">
        <v>183</v>
      </c>
      <c r="D11" t="s">
        <v>273</v>
      </c>
      <c r="E11">
        <v>53</v>
      </c>
      <c r="F11">
        <v>475</v>
      </c>
      <c r="G11">
        <v>103</v>
      </c>
    </row>
    <row r="12" spans="1:7" x14ac:dyDescent="0.2">
      <c r="A12" t="s">
        <v>305</v>
      </c>
      <c r="B12" t="s">
        <v>198</v>
      </c>
      <c r="C12" t="s">
        <v>183</v>
      </c>
      <c r="D12" t="s">
        <v>273</v>
      </c>
      <c r="E12">
        <v>51</v>
      </c>
      <c r="F12">
        <v>241</v>
      </c>
      <c r="G12">
        <v>110</v>
      </c>
    </row>
    <row r="13" spans="1:7" x14ac:dyDescent="0.2">
      <c r="A13" t="s">
        <v>342</v>
      </c>
      <c r="B13" t="s">
        <v>192</v>
      </c>
      <c r="C13" t="s">
        <v>190</v>
      </c>
      <c r="D13" t="s">
        <v>273</v>
      </c>
      <c r="E13">
        <v>47</v>
      </c>
      <c r="F13">
        <v>348</v>
      </c>
      <c r="G13">
        <v>120</v>
      </c>
    </row>
    <row r="14" spans="1:7" x14ac:dyDescent="0.2">
      <c r="A14" t="s">
        <v>295</v>
      </c>
      <c r="B14" t="s">
        <v>204</v>
      </c>
      <c r="C14" t="s">
        <v>169</v>
      </c>
      <c r="D14" t="s">
        <v>273</v>
      </c>
      <c r="E14">
        <v>42</v>
      </c>
      <c r="F14">
        <v>327</v>
      </c>
      <c r="G14">
        <v>125</v>
      </c>
    </row>
    <row r="15" spans="1:7" x14ac:dyDescent="0.2">
      <c r="A15" t="s">
        <v>229</v>
      </c>
      <c r="B15" t="s">
        <v>191</v>
      </c>
      <c r="C15" t="s">
        <v>174</v>
      </c>
      <c r="D15" t="s">
        <v>273</v>
      </c>
      <c r="E15">
        <v>52</v>
      </c>
      <c r="F15">
        <v>75</v>
      </c>
      <c r="G15">
        <v>134</v>
      </c>
    </row>
    <row r="16" spans="1:7" x14ac:dyDescent="0.2">
      <c r="A16" t="s">
        <v>256</v>
      </c>
      <c r="B16" t="s">
        <v>283</v>
      </c>
      <c r="C16" t="s">
        <v>190</v>
      </c>
      <c r="D16" t="s">
        <v>273</v>
      </c>
      <c r="E16">
        <v>54</v>
      </c>
      <c r="F16">
        <v>64</v>
      </c>
      <c r="G16">
        <v>164</v>
      </c>
    </row>
    <row r="17" spans="1:7" x14ac:dyDescent="0.2">
      <c r="A17" t="s">
        <v>302</v>
      </c>
      <c r="B17" t="s">
        <v>200</v>
      </c>
      <c r="C17" t="s">
        <v>180</v>
      </c>
      <c r="D17" t="s">
        <v>273</v>
      </c>
      <c r="E17">
        <v>39</v>
      </c>
      <c r="F17">
        <v>55</v>
      </c>
      <c r="G17">
        <v>218</v>
      </c>
    </row>
    <row r="18" spans="1:7" x14ac:dyDescent="0.2">
      <c r="A18" t="s">
        <v>88</v>
      </c>
      <c r="B18" t="s">
        <v>202</v>
      </c>
      <c r="C18" t="s">
        <v>183</v>
      </c>
      <c r="D18" t="s">
        <v>273</v>
      </c>
      <c r="E18">
        <v>50</v>
      </c>
      <c r="F18">
        <v>134</v>
      </c>
      <c r="G18">
        <v>239</v>
      </c>
    </row>
    <row r="19" spans="1:7" x14ac:dyDescent="0.2">
      <c r="A19" t="s">
        <v>40</v>
      </c>
      <c r="B19" t="s">
        <v>204</v>
      </c>
      <c r="C19" t="s">
        <v>183</v>
      </c>
      <c r="D19" t="s">
        <v>273</v>
      </c>
      <c r="E19">
        <v>51</v>
      </c>
      <c r="F19">
        <v>96</v>
      </c>
      <c r="G19">
        <v>255</v>
      </c>
    </row>
    <row r="20" spans="1:7" x14ac:dyDescent="0.2">
      <c r="A20" t="s">
        <v>343</v>
      </c>
      <c r="B20" t="s">
        <v>187</v>
      </c>
      <c r="C20" t="s">
        <v>171</v>
      </c>
      <c r="D20" t="s">
        <v>273</v>
      </c>
      <c r="E20">
        <v>52</v>
      </c>
      <c r="F20">
        <v>637</v>
      </c>
      <c r="G20">
        <v>346</v>
      </c>
    </row>
    <row r="21" spans="1:7" x14ac:dyDescent="0.2">
      <c r="A21" t="s">
        <v>344</v>
      </c>
      <c r="B21" t="s">
        <v>168</v>
      </c>
      <c r="C21" t="s">
        <v>167</v>
      </c>
      <c r="D21" t="s">
        <v>273</v>
      </c>
      <c r="E21">
        <v>19</v>
      </c>
      <c r="F21">
        <v>468</v>
      </c>
      <c r="G21">
        <v>348</v>
      </c>
    </row>
    <row r="22" spans="1:7" x14ac:dyDescent="0.2">
      <c r="A22" t="s">
        <v>319</v>
      </c>
      <c r="B22" t="s">
        <v>202</v>
      </c>
      <c r="C22" t="s">
        <v>189</v>
      </c>
      <c r="D22" t="s">
        <v>273</v>
      </c>
      <c r="E22">
        <v>51</v>
      </c>
      <c r="F22">
        <v>77</v>
      </c>
      <c r="G22">
        <v>359</v>
      </c>
    </row>
    <row r="23" spans="1:7" x14ac:dyDescent="0.2">
      <c r="A23" t="s">
        <v>345</v>
      </c>
      <c r="B23" t="s">
        <v>204</v>
      </c>
      <c r="C23" t="s">
        <v>169</v>
      </c>
      <c r="D23" t="s">
        <v>273</v>
      </c>
      <c r="E23">
        <v>51</v>
      </c>
      <c r="F23">
        <v>154</v>
      </c>
      <c r="G23">
        <v>366</v>
      </c>
    </row>
    <row r="24" spans="1:7" x14ac:dyDescent="0.2">
      <c r="A24" t="s">
        <v>55</v>
      </c>
      <c r="B24" t="s">
        <v>184</v>
      </c>
      <c r="C24" t="s">
        <v>167</v>
      </c>
      <c r="D24" t="s">
        <v>273</v>
      </c>
      <c r="E24">
        <v>36</v>
      </c>
      <c r="F24">
        <v>151</v>
      </c>
      <c r="G24">
        <v>556</v>
      </c>
    </row>
    <row r="25" spans="1:7" x14ac:dyDescent="0.2">
      <c r="A25" t="s">
        <v>346</v>
      </c>
      <c r="B25" t="s">
        <v>205</v>
      </c>
      <c r="C25" t="s">
        <v>171</v>
      </c>
      <c r="D25" t="s">
        <v>273</v>
      </c>
      <c r="E25">
        <v>51</v>
      </c>
      <c r="F25">
        <v>152</v>
      </c>
      <c r="G25">
        <v>588</v>
      </c>
    </row>
    <row r="26" spans="1:7" x14ac:dyDescent="0.2">
      <c r="A26" t="s">
        <v>347</v>
      </c>
      <c r="B26" t="s">
        <v>188</v>
      </c>
      <c r="C26" t="s">
        <v>189</v>
      </c>
      <c r="D26" t="s">
        <v>273</v>
      </c>
      <c r="E26">
        <v>50</v>
      </c>
      <c r="F26">
        <v>309</v>
      </c>
      <c r="G26">
        <v>606</v>
      </c>
    </row>
    <row r="27" spans="1:7" x14ac:dyDescent="0.2">
      <c r="A27" t="s">
        <v>244</v>
      </c>
      <c r="B27" t="s">
        <v>195</v>
      </c>
      <c r="C27" t="s">
        <v>177</v>
      </c>
      <c r="D27" t="s">
        <v>274</v>
      </c>
      <c r="E27">
        <v>52</v>
      </c>
      <c r="F27">
        <v>72</v>
      </c>
      <c r="G27">
        <v>24</v>
      </c>
    </row>
    <row r="28" spans="1:7" x14ac:dyDescent="0.2">
      <c r="A28" t="s">
        <v>110</v>
      </c>
      <c r="B28" t="s">
        <v>280</v>
      </c>
      <c r="C28" t="s">
        <v>174</v>
      </c>
      <c r="D28" t="s">
        <v>274</v>
      </c>
      <c r="E28">
        <v>52</v>
      </c>
      <c r="F28">
        <v>18</v>
      </c>
      <c r="G28">
        <v>28</v>
      </c>
    </row>
    <row r="29" spans="1:7" x14ac:dyDescent="0.2">
      <c r="A29" t="s">
        <v>105</v>
      </c>
      <c r="B29" t="s">
        <v>195</v>
      </c>
      <c r="C29" t="s">
        <v>171</v>
      </c>
      <c r="D29" t="s">
        <v>274</v>
      </c>
      <c r="E29">
        <v>52</v>
      </c>
      <c r="F29">
        <v>66</v>
      </c>
      <c r="G29">
        <v>29</v>
      </c>
    </row>
    <row r="30" spans="1:7" x14ac:dyDescent="0.2">
      <c r="A30" t="s">
        <v>51</v>
      </c>
      <c r="B30" t="s">
        <v>199</v>
      </c>
      <c r="C30" t="s">
        <v>167</v>
      </c>
      <c r="D30" t="s">
        <v>274</v>
      </c>
      <c r="E30">
        <v>35</v>
      </c>
      <c r="F30">
        <v>40</v>
      </c>
      <c r="G30">
        <v>30</v>
      </c>
    </row>
    <row r="31" spans="1:7" x14ac:dyDescent="0.2">
      <c r="A31" t="s">
        <v>103</v>
      </c>
      <c r="B31" t="s">
        <v>184</v>
      </c>
      <c r="C31" t="s">
        <v>171</v>
      </c>
      <c r="D31" t="s">
        <v>274</v>
      </c>
      <c r="E31">
        <v>50</v>
      </c>
      <c r="F31">
        <v>137</v>
      </c>
      <c r="G31">
        <v>46</v>
      </c>
    </row>
    <row r="32" spans="1:7" x14ac:dyDescent="0.2">
      <c r="A32" t="s">
        <v>315</v>
      </c>
      <c r="B32" t="s">
        <v>195</v>
      </c>
      <c r="C32" t="s">
        <v>167</v>
      </c>
      <c r="D32" t="s">
        <v>274</v>
      </c>
      <c r="E32">
        <v>30</v>
      </c>
      <c r="F32">
        <v>326</v>
      </c>
      <c r="G32">
        <v>47</v>
      </c>
    </row>
    <row r="33" spans="1:7" x14ac:dyDescent="0.2">
      <c r="A33" t="s">
        <v>348</v>
      </c>
      <c r="B33" t="s">
        <v>291</v>
      </c>
      <c r="C33" t="s">
        <v>169</v>
      </c>
      <c r="D33" t="s">
        <v>274</v>
      </c>
      <c r="E33">
        <v>50</v>
      </c>
      <c r="F33">
        <v>163</v>
      </c>
      <c r="G33">
        <v>54</v>
      </c>
    </row>
    <row r="34" spans="1:7" x14ac:dyDescent="0.2">
      <c r="A34" t="s">
        <v>271</v>
      </c>
      <c r="B34" t="s">
        <v>170</v>
      </c>
      <c r="C34" t="s">
        <v>190</v>
      </c>
      <c r="D34" t="s">
        <v>274</v>
      </c>
      <c r="E34">
        <v>52</v>
      </c>
      <c r="F34">
        <v>95</v>
      </c>
      <c r="G34">
        <v>62</v>
      </c>
    </row>
    <row r="35" spans="1:7" x14ac:dyDescent="0.2">
      <c r="A35" t="s">
        <v>349</v>
      </c>
      <c r="B35" t="s">
        <v>182</v>
      </c>
      <c r="C35" t="s">
        <v>183</v>
      </c>
      <c r="D35" t="s">
        <v>274</v>
      </c>
      <c r="E35">
        <v>44</v>
      </c>
      <c r="F35">
        <v>286</v>
      </c>
      <c r="G35">
        <v>65</v>
      </c>
    </row>
    <row r="36" spans="1:7" x14ac:dyDescent="0.2">
      <c r="A36" t="s">
        <v>248</v>
      </c>
      <c r="B36" t="s">
        <v>192</v>
      </c>
      <c r="C36" t="s">
        <v>167</v>
      </c>
      <c r="D36" t="s">
        <v>274</v>
      </c>
      <c r="E36">
        <v>22</v>
      </c>
      <c r="F36">
        <v>262</v>
      </c>
      <c r="G36">
        <v>89</v>
      </c>
    </row>
    <row r="37" spans="1:7" x14ac:dyDescent="0.2">
      <c r="A37" t="s">
        <v>115</v>
      </c>
      <c r="B37" t="s">
        <v>291</v>
      </c>
      <c r="C37" t="s">
        <v>189</v>
      </c>
      <c r="D37" t="s">
        <v>274</v>
      </c>
      <c r="E37">
        <v>48</v>
      </c>
      <c r="F37">
        <v>147</v>
      </c>
      <c r="G37">
        <v>92</v>
      </c>
    </row>
    <row r="38" spans="1:7" x14ac:dyDescent="0.2">
      <c r="A38" t="s">
        <v>350</v>
      </c>
      <c r="B38" t="s">
        <v>205</v>
      </c>
      <c r="C38" t="s">
        <v>183</v>
      </c>
      <c r="D38" t="s">
        <v>274</v>
      </c>
      <c r="E38">
        <v>51</v>
      </c>
      <c r="F38">
        <v>144</v>
      </c>
      <c r="G38">
        <v>158</v>
      </c>
    </row>
    <row r="39" spans="1:7" x14ac:dyDescent="0.2">
      <c r="A39" t="s">
        <v>123</v>
      </c>
      <c r="B39" t="s">
        <v>184</v>
      </c>
      <c r="C39" t="s">
        <v>180</v>
      </c>
      <c r="D39" t="s">
        <v>274</v>
      </c>
      <c r="E39">
        <v>49</v>
      </c>
      <c r="F39">
        <v>28</v>
      </c>
      <c r="G39">
        <v>192</v>
      </c>
    </row>
    <row r="40" spans="1:7" x14ac:dyDescent="0.2">
      <c r="A40" t="s">
        <v>351</v>
      </c>
      <c r="B40" t="s">
        <v>200</v>
      </c>
      <c r="C40" t="s">
        <v>167</v>
      </c>
      <c r="D40" t="s">
        <v>274</v>
      </c>
      <c r="E40">
        <v>1</v>
      </c>
      <c r="F40">
        <v>363</v>
      </c>
      <c r="G40">
        <v>216</v>
      </c>
    </row>
    <row r="41" spans="1:7" x14ac:dyDescent="0.2">
      <c r="A41" t="s">
        <v>326</v>
      </c>
      <c r="B41" t="s">
        <v>168</v>
      </c>
      <c r="C41" t="s">
        <v>169</v>
      </c>
      <c r="D41" t="s">
        <v>274</v>
      </c>
      <c r="E41">
        <v>51</v>
      </c>
      <c r="F41">
        <v>216</v>
      </c>
      <c r="G41">
        <v>237</v>
      </c>
    </row>
    <row r="42" spans="1:7" x14ac:dyDescent="0.2">
      <c r="A42" t="s">
        <v>7</v>
      </c>
      <c r="B42" t="s">
        <v>179</v>
      </c>
      <c r="C42" t="s">
        <v>180</v>
      </c>
      <c r="D42" t="s">
        <v>274</v>
      </c>
      <c r="E42">
        <v>52</v>
      </c>
      <c r="F42">
        <v>43</v>
      </c>
      <c r="G42">
        <v>266</v>
      </c>
    </row>
    <row r="43" spans="1:7" x14ac:dyDescent="0.2">
      <c r="A43" t="s">
        <v>266</v>
      </c>
      <c r="B43" t="s">
        <v>179</v>
      </c>
      <c r="C43" t="s">
        <v>189</v>
      </c>
      <c r="D43" t="s">
        <v>274</v>
      </c>
      <c r="E43">
        <v>52</v>
      </c>
      <c r="F43">
        <v>121</v>
      </c>
      <c r="G43">
        <v>273</v>
      </c>
    </row>
    <row r="44" spans="1:7" x14ac:dyDescent="0.2">
      <c r="A44" t="s">
        <v>352</v>
      </c>
      <c r="B44" t="s">
        <v>182</v>
      </c>
      <c r="C44" t="s">
        <v>177</v>
      </c>
      <c r="D44" t="s">
        <v>274</v>
      </c>
      <c r="E44">
        <v>41</v>
      </c>
      <c r="F44">
        <v>568</v>
      </c>
      <c r="G44">
        <v>274</v>
      </c>
    </row>
    <row r="45" spans="1:7" x14ac:dyDescent="0.2">
      <c r="A45" t="s">
        <v>353</v>
      </c>
      <c r="B45" t="s">
        <v>184</v>
      </c>
      <c r="C45" t="s">
        <v>183</v>
      </c>
      <c r="D45" t="s">
        <v>274</v>
      </c>
      <c r="E45">
        <v>46</v>
      </c>
      <c r="F45">
        <v>288</v>
      </c>
      <c r="G45">
        <v>297</v>
      </c>
    </row>
    <row r="46" spans="1:7" x14ac:dyDescent="0.2">
      <c r="A46" t="s">
        <v>322</v>
      </c>
      <c r="B46" t="s">
        <v>283</v>
      </c>
      <c r="C46" t="s">
        <v>183</v>
      </c>
      <c r="D46" t="s">
        <v>274</v>
      </c>
      <c r="E46">
        <v>53</v>
      </c>
      <c r="F46">
        <v>210</v>
      </c>
      <c r="G46">
        <v>319</v>
      </c>
    </row>
    <row r="47" spans="1:7" x14ac:dyDescent="0.2">
      <c r="A47" t="s">
        <v>257</v>
      </c>
      <c r="B47" t="s">
        <v>179</v>
      </c>
      <c r="C47" t="s">
        <v>183</v>
      </c>
      <c r="D47" t="s">
        <v>274</v>
      </c>
      <c r="E47">
        <v>52</v>
      </c>
      <c r="F47">
        <v>148</v>
      </c>
      <c r="G47">
        <v>325</v>
      </c>
    </row>
    <row r="48" spans="1:7" x14ac:dyDescent="0.2">
      <c r="A48" t="s">
        <v>140</v>
      </c>
      <c r="B48" t="s">
        <v>291</v>
      </c>
      <c r="C48" t="s">
        <v>167</v>
      </c>
      <c r="D48" t="s">
        <v>274</v>
      </c>
      <c r="E48">
        <v>39</v>
      </c>
      <c r="F48">
        <v>38</v>
      </c>
      <c r="G48">
        <v>406</v>
      </c>
    </row>
    <row r="49" spans="1:7" x14ac:dyDescent="0.2">
      <c r="A49" t="s">
        <v>293</v>
      </c>
      <c r="B49" t="s">
        <v>201</v>
      </c>
      <c r="C49" t="s">
        <v>183</v>
      </c>
      <c r="D49" t="s">
        <v>274</v>
      </c>
      <c r="E49">
        <v>24</v>
      </c>
      <c r="F49">
        <v>122</v>
      </c>
      <c r="G49">
        <v>472</v>
      </c>
    </row>
    <row r="50" spans="1:7" x14ac:dyDescent="0.2">
      <c r="A50" t="s">
        <v>354</v>
      </c>
      <c r="B50" t="s">
        <v>202</v>
      </c>
      <c r="C50" t="s">
        <v>180</v>
      </c>
      <c r="D50" t="s">
        <v>274</v>
      </c>
      <c r="E50">
        <v>24</v>
      </c>
      <c r="F50">
        <v>730</v>
      </c>
      <c r="G50">
        <v>510</v>
      </c>
    </row>
    <row r="51" spans="1:7" x14ac:dyDescent="0.2">
      <c r="A51" t="s">
        <v>328</v>
      </c>
      <c r="B51" t="s">
        <v>179</v>
      </c>
      <c r="C51" t="s">
        <v>171</v>
      </c>
      <c r="D51" t="s">
        <v>274</v>
      </c>
      <c r="E51">
        <v>45</v>
      </c>
      <c r="F51">
        <v>117</v>
      </c>
      <c r="G51">
        <v>519</v>
      </c>
    </row>
    <row r="52" spans="1:7" x14ac:dyDescent="0.2">
      <c r="A52" t="s">
        <v>220</v>
      </c>
      <c r="B52" t="s">
        <v>175</v>
      </c>
      <c r="C52" t="s">
        <v>167</v>
      </c>
      <c r="D52" t="s">
        <v>178</v>
      </c>
      <c r="E52">
        <v>28</v>
      </c>
      <c r="F52">
        <v>198</v>
      </c>
      <c r="G52">
        <v>6</v>
      </c>
    </row>
    <row r="53" spans="1:7" x14ac:dyDescent="0.2">
      <c r="A53" t="s">
        <v>5</v>
      </c>
      <c r="B53" t="s">
        <v>168</v>
      </c>
      <c r="C53" t="s">
        <v>183</v>
      </c>
      <c r="D53" t="s">
        <v>178</v>
      </c>
      <c r="E53">
        <v>50</v>
      </c>
      <c r="F53">
        <v>87</v>
      </c>
      <c r="G53">
        <v>8</v>
      </c>
    </row>
    <row r="54" spans="1:7" x14ac:dyDescent="0.2">
      <c r="A54" t="s">
        <v>155</v>
      </c>
      <c r="B54" t="s">
        <v>196</v>
      </c>
      <c r="C54" t="s">
        <v>171</v>
      </c>
      <c r="D54" t="s">
        <v>178</v>
      </c>
      <c r="E54">
        <v>52</v>
      </c>
      <c r="F54">
        <v>47</v>
      </c>
      <c r="G54">
        <v>12</v>
      </c>
    </row>
    <row r="55" spans="1:7" x14ac:dyDescent="0.2">
      <c r="A55" t="s">
        <v>268</v>
      </c>
      <c r="B55" t="s">
        <v>199</v>
      </c>
      <c r="C55" t="s">
        <v>183</v>
      </c>
      <c r="D55" t="s">
        <v>178</v>
      </c>
      <c r="E55">
        <v>51</v>
      </c>
      <c r="F55">
        <v>129</v>
      </c>
      <c r="G55">
        <v>16</v>
      </c>
    </row>
    <row r="56" spans="1:7" x14ac:dyDescent="0.2">
      <c r="A56" t="s">
        <v>159</v>
      </c>
      <c r="B56" t="s">
        <v>201</v>
      </c>
      <c r="C56" t="s">
        <v>180</v>
      </c>
      <c r="D56" t="s">
        <v>178</v>
      </c>
      <c r="E56">
        <v>51</v>
      </c>
      <c r="F56">
        <v>14</v>
      </c>
      <c r="G56">
        <v>19</v>
      </c>
    </row>
    <row r="57" spans="1:7" x14ac:dyDescent="0.2">
      <c r="A57" t="s">
        <v>119</v>
      </c>
      <c r="B57" t="s">
        <v>173</v>
      </c>
      <c r="C57" t="s">
        <v>171</v>
      </c>
      <c r="D57" t="s">
        <v>178</v>
      </c>
      <c r="E57">
        <v>52</v>
      </c>
      <c r="F57">
        <v>12</v>
      </c>
      <c r="G57">
        <v>31</v>
      </c>
    </row>
    <row r="58" spans="1:7" x14ac:dyDescent="0.2">
      <c r="A58" t="s">
        <v>76</v>
      </c>
      <c r="B58" t="s">
        <v>198</v>
      </c>
      <c r="C58" t="s">
        <v>189</v>
      </c>
      <c r="D58" t="s">
        <v>178</v>
      </c>
      <c r="E58">
        <v>51</v>
      </c>
      <c r="F58">
        <v>42</v>
      </c>
      <c r="G58">
        <v>32</v>
      </c>
    </row>
    <row r="59" spans="1:7" x14ac:dyDescent="0.2">
      <c r="A59" t="s">
        <v>122</v>
      </c>
      <c r="B59" t="s">
        <v>280</v>
      </c>
      <c r="C59" t="s">
        <v>183</v>
      </c>
      <c r="D59" t="s">
        <v>178</v>
      </c>
      <c r="E59">
        <v>45</v>
      </c>
      <c r="F59">
        <v>37</v>
      </c>
      <c r="G59">
        <v>33</v>
      </c>
    </row>
    <row r="60" spans="1:7" x14ac:dyDescent="0.2">
      <c r="A60" t="s">
        <v>261</v>
      </c>
      <c r="B60" t="s">
        <v>192</v>
      </c>
      <c r="C60" t="s">
        <v>183</v>
      </c>
      <c r="D60" t="s">
        <v>178</v>
      </c>
      <c r="E60">
        <v>53</v>
      </c>
      <c r="F60">
        <v>213</v>
      </c>
      <c r="G60">
        <v>34</v>
      </c>
    </row>
    <row r="61" spans="1:7" x14ac:dyDescent="0.2">
      <c r="A61" t="s">
        <v>355</v>
      </c>
      <c r="B61" t="s">
        <v>175</v>
      </c>
      <c r="C61" t="s">
        <v>167</v>
      </c>
      <c r="D61" t="s">
        <v>178</v>
      </c>
      <c r="E61">
        <v>27</v>
      </c>
      <c r="F61">
        <v>291</v>
      </c>
      <c r="G61">
        <v>39</v>
      </c>
    </row>
    <row r="62" spans="1:7" x14ac:dyDescent="0.2">
      <c r="A62" t="s">
        <v>91</v>
      </c>
      <c r="B62" t="s">
        <v>201</v>
      </c>
      <c r="C62" t="s">
        <v>171</v>
      </c>
      <c r="D62" t="s">
        <v>178</v>
      </c>
      <c r="E62">
        <v>35</v>
      </c>
      <c r="F62">
        <v>44</v>
      </c>
      <c r="G62">
        <v>67</v>
      </c>
    </row>
    <row r="63" spans="1:7" x14ac:dyDescent="0.2">
      <c r="A63" t="s">
        <v>47</v>
      </c>
      <c r="B63" t="s">
        <v>291</v>
      </c>
      <c r="C63" t="s">
        <v>177</v>
      </c>
      <c r="D63" t="s">
        <v>178</v>
      </c>
      <c r="E63">
        <v>53</v>
      </c>
      <c r="F63">
        <v>60</v>
      </c>
      <c r="G63">
        <v>75</v>
      </c>
    </row>
    <row r="64" spans="1:7" x14ac:dyDescent="0.2">
      <c r="A64" t="s">
        <v>121</v>
      </c>
      <c r="B64" t="s">
        <v>193</v>
      </c>
      <c r="C64" t="s">
        <v>183</v>
      </c>
      <c r="D64" t="s">
        <v>178</v>
      </c>
      <c r="E64">
        <v>47</v>
      </c>
      <c r="F64">
        <v>100</v>
      </c>
      <c r="G64">
        <v>91</v>
      </c>
    </row>
    <row r="65" spans="1:7" x14ac:dyDescent="0.2">
      <c r="A65" t="s">
        <v>312</v>
      </c>
      <c r="B65" t="s">
        <v>186</v>
      </c>
      <c r="C65" t="s">
        <v>169</v>
      </c>
      <c r="D65" t="s">
        <v>178</v>
      </c>
      <c r="E65">
        <v>53</v>
      </c>
      <c r="F65">
        <v>105</v>
      </c>
      <c r="G65">
        <v>106</v>
      </c>
    </row>
    <row r="66" spans="1:7" x14ac:dyDescent="0.2">
      <c r="A66" t="s">
        <v>356</v>
      </c>
      <c r="B66" t="s">
        <v>179</v>
      </c>
      <c r="C66" t="s">
        <v>167</v>
      </c>
      <c r="D66" t="s">
        <v>178</v>
      </c>
      <c r="E66">
        <v>15</v>
      </c>
      <c r="F66">
        <v>341</v>
      </c>
      <c r="G66">
        <v>111</v>
      </c>
    </row>
    <row r="67" spans="1:7" x14ac:dyDescent="0.2">
      <c r="A67" t="s">
        <v>251</v>
      </c>
      <c r="B67" t="s">
        <v>200</v>
      </c>
      <c r="C67" t="s">
        <v>171</v>
      </c>
      <c r="D67" t="s">
        <v>178</v>
      </c>
      <c r="E67">
        <v>52</v>
      </c>
      <c r="F67">
        <v>146</v>
      </c>
      <c r="G67">
        <v>119</v>
      </c>
    </row>
    <row r="68" spans="1:7" x14ac:dyDescent="0.2">
      <c r="A68" t="s">
        <v>48</v>
      </c>
      <c r="B68" t="s">
        <v>170</v>
      </c>
      <c r="C68" t="s">
        <v>171</v>
      </c>
      <c r="D68" t="s">
        <v>178</v>
      </c>
      <c r="E68">
        <v>50</v>
      </c>
      <c r="F68">
        <v>6</v>
      </c>
      <c r="G68">
        <v>140</v>
      </c>
    </row>
    <row r="69" spans="1:7" x14ac:dyDescent="0.2">
      <c r="A69" t="s">
        <v>210</v>
      </c>
      <c r="B69" t="s">
        <v>281</v>
      </c>
      <c r="C69" t="s">
        <v>180</v>
      </c>
      <c r="D69" t="s">
        <v>178</v>
      </c>
      <c r="E69">
        <v>41</v>
      </c>
      <c r="F69">
        <v>192</v>
      </c>
      <c r="G69">
        <v>180</v>
      </c>
    </row>
    <row r="70" spans="1:7" x14ac:dyDescent="0.2">
      <c r="A70" t="s">
        <v>318</v>
      </c>
      <c r="B70" t="s">
        <v>196</v>
      </c>
      <c r="C70" t="s">
        <v>177</v>
      </c>
      <c r="D70" t="s">
        <v>178</v>
      </c>
      <c r="E70">
        <v>52</v>
      </c>
      <c r="F70">
        <v>99</v>
      </c>
      <c r="G70">
        <v>190</v>
      </c>
    </row>
    <row r="71" spans="1:7" x14ac:dyDescent="0.2">
      <c r="A71" t="s">
        <v>100</v>
      </c>
      <c r="B71" t="s">
        <v>181</v>
      </c>
      <c r="C71" t="s">
        <v>171</v>
      </c>
      <c r="D71" t="s">
        <v>178</v>
      </c>
      <c r="E71">
        <v>46</v>
      </c>
      <c r="F71">
        <v>54</v>
      </c>
      <c r="G71">
        <v>202</v>
      </c>
    </row>
    <row r="72" spans="1:7" x14ac:dyDescent="0.2">
      <c r="A72" t="s">
        <v>44</v>
      </c>
      <c r="B72" t="s">
        <v>191</v>
      </c>
      <c r="C72" t="s">
        <v>171</v>
      </c>
      <c r="D72" t="s">
        <v>178</v>
      </c>
      <c r="E72">
        <v>51</v>
      </c>
      <c r="F72">
        <v>98</v>
      </c>
      <c r="G72">
        <v>208</v>
      </c>
    </row>
    <row r="73" spans="1:7" x14ac:dyDescent="0.2">
      <c r="A73" t="s">
        <v>21</v>
      </c>
      <c r="B73" t="s">
        <v>203</v>
      </c>
      <c r="C73" t="s">
        <v>183</v>
      </c>
      <c r="D73" t="s">
        <v>178</v>
      </c>
      <c r="E73">
        <v>50</v>
      </c>
      <c r="F73">
        <v>115</v>
      </c>
      <c r="G73">
        <v>250</v>
      </c>
    </row>
    <row r="74" spans="1:7" x14ac:dyDescent="0.2">
      <c r="A74" t="s">
        <v>232</v>
      </c>
      <c r="B74" t="s">
        <v>197</v>
      </c>
      <c r="C74" t="s">
        <v>183</v>
      </c>
      <c r="D74" t="s">
        <v>178</v>
      </c>
      <c r="E74">
        <v>51</v>
      </c>
      <c r="F74">
        <v>114</v>
      </c>
      <c r="G74">
        <v>290</v>
      </c>
    </row>
    <row r="75" spans="1:7" x14ac:dyDescent="0.2">
      <c r="A75" t="s">
        <v>106</v>
      </c>
      <c r="B75" t="s">
        <v>193</v>
      </c>
      <c r="C75" t="s">
        <v>167</v>
      </c>
      <c r="D75" t="s">
        <v>178</v>
      </c>
      <c r="E75">
        <v>32</v>
      </c>
      <c r="F75">
        <v>150</v>
      </c>
      <c r="G75">
        <v>356</v>
      </c>
    </row>
    <row r="76" spans="1:7" x14ac:dyDescent="0.2">
      <c r="A76" t="s">
        <v>246</v>
      </c>
      <c r="B76" t="s">
        <v>192</v>
      </c>
      <c r="C76" t="s">
        <v>169</v>
      </c>
      <c r="D76" t="s">
        <v>178</v>
      </c>
      <c r="E76">
        <v>30</v>
      </c>
      <c r="F76">
        <v>65</v>
      </c>
      <c r="G76">
        <v>361</v>
      </c>
    </row>
    <row r="77" spans="1:7" x14ac:dyDescent="0.2">
      <c r="A77" t="s">
        <v>258</v>
      </c>
      <c r="B77" t="s">
        <v>181</v>
      </c>
      <c r="C77" t="s">
        <v>189</v>
      </c>
      <c r="D77" t="s">
        <v>178</v>
      </c>
      <c r="E77">
        <v>39</v>
      </c>
      <c r="F77">
        <v>68</v>
      </c>
      <c r="G77">
        <v>434</v>
      </c>
    </row>
    <row r="78" spans="1:7" x14ac:dyDescent="0.2">
      <c r="A78" t="s">
        <v>259</v>
      </c>
      <c r="B78" t="s">
        <v>194</v>
      </c>
      <c r="C78" t="s">
        <v>169</v>
      </c>
      <c r="D78" t="s">
        <v>178</v>
      </c>
      <c r="E78">
        <v>38</v>
      </c>
      <c r="F78">
        <v>142</v>
      </c>
      <c r="G78">
        <v>498</v>
      </c>
    </row>
    <row r="79" spans="1:7" x14ac:dyDescent="0.2">
      <c r="A79" t="s">
        <v>98</v>
      </c>
      <c r="B79" t="s">
        <v>203</v>
      </c>
      <c r="C79" t="s">
        <v>167</v>
      </c>
      <c r="D79" t="s">
        <v>178</v>
      </c>
      <c r="E79">
        <v>26</v>
      </c>
      <c r="F79">
        <v>168</v>
      </c>
      <c r="G79">
        <v>603</v>
      </c>
    </row>
    <row r="80" spans="1:7" x14ac:dyDescent="0.2">
      <c r="A80" t="s">
        <v>79</v>
      </c>
      <c r="B80" t="s">
        <v>195</v>
      </c>
      <c r="C80" t="s">
        <v>183</v>
      </c>
      <c r="D80" t="s">
        <v>357</v>
      </c>
      <c r="E80">
        <v>50</v>
      </c>
      <c r="F80">
        <v>128</v>
      </c>
      <c r="G80">
        <v>1</v>
      </c>
    </row>
    <row r="81" spans="1:7" x14ac:dyDescent="0.2">
      <c r="A81" t="s">
        <v>87</v>
      </c>
      <c r="B81" t="s">
        <v>280</v>
      </c>
      <c r="C81" t="s">
        <v>180</v>
      </c>
      <c r="D81" t="s">
        <v>357</v>
      </c>
      <c r="E81">
        <v>52</v>
      </c>
      <c r="F81">
        <v>3</v>
      </c>
      <c r="G81">
        <v>2</v>
      </c>
    </row>
    <row r="82" spans="1:7" x14ac:dyDescent="0.2">
      <c r="A82" t="s">
        <v>109</v>
      </c>
      <c r="B82" t="s">
        <v>170</v>
      </c>
      <c r="C82" t="s">
        <v>171</v>
      </c>
      <c r="D82" t="s">
        <v>357</v>
      </c>
      <c r="E82">
        <v>49</v>
      </c>
      <c r="F82">
        <v>4</v>
      </c>
      <c r="G82">
        <v>17</v>
      </c>
    </row>
    <row r="83" spans="1:7" x14ac:dyDescent="0.2">
      <c r="A83" t="s">
        <v>144</v>
      </c>
      <c r="B83" t="s">
        <v>188</v>
      </c>
      <c r="C83" t="s">
        <v>171</v>
      </c>
      <c r="D83" t="s">
        <v>357</v>
      </c>
      <c r="E83">
        <v>51</v>
      </c>
      <c r="F83">
        <v>132</v>
      </c>
      <c r="G83">
        <v>36</v>
      </c>
    </row>
    <row r="84" spans="1:7" x14ac:dyDescent="0.2">
      <c r="A84" t="s">
        <v>117</v>
      </c>
      <c r="B84" t="s">
        <v>201</v>
      </c>
      <c r="C84" t="s">
        <v>167</v>
      </c>
      <c r="D84" t="s">
        <v>357</v>
      </c>
      <c r="E84">
        <v>27</v>
      </c>
      <c r="F84">
        <v>32</v>
      </c>
      <c r="G84">
        <v>60</v>
      </c>
    </row>
    <row r="85" spans="1:7" x14ac:dyDescent="0.2">
      <c r="A85" t="s">
        <v>156</v>
      </c>
      <c r="B85" t="s">
        <v>204</v>
      </c>
      <c r="C85" t="s">
        <v>169</v>
      </c>
      <c r="D85" t="s">
        <v>357</v>
      </c>
      <c r="E85">
        <v>51</v>
      </c>
      <c r="F85">
        <v>102</v>
      </c>
      <c r="G85">
        <v>86</v>
      </c>
    </row>
    <row r="86" spans="1:7" x14ac:dyDescent="0.2">
      <c r="A86" t="s">
        <v>124</v>
      </c>
      <c r="B86" t="s">
        <v>191</v>
      </c>
      <c r="C86" t="s">
        <v>177</v>
      </c>
      <c r="D86" t="s">
        <v>357</v>
      </c>
      <c r="E86">
        <v>51</v>
      </c>
      <c r="F86">
        <v>307</v>
      </c>
      <c r="G86">
        <v>87</v>
      </c>
    </row>
    <row r="87" spans="1:7" x14ac:dyDescent="0.2">
      <c r="A87" t="s">
        <v>101</v>
      </c>
      <c r="B87" t="s">
        <v>192</v>
      </c>
      <c r="C87" t="s">
        <v>171</v>
      </c>
      <c r="D87" t="s">
        <v>357</v>
      </c>
      <c r="E87">
        <v>52</v>
      </c>
      <c r="F87">
        <v>103</v>
      </c>
      <c r="G87">
        <v>90</v>
      </c>
    </row>
    <row r="88" spans="1:7" x14ac:dyDescent="0.2">
      <c r="A88" t="s">
        <v>358</v>
      </c>
      <c r="B88" t="s">
        <v>168</v>
      </c>
      <c r="C88" t="s">
        <v>183</v>
      </c>
      <c r="D88" t="s">
        <v>357</v>
      </c>
      <c r="E88">
        <v>48</v>
      </c>
      <c r="F88">
        <v>543</v>
      </c>
      <c r="G88">
        <v>95</v>
      </c>
    </row>
    <row r="89" spans="1:7" x14ac:dyDescent="0.2">
      <c r="A89" t="s">
        <v>96</v>
      </c>
      <c r="B89" t="s">
        <v>170</v>
      </c>
      <c r="C89" t="s">
        <v>180</v>
      </c>
      <c r="D89" t="s">
        <v>357</v>
      </c>
      <c r="E89">
        <v>52</v>
      </c>
      <c r="F89">
        <v>30</v>
      </c>
      <c r="G89">
        <v>97</v>
      </c>
    </row>
    <row r="90" spans="1:7" x14ac:dyDescent="0.2">
      <c r="A90" t="s">
        <v>234</v>
      </c>
      <c r="B90" t="s">
        <v>191</v>
      </c>
      <c r="C90" t="s">
        <v>183</v>
      </c>
      <c r="D90" t="s">
        <v>357</v>
      </c>
      <c r="E90">
        <v>52</v>
      </c>
      <c r="F90">
        <v>270</v>
      </c>
      <c r="G90">
        <v>99</v>
      </c>
    </row>
    <row r="91" spans="1:7" x14ac:dyDescent="0.2">
      <c r="A91" t="s">
        <v>111</v>
      </c>
      <c r="B91" t="s">
        <v>195</v>
      </c>
      <c r="C91" t="s">
        <v>183</v>
      </c>
      <c r="D91" t="s">
        <v>357</v>
      </c>
      <c r="E91">
        <v>52</v>
      </c>
      <c r="F91">
        <v>487</v>
      </c>
      <c r="G91">
        <v>102</v>
      </c>
    </row>
    <row r="92" spans="1:7" x14ac:dyDescent="0.2">
      <c r="A92" t="s">
        <v>359</v>
      </c>
      <c r="B92" t="s">
        <v>283</v>
      </c>
      <c r="C92" t="s">
        <v>180</v>
      </c>
      <c r="D92" t="s">
        <v>357</v>
      </c>
      <c r="E92">
        <v>53</v>
      </c>
      <c r="F92">
        <v>346</v>
      </c>
      <c r="G92">
        <v>104</v>
      </c>
    </row>
    <row r="93" spans="1:7" x14ac:dyDescent="0.2">
      <c r="A93" t="s">
        <v>43</v>
      </c>
      <c r="B93" t="s">
        <v>196</v>
      </c>
      <c r="C93" t="s">
        <v>183</v>
      </c>
      <c r="D93" t="s">
        <v>357</v>
      </c>
      <c r="E93">
        <v>32</v>
      </c>
      <c r="F93">
        <v>41</v>
      </c>
      <c r="G93">
        <v>113</v>
      </c>
    </row>
    <row r="94" spans="1:7" x14ac:dyDescent="0.2">
      <c r="A94" t="s">
        <v>243</v>
      </c>
      <c r="B94" t="s">
        <v>175</v>
      </c>
      <c r="C94" t="s">
        <v>180</v>
      </c>
      <c r="D94" t="s">
        <v>357</v>
      </c>
      <c r="E94">
        <v>51</v>
      </c>
      <c r="F94">
        <v>185</v>
      </c>
      <c r="G94">
        <v>133</v>
      </c>
    </row>
    <row r="95" spans="1:7" x14ac:dyDescent="0.2">
      <c r="A95" t="s">
        <v>62</v>
      </c>
      <c r="B95" t="s">
        <v>194</v>
      </c>
      <c r="C95" t="s">
        <v>167</v>
      </c>
      <c r="D95" t="s">
        <v>357</v>
      </c>
      <c r="E95">
        <v>35</v>
      </c>
      <c r="F95">
        <v>294</v>
      </c>
      <c r="G95">
        <v>143</v>
      </c>
    </row>
    <row r="96" spans="1:7" x14ac:dyDescent="0.2">
      <c r="A96" t="s">
        <v>81</v>
      </c>
      <c r="B96" t="s">
        <v>182</v>
      </c>
      <c r="C96" t="s">
        <v>171</v>
      </c>
      <c r="D96" t="s">
        <v>357</v>
      </c>
      <c r="E96">
        <v>43</v>
      </c>
      <c r="F96">
        <v>166</v>
      </c>
      <c r="G96">
        <v>168</v>
      </c>
    </row>
    <row r="97" spans="1:7" x14ac:dyDescent="0.2">
      <c r="A97" t="s">
        <v>31</v>
      </c>
      <c r="B97" t="s">
        <v>179</v>
      </c>
      <c r="C97" t="s">
        <v>167</v>
      </c>
      <c r="D97" t="s">
        <v>357</v>
      </c>
      <c r="E97">
        <v>14</v>
      </c>
      <c r="F97">
        <v>280</v>
      </c>
      <c r="G97">
        <v>195</v>
      </c>
    </row>
    <row r="98" spans="1:7" x14ac:dyDescent="0.2">
      <c r="A98" t="s">
        <v>113</v>
      </c>
      <c r="B98" t="s">
        <v>284</v>
      </c>
      <c r="C98" t="s">
        <v>177</v>
      </c>
      <c r="D98" t="s">
        <v>357</v>
      </c>
      <c r="E98">
        <v>33</v>
      </c>
      <c r="F98">
        <v>16</v>
      </c>
      <c r="G98">
        <v>225</v>
      </c>
    </row>
    <row r="99" spans="1:7" x14ac:dyDescent="0.2">
      <c r="A99" t="s">
        <v>329</v>
      </c>
      <c r="B99" t="s">
        <v>283</v>
      </c>
      <c r="C99" t="s">
        <v>183</v>
      </c>
      <c r="D99" t="s">
        <v>357</v>
      </c>
      <c r="E99">
        <v>34</v>
      </c>
      <c r="F99">
        <v>530</v>
      </c>
      <c r="G99">
        <v>259</v>
      </c>
    </row>
    <row r="100" spans="1:7" x14ac:dyDescent="0.2">
      <c r="A100" t="s">
        <v>80</v>
      </c>
      <c r="B100" t="s">
        <v>188</v>
      </c>
      <c r="C100" t="s">
        <v>180</v>
      </c>
      <c r="D100" t="s">
        <v>357</v>
      </c>
      <c r="E100">
        <v>37</v>
      </c>
      <c r="F100">
        <v>169</v>
      </c>
      <c r="G100">
        <v>283</v>
      </c>
    </row>
    <row r="101" spans="1:7" x14ac:dyDescent="0.2">
      <c r="A101" t="s">
        <v>97</v>
      </c>
      <c r="B101" t="s">
        <v>283</v>
      </c>
      <c r="C101" t="s">
        <v>169</v>
      </c>
      <c r="D101" t="s">
        <v>357</v>
      </c>
      <c r="E101">
        <v>47</v>
      </c>
      <c r="F101">
        <v>106</v>
      </c>
      <c r="G101">
        <v>287</v>
      </c>
    </row>
    <row r="102" spans="1:7" x14ac:dyDescent="0.2">
      <c r="A102" t="s">
        <v>23</v>
      </c>
      <c r="B102" t="s">
        <v>184</v>
      </c>
      <c r="C102" t="s">
        <v>183</v>
      </c>
      <c r="D102" t="s">
        <v>357</v>
      </c>
      <c r="E102">
        <v>39</v>
      </c>
      <c r="F102">
        <v>123</v>
      </c>
      <c r="G102">
        <v>291</v>
      </c>
    </row>
    <row r="103" spans="1:7" x14ac:dyDescent="0.2">
      <c r="A103" t="s">
        <v>360</v>
      </c>
      <c r="B103" t="s">
        <v>194</v>
      </c>
      <c r="C103" t="s">
        <v>190</v>
      </c>
      <c r="D103" t="s">
        <v>357</v>
      </c>
      <c r="E103">
        <v>47</v>
      </c>
      <c r="F103">
        <v>281</v>
      </c>
      <c r="G103">
        <v>335</v>
      </c>
    </row>
    <row r="104" spans="1:7" x14ac:dyDescent="0.2">
      <c r="A104" t="s">
        <v>53</v>
      </c>
      <c r="B104" t="s">
        <v>188</v>
      </c>
      <c r="C104" t="s">
        <v>167</v>
      </c>
      <c r="D104" t="s">
        <v>357</v>
      </c>
      <c r="E104">
        <v>37</v>
      </c>
      <c r="F104">
        <v>156</v>
      </c>
      <c r="G104">
        <v>385</v>
      </c>
    </row>
    <row r="105" spans="1:7" x14ac:dyDescent="0.2">
      <c r="A105" t="s">
        <v>94</v>
      </c>
      <c r="B105" t="s">
        <v>283</v>
      </c>
      <c r="C105" t="s">
        <v>171</v>
      </c>
      <c r="D105" t="s">
        <v>357</v>
      </c>
      <c r="E105">
        <v>24</v>
      </c>
      <c r="F105">
        <v>174</v>
      </c>
      <c r="G105">
        <v>453</v>
      </c>
    </row>
    <row r="106" spans="1:7" x14ac:dyDescent="0.2">
      <c r="A106" t="s">
        <v>58</v>
      </c>
      <c r="B106" t="s">
        <v>179</v>
      </c>
      <c r="C106" t="s">
        <v>177</v>
      </c>
      <c r="D106" t="s">
        <v>357</v>
      </c>
      <c r="E106">
        <v>36</v>
      </c>
      <c r="F106">
        <v>92</v>
      </c>
      <c r="G106">
        <v>473</v>
      </c>
    </row>
    <row r="107" spans="1:7" x14ac:dyDescent="0.2">
      <c r="A107" t="s">
        <v>224</v>
      </c>
      <c r="B107" t="s">
        <v>182</v>
      </c>
      <c r="C107" t="s">
        <v>167</v>
      </c>
      <c r="D107" t="s">
        <v>357</v>
      </c>
      <c r="E107">
        <v>34</v>
      </c>
      <c r="F107">
        <v>298</v>
      </c>
      <c r="G107">
        <v>688</v>
      </c>
    </row>
    <row r="108" spans="1:7" x14ac:dyDescent="0.2">
      <c r="A108" t="s">
        <v>1</v>
      </c>
      <c r="B108" t="s">
        <v>201</v>
      </c>
      <c r="C108" t="s">
        <v>177</v>
      </c>
      <c r="D108" t="s">
        <v>282</v>
      </c>
      <c r="E108">
        <v>50</v>
      </c>
      <c r="F108">
        <v>5</v>
      </c>
      <c r="G108">
        <v>37</v>
      </c>
    </row>
    <row r="109" spans="1:7" x14ac:dyDescent="0.2">
      <c r="A109" t="s">
        <v>46</v>
      </c>
      <c r="B109" t="s">
        <v>291</v>
      </c>
      <c r="C109" t="s">
        <v>183</v>
      </c>
      <c r="D109" t="s">
        <v>282</v>
      </c>
      <c r="E109">
        <v>47</v>
      </c>
      <c r="F109">
        <v>23</v>
      </c>
      <c r="G109">
        <v>42</v>
      </c>
    </row>
    <row r="110" spans="1:7" x14ac:dyDescent="0.2">
      <c r="A110" t="s">
        <v>63</v>
      </c>
      <c r="B110" t="s">
        <v>291</v>
      </c>
      <c r="C110" t="s">
        <v>174</v>
      </c>
      <c r="D110" t="s">
        <v>282</v>
      </c>
      <c r="E110">
        <v>53</v>
      </c>
      <c r="F110">
        <v>52</v>
      </c>
      <c r="G110">
        <v>48</v>
      </c>
    </row>
    <row r="111" spans="1:7" x14ac:dyDescent="0.2">
      <c r="A111" t="s">
        <v>149</v>
      </c>
      <c r="B111" t="s">
        <v>284</v>
      </c>
      <c r="C111" t="s">
        <v>180</v>
      </c>
      <c r="D111" t="s">
        <v>282</v>
      </c>
      <c r="E111">
        <v>51</v>
      </c>
      <c r="F111">
        <v>130</v>
      </c>
      <c r="G111">
        <v>73</v>
      </c>
    </row>
    <row r="112" spans="1:7" x14ac:dyDescent="0.2">
      <c r="A112" t="s">
        <v>61</v>
      </c>
      <c r="B112" t="s">
        <v>205</v>
      </c>
      <c r="C112" t="s">
        <v>190</v>
      </c>
      <c r="D112" t="s">
        <v>282</v>
      </c>
      <c r="E112">
        <v>51</v>
      </c>
      <c r="F112">
        <v>90</v>
      </c>
      <c r="G112">
        <v>78</v>
      </c>
    </row>
    <row r="113" spans="1:7" x14ac:dyDescent="0.2">
      <c r="A113" t="s">
        <v>77</v>
      </c>
      <c r="B113" t="s">
        <v>291</v>
      </c>
      <c r="C113" t="s">
        <v>190</v>
      </c>
      <c r="D113" t="s">
        <v>282</v>
      </c>
      <c r="E113">
        <v>53</v>
      </c>
      <c r="F113">
        <v>80</v>
      </c>
      <c r="G113">
        <v>81</v>
      </c>
    </row>
    <row r="114" spans="1:7" x14ac:dyDescent="0.2">
      <c r="A114" t="s">
        <v>12</v>
      </c>
      <c r="B114" t="s">
        <v>191</v>
      </c>
      <c r="C114" t="s">
        <v>183</v>
      </c>
      <c r="D114" t="s">
        <v>282</v>
      </c>
      <c r="E114">
        <v>52</v>
      </c>
      <c r="F114">
        <v>138</v>
      </c>
      <c r="G114">
        <v>114</v>
      </c>
    </row>
    <row r="115" spans="1:7" x14ac:dyDescent="0.2">
      <c r="A115" t="s">
        <v>41</v>
      </c>
      <c r="B115" t="s">
        <v>281</v>
      </c>
      <c r="C115" t="s">
        <v>183</v>
      </c>
      <c r="D115" t="s">
        <v>282</v>
      </c>
      <c r="E115">
        <v>51</v>
      </c>
      <c r="F115">
        <v>58</v>
      </c>
      <c r="G115">
        <v>118</v>
      </c>
    </row>
    <row r="116" spans="1:7" x14ac:dyDescent="0.2">
      <c r="A116" t="s">
        <v>300</v>
      </c>
      <c r="B116" t="s">
        <v>204</v>
      </c>
      <c r="C116" t="s">
        <v>167</v>
      </c>
      <c r="D116" t="s">
        <v>282</v>
      </c>
      <c r="E116">
        <v>18</v>
      </c>
      <c r="F116">
        <v>331</v>
      </c>
      <c r="G116">
        <v>122</v>
      </c>
    </row>
    <row r="117" spans="1:7" x14ac:dyDescent="0.2">
      <c r="A117" t="s">
        <v>73</v>
      </c>
      <c r="B117" t="s">
        <v>203</v>
      </c>
      <c r="C117" t="s">
        <v>183</v>
      </c>
      <c r="D117" t="s">
        <v>282</v>
      </c>
      <c r="E117">
        <v>50</v>
      </c>
      <c r="F117">
        <v>119</v>
      </c>
      <c r="G117">
        <v>136</v>
      </c>
    </row>
    <row r="118" spans="1:7" x14ac:dyDescent="0.2">
      <c r="A118" t="s">
        <v>215</v>
      </c>
      <c r="B118" t="s">
        <v>168</v>
      </c>
      <c r="C118" t="s">
        <v>180</v>
      </c>
      <c r="D118" t="s">
        <v>282</v>
      </c>
      <c r="E118">
        <v>32</v>
      </c>
      <c r="F118">
        <v>133</v>
      </c>
      <c r="G118">
        <v>151</v>
      </c>
    </row>
    <row r="119" spans="1:7" x14ac:dyDescent="0.2">
      <c r="A119" t="s">
        <v>71</v>
      </c>
      <c r="B119" t="s">
        <v>204</v>
      </c>
      <c r="C119" t="s">
        <v>183</v>
      </c>
      <c r="D119" t="s">
        <v>282</v>
      </c>
      <c r="E119">
        <v>51</v>
      </c>
      <c r="F119">
        <v>205</v>
      </c>
      <c r="G119">
        <v>157</v>
      </c>
    </row>
    <row r="120" spans="1:7" x14ac:dyDescent="0.2">
      <c r="A120" t="s">
        <v>231</v>
      </c>
      <c r="B120" t="s">
        <v>196</v>
      </c>
      <c r="C120" t="s">
        <v>169</v>
      </c>
      <c r="D120" t="s">
        <v>282</v>
      </c>
      <c r="E120">
        <v>52</v>
      </c>
      <c r="F120">
        <v>8</v>
      </c>
      <c r="G120">
        <v>196</v>
      </c>
    </row>
    <row r="121" spans="1:7" x14ac:dyDescent="0.2">
      <c r="A121" t="s">
        <v>85</v>
      </c>
      <c r="B121" t="s">
        <v>175</v>
      </c>
      <c r="C121" t="s">
        <v>183</v>
      </c>
      <c r="D121" t="s">
        <v>282</v>
      </c>
      <c r="E121">
        <v>51</v>
      </c>
      <c r="F121">
        <v>189</v>
      </c>
      <c r="G121">
        <v>232</v>
      </c>
    </row>
    <row r="122" spans="1:7" x14ac:dyDescent="0.2">
      <c r="A122" t="s">
        <v>90</v>
      </c>
      <c r="B122" t="s">
        <v>170</v>
      </c>
      <c r="C122" t="s">
        <v>180</v>
      </c>
      <c r="D122" t="s">
        <v>282</v>
      </c>
      <c r="E122">
        <v>39</v>
      </c>
      <c r="F122">
        <v>93</v>
      </c>
      <c r="G122">
        <v>245</v>
      </c>
    </row>
    <row r="123" spans="1:7" x14ac:dyDescent="0.2">
      <c r="A123" t="s">
        <v>272</v>
      </c>
      <c r="B123" t="s">
        <v>291</v>
      </c>
      <c r="C123" t="s">
        <v>169</v>
      </c>
      <c r="D123" t="s">
        <v>282</v>
      </c>
      <c r="E123">
        <v>53</v>
      </c>
      <c r="F123">
        <v>311</v>
      </c>
      <c r="G123">
        <v>281</v>
      </c>
    </row>
    <row r="124" spans="1:7" x14ac:dyDescent="0.2">
      <c r="A124" t="s">
        <v>310</v>
      </c>
      <c r="B124" t="s">
        <v>284</v>
      </c>
      <c r="C124" t="s">
        <v>183</v>
      </c>
      <c r="D124" t="s">
        <v>282</v>
      </c>
      <c r="E124">
        <v>50</v>
      </c>
      <c r="F124">
        <v>193</v>
      </c>
      <c r="G124">
        <v>312</v>
      </c>
    </row>
    <row r="125" spans="1:7" x14ac:dyDescent="0.2">
      <c r="A125" t="s">
        <v>32</v>
      </c>
      <c r="B125" t="s">
        <v>196</v>
      </c>
      <c r="C125" t="s">
        <v>171</v>
      </c>
      <c r="D125" t="s">
        <v>282</v>
      </c>
      <c r="E125">
        <v>52</v>
      </c>
      <c r="F125">
        <v>190</v>
      </c>
      <c r="G125">
        <v>316</v>
      </c>
    </row>
    <row r="126" spans="1:7" x14ac:dyDescent="0.2">
      <c r="A126" t="s">
        <v>361</v>
      </c>
      <c r="B126" t="s">
        <v>281</v>
      </c>
      <c r="C126" t="s">
        <v>177</v>
      </c>
      <c r="D126" t="s">
        <v>282</v>
      </c>
      <c r="E126">
        <v>51</v>
      </c>
      <c r="F126">
        <v>532</v>
      </c>
      <c r="G126">
        <v>329</v>
      </c>
    </row>
    <row r="127" spans="1:7" x14ac:dyDescent="0.2">
      <c r="A127" t="s">
        <v>22</v>
      </c>
      <c r="B127" t="s">
        <v>202</v>
      </c>
      <c r="C127" t="s">
        <v>190</v>
      </c>
      <c r="D127" t="s">
        <v>282</v>
      </c>
      <c r="E127">
        <v>41</v>
      </c>
      <c r="F127">
        <v>141</v>
      </c>
      <c r="G127">
        <v>379</v>
      </c>
    </row>
    <row r="128" spans="1:7" x14ac:dyDescent="0.2">
      <c r="A128" t="s">
        <v>306</v>
      </c>
      <c r="B128" t="s">
        <v>196</v>
      </c>
      <c r="C128" t="s">
        <v>189</v>
      </c>
      <c r="D128" t="s">
        <v>282</v>
      </c>
      <c r="E128">
        <v>52</v>
      </c>
      <c r="F128">
        <v>258</v>
      </c>
      <c r="G128">
        <v>392</v>
      </c>
    </row>
    <row r="129" spans="1:7" x14ac:dyDescent="0.2">
      <c r="A129" t="s">
        <v>163</v>
      </c>
      <c r="B129" t="s">
        <v>204</v>
      </c>
      <c r="C129" t="s">
        <v>167</v>
      </c>
      <c r="D129" t="s">
        <v>282</v>
      </c>
      <c r="E129">
        <v>24</v>
      </c>
      <c r="F129">
        <v>208</v>
      </c>
      <c r="G129">
        <v>394</v>
      </c>
    </row>
    <row r="130" spans="1:7" x14ac:dyDescent="0.2">
      <c r="A130" t="s">
        <v>70</v>
      </c>
      <c r="B130" t="s">
        <v>175</v>
      </c>
      <c r="C130" t="s">
        <v>174</v>
      </c>
      <c r="D130" t="s">
        <v>282</v>
      </c>
      <c r="E130">
        <v>47</v>
      </c>
      <c r="F130">
        <v>149</v>
      </c>
      <c r="G130">
        <v>433</v>
      </c>
    </row>
    <row r="131" spans="1:7" x14ac:dyDescent="0.2">
      <c r="A131" t="s">
        <v>362</v>
      </c>
      <c r="B131" t="s">
        <v>170</v>
      </c>
      <c r="C131" t="s">
        <v>189</v>
      </c>
      <c r="D131" t="s">
        <v>282</v>
      </c>
      <c r="E131">
        <v>34</v>
      </c>
      <c r="F131">
        <v>178</v>
      </c>
      <c r="G131">
        <v>441</v>
      </c>
    </row>
    <row r="132" spans="1:7" x14ac:dyDescent="0.2">
      <c r="A132" t="s">
        <v>114</v>
      </c>
      <c r="B132" t="s">
        <v>194</v>
      </c>
      <c r="C132" t="s">
        <v>169</v>
      </c>
      <c r="D132" t="s">
        <v>282</v>
      </c>
      <c r="E132">
        <v>45</v>
      </c>
      <c r="F132">
        <v>254</v>
      </c>
      <c r="G132">
        <v>511</v>
      </c>
    </row>
    <row r="133" spans="1:7" x14ac:dyDescent="0.2">
      <c r="A133" t="s">
        <v>221</v>
      </c>
      <c r="B133" t="s">
        <v>195</v>
      </c>
      <c r="C133" t="s">
        <v>167</v>
      </c>
      <c r="D133" t="s">
        <v>282</v>
      </c>
      <c r="E133">
        <v>26</v>
      </c>
      <c r="F133">
        <v>159</v>
      </c>
      <c r="G133">
        <v>590</v>
      </c>
    </row>
    <row r="134" spans="1:7" x14ac:dyDescent="0.2">
      <c r="A134" t="s">
        <v>11</v>
      </c>
      <c r="B134" t="s">
        <v>284</v>
      </c>
      <c r="C134" t="s">
        <v>167</v>
      </c>
      <c r="D134" t="s">
        <v>282</v>
      </c>
      <c r="E134">
        <v>9</v>
      </c>
      <c r="F134">
        <v>167</v>
      </c>
      <c r="G134">
        <v>911</v>
      </c>
    </row>
    <row r="135" spans="1:7" x14ac:dyDescent="0.2">
      <c r="A135" t="s">
        <v>3</v>
      </c>
      <c r="B135" t="s">
        <v>186</v>
      </c>
      <c r="C135" t="s">
        <v>167</v>
      </c>
      <c r="D135" t="s">
        <v>282</v>
      </c>
      <c r="E135">
        <v>22</v>
      </c>
      <c r="F135">
        <v>690</v>
      </c>
      <c r="G135">
        <v>916</v>
      </c>
    </row>
    <row r="136" spans="1:7" x14ac:dyDescent="0.2">
      <c r="A136" t="s">
        <v>83</v>
      </c>
      <c r="B136" t="s">
        <v>193</v>
      </c>
      <c r="C136" t="s">
        <v>171</v>
      </c>
      <c r="D136" t="s">
        <v>185</v>
      </c>
      <c r="E136">
        <v>51</v>
      </c>
      <c r="F136">
        <v>7</v>
      </c>
      <c r="G136">
        <v>4</v>
      </c>
    </row>
    <row r="137" spans="1:7" x14ac:dyDescent="0.2">
      <c r="A137" t="s">
        <v>138</v>
      </c>
      <c r="B137" t="s">
        <v>198</v>
      </c>
      <c r="C137" t="s">
        <v>171</v>
      </c>
      <c r="D137" t="s">
        <v>185</v>
      </c>
      <c r="E137">
        <v>50</v>
      </c>
      <c r="F137">
        <v>1</v>
      </c>
      <c r="G137">
        <v>18</v>
      </c>
    </row>
    <row r="138" spans="1:7" x14ac:dyDescent="0.2">
      <c r="A138" t="s">
        <v>236</v>
      </c>
      <c r="B138" t="s">
        <v>187</v>
      </c>
      <c r="C138" t="s">
        <v>183</v>
      </c>
      <c r="D138" t="s">
        <v>185</v>
      </c>
      <c r="E138">
        <v>52</v>
      </c>
      <c r="F138">
        <v>323</v>
      </c>
      <c r="G138">
        <v>41</v>
      </c>
    </row>
    <row r="139" spans="1:7" x14ac:dyDescent="0.2">
      <c r="A139" t="s">
        <v>78</v>
      </c>
      <c r="B139" t="s">
        <v>283</v>
      </c>
      <c r="C139" t="s">
        <v>167</v>
      </c>
      <c r="D139" t="s">
        <v>185</v>
      </c>
      <c r="E139">
        <v>46</v>
      </c>
      <c r="F139">
        <v>49</v>
      </c>
      <c r="G139">
        <v>45</v>
      </c>
    </row>
    <row r="140" spans="1:7" x14ac:dyDescent="0.2">
      <c r="A140" t="s">
        <v>235</v>
      </c>
      <c r="B140" t="s">
        <v>173</v>
      </c>
      <c r="C140" t="s">
        <v>180</v>
      </c>
      <c r="D140" t="s">
        <v>185</v>
      </c>
      <c r="E140">
        <v>42</v>
      </c>
      <c r="F140">
        <v>45</v>
      </c>
      <c r="G140">
        <v>52</v>
      </c>
    </row>
    <row r="141" spans="1:7" x14ac:dyDescent="0.2">
      <c r="A141" t="s">
        <v>145</v>
      </c>
      <c r="B141" t="s">
        <v>197</v>
      </c>
      <c r="C141" t="s">
        <v>177</v>
      </c>
      <c r="D141" t="s">
        <v>185</v>
      </c>
      <c r="E141">
        <v>49</v>
      </c>
      <c r="F141">
        <v>31</v>
      </c>
      <c r="G141">
        <v>59</v>
      </c>
    </row>
    <row r="142" spans="1:7" x14ac:dyDescent="0.2">
      <c r="A142" t="s">
        <v>99</v>
      </c>
      <c r="B142" t="s">
        <v>192</v>
      </c>
      <c r="C142" t="s">
        <v>183</v>
      </c>
      <c r="D142" t="s">
        <v>185</v>
      </c>
      <c r="E142">
        <v>54</v>
      </c>
      <c r="F142">
        <v>48</v>
      </c>
      <c r="G142">
        <v>71</v>
      </c>
    </row>
    <row r="143" spans="1:7" x14ac:dyDescent="0.2">
      <c r="A143" t="s">
        <v>241</v>
      </c>
      <c r="B143" t="s">
        <v>192</v>
      </c>
      <c r="C143" t="s">
        <v>183</v>
      </c>
      <c r="D143" t="s">
        <v>185</v>
      </c>
      <c r="E143">
        <v>54</v>
      </c>
      <c r="F143">
        <v>126</v>
      </c>
      <c r="G143">
        <v>76</v>
      </c>
    </row>
    <row r="144" spans="1:7" x14ac:dyDescent="0.2">
      <c r="A144" t="s">
        <v>325</v>
      </c>
      <c r="B144" t="s">
        <v>201</v>
      </c>
      <c r="C144" t="s">
        <v>167</v>
      </c>
      <c r="D144" t="s">
        <v>185</v>
      </c>
      <c r="E144">
        <v>27</v>
      </c>
      <c r="F144">
        <v>333</v>
      </c>
      <c r="G144">
        <v>82</v>
      </c>
    </row>
    <row r="145" spans="1:7" x14ac:dyDescent="0.2">
      <c r="A145" t="s">
        <v>317</v>
      </c>
      <c r="B145" t="s">
        <v>283</v>
      </c>
      <c r="C145" t="s">
        <v>180</v>
      </c>
      <c r="D145" t="s">
        <v>185</v>
      </c>
      <c r="E145">
        <v>46</v>
      </c>
      <c r="F145">
        <v>224</v>
      </c>
      <c r="G145">
        <v>96</v>
      </c>
    </row>
    <row r="146" spans="1:7" x14ac:dyDescent="0.2">
      <c r="A146" t="s">
        <v>142</v>
      </c>
      <c r="B146" t="s">
        <v>194</v>
      </c>
      <c r="C146" t="s">
        <v>171</v>
      </c>
      <c r="D146" t="s">
        <v>185</v>
      </c>
      <c r="E146">
        <v>52</v>
      </c>
      <c r="F146">
        <v>107</v>
      </c>
      <c r="G146">
        <v>101</v>
      </c>
    </row>
    <row r="147" spans="1:7" x14ac:dyDescent="0.2">
      <c r="A147" t="s">
        <v>230</v>
      </c>
      <c r="B147" t="s">
        <v>197</v>
      </c>
      <c r="C147" t="s">
        <v>180</v>
      </c>
      <c r="D147" t="s">
        <v>185</v>
      </c>
      <c r="E147">
        <v>49</v>
      </c>
      <c r="F147">
        <v>97</v>
      </c>
      <c r="G147">
        <v>105</v>
      </c>
    </row>
    <row r="148" spans="1:7" x14ac:dyDescent="0.2">
      <c r="A148" t="s">
        <v>321</v>
      </c>
      <c r="B148" t="s">
        <v>198</v>
      </c>
      <c r="C148" t="s">
        <v>190</v>
      </c>
      <c r="D148" t="s">
        <v>185</v>
      </c>
      <c r="E148">
        <v>51</v>
      </c>
      <c r="F148">
        <v>116</v>
      </c>
      <c r="G148">
        <v>107</v>
      </c>
    </row>
    <row r="149" spans="1:7" x14ac:dyDescent="0.2">
      <c r="A149" t="s">
        <v>233</v>
      </c>
      <c r="B149" t="s">
        <v>199</v>
      </c>
      <c r="C149" t="s">
        <v>171</v>
      </c>
      <c r="D149" t="s">
        <v>185</v>
      </c>
      <c r="E149">
        <v>37</v>
      </c>
      <c r="F149">
        <v>11</v>
      </c>
      <c r="G149">
        <v>112</v>
      </c>
    </row>
    <row r="150" spans="1:7" x14ac:dyDescent="0.2">
      <c r="A150" t="s">
        <v>331</v>
      </c>
      <c r="B150" t="s">
        <v>170</v>
      </c>
      <c r="C150" t="s">
        <v>167</v>
      </c>
      <c r="D150" t="s">
        <v>185</v>
      </c>
      <c r="E150">
        <v>29</v>
      </c>
      <c r="F150">
        <v>329</v>
      </c>
      <c r="G150">
        <v>123</v>
      </c>
    </row>
    <row r="151" spans="1:7" x14ac:dyDescent="0.2">
      <c r="A151" t="s">
        <v>239</v>
      </c>
      <c r="B151" t="s">
        <v>199</v>
      </c>
      <c r="C151" t="s">
        <v>183</v>
      </c>
      <c r="D151" t="s">
        <v>185</v>
      </c>
      <c r="E151">
        <v>49</v>
      </c>
      <c r="F151">
        <v>179</v>
      </c>
      <c r="G151">
        <v>126</v>
      </c>
    </row>
    <row r="152" spans="1:7" x14ac:dyDescent="0.2">
      <c r="A152" t="s">
        <v>363</v>
      </c>
      <c r="B152" t="s">
        <v>187</v>
      </c>
      <c r="C152" t="s">
        <v>169</v>
      </c>
      <c r="D152" t="s">
        <v>185</v>
      </c>
      <c r="E152">
        <v>52</v>
      </c>
      <c r="F152">
        <v>212</v>
      </c>
      <c r="G152">
        <v>138</v>
      </c>
    </row>
    <row r="153" spans="1:7" x14ac:dyDescent="0.2">
      <c r="A153" t="s">
        <v>364</v>
      </c>
      <c r="B153" t="s">
        <v>186</v>
      </c>
      <c r="C153" t="s">
        <v>183</v>
      </c>
      <c r="D153" t="s">
        <v>185</v>
      </c>
      <c r="E153">
        <v>50</v>
      </c>
      <c r="F153">
        <v>537</v>
      </c>
      <c r="G153">
        <v>147</v>
      </c>
    </row>
    <row r="154" spans="1:7" x14ac:dyDescent="0.2">
      <c r="A154" t="s">
        <v>365</v>
      </c>
      <c r="B154" t="s">
        <v>195</v>
      </c>
      <c r="C154" t="s">
        <v>171</v>
      </c>
      <c r="D154" t="s">
        <v>185</v>
      </c>
      <c r="E154">
        <v>48</v>
      </c>
      <c r="F154">
        <v>184</v>
      </c>
      <c r="G154">
        <v>153</v>
      </c>
    </row>
    <row r="155" spans="1:7" x14ac:dyDescent="0.2">
      <c r="A155" t="s">
        <v>366</v>
      </c>
      <c r="B155" t="s">
        <v>195</v>
      </c>
      <c r="C155" t="s">
        <v>183</v>
      </c>
      <c r="D155" t="s">
        <v>185</v>
      </c>
      <c r="E155">
        <v>52</v>
      </c>
      <c r="F155">
        <v>267</v>
      </c>
      <c r="G155">
        <v>154</v>
      </c>
    </row>
    <row r="156" spans="1:7" x14ac:dyDescent="0.2">
      <c r="A156" t="s">
        <v>367</v>
      </c>
      <c r="B156" t="s">
        <v>194</v>
      </c>
      <c r="C156" t="s">
        <v>169</v>
      </c>
      <c r="D156" t="s">
        <v>185</v>
      </c>
      <c r="E156">
        <v>53</v>
      </c>
      <c r="F156">
        <v>239</v>
      </c>
      <c r="G156">
        <v>159</v>
      </c>
    </row>
    <row r="157" spans="1:7" x14ac:dyDescent="0.2">
      <c r="A157" t="s">
        <v>320</v>
      </c>
      <c r="B157" t="s">
        <v>203</v>
      </c>
      <c r="C157" t="s">
        <v>169</v>
      </c>
      <c r="D157" t="s">
        <v>185</v>
      </c>
      <c r="E157">
        <v>50</v>
      </c>
      <c r="F157">
        <v>113</v>
      </c>
      <c r="G157">
        <v>207</v>
      </c>
    </row>
    <row r="158" spans="1:7" x14ac:dyDescent="0.2">
      <c r="A158" t="s">
        <v>368</v>
      </c>
      <c r="B158" t="s">
        <v>198</v>
      </c>
      <c r="C158" t="s">
        <v>167</v>
      </c>
      <c r="D158" t="s">
        <v>185</v>
      </c>
      <c r="E158">
        <v>28</v>
      </c>
      <c r="F158">
        <v>338</v>
      </c>
      <c r="G158">
        <v>209</v>
      </c>
    </row>
    <row r="159" spans="1:7" x14ac:dyDescent="0.2">
      <c r="A159" t="s">
        <v>237</v>
      </c>
      <c r="B159" t="s">
        <v>170</v>
      </c>
      <c r="C159" t="s">
        <v>167</v>
      </c>
      <c r="D159" t="s">
        <v>185</v>
      </c>
      <c r="E159">
        <v>25</v>
      </c>
      <c r="F159">
        <v>63</v>
      </c>
      <c r="G159">
        <v>252</v>
      </c>
    </row>
    <row r="160" spans="1:7" x14ac:dyDescent="0.2">
      <c r="A160" t="s">
        <v>262</v>
      </c>
      <c r="B160" t="s">
        <v>205</v>
      </c>
      <c r="C160" t="s">
        <v>167</v>
      </c>
      <c r="D160" t="s">
        <v>185</v>
      </c>
      <c r="E160">
        <v>33</v>
      </c>
      <c r="F160">
        <v>171</v>
      </c>
      <c r="G160">
        <v>257</v>
      </c>
    </row>
    <row r="161" spans="1:7" x14ac:dyDescent="0.2">
      <c r="A161" t="s">
        <v>249</v>
      </c>
      <c r="B161" t="s">
        <v>198</v>
      </c>
      <c r="C161" t="s">
        <v>183</v>
      </c>
      <c r="D161" t="s">
        <v>185</v>
      </c>
      <c r="E161">
        <v>31</v>
      </c>
      <c r="F161">
        <v>252</v>
      </c>
      <c r="G161">
        <v>362</v>
      </c>
    </row>
    <row r="162" spans="1:7" x14ac:dyDescent="0.2">
      <c r="A162" t="s">
        <v>37</v>
      </c>
      <c r="B162" t="s">
        <v>181</v>
      </c>
      <c r="C162" t="s">
        <v>180</v>
      </c>
      <c r="D162" t="s">
        <v>185</v>
      </c>
      <c r="E162">
        <v>1</v>
      </c>
      <c r="F162">
        <v>140</v>
      </c>
      <c r="G162">
        <v>887</v>
      </c>
    </row>
    <row r="163" spans="1:7" x14ac:dyDescent="0.2">
      <c r="A163" t="s">
        <v>65</v>
      </c>
      <c r="B163" t="s">
        <v>195</v>
      </c>
      <c r="C163" t="s">
        <v>177</v>
      </c>
      <c r="D163" t="s">
        <v>172</v>
      </c>
      <c r="E163">
        <v>52</v>
      </c>
      <c r="F163">
        <v>24</v>
      </c>
      <c r="G163">
        <v>11</v>
      </c>
    </row>
    <row r="164" spans="1:7" x14ac:dyDescent="0.2">
      <c r="A164" t="s">
        <v>92</v>
      </c>
      <c r="B164" t="s">
        <v>186</v>
      </c>
      <c r="C164" t="s">
        <v>180</v>
      </c>
      <c r="D164" t="s">
        <v>172</v>
      </c>
      <c r="E164">
        <v>52</v>
      </c>
      <c r="F164">
        <v>9</v>
      </c>
      <c r="G164">
        <v>22</v>
      </c>
    </row>
    <row r="165" spans="1:7" x14ac:dyDescent="0.2">
      <c r="A165" t="s">
        <v>369</v>
      </c>
      <c r="B165" t="s">
        <v>196</v>
      </c>
      <c r="C165" t="s">
        <v>167</v>
      </c>
      <c r="D165" t="s">
        <v>172</v>
      </c>
      <c r="E165">
        <v>13</v>
      </c>
      <c r="F165">
        <v>325</v>
      </c>
      <c r="G165">
        <v>26</v>
      </c>
    </row>
    <row r="166" spans="1:7" x14ac:dyDescent="0.2">
      <c r="A166" t="s">
        <v>139</v>
      </c>
      <c r="B166" t="s">
        <v>182</v>
      </c>
      <c r="C166" t="s">
        <v>180</v>
      </c>
      <c r="D166" t="s">
        <v>172</v>
      </c>
      <c r="E166">
        <v>52</v>
      </c>
      <c r="F166">
        <v>139</v>
      </c>
      <c r="G166">
        <v>27</v>
      </c>
    </row>
    <row r="167" spans="1:7" x14ac:dyDescent="0.2">
      <c r="A167" t="s">
        <v>64</v>
      </c>
      <c r="B167" t="s">
        <v>199</v>
      </c>
      <c r="C167" t="s">
        <v>171</v>
      </c>
      <c r="D167" t="s">
        <v>172</v>
      </c>
      <c r="E167">
        <v>51</v>
      </c>
      <c r="F167">
        <v>10</v>
      </c>
      <c r="G167">
        <v>38</v>
      </c>
    </row>
    <row r="168" spans="1:7" x14ac:dyDescent="0.2">
      <c r="A168" t="s">
        <v>309</v>
      </c>
      <c r="B168" t="s">
        <v>197</v>
      </c>
      <c r="C168" t="s">
        <v>190</v>
      </c>
      <c r="D168" t="s">
        <v>172</v>
      </c>
      <c r="E168">
        <v>51</v>
      </c>
      <c r="F168">
        <v>110</v>
      </c>
      <c r="G168">
        <v>49</v>
      </c>
    </row>
    <row r="169" spans="1:7" x14ac:dyDescent="0.2">
      <c r="A169" t="s">
        <v>141</v>
      </c>
      <c r="B169" t="s">
        <v>205</v>
      </c>
      <c r="C169" t="s">
        <v>171</v>
      </c>
      <c r="D169" t="s">
        <v>172</v>
      </c>
      <c r="E169">
        <v>48</v>
      </c>
      <c r="F169">
        <v>34</v>
      </c>
      <c r="G169">
        <v>53</v>
      </c>
    </row>
    <row r="170" spans="1:7" x14ac:dyDescent="0.2">
      <c r="A170" t="s">
        <v>24</v>
      </c>
      <c r="B170" t="s">
        <v>200</v>
      </c>
      <c r="C170" t="s">
        <v>183</v>
      </c>
      <c r="D170" t="s">
        <v>172</v>
      </c>
      <c r="E170">
        <v>37</v>
      </c>
      <c r="F170">
        <v>349</v>
      </c>
      <c r="G170">
        <v>66</v>
      </c>
    </row>
    <row r="171" spans="1:7" x14ac:dyDescent="0.2">
      <c r="A171" t="s">
        <v>162</v>
      </c>
      <c r="B171" t="s">
        <v>187</v>
      </c>
      <c r="C171" t="s">
        <v>190</v>
      </c>
      <c r="D171" t="s">
        <v>172</v>
      </c>
      <c r="E171">
        <v>52</v>
      </c>
      <c r="F171">
        <v>176</v>
      </c>
      <c r="G171">
        <v>93</v>
      </c>
    </row>
    <row r="172" spans="1:7" x14ac:dyDescent="0.2">
      <c r="A172" t="s">
        <v>370</v>
      </c>
      <c r="B172" t="s">
        <v>284</v>
      </c>
      <c r="C172" t="s">
        <v>167</v>
      </c>
      <c r="D172" t="s">
        <v>172</v>
      </c>
      <c r="E172">
        <v>13</v>
      </c>
      <c r="F172">
        <v>332</v>
      </c>
      <c r="G172">
        <v>94</v>
      </c>
    </row>
    <row r="173" spans="1:7" x14ac:dyDescent="0.2">
      <c r="A173" t="s">
        <v>288</v>
      </c>
      <c r="B173" t="s">
        <v>175</v>
      </c>
      <c r="C173" t="s">
        <v>171</v>
      </c>
      <c r="D173" t="s">
        <v>172</v>
      </c>
      <c r="E173">
        <v>51</v>
      </c>
      <c r="F173">
        <v>46</v>
      </c>
      <c r="G173">
        <v>116</v>
      </c>
    </row>
    <row r="174" spans="1:7" x14ac:dyDescent="0.2">
      <c r="A174" t="s">
        <v>254</v>
      </c>
      <c r="B174" t="s">
        <v>205</v>
      </c>
      <c r="C174" t="s">
        <v>174</v>
      </c>
      <c r="D174" t="s">
        <v>172</v>
      </c>
      <c r="E174">
        <v>51</v>
      </c>
      <c r="F174">
        <v>124</v>
      </c>
      <c r="G174">
        <v>121</v>
      </c>
    </row>
    <row r="175" spans="1:7" x14ac:dyDescent="0.2">
      <c r="A175" t="s">
        <v>285</v>
      </c>
      <c r="B175" t="s">
        <v>179</v>
      </c>
      <c r="C175" t="s">
        <v>171</v>
      </c>
      <c r="D175" t="s">
        <v>172</v>
      </c>
      <c r="E175">
        <v>50</v>
      </c>
      <c r="F175">
        <v>78</v>
      </c>
      <c r="G175">
        <v>124</v>
      </c>
    </row>
    <row r="176" spans="1:7" x14ac:dyDescent="0.2">
      <c r="A176" t="s">
        <v>67</v>
      </c>
      <c r="B176" t="s">
        <v>203</v>
      </c>
      <c r="C176" t="s">
        <v>177</v>
      </c>
      <c r="D176" t="s">
        <v>172</v>
      </c>
      <c r="E176">
        <v>50</v>
      </c>
      <c r="F176">
        <v>73</v>
      </c>
      <c r="G176">
        <v>142</v>
      </c>
    </row>
    <row r="177" spans="1:7" x14ac:dyDescent="0.2">
      <c r="A177" t="s">
        <v>222</v>
      </c>
      <c r="B177" t="s">
        <v>196</v>
      </c>
      <c r="C177" t="s">
        <v>167</v>
      </c>
      <c r="D177" t="s">
        <v>172</v>
      </c>
      <c r="E177">
        <v>40</v>
      </c>
      <c r="F177">
        <v>25</v>
      </c>
      <c r="G177">
        <v>162</v>
      </c>
    </row>
    <row r="178" spans="1:7" x14ac:dyDescent="0.2">
      <c r="A178" t="s">
        <v>223</v>
      </c>
      <c r="B178" t="s">
        <v>181</v>
      </c>
      <c r="C178" t="s">
        <v>167</v>
      </c>
      <c r="D178" t="s">
        <v>172</v>
      </c>
      <c r="E178">
        <v>44</v>
      </c>
      <c r="F178">
        <v>50</v>
      </c>
      <c r="G178">
        <v>170</v>
      </c>
    </row>
    <row r="179" spans="1:7" x14ac:dyDescent="0.2">
      <c r="A179" t="s">
        <v>154</v>
      </c>
      <c r="B179" t="s">
        <v>173</v>
      </c>
      <c r="C179" t="s">
        <v>183</v>
      </c>
      <c r="D179" t="s">
        <v>172</v>
      </c>
      <c r="E179">
        <v>34</v>
      </c>
      <c r="F179">
        <v>74</v>
      </c>
      <c r="G179">
        <v>172</v>
      </c>
    </row>
    <row r="180" spans="1:7" x14ac:dyDescent="0.2">
      <c r="A180" t="s">
        <v>371</v>
      </c>
      <c r="B180" t="s">
        <v>283</v>
      </c>
      <c r="C180" t="s">
        <v>169</v>
      </c>
      <c r="D180" t="s">
        <v>172</v>
      </c>
      <c r="E180">
        <v>44</v>
      </c>
      <c r="F180">
        <v>509</v>
      </c>
      <c r="G180">
        <v>184</v>
      </c>
    </row>
    <row r="181" spans="1:7" x14ac:dyDescent="0.2">
      <c r="A181" t="s">
        <v>311</v>
      </c>
      <c r="B181" t="s">
        <v>284</v>
      </c>
      <c r="C181" t="s">
        <v>171</v>
      </c>
      <c r="D181" t="s">
        <v>172</v>
      </c>
      <c r="E181">
        <v>47</v>
      </c>
      <c r="F181">
        <v>125</v>
      </c>
      <c r="G181">
        <v>186</v>
      </c>
    </row>
    <row r="182" spans="1:7" x14ac:dyDescent="0.2">
      <c r="A182" t="s">
        <v>39</v>
      </c>
      <c r="B182" t="s">
        <v>184</v>
      </c>
      <c r="C182" t="s">
        <v>169</v>
      </c>
      <c r="D182" t="s">
        <v>172</v>
      </c>
      <c r="E182">
        <v>45</v>
      </c>
      <c r="F182">
        <v>231</v>
      </c>
      <c r="G182">
        <v>188</v>
      </c>
    </row>
    <row r="183" spans="1:7" x14ac:dyDescent="0.2">
      <c r="A183" t="s">
        <v>66</v>
      </c>
      <c r="B183" t="s">
        <v>187</v>
      </c>
      <c r="C183" t="s">
        <v>190</v>
      </c>
      <c r="D183" t="s">
        <v>172</v>
      </c>
      <c r="E183">
        <v>52</v>
      </c>
      <c r="F183">
        <v>199</v>
      </c>
      <c r="G183">
        <v>201</v>
      </c>
    </row>
    <row r="184" spans="1:7" x14ac:dyDescent="0.2">
      <c r="A184" t="s">
        <v>372</v>
      </c>
      <c r="B184" t="s">
        <v>186</v>
      </c>
      <c r="C184" t="s">
        <v>167</v>
      </c>
      <c r="D184" t="s">
        <v>172</v>
      </c>
      <c r="E184">
        <v>11</v>
      </c>
      <c r="F184">
        <v>355</v>
      </c>
      <c r="G184">
        <v>205</v>
      </c>
    </row>
    <row r="185" spans="1:7" x14ac:dyDescent="0.2">
      <c r="A185" t="s">
        <v>150</v>
      </c>
      <c r="B185" t="s">
        <v>198</v>
      </c>
      <c r="C185" t="s">
        <v>183</v>
      </c>
      <c r="D185" t="s">
        <v>172</v>
      </c>
      <c r="E185">
        <v>41</v>
      </c>
      <c r="F185">
        <v>672</v>
      </c>
      <c r="G185">
        <v>223</v>
      </c>
    </row>
    <row r="186" spans="1:7" x14ac:dyDescent="0.2">
      <c r="A186" t="s">
        <v>89</v>
      </c>
      <c r="B186" t="s">
        <v>192</v>
      </c>
      <c r="C186" t="s">
        <v>183</v>
      </c>
      <c r="D186" t="s">
        <v>172</v>
      </c>
      <c r="E186">
        <v>35</v>
      </c>
      <c r="F186">
        <v>69</v>
      </c>
      <c r="G186">
        <v>303</v>
      </c>
    </row>
    <row r="187" spans="1:7" x14ac:dyDescent="0.2">
      <c r="A187" t="s">
        <v>217</v>
      </c>
      <c r="B187" t="s">
        <v>179</v>
      </c>
      <c r="C187" t="s">
        <v>183</v>
      </c>
      <c r="D187" t="s">
        <v>172</v>
      </c>
      <c r="E187">
        <v>49</v>
      </c>
      <c r="F187">
        <v>67</v>
      </c>
      <c r="G187">
        <v>330</v>
      </c>
    </row>
    <row r="188" spans="1:7" x14ac:dyDescent="0.2">
      <c r="A188" t="s">
        <v>373</v>
      </c>
      <c r="B188" t="s">
        <v>186</v>
      </c>
      <c r="C188" t="s">
        <v>171</v>
      </c>
      <c r="D188" t="s">
        <v>172</v>
      </c>
      <c r="E188">
        <v>49</v>
      </c>
      <c r="F188">
        <v>622</v>
      </c>
      <c r="G188">
        <v>386</v>
      </c>
    </row>
    <row r="189" spans="1:7" x14ac:dyDescent="0.2">
      <c r="A189" t="s">
        <v>374</v>
      </c>
      <c r="B189" t="s">
        <v>182</v>
      </c>
      <c r="C189" t="s">
        <v>183</v>
      </c>
      <c r="D189" t="s">
        <v>172</v>
      </c>
      <c r="E189">
        <v>34</v>
      </c>
      <c r="F189">
        <v>631</v>
      </c>
      <c r="G189">
        <v>388</v>
      </c>
    </row>
    <row r="190" spans="1:7" x14ac:dyDescent="0.2">
      <c r="A190" t="s">
        <v>54</v>
      </c>
      <c r="B190" t="s">
        <v>184</v>
      </c>
      <c r="C190" t="s">
        <v>177</v>
      </c>
      <c r="D190" t="s">
        <v>172</v>
      </c>
      <c r="E190">
        <v>37</v>
      </c>
      <c r="F190">
        <v>127</v>
      </c>
      <c r="G190">
        <v>479</v>
      </c>
    </row>
    <row r="191" spans="1:7" x14ac:dyDescent="0.2">
      <c r="A191" t="s">
        <v>14</v>
      </c>
      <c r="B191" t="s">
        <v>168</v>
      </c>
      <c r="C191" t="s">
        <v>177</v>
      </c>
      <c r="D191" t="s">
        <v>375</v>
      </c>
      <c r="E191">
        <v>50</v>
      </c>
      <c r="F191">
        <v>2</v>
      </c>
      <c r="G191">
        <v>5</v>
      </c>
    </row>
    <row r="192" spans="1:7" x14ac:dyDescent="0.2">
      <c r="A192" t="s">
        <v>265</v>
      </c>
      <c r="B192" t="s">
        <v>195</v>
      </c>
      <c r="C192" t="s">
        <v>174</v>
      </c>
      <c r="D192" t="s">
        <v>375</v>
      </c>
      <c r="E192">
        <v>52</v>
      </c>
      <c r="F192">
        <v>234</v>
      </c>
      <c r="G192">
        <v>7</v>
      </c>
    </row>
    <row r="193" spans="1:7" x14ac:dyDescent="0.2">
      <c r="A193" t="s">
        <v>13</v>
      </c>
      <c r="B193" t="s">
        <v>170</v>
      </c>
      <c r="C193" t="s">
        <v>183</v>
      </c>
      <c r="D193" t="s">
        <v>375</v>
      </c>
      <c r="E193">
        <v>50</v>
      </c>
      <c r="F193">
        <v>79</v>
      </c>
      <c r="G193">
        <v>9</v>
      </c>
    </row>
    <row r="194" spans="1:7" x14ac:dyDescent="0.2">
      <c r="A194" t="s">
        <v>86</v>
      </c>
      <c r="B194" t="s">
        <v>168</v>
      </c>
      <c r="C194" t="s">
        <v>171</v>
      </c>
      <c r="D194" t="s">
        <v>375</v>
      </c>
      <c r="E194">
        <v>50</v>
      </c>
      <c r="F194">
        <v>53</v>
      </c>
      <c r="G194">
        <v>40</v>
      </c>
    </row>
    <row r="195" spans="1:7" x14ac:dyDescent="0.2">
      <c r="A195" t="s">
        <v>255</v>
      </c>
      <c r="B195" t="s">
        <v>196</v>
      </c>
      <c r="C195" t="s">
        <v>183</v>
      </c>
      <c r="D195" t="s">
        <v>375</v>
      </c>
      <c r="E195">
        <v>50</v>
      </c>
      <c r="F195">
        <v>317</v>
      </c>
      <c r="G195">
        <v>57</v>
      </c>
    </row>
    <row r="196" spans="1:7" x14ac:dyDescent="0.2">
      <c r="A196" t="s">
        <v>33</v>
      </c>
      <c r="B196" t="s">
        <v>187</v>
      </c>
      <c r="C196" t="s">
        <v>167</v>
      </c>
      <c r="D196" t="s">
        <v>375</v>
      </c>
      <c r="E196">
        <v>38</v>
      </c>
      <c r="F196">
        <v>51</v>
      </c>
      <c r="G196">
        <v>64</v>
      </c>
    </row>
    <row r="197" spans="1:7" x14ac:dyDescent="0.2">
      <c r="A197" t="s">
        <v>212</v>
      </c>
      <c r="B197" t="s">
        <v>205</v>
      </c>
      <c r="C197" t="s">
        <v>183</v>
      </c>
      <c r="D197" t="s">
        <v>375</v>
      </c>
      <c r="E197">
        <v>51</v>
      </c>
      <c r="F197">
        <v>118</v>
      </c>
      <c r="G197">
        <v>70</v>
      </c>
    </row>
    <row r="198" spans="1:7" x14ac:dyDescent="0.2">
      <c r="A198" t="s">
        <v>152</v>
      </c>
      <c r="B198" t="s">
        <v>191</v>
      </c>
      <c r="C198" t="s">
        <v>167</v>
      </c>
      <c r="D198" t="s">
        <v>375</v>
      </c>
      <c r="E198">
        <v>42</v>
      </c>
      <c r="F198">
        <v>70</v>
      </c>
      <c r="G198">
        <v>77</v>
      </c>
    </row>
    <row r="199" spans="1:7" x14ac:dyDescent="0.2">
      <c r="A199" t="s">
        <v>335</v>
      </c>
      <c r="B199" t="s">
        <v>196</v>
      </c>
      <c r="C199" t="s">
        <v>169</v>
      </c>
      <c r="D199" t="s">
        <v>375</v>
      </c>
      <c r="E199">
        <v>52</v>
      </c>
      <c r="F199">
        <v>342</v>
      </c>
      <c r="G199">
        <v>83</v>
      </c>
    </row>
    <row r="200" spans="1:7" x14ac:dyDescent="0.2">
      <c r="A200" t="s">
        <v>314</v>
      </c>
      <c r="B200" t="s">
        <v>197</v>
      </c>
      <c r="C200" t="s">
        <v>180</v>
      </c>
      <c r="D200" t="s">
        <v>375</v>
      </c>
      <c r="E200">
        <v>51</v>
      </c>
      <c r="F200">
        <v>187</v>
      </c>
      <c r="G200">
        <v>85</v>
      </c>
    </row>
    <row r="201" spans="1:7" x14ac:dyDescent="0.2">
      <c r="A201" t="s">
        <v>147</v>
      </c>
      <c r="B201" t="s">
        <v>184</v>
      </c>
      <c r="C201" t="s">
        <v>183</v>
      </c>
      <c r="D201" t="s">
        <v>375</v>
      </c>
      <c r="E201">
        <v>50</v>
      </c>
      <c r="F201">
        <v>196</v>
      </c>
      <c r="G201">
        <v>129</v>
      </c>
    </row>
    <row r="202" spans="1:7" x14ac:dyDescent="0.2">
      <c r="A202" t="s">
        <v>336</v>
      </c>
      <c r="B202" t="s">
        <v>284</v>
      </c>
      <c r="C202" t="s">
        <v>189</v>
      </c>
      <c r="D202" t="s">
        <v>375</v>
      </c>
      <c r="E202">
        <v>51</v>
      </c>
      <c r="F202">
        <v>330</v>
      </c>
      <c r="G202">
        <v>131</v>
      </c>
    </row>
    <row r="203" spans="1:7" x14ac:dyDescent="0.2">
      <c r="A203" t="s">
        <v>116</v>
      </c>
      <c r="B203" t="s">
        <v>201</v>
      </c>
      <c r="C203" t="s">
        <v>183</v>
      </c>
      <c r="D203" t="s">
        <v>375</v>
      </c>
      <c r="E203">
        <v>40</v>
      </c>
      <c r="F203">
        <v>84</v>
      </c>
      <c r="G203">
        <v>141</v>
      </c>
    </row>
    <row r="204" spans="1:7" x14ac:dyDescent="0.2">
      <c r="A204" t="s">
        <v>158</v>
      </c>
      <c r="B204" t="s">
        <v>187</v>
      </c>
      <c r="C204" t="s">
        <v>180</v>
      </c>
      <c r="D204" t="s">
        <v>375</v>
      </c>
      <c r="E204">
        <v>52</v>
      </c>
      <c r="F204">
        <v>131</v>
      </c>
      <c r="G204">
        <v>167</v>
      </c>
    </row>
    <row r="205" spans="1:7" x14ac:dyDescent="0.2">
      <c r="A205" t="s">
        <v>376</v>
      </c>
      <c r="B205" t="s">
        <v>188</v>
      </c>
      <c r="C205" t="s">
        <v>171</v>
      </c>
      <c r="D205" t="s">
        <v>375</v>
      </c>
      <c r="E205">
        <v>42</v>
      </c>
      <c r="F205">
        <v>183</v>
      </c>
      <c r="G205">
        <v>182</v>
      </c>
    </row>
    <row r="206" spans="1:7" x14ac:dyDescent="0.2">
      <c r="A206" t="s">
        <v>214</v>
      </c>
      <c r="B206" t="s">
        <v>197</v>
      </c>
      <c r="C206" t="s">
        <v>190</v>
      </c>
      <c r="D206" t="s">
        <v>375</v>
      </c>
      <c r="E206">
        <v>48</v>
      </c>
      <c r="F206">
        <v>245</v>
      </c>
      <c r="G206">
        <v>193</v>
      </c>
    </row>
    <row r="207" spans="1:7" x14ac:dyDescent="0.2">
      <c r="A207" t="s">
        <v>377</v>
      </c>
      <c r="B207" t="s">
        <v>280</v>
      </c>
      <c r="C207" t="s">
        <v>171</v>
      </c>
      <c r="D207" t="s">
        <v>375</v>
      </c>
      <c r="E207">
        <v>52</v>
      </c>
      <c r="F207">
        <v>578</v>
      </c>
      <c r="G207">
        <v>248</v>
      </c>
    </row>
    <row r="208" spans="1:7" x14ac:dyDescent="0.2">
      <c r="A208" t="s">
        <v>286</v>
      </c>
      <c r="B208" t="s">
        <v>283</v>
      </c>
      <c r="C208" t="s">
        <v>190</v>
      </c>
      <c r="D208" t="s">
        <v>375</v>
      </c>
      <c r="E208">
        <v>54</v>
      </c>
      <c r="F208">
        <v>59</v>
      </c>
      <c r="G208">
        <v>272</v>
      </c>
    </row>
    <row r="209" spans="1:7" x14ac:dyDescent="0.2">
      <c r="A209" t="s">
        <v>45</v>
      </c>
      <c r="B209" t="s">
        <v>193</v>
      </c>
      <c r="C209" t="s">
        <v>183</v>
      </c>
      <c r="D209" t="s">
        <v>375</v>
      </c>
      <c r="E209">
        <v>49</v>
      </c>
      <c r="F209">
        <v>201</v>
      </c>
      <c r="G209">
        <v>298</v>
      </c>
    </row>
    <row r="210" spans="1:7" x14ac:dyDescent="0.2">
      <c r="A210" t="s">
        <v>143</v>
      </c>
      <c r="B210" t="s">
        <v>196</v>
      </c>
      <c r="C210" t="s">
        <v>169</v>
      </c>
      <c r="D210" t="s">
        <v>375</v>
      </c>
      <c r="E210">
        <v>40</v>
      </c>
      <c r="F210">
        <v>57</v>
      </c>
      <c r="G210">
        <v>313</v>
      </c>
    </row>
    <row r="211" spans="1:7" x14ac:dyDescent="0.2">
      <c r="A211" t="s">
        <v>10</v>
      </c>
      <c r="B211" t="s">
        <v>179</v>
      </c>
      <c r="C211" t="s">
        <v>180</v>
      </c>
      <c r="D211" t="s">
        <v>375</v>
      </c>
      <c r="E211">
        <v>52</v>
      </c>
      <c r="F211">
        <v>82</v>
      </c>
      <c r="G211">
        <v>327</v>
      </c>
    </row>
    <row r="212" spans="1:7" x14ac:dyDescent="0.2">
      <c r="A212" t="s">
        <v>60</v>
      </c>
      <c r="B212" t="s">
        <v>281</v>
      </c>
      <c r="C212" t="s">
        <v>171</v>
      </c>
      <c r="D212" t="s">
        <v>375</v>
      </c>
      <c r="E212">
        <v>50</v>
      </c>
      <c r="F212">
        <v>89</v>
      </c>
      <c r="G212">
        <v>342</v>
      </c>
    </row>
    <row r="213" spans="1:7" x14ac:dyDescent="0.2">
      <c r="A213" t="s">
        <v>107</v>
      </c>
      <c r="B213" t="s">
        <v>197</v>
      </c>
      <c r="C213" t="s">
        <v>167</v>
      </c>
      <c r="D213" t="s">
        <v>375</v>
      </c>
      <c r="E213">
        <v>36</v>
      </c>
      <c r="F213">
        <v>21</v>
      </c>
      <c r="G213">
        <v>410</v>
      </c>
    </row>
    <row r="214" spans="1:7" x14ac:dyDescent="0.2">
      <c r="A214" t="s">
        <v>378</v>
      </c>
      <c r="B214" t="s">
        <v>186</v>
      </c>
      <c r="C214" t="s">
        <v>183</v>
      </c>
      <c r="D214" t="s">
        <v>375</v>
      </c>
      <c r="E214">
        <v>37</v>
      </c>
      <c r="F214">
        <v>797</v>
      </c>
      <c r="G214">
        <v>533</v>
      </c>
    </row>
    <row r="215" spans="1:7" x14ac:dyDescent="0.2">
      <c r="A215" t="s">
        <v>379</v>
      </c>
      <c r="B215" t="s">
        <v>188</v>
      </c>
      <c r="C215" t="s">
        <v>167</v>
      </c>
      <c r="D215" t="s">
        <v>375</v>
      </c>
      <c r="E215">
        <v>17</v>
      </c>
      <c r="F215">
        <v>522</v>
      </c>
      <c r="G215">
        <v>550</v>
      </c>
    </row>
    <row r="216" spans="1:7" x14ac:dyDescent="0.2">
      <c r="A216" t="s">
        <v>242</v>
      </c>
      <c r="B216" t="s">
        <v>193</v>
      </c>
      <c r="C216" t="s">
        <v>167</v>
      </c>
      <c r="D216" t="s">
        <v>375</v>
      </c>
      <c r="E216">
        <v>21</v>
      </c>
      <c r="F216">
        <v>182</v>
      </c>
      <c r="G216">
        <v>683</v>
      </c>
    </row>
    <row r="217" spans="1:7" x14ac:dyDescent="0.2">
      <c r="A217" t="s">
        <v>380</v>
      </c>
      <c r="B217" t="s">
        <v>201</v>
      </c>
      <c r="C217" t="s">
        <v>177</v>
      </c>
      <c r="D217" t="s">
        <v>375</v>
      </c>
      <c r="E217">
        <v>5</v>
      </c>
      <c r="F217">
        <v>952</v>
      </c>
      <c r="G217">
        <v>755</v>
      </c>
    </row>
    <row r="218" spans="1:7" x14ac:dyDescent="0.2">
      <c r="A218" t="s">
        <v>270</v>
      </c>
      <c r="B218" t="s">
        <v>193</v>
      </c>
      <c r="C218" t="s">
        <v>180</v>
      </c>
      <c r="D218" t="s">
        <v>381</v>
      </c>
      <c r="E218">
        <v>51</v>
      </c>
      <c r="F218">
        <v>62</v>
      </c>
      <c r="G218">
        <v>3</v>
      </c>
    </row>
    <row r="219" spans="1:7" x14ac:dyDescent="0.2">
      <c r="A219" t="s">
        <v>245</v>
      </c>
      <c r="B219" t="s">
        <v>199</v>
      </c>
      <c r="C219" t="s">
        <v>174</v>
      </c>
      <c r="D219" t="s">
        <v>381</v>
      </c>
      <c r="E219">
        <v>51</v>
      </c>
      <c r="F219">
        <v>36</v>
      </c>
      <c r="G219">
        <v>25</v>
      </c>
    </row>
    <row r="220" spans="1:7" x14ac:dyDescent="0.2">
      <c r="A220" t="s">
        <v>252</v>
      </c>
      <c r="B220" t="s">
        <v>196</v>
      </c>
      <c r="C220" t="s">
        <v>183</v>
      </c>
      <c r="D220" t="s">
        <v>381</v>
      </c>
      <c r="E220">
        <v>52</v>
      </c>
      <c r="F220">
        <v>276</v>
      </c>
      <c r="G220">
        <v>35</v>
      </c>
    </row>
    <row r="221" spans="1:7" x14ac:dyDescent="0.2">
      <c r="A221" t="s">
        <v>146</v>
      </c>
      <c r="B221" t="s">
        <v>175</v>
      </c>
      <c r="C221" t="s">
        <v>177</v>
      </c>
      <c r="D221" t="s">
        <v>381</v>
      </c>
      <c r="E221">
        <v>51</v>
      </c>
      <c r="F221">
        <v>322</v>
      </c>
      <c r="G221">
        <v>50</v>
      </c>
    </row>
    <row r="222" spans="1:7" x14ac:dyDescent="0.2">
      <c r="A222" t="s">
        <v>382</v>
      </c>
      <c r="B222" t="s">
        <v>200</v>
      </c>
      <c r="C222" t="s">
        <v>171</v>
      </c>
      <c r="D222" t="s">
        <v>381</v>
      </c>
      <c r="E222">
        <v>41</v>
      </c>
      <c r="F222">
        <v>155</v>
      </c>
      <c r="G222">
        <v>55</v>
      </c>
    </row>
    <row r="223" spans="1:7" x14ac:dyDescent="0.2">
      <c r="A223" t="s">
        <v>102</v>
      </c>
      <c r="B223" t="s">
        <v>280</v>
      </c>
      <c r="C223" t="s">
        <v>183</v>
      </c>
      <c r="D223" t="s">
        <v>381</v>
      </c>
      <c r="E223">
        <v>52</v>
      </c>
      <c r="F223">
        <v>249</v>
      </c>
      <c r="G223">
        <v>56</v>
      </c>
    </row>
    <row r="224" spans="1:7" x14ac:dyDescent="0.2">
      <c r="A224" t="s">
        <v>301</v>
      </c>
      <c r="B224" t="s">
        <v>179</v>
      </c>
      <c r="C224" t="s">
        <v>183</v>
      </c>
      <c r="D224" t="s">
        <v>381</v>
      </c>
      <c r="E224">
        <v>52</v>
      </c>
      <c r="F224">
        <v>484</v>
      </c>
      <c r="G224">
        <v>72</v>
      </c>
    </row>
    <row r="225" spans="1:7" x14ac:dyDescent="0.2">
      <c r="A225" t="s">
        <v>383</v>
      </c>
      <c r="B225" t="s">
        <v>184</v>
      </c>
      <c r="C225" t="s">
        <v>167</v>
      </c>
      <c r="D225" t="s">
        <v>381</v>
      </c>
      <c r="E225">
        <v>10</v>
      </c>
      <c r="F225">
        <v>336</v>
      </c>
      <c r="G225">
        <v>80</v>
      </c>
    </row>
    <row r="226" spans="1:7" x14ac:dyDescent="0.2">
      <c r="A226" t="s">
        <v>49</v>
      </c>
      <c r="B226" t="s">
        <v>168</v>
      </c>
      <c r="C226" t="s">
        <v>171</v>
      </c>
      <c r="D226" t="s">
        <v>381</v>
      </c>
      <c r="E226">
        <v>45</v>
      </c>
      <c r="F226">
        <v>27</v>
      </c>
      <c r="G226">
        <v>127</v>
      </c>
    </row>
    <row r="227" spans="1:7" x14ac:dyDescent="0.2">
      <c r="A227" t="s">
        <v>25</v>
      </c>
      <c r="B227" t="s">
        <v>281</v>
      </c>
      <c r="C227" t="s">
        <v>171</v>
      </c>
      <c r="D227" t="s">
        <v>381</v>
      </c>
      <c r="E227">
        <v>50</v>
      </c>
      <c r="F227">
        <v>29</v>
      </c>
      <c r="G227">
        <v>145</v>
      </c>
    </row>
    <row r="228" spans="1:7" x14ac:dyDescent="0.2">
      <c r="A228" t="s">
        <v>151</v>
      </c>
      <c r="B228" t="s">
        <v>197</v>
      </c>
      <c r="C228" t="s">
        <v>183</v>
      </c>
      <c r="D228" t="s">
        <v>381</v>
      </c>
      <c r="E228">
        <v>44</v>
      </c>
      <c r="F228">
        <v>83</v>
      </c>
      <c r="G228">
        <v>148</v>
      </c>
    </row>
    <row r="229" spans="1:7" x14ac:dyDescent="0.2">
      <c r="A229" t="s">
        <v>287</v>
      </c>
      <c r="B229" t="s">
        <v>202</v>
      </c>
      <c r="C229" t="s">
        <v>167</v>
      </c>
      <c r="D229" t="s">
        <v>381</v>
      </c>
      <c r="E229">
        <v>27</v>
      </c>
      <c r="F229">
        <v>334</v>
      </c>
      <c r="G229">
        <v>155</v>
      </c>
    </row>
    <row r="230" spans="1:7" x14ac:dyDescent="0.2">
      <c r="A230" t="s">
        <v>148</v>
      </c>
      <c r="B230" t="s">
        <v>203</v>
      </c>
      <c r="C230" t="s">
        <v>171</v>
      </c>
      <c r="D230" t="s">
        <v>381</v>
      </c>
      <c r="E230">
        <v>50</v>
      </c>
      <c r="F230">
        <v>39</v>
      </c>
      <c r="G230">
        <v>163</v>
      </c>
    </row>
    <row r="231" spans="1:7" x14ac:dyDescent="0.2">
      <c r="A231" t="s">
        <v>84</v>
      </c>
      <c r="B231" t="s">
        <v>197</v>
      </c>
      <c r="C231" t="s">
        <v>189</v>
      </c>
      <c r="D231" t="s">
        <v>381</v>
      </c>
      <c r="E231">
        <v>46</v>
      </c>
      <c r="F231">
        <v>219</v>
      </c>
      <c r="G231">
        <v>171</v>
      </c>
    </row>
    <row r="232" spans="1:7" x14ac:dyDescent="0.2">
      <c r="A232" t="s">
        <v>50</v>
      </c>
      <c r="B232" t="s">
        <v>192</v>
      </c>
      <c r="C232" t="s">
        <v>177</v>
      </c>
      <c r="D232" t="s">
        <v>381</v>
      </c>
      <c r="E232">
        <v>37</v>
      </c>
      <c r="F232">
        <v>33</v>
      </c>
      <c r="G232">
        <v>176</v>
      </c>
    </row>
    <row r="233" spans="1:7" x14ac:dyDescent="0.2">
      <c r="A233" t="s">
        <v>118</v>
      </c>
      <c r="B233" t="s">
        <v>280</v>
      </c>
      <c r="C233" t="s">
        <v>189</v>
      </c>
      <c r="D233" t="s">
        <v>381</v>
      </c>
      <c r="E233">
        <v>50</v>
      </c>
      <c r="F233">
        <v>194</v>
      </c>
      <c r="G233">
        <v>179</v>
      </c>
    </row>
    <row r="234" spans="1:7" x14ac:dyDescent="0.2">
      <c r="A234" t="s">
        <v>238</v>
      </c>
      <c r="B234" t="s">
        <v>198</v>
      </c>
      <c r="C234" t="s">
        <v>183</v>
      </c>
      <c r="D234" t="s">
        <v>381</v>
      </c>
      <c r="E234">
        <v>51</v>
      </c>
      <c r="F234">
        <v>321</v>
      </c>
      <c r="G234">
        <v>187</v>
      </c>
    </row>
    <row r="235" spans="1:7" x14ac:dyDescent="0.2">
      <c r="A235" t="s">
        <v>161</v>
      </c>
      <c r="B235" t="s">
        <v>203</v>
      </c>
      <c r="C235" t="s">
        <v>169</v>
      </c>
      <c r="D235" t="s">
        <v>381</v>
      </c>
      <c r="E235">
        <v>50</v>
      </c>
      <c r="F235">
        <v>101</v>
      </c>
      <c r="G235">
        <v>194</v>
      </c>
    </row>
    <row r="236" spans="1:7" x14ac:dyDescent="0.2">
      <c r="A236" t="s">
        <v>289</v>
      </c>
      <c r="B236" t="s">
        <v>280</v>
      </c>
      <c r="C236" t="s">
        <v>189</v>
      </c>
      <c r="D236" t="s">
        <v>381</v>
      </c>
      <c r="E236">
        <v>52</v>
      </c>
      <c r="F236">
        <v>112</v>
      </c>
      <c r="G236">
        <v>204</v>
      </c>
    </row>
    <row r="237" spans="1:7" x14ac:dyDescent="0.2">
      <c r="A237" t="s">
        <v>209</v>
      </c>
      <c r="B237" t="s">
        <v>280</v>
      </c>
      <c r="C237" t="s">
        <v>189</v>
      </c>
      <c r="D237" t="s">
        <v>381</v>
      </c>
      <c r="E237">
        <v>46</v>
      </c>
      <c r="F237">
        <v>158</v>
      </c>
      <c r="G237">
        <v>219</v>
      </c>
    </row>
    <row r="238" spans="1:7" x14ac:dyDescent="0.2">
      <c r="A238" t="s">
        <v>330</v>
      </c>
      <c r="B238" t="s">
        <v>205</v>
      </c>
      <c r="C238" t="s">
        <v>167</v>
      </c>
      <c r="D238" t="s">
        <v>381</v>
      </c>
      <c r="E238">
        <v>21</v>
      </c>
      <c r="F238">
        <v>339</v>
      </c>
      <c r="G238">
        <v>222</v>
      </c>
    </row>
    <row r="239" spans="1:7" x14ac:dyDescent="0.2">
      <c r="A239" t="s">
        <v>108</v>
      </c>
      <c r="B239" t="s">
        <v>187</v>
      </c>
      <c r="C239" t="s">
        <v>183</v>
      </c>
      <c r="D239" t="s">
        <v>381</v>
      </c>
      <c r="E239">
        <v>28</v>
      </c>
      <c r="F239">
        <v>295</v>
      </c>
      <c r="G239">
        <v>249</v>
      </c>
    </row>
    <row r="240" spans="1:7" x14ac:dyDescent="0.2">
      <c r="A240" t="s">
        <v>384</v>
      </c>
      <c r="B240" t="s">
        <v>182</v>
      </c>
      <c r="C240" t="s">
        <v>169</v>
      </c>
      <c r="D240" t="s">
        <v>381</v>
      </c>
      <c r="E240">
        <v>50</v>
      </c>
      <c r="F240">
        <v>233</v>
      </c>
      <c r="G240">
        <v>261</v>
      </c>
    </row>
    <row r="241" spans="1:7" x14ac:dyDescent="0.2">
      <c r="A241" t="s">
        <v>385</v>
      </c>
      <c r="B241" t="s">
        <v>170</v>
      </c>
      <c r="C241" t="s">
        <v>189</v>
      </c>
      <c r="D241" t="s">
        <v>381</v>
      </c>
      <c r="E241">
        <v>30</v>
      </c>
      <c r="F241">
        <v>621</v>
      </c>
      <c r="G241">
        <v>305</v>
      </c>
    </row>
    <row r="242" spans="1:7" x14ac:dyDescent="0.2">
      <c r="A242" t="s">
        <v>299</v>
      </c>
      <c r="B242" t="s">
        <v>202</v>
      </c>
      <c r="C242" t="s">
        <v>167</v>
      </c>
      <c r="D242" t="s">
        <v>381</v>
      </c>
      <c r="E242">
        <v>12</v>
      </c>
      <c r="F242">
        <v>165</v>
      </c>
      <c r="G242">
        <v>307</v>
      </c>
    </row>
    <row r="243" spans="1:7" x14ac:dyDescent="0.2">
      <c r="A243" t="s">
        <v>160</v>
      </c>
      <c r="B243" t="s">
        <v>204</v>
      </c>
      <c r="C243" t="s">
        <v>169</v>
      </c>
      <c r="D243" t="s">
        <v>381</v>
      </c>
      <c r="E243">
        <v>51</v>
      </c>
      <c r="F243">
        <v>153</v>
      </c>
      <c r="G243">
        <v>334</v>
      </c>
    </row>
    <row r="244" spans="1:7" x14ac:dyDescent="0.2">
      <c r="A244" t="s">
        <v>386</v>
      </c>
      <c r="B244" t="s">
        <v>173</v>
      </c>
      <c r="C244" t="s">
        <v>183</v>
      </c>
      <c r="D244" t="s">
        <v>381</v>
      </c>
      <c r="E244">
        <v>52</v>
      </c>
      <c r="F244">
        <v>237</v>
      </c>
      <c r="G244">
        <v>389</v>
      </c>
    </row>
    <row r="245" spans="1:7" x14ac:dyDescent="0.2">
      <c r="A245" t="s">
        <v>8</v>
      </c>
      <c r="B245" t="s">
        <v>168</v>
      </c>
      <c r="C245" t="s">
        <v>167</v>
      </c>
      <c r="D245" t="s">
        <v>381</v>
      </c>
      <c r="E245">
        <v>36</v>
      </c>
      <c r="F245">
        <v>26</v>
      </c>
      <c r="G245">
        <v>420</v>
      </c>
    </row>
    <row r="246" spans="1:7" x14ac:dyDescent="0.2">
      <c r="A246" t="s">
        <v>36</v>
      </c>
      <c r="B246" t="s">
        <v>186</v>
      </c>
      <c r="C246" t="s">
        <v>167</v>
      </c>
      <c r="D246" t="s">
        <v>381</v>
      </c>
      <c r="E246">
        <v>23</v>
      </c>
      <c r="F246">
        <v>161</v>
      </c>
      <c r="G246">
        <v>616</v>
      </c>
    </row>
    <row r="247" spans="1:7" x14ac:dyDescent="0.2">
      <c r="A247" t="s">
        <v>247</v>
      </c>
      <c r="B247" t="s">
        <v>199</v>
      </c>
      <c r="C247" t="s">
        <v>174</v>
      </c>
      <c r="D247" t="s">
        <v>381</v>
      </c>
      <c r="E247">
        <v>23</v>
      </c>
      <c r="F247">
        <v>91</v>
      </c>
      <c r="G247">
        <v>776</v>
      </c>
    </row>
    <row r="248" spans="1:7" x14ac:dyDescent="0.2">
      <c r="A248" t="s">
        <v>27</v>
      </c>
      <c r="B248" t="s">
        <v>196</v>
      </c>
      <c r="C248" t="s">
        <v>174</v>
      </c>
      <c r="D248" t="s">
        <v>176</v>
      </c>
      <c r="E248">
        <v>52</v>
      </c>
      <c r="F248">
        <v>19</v>
      </c>
      <c r="G248">
        <v>14</v>
      </c>
    </row>
    <row r="249" spans="1:7" x14ac:dyDescent="0.2">
      <c r="A249" t="s">
        <v>26</v>
      </c>
      <c r="B249" t="s">
        <v>173</v>
      </c>
      <c r="C249" t="s">
        <v>167</v>
      </c>
      <c r="D249" t="s">
        <v>176</v>
      </c>
      <c r="E249">
        <v>33</v>
      </c>
      <c r="F249">
        <v>56</v>
      </c>
      <c r="G249">
        <v>20</v>
      </c>
    </row>
    <row r="250" spans="1:7" x14ac:dyDescent="0.2">
      <c r="A250" t="s">
        <v>387</v>
      </c>
      <c r="B250" t="s">
        <v>170</v>
      </c>
      <c r="C250" t="s">
        <v>183</v>
      </c>
      <c r="D250" t="s">
        <v>176</v>
      </c>
      <c r="E250">
        <v>52</v>
      </c>
      <c r="F250">
        <v>478</v>
      </c>
      <c r="G250">
        <v>43</v>
      </c>
    </row>
    <row r="251" spans="1:7" x14ac:dyDescent="0.2">
      <c r="A251" t="s">
        <v>34</v>
      </c>
      <c r="B251" t="s">
        <v>188</v>
      </c>
      <c r="C251" t="s">
        <v>177</v>
      </c>
      <c r="D251" t="s">
        <v>176</v>
      </c>
      <c r="E251">
        <v>51</v>
      </c>
      <c r="F251">
        <v>143</v>
      </c>
      <c r="G251">
        <v>44</v>
      </c>
    </row>
    <row r="252" spans="1:7" x14ac:dyDescent="0.2">
      <c r="A252" t="s">
        <v>56</v>
      </c>
      <c r="B252" t="s">
        <v>199</v>
      </c>
      <c r="C252" t="s">
        <v>183</v>
      </c>
      <c r="D252" t="s">
        <v>176</v>
      </c>
      <c r="E252">
        <v>52</v>
      </c>
      <c r="F252">
        <v>173</v>
      </c>
      <c r="G252">
        <v>61</v>
      </c>
    </row>
    <row r="253" spans="1:7" x14ac:dyDescent="0.2">
      <c r="A253" t="s">
        <v>59</v>
      </c>
      <c r="B253" t="s">
        <v>173</v>
      </c>
      <c r="C253" t="s">
        <v>190</v>
      </c>
      <c r="D253" t="s">
        <v>176</v>
      </c>
      <c r="E253">
        <v>51</v>
      </c>
      <c r="F253">
        <v>15</v>
      </c>
      <c r="G253">
        <v>63</v>
      </c>
    </row>
    <row r="254" spans="1:7" x14ac:dyDescent="0.2">
      <c r="A254" t="s">
        <v>69</v>
      </c>
      <c r="B254" t="s">
        <v>186</v>
      </c>
      <c r="C254" t="s">
        <v>171</v>
      </c>
      <c r="D254" t="s">
        <v>176</v>
      </c>
      <c r="E254">
        <v>53</v>
      </c>
      <c r="F254">
        <v>94</v>
      </c>
      <c r="G254">
        <v>74</v>
      </c>
    </row>
    <row r="255" spans="1:7" x14ac:dyDescent="0.2">
      <c r="A255" t="s">
        <v>218</v>
      </c>
      <c r="B255" t="s">
        <v>179</v>
      </c>
      <c r="C255" t="s">
        <v>183</v>
      </c>
      <c r="D255" t="s">
        <v>176</v>
      </c>
      <c r="E255">
        <v>50</v>
      </c>
      <c r="F255">
        <v>347</v>
      </c>
      <c r="G255">
        <v>79</v>
      </c>
    </row>
    <row r="256" spans="1:7" x14ac:dyDescent="0.2">
      <c r="A256" t="s">
        <v>388</v>
      </c>
      <c r="B256" t="s">
        <v>175</v>
      </c>
      <c r="C256" t="s">
        <v>183</v>
      </c>
      <c r="D256" t="s">
        <v>176</v>
      </c>
      <c r="E256">
        <v>51</v>
      </c>
      <c r="F256">
        <v>204</v>
      </c>
      <c r="G256">
        <v>88</v>
      </c>
    </row>
    <row r="257" spans="1:7" x14ac:dyDescent="0.2">
      <c r="A257" t="s">
        <v>112</v>
      </c>
      <c r="B257" t="s">
        <v>168</v>
      </c>
      <c r="C257" t="s">
        <v>180</v>
      </c>
      <c r="D257" t="s">
        <v>176</v>
      </c>
      <c r="E257">
        <v>40</v>
      </c>
      <c r="F257">
        <v>104</v>
      </c>
      <c r="G257">
        <v>115</v>
      </c>
    </row>
    <row r="258" spans="1:7" x14ac:dyDescent="0.2">
      <c r="A258" t="s">
        <v>389</v>
      </c>
      <c r="B258" t="s">
        <v>187</v>
      </c>
      <c r="C258" t="s">
        <v>171</v>
      </c>
      <c r="D258" t="s">
        <v>176</v>
      </c>
      <c r="E258">
        <v>52</v>
      </c>
      <c r="F258">
        <v>316</v>
      </c>
      <c r="G258">
        <v>137</v>
      </c>
    </row>
    <row r="259" spans="1:7" x14ac:dyDescent="0.2">
      <c r="A259" t="s">
        <v>324</v>
      </c>
      <c r="B259" t="s">
        <v>200</v>
      </c>
      <c r="C259" t="s">
        <v>167</v>
      </c>
      <c r="D259" t="s">
        <v>176</v>
      </c>
      <c r="E259">
        <v>38</v>
      </c>
      <c r="F259">
        <v>345</v>
      </c>
      <c r="G259">
        <v>183</v>
      </c>
    </row>
    <row r="260" spans="1:7" x14ac:dyDescent="0.2">
      <c r="A260" t="s">
        <v>206</v>
      </c>
      <c r="B260" t="s">
        <v>168</v>
      </c>
      <c r="C260" t="s">
        <v>183</v>
      </c>
      <c r="D260" t="s">
        <v>176</v>
      </c>
      <c r="E260">
        <v>49</v>
      </c>
      <c r="F260">
        <v>313</v>
      </c>
      <c r="G260">
        <v>198</v>
      </c>
    </row>
    <row r="261" spans="1:7" x14ac:dyDescent="0.2">
      <c r="A261" t="s">
        <v>390</v>
      </c>
      <c r="B261" t="s">
        <v>203</v>
      </c>
      <c r="C261" t="s">
        <v>189</v>
      </c>
      <c r="D261" t="s">
        <v>176</v>
      </c>
      <c r="E261">
        <v>49</v>
      </c>
      <c r="F261">
        <v>488</v>
      </c>
      <c r="G261">
        <v>199</v>
      </c>
    </row>
    <row r="262" spans="1:7" x14ac:dyDescent="0.2">
      <c r="A262" t="s">
        <v>391</v>
      </c>
      <c r="B262" t="s">
        <v>170</v>
      </c>
      <c r="C262" t="s">
        <v>183</v>
      </c>
      <c r="D262" t="s">
        <v>176</v>
      </c>
      <c r="E262">
        <v>54</v>
      </c>
      <c r="F262">
        <v>673</v>
      </c>
      <c r="G262">
        <v>210</v>
      </c>
    </row>
    <row r="263" spans="1:7" x14ac:dyDescent="0.2">
      <c r="A263" t="s">
        <v>333</v>
      </c>
      <c r="B263" t="s">
        <v>192</v>
      </c>
      <c r="C263" t="s">
        <v>180</v>
      </c>
      <c r="D263" t="s">
        <v>176</v>
      </c>
      <c r="E263">
        <v>54</v>
      </c>
      <c r="F263">
        <v>160</v>
      </c>
      <c r="G263">
        <v>212</v>
      </c>
    </row>
    <row r="264" spans="1:7" x14ac:dyDescent="0.2">
      <c r="A264" t="s">
        <v>250</v>
      </c>
      <c r="B264" t="s">
        <v>191</v>
      </c>
      <c r="C264" t="s">
        <v>183</v>
      </c>
      <c r="D264" t="s">
        <v>176</v>
      </c>
      <c r="E264">
        <v>32</v>
      </c>
      <c r="F264">
        <v>120</v>
      </c>
      <c r="G264">
        <v>214</v>
      </c>
    </row>
    <row r="265" spans="1:7" x14ac:dyDescent="0.2">
      <c r="A265" t="s">
        <v>298</v>
      </c>
      <c r="B265" t="s">
        <v>283</v>
      </c>
      <c r="C265" t="s">
        <v>183</v>
      </c>
      <c r="D265" t="s">
        <v>176</v>
      </c>
      <c r="E265">
        <v>41</v>
      </c>
      <c r="F265">
        <v>263</v>
      </c>
      <c r="G265">
        <v>221</v>
      </c>
    </row>
    <row r="266" spans="1:7" x14ac:dyDescent="0.2">
      <c r="A266" t="s">
        <v>28</v>
      </c>
      <c r="B266" t="s">
        <v>184</v>
      </c>
      <c r="C266" t="s">
        <v>171</v>
      </c>
      <c r="D266" t="s">
        <v>176</v>
      </c>
      <c r="E266">
        <v>46</v>
      </c>
      <c r="F266">
        <v>86</v>
      </c>
      <c r="G266">
        <v>228</v>
      </c>
    </row>
    <row r="267" spans="1:7" x14ac:dyDescent="0.2">
      <c r="A267" t="s">
        <v>207</v>
      </c>
      <c r="B267" t="s">
        <v>199</v>
      </c>
      <c r="C267" t="s">
        <v>171</v>
      </c>
      <c r="D267" t="s">
        <v>176</v>
      </c>
      <c r="E267">
        <v>51</v>
      </c>
      <c r="F267">
        <v>108</v>
      </c>
      <c r="G267">
        <v>230</v>
      </c>
    </row>
    <row r="268" spans="1:7" x14ac:dyDescent="0.2">
      <c r="A268" t="s">
        <v>392</v>
      </c>
      <c r="B268" t="s">
        <v>187</v>
      </c>
      <c r="C268" t="s">
        <v>174</v>
      </c>
      <c r="D268" t="s">
        <v>176</v>
      </c>
      <c r="E268">
        <v>36</v>
      </c>
      <c r="F268">
        <v>500</v>
      </c>
      <c r="G268">
        <v>240</v>
      </c>
    </row>
    <row r="269" spans="1:7" x14ac:dyDescent="0.2">
      <c r="A269" t="s">
        <v>153</v>
      </c>
      <c r="B269" t="s">
        <v>191</v>
      </c>
      <c r="C269" t="s">
        <v>169</v>
      </c>
      <c r="D269" t="s">
        <v>176</v>
      </c>
      <c r="E269">
        <v>51</v>
      </c>
      <c r="F269">
        <v>109</v>
      </c>
      <c r="G269">
        <v>246</v>
      </c>
    </row>
    <row r="270" spans="1:7" x14ac:dyDescent="0.2">
      <c r="A270" t="s">
        <v>82</v>
      </c>
      <c r="B270" t="s">
        <v>283</v>
      </c>
      <c r="C270" t="s">
        <v>177</v>
      </c>
      <c r="D270" t="s">
        <v>176</v>
      </c>
      <c r="E270">
        <v>41</v>
      </c>
      <c r="F270">
        <v>111</v>
      </c>
      <c r="G270">
        <v>271</v>
      </c>
    </row>
    <row r="271" spans="1:7" x14ac:dyDescent="0.2">
      <c r="A271" t="s">
        <v>393</v>
      </c>
      <c r="B271" t="s">
        <v>199</v>
      </c>
      <c r="C271" t="s">
        <v>177</v>
      </c>
      <c r="D271" t="s">
        <v>176</v>
      </c>
      <c r="E271">
        <v>45</v>
      </c>
      <c r="F271">
        <v>614</v>
      </c>
      <c r="G271">
        <v>284</v>
      </c>
    </row>
    <row r="272" spans="1:7" x14ac:dyDescent="0.2">
      <c r="A272" t="s">
        <v>216</v>
      </c>
      <c r="B272" t="s">
        <v>203</v>
      </c>
      <c r="C272" t="s">
        <v>171</v>
      </c>
      <c r="D272" t="s">
        <v>176</v>
      </c>
      <c r="E272">
        <v>23</v>
      </c>
      <c r="F272">
        <v>71</v>
      </c>
      <c r="G272">
        <v>338</v>
      </c>
    </row>
    <row r="273" spans="1:7" x14ac:dyDescent="0.2">
      <c r="A273" t="s">
        <v>394</v>
      </c>
      <c r="B273" t="s">
        <v>197</v>
      </c>
      <c r="C273" t="s">
        <v>167</v>
      </c>
      <c r="D273" t="s">
        <v>176</v>
      </c>
      <c r="E273">
        <v>20</v>
      </c>
      <c r="F273">
        <v>526</v>
      </c>
      <c r="G273">
        <v>360</v>
      </c>
    </row>
    <row r="274" spans="1:7" x14ac:dyDescent="0.2">
      <c r="A274" t="s">
        <v>68</v>
      </c>
      <c r="B274" t="s">
        <v>281</v>
      </c>
      <c r="C274" t="s">
        <v>167</v>
      </c>
      <c r="D274" t="s">
        <v>176</v>
      </c>
      <c r="E274">
        <v>25</v>
      </c>
      <c r="F274">
        <v>35</v>
      </c>
      <c r="G274">
        <v>428</v>
      </c>
    </row>
    <row r="275" spans="1:7" x14ac:dyDescent="0.2">
      <c r="A275" t="s">
        <v>395</v>
      </c>
      <c r="B275" t="s">
        <v>283</v>
      </c>
      <c r="C275" t="s">
        <v>190</v>
      </c>
      <c r="D275" t="s">
        <v>176</v>
      </c>
      <c r="E275">
        <v>16</v>
      </c>
      <c r="F275">
        <v>738</v>
      </c>
      <c r="G275">
        <v>562</v>
      </c>
    </row>
    <row r="276" spans="1:7" x14ac:dyDescent="0.2">
      <c r="A276"/>
      <c r="B276"/>
      <c r="C276"/>
      <c r="D276"/>
      <c r="E276"/>
      <c r="F276"/>
      <c r="G276"/>
    </row>
    <row r="277" spans="1:7" x14ac:dyDescent="0.2">
      <c r="A277"/>
      <c r="B277"/>
      <c r="C277"/>
      <c r="D277"/>
      <c r="E277"/>
      <c r="F277"/>
      <c r="G277"/>
    </row>
    <row r="281" spans="1:7" x14ac:dyDescent="0.2">
      <c r="A281"/>
      <c r="B281"/>
      <c r="C281"/>
      <c r="D281"/>
      <c r="E281"/>
      <c r="F281"/>
      <c r="G281"/>
    </row>
    <row r="283" spans="1:7" x14ac:dyDescent="0.2">
      <c r="A283"/>
      <c r="B283"/>
      <c r="C283"/>
      <c r="D283"/>
      <c r="E283"/>
      <c r="F283"/>
      <c r="G283"/>
    </row>
    <row r="284" spans="1:7" x14ac:dyDescent="0.2">
      <c r="A284"/>
      <c r="B284"/>
      <c r="C284"/>
      <c r="D284"/>
      <c r="E284"/>
      <c r="F284"/>
      <c r="G284"/>
    </row>
    <row r="285" spans="1:7" x14ac:dyDescent="0.2">
      <c r="A285"/>
      <c r="B285"/>
      <c r="C285"/>
      <c r="D285"/>
      <c r="E285"/>
      <c r="F285"/>
      <c r="G285"/>
    </row>
    <row r="286" spans="1:7" x14ac:dyDescent="0.2">
      <c r="A286"/>
      <c r="B286"/>
      <c r="C286"/>
      <c r="D286"/>
      <c r="E286"/>
      <c r="F286"/>
      <c r="G286"/>
    </row>
    <row r="287" spans="1:7" x14ac:dyDescent="0.2">
      <c r="A287"/>
      <c r="B287"/>
      <c r="C287"/>
      <c r="D287"/>
      <c r="E287"/>
      <c r="F287"/>
      <c r="G287"/>
    </row>
    <row r="288" spans="1:7" x14ac:dyDescent="0.2">
      <c r="A288"/>
      <c r="B288"/>
      <c r="C288"/>
      <c r="D288"/>
      <c r="E288"/>
      <c r="F288"/>
      <c r="G288"/>
    </row>
    <row r="290" spans="1:7" x14ac:dyDescent="0.2">
      <c r="A290"/>
      <c r="B290"/>
      <c r="C290"/>
      <c r="D290"/>
      <c r="E290"/>
      <c r="F290"/>
      <c r="G290"/>
    </row>
    <row r="291" spans="1:7" x14ac:dyDescent="0.2">
      <c r="A291"/>
      <c r="B291"/>
      <c r="C291"/>
      <c r="D291"/>
      <c r="E291"/>
      <c r="F291"/>
      <c r="G291"/>
    </row>
    <row r="293" spans="1:7" x14ac:dyDescent="0.2">
      <c r="A293"/>
      <c r="B293"/>
      <c r="C293"/>
      <c r="D293"/>
      <c r="E293"/>
      <c r="F293"/>
      <c r="G293"/>
    </row>
    <row r="296" spans="1:7" x14ac:dyDescent="0.2">
      <c r="A296"/>
      <c r="B296"/>
      <c r="C296"/>
      <c r="D296"/>
      <c r="E296"/>
      <c r="F296"/>
      <c r="G296"/>
    </row>
    <row r="297" spans="1:7" x14ac:dyDescent="0.2">
      <c r="A297"/>
      <c r="B297"/>
      <c r="C297"/>
      <c r="D297"/>
      <c r="E297"/>
      <c r="F297"/>
      <c r="G297"/>
    </row>
    <row r="299" spans="1:7" x14ac:dyDescent="0.2">
      <c r="A299"/>
      <c r="B299"/>
      <c r="C299"/>
      <c r="D299"/>
      <c r="E299"/>
      <c r="F299"/>
      <c r="G299"/>
    </row>
    <row r="300" spans="1:7" x14ac:dyDescent="0.2">
      <c r="A300"/>
      <c r="B300"/>
      <c r="C300"/>
      <c r="D300"/>
      <c r="E300"/>
      <c r="F300"/>
      <c r="G300"/>
    </row>
    <row r="301" spans="1:7" x14ac:dyDescent="0.2">
      <c r="A301"/>
      <c r="B301"/>
      <c r="C301"/>
      <c r="D301"/>
      <c r="E301"/>
      <c r="F301"/>
      <c r="G301"/>
    </row>
    <row r="304" spans="1:7" x14ac:dyDescent="0.2">
      <c r="A304"/>
      <c r="B304"/>
      <c r="C304"/>
      <c r="D304"/>
      <c r="E304"/>
      <c r="F304"/>
      <c r="G304"/>
    </row>
    <row r="306" spans="1:7" x14ac:dyDescent="0.2">
      <c r="A306"/>
      <c r="B306"/>
      <c r="C306"/>
      <c r="D306"/>
      <c r="E306"/>
      <c r="F306"/>
      <c r="G306"/>
    </row>
    <row r="309" spans="1:7" x14ac:dyDescent="0.2">
      <c r="A309"/>
      <c r="B309"/>
      <c r="C309"/>
      <c r="D309"/>
      <c r="E309"/>
      <c r="F309"/>
      <c r="G309"/>
    </row>
    <row r="311" spans="1:7" x14ac:dyDescent="0.2">
      <c r="A311"/>
      <c r="B311"/>
      <c r="C311"/>
      <c r="D311"/>
      <c r="E311"/>
      <c r="F311"/>
      <c r="G311"/>
    </row>
    <row r="312" spans="1:7" x14ac:dyDescent="0.2">
      <c r="A312"/>
      <c r="B312"/>
      <c r="C312"/>
      <c r="D312"/>
      <c r="E312"/>
      <c r="F312"/>
      <c r="G312"/>
    </row>
    <row r="313" spans="1:7" x14ac:dyDescent="0.2">
      <c r="A313"/>
      <c r="B313"/>
      <c r="C313"/>
      <c r="D313"/>
      <c r="E313"/>
      <c r="F313"/>
      <c r="G313"/>
    </row>
    <row r="316" spans="1:7" x14ac:dyDescent="0.2">
      <c r="A316"/>
      <c r="B316"/>
      <c r="C316"/>
      <c r="D316"/>
      <c r="E316"/>
      <c r="F316"/>
      <c r="G316"/>
    </row>
    <row r="317" spans="1:7" x14ac:dyDescent="0.2">
      <c r="A317"/>
      <c r="B317"/>
      <c r="C317"/>
      <c r="D317"/>
      <c r="E317"/>
      <c r="F317"/>
      <c r="G317"/>
    </row>
    <row r="318" spans="1:7" x14ac:dyDescent="0.2">
      <c r="A318"/>
      <c r="B318"/>
      <c r="C318"/>
      <c r="D318"/>
      <c r="E318"/>
      <c r="F318"/>
      <c r="G318"/>
    </row>
    <row r="319" spans="1:7" x14ac:dyDescent="0.2">
      <c r="A319"/>
      <c r="B319"/>
      <c r="C319"/>
      <c r="D319"/>
      <c r="E319"/>
      <c r="F319"/>
      <c r="G319"/>
    </row>
    <row r="320" spans="1:7" x14ac:dyDescent="0.2">
      <c r="A320"/>
      <c r="B320"/>
      <c r="C320"/>
      <c r="D320"/>
      <c r="E320"/>
      <c r="F320"/>
      <c r="G320"/>
    </row>
    <row r="321" spans="1:7" x14ac:dyDescent="0.2">
      <c r="A321"/>
      <c r="B321"/>
      <c r="C321"/>
      <c r="D321"/>
      <c r="E321"/>
      <c r="F321"/>
      <c r="G321"/>
    </row>
    <row r="322" spans="1:7" x14ac:dyDescent="0.2">
      <c r="A322"/>
      <c r="B322"/>
      <c r="C322"/>
      <c r="D322"/>
      <c r="E322"/>
      <c r="F322"/>
      <c r="G322"/>
    </row>
    <row r="323" spans="1:7" x14ac:dyDescent="0.2">
      <c r="A323"/>
      <c r="B323"/>
      <c r="C323"/>
      <c r="D323"/>
      <c r="E323"/>
      <c r="F323"/>
      <c r="G323"/>
    </row>
    <row r="324" spans="1:7" x14ac:dyDescent="0.2">
      <c r="A324"/>
      <c r="B324"/>
      <c r="C324"/>
      <c r="D324"/>
      <c r="E324"/>
      <c r="F324"/>
      <c r="G324"/>
    </row>
    <row r="325" spans="1:7" x14ac:dyDescent="0.2">
      <c r="A325"/>
      <c r="B325"/>
      <c r="C325"/>
      <c r="D325"/>
      <c r="E325"/>
      <c r="F325"/>
      <c r="G325"/>
    </row>
    <row r="326" spans="1:7" x14ac:dyDescent="0.2">
      <c r="A326"/>
      <c r="B326"/>
      <c r="C326"/>
      <c r="D326"/>
      <c r="E326"/>
      <c r="F326"/>
      <c r="G326"/>
    </row>
    <row r="327" spans="1:7" x14ac:dyDescent="0.2">
      <c r="A327"/>
      <c r="B327"/>
      <c r="C327"/>
      <c r="D327"/>
      <c r="E327"/>
      <c r="F327"/>
      <c r="G327"/>
    </row>
    <row r="328" spans="1:7" x14ac:dyDescent="0.2">
      <c r="A328"/>
      <c r="B328"/>
      <c r="C328"/>
      <c r="D328"/>
      <c r="E328"/>
      <c r="F328"/>
      <c r="G328"/>
    </row>
    <row r="329" spans="1:7" x14ac:dyDescent="0.2">
      <c r="A329"/>
      <c r="B329"/>
      <c r="C329"/>
      <c r="D329"/>
      <c r="E329"/>
      <c r="F329"/>
      <c r="G329"/>
    </row>
    <row r="330" spans="1:7" x14ac:dyDescent="0.2">
      <c r="A330"/>
      <c r="B330"/>
      <c r="C330"/>
      <c r="D330"/>
      <c r="E330"/>
      <c r="F330"/>
      <c r="G330"/>
    </row>
    <row r="331" spans="1:7" x14ac:dyDescent="0.2">
      <c r="A331"/>
      <c r="B331"/>
      <c r="C331"/>
      <c r="D331"/>
      <c r="E331"/>
      <c r="F331"/>
      <c r="G331"/>
    </row>
    <row r="332" spans="1:7" x14ac:dyDescent="0.2">
      <c r="A332"/>
      <c r="B332"/>
      <c r="C332"/>
      <c r="D332"/>
      <c r="E332"/>
      <c r="F332"/>
      <c r="G332"/>
    </row>
    <row r="334" spans="1:7" x14ac:dyDescent="0.2">
      <c r="A334"/>
      <c r="B334"/>
      <c r="C334"/>
      <c r="D334"/>
      <c r="E334"/>
      <c r="F334"/>
      <c r="G334"/>
    </row>
    <row r="336" spans="1:7" x14ac:dyDescent="0.2">
      <c r="A336"/>
      <c r="B336"/>
      <c r="C336"/>
      <c r="D336"/>
      <c r="E336"/>
      <c r="F336"/>
      <c r="G336"/>
    </row>
    <row r="338" spans="1:7" x14ac:dyDescent="0.2">
      <c r="A338"/>
      <c r="B338"/>
      <c r="C338"/>
      <c r="D338"/>
      <c r="E338"/>
      <c r="F338"/>
      <c r="G338"/>
    </row>
    <row r="339" spans="1:7" x14ac:dyDescent="0.2">
      <c r="A339"/>
      <c r="B339"/>
      <c r="C339"/>
      <c r="D339"/>
      <c r="E339"/>
      <c r="F339"/>
      <c r="G339"/>
    </row>
    <row r="341" spans="1:7" x14ac:dyDescent="0.2">
      <c r="A341"/>
      <c r="B341"/>
      <c r="C341"/>
      <c r="D341"/>
      <c r="E341"/>
      <c r="F341"/>
      <c r="G341"/>
    </row>
    <row r="342" spans="1:7" x14ac:dyDescent="0.2">
      <c r="A342"/>
      <c r="B342"/>
      <c r="C342"/>
      <c r="D342"/>
      <c r="E342"/>
      <c r="F342"/>
      <c r="G342"/>
    </row>
  </sheetData>
  <sortState ref="A277:G344">
    <sortCondition ref="A277:A344"/>
  </sortStat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3</vt:i4>
      </vt:variant>
    </vt:vector>
  </HeadingPairs>
  <TitlesOfParts>
    <vt:vector size="6" baseType="lpstr">
      <vt:lpstr>Team salary worksheet</vt:lpstr>
      <vt:lpstr>Contract data</vt:lpstr>
      <vt:lpstr>Owners 2-3</vt:lpstr>
      <vt:lpstr>_contracts</vt:lpstr>
      <vt:lpstr>_owners</vt:lpstr>
      <vt:lpstr>_owners_owner</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Matt Robinson</dc:creator>
  <cp:lastModifiedBy>Matt Robinson</cp:lastModifiedBy>
  <dcterms:created xsi:type="dcterms:W3CDTF">2015-03-11T05:31:09Z</dcterms:created>
  <dcterms:modified xsi:type="dcterms:W3CDTF">2019-02-04T05:38:54Z</dcterms:modified>
</cp:coreProperties>
</file>