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19155" windowHeight="8250"/>
  </bookViews>
  <sheets>
    <sheet name="Team salary worksheet" sheetId="1" r:id="rId1"/>
    <sheet name="Contract data" sheetId="2" r:id="rId2"/>
  </sheets>
  <calcPr calcId="145621"/>
</workbook>
</file>

<file path=xl/calcChain.xml><?xml version="1.0" encoding="utf-8"?>
<calcChain xmlns="http://schemas.openxmlformats.org/spreadsheetml/2006/main">
  <c r="H32" i="1" l="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4" i="1"/>
  <c r="F5" i="1"/>
  <c r="H5" i="1" s="1"/>
  <c r="F6" i="1"/>
  <c r="H6" i="1" s="1"/>
  <c r="F7" i="1"/>
  <c r="H7" i="1" s="1"/>
  <c r="F8" i="1"/>
  <c r="H8" i="1" s="1"/>
  <c r="F9" i="1"/>
  <c r="H9" i="1" s="1"/>
  <c r="F10" i="1"/>
  <c r="H10" i="1" s="1"/>
  <c r="F11" i="1"/>
  <c r="H11" i="1" s="1"/>
  <c r="F12" i="1"/>
  <c r="H12" i="1" s="1"/>
  <c r="F13" i="1"/>
  <c r="H13" i="1" s="1"/>
  <c r="F14" i="1"/>
  <c r="H14" i="1" s="1"/>
  <c r="F15" i="1"/>
  <c r="H15" i="1" s="1"/>
  <c r="F16" i="1"/>
  <c r="H16" i="1" s="1"/>
  <c r="F17" i="1"/>
  <c r="H17" i="1" s="1"/>
  <c r="F18" i="1"/>
  <c r="H18" i="1" s="1"/>
  <c r="F19" i="1"/>
  <c r="H19" i="1" s="1"/>
  <c r="F20" i="1"/>
  <c r="H20" i="1" s="1"/>
  <c r="F21" i="1"/>
  <c r="H21" i="1" s="1"/>
  <c r="F22" i="1"/>
  <c r="H22" i="1" s="1"/>
  <c r="F23" i="1"/>
  <c r="H23" i="1" s="1"/>
  <c r="F24" i="1"/>
  <c r="H24" i="1" s="1"/>
  <c r="F25" i="1"/>
  <c r="H25" i="1" s="1"/>
  <c r="F26" i="1"/>
  <c r="H26" i="1" s="1"/>
  <c r="F27" i="1"/>
  <c r="H27" i="1" s="1"/>
  <c r="F28" i="1"/>
  <c r="H28" i="1" s="1"/>
  <c r="F29" i="1"/>
  <c r="H29" i="1" s="1"/>
  <c r="F30" i="1"/>
  <c r="H30" i="1" s="1"/>
  <c r="F31" i="1"/>
  <c r="H31" i="1" s="1"/>
  <c r="F32" i="1"/>
  <c r="F33" i="1"/>
  <c r="H33" i="1" s="1"/>
  <c r="F34" i="1"/>
  <c r="H34" i="1" s="1"/>
  <c r="F35" i="1"/>
  <c r="H35" i="1" s="1"/>
  <c r="I35" i="1" s="1"/>
  <c r="F36" i="1"/>
  <c r="H36" i="1" s="1"/>
  <c r="F37" i="1"/>
  <c r="H37" i="1" s="1"/>
  <c r="F38" i="1"/>
  <c r="H38" i="1" s="1"/>
  <c r="F4" i="1"/>
  <c r="H4" i="1" s="1"/>
  <c r="I38" i="1" l="1"/>
  <c r="I34" i="1"/>
  <c r="I37" i="1"/>
  <c r="I36" i="1"/>
  <c r="C4" i="1"/>
  <c r="I4" i="1"/>
  <c r="B5" i="1"/>
  <c r="B6" i="1" s="1"/>
  <c r="C5" i="1"/>
  <c r="I5" i="1"/>
  <c r="I6" i="1"/>
  <c r="M6" i="1"/>
  <c r="I7" i="1"/>
  <c r="I8" i="1"/>
  <c r="I9" i="1"/>
  <c r="I10" i="1"/>
  <c r="I11" i="1"/>
  <c r="I12" i="1"/>
  <c r="I13" i="1"/>
  <c r="I14" i="1"/>
  <c r="I15" i="1"/>
  <c r="I16" i="1"/>
  <c r="I17" i="1"/>
  <c r="I18" i="1"/>
  <c r="I19" i="1"/>
  <c r="I20" i="1"/>
  <c r="I21" i="1"/>
  <c r="I22" i="1"/>
  <c r="I23" i="1"/>
  <c r="I24" i="1"/>
  <c r="I25" i="1"/>
  <c r="I26" i="1"/>
  <c r="I27" i="1"/>
  <c r="I28" i="1"/>
  <c r="I29" i="1"/>
  <c r="I30" i="1"/>
  <c r="I31" i="1"/>
  <c r="I32" i="1"/>
  <c r="I33" i="1"/>
  <c r="C6" i="1" l="1"/>
  <c r="B7" i="1"/>
  <c r="C7" i="1" s="1"/>
  <c r="M8" i="1"/>
  <c r="B8" i="1" l="1"/>
  <c r="B9" i="1" s="1"/>
  <c r="C8" i="1"/>
  <c r="B10" i="1" l="1"/>
  <c r="C9" i="1"/>
  <c r="B11" i="1" l="1"/>
  <c r="C10" i="1"/>
  <c r="B12" i="1" l="1"/>
  <c r="C11" i="1"/>
  <c r="B13" i="1" l="1"/>
  <c r="C12" i="1"/>
  <c r="B14" i="1" l="1"/>
  <c r="C13" i="1"/>
  <c r="B15" i="1" l="1"/>
  <c r="C14" i="1"/>
  <c r="B16" i="1" l="1"/>
  <c r="C15" i="1"/>
  <c r="B17" i="1" l="1"/>
  <c r="C17" i="1" s="1"/>
  <c r="C18" i="1" s="1"/>
  <c r="C16" i="1"/>
  <c r="M7" i="1" s="1"/>
  <c r="L9" i="1" l="1"/>
  <c r="M9" i="1"/>
</calcChain>
</file>

<file path=xl/sharedStrings.xml><?xml version="1.0" encoding="utf-8"?>
<sst xmlns="http://schemas.openxmlformats.org/spreadsheetml/2006/main" count="270" uniqueCount="270">
  <si>
    <t>Ales Hemsky</t>
  </si>
  <si>
    <t>Jiri Tlusty</t>
  </si>
  <si>
    <t>Sergei Gonchar</t>
  </si>
  <si>
    <t>Dan Boyle</t>
  </si>
  <si>
    <t>Ryan Miller</t>
  </si>
  <si>
    <t>- There is no limit on the number of players you may keep.</t>
  </si>
  <si>
    <t>Brad Marchand</t>
  </si>
  <si>
    <t>NOTES</t>
  </si>
  <si>
    <t>Ondrej Pavelec</t>
  </si>
  <si>
    <t>Cam Ward</t>
  </si>
  <si>
    <t>- Your total salary must be at or under the cap.</t>
  </si>
  <si>
    <t>John Carlson</t>
  </si>
  <si>
    <t>…</t>
  </si>
  <si>
    <t>- The numbers in the small box will adjust automatically.</t>
  </si>
  <si>
    <t>Jakub Voracek</t>
  </si>
  <si>
    <t>Milan Lucic</t>
  </si>
  <si>
    <t>Braden Holtby</t>
  </si>
  <si>
    <t>Dion Phaneuf</t>
  </si>
  <si>
    <t>INSTRUCTIONS</t>
  </si>
  <si>
    <t>Wayne Simmonds</t>
  </si>
  <si>
    <t>Matt Moulson</t>
  </si>
  <si>
    <t>Justin Schultz</t>
  </si>
  <si>
    <t>Cory Schneider</t>
  </si>
  <si>
    <t>Zdeno Chara</t>
  </si>
  <si>
    <t>Total Keeper Salary (k):</t>
  </si>
  <si>
    <t>Ryan Suter</t>
  </si>
  <si>
    <t>Keeper Cap (k):</t>
  </si>
  <si>
    <t>Kris Letang</t>
  </si>
  <si>
    <t>Number of Keepers</t>
  </si>
  <si>
    <t>Daniel Sedin</t>
  </si>
  <si>
    <t>Henrik Sedin</t>
  </si>
  <si>
    <t>Roster Size</t>
  </si>
  <si>
    <t>Alex Ovechkin</t>
  </si>
  <si>
    <t>Number of Teams</t>
  </si>
  <si>
    <t>Keep</t>
  </si>
  <si>
    <t>Salary (k)</t>
  </si>
  <si>
    <t>Round</t>
  </si>
  <si>
    <t>Contract Year</t>
  </si>
  <si>
    <t>Player</t>
  </si>
  <si>
    <t>PAY SCALE</t>
  </si>
  <si>
    <t>Aaron Ekblad</t>
  </si>
  <si>
    <t>Adam Henrique</t>
  </si>
  <si>
    <t>Alec Martinez</t>
  </si>
  <si>
    <t>Alex Galchenyuk</t>
  </si>
  <si>
    <t>Alex Goligoski</t>
  </si>
  <si>
    <t>Alex Pietrangelo</t>
  </si>
  <si>
    <t>Alex Tanguay</t>
  </si>
  <si>
    <t>Alexander Edler</t>
  </si>
  <si>
    <t>Alexander Semin</t>
  </si>
  <si>
    <t>Alexander Steen</t>
  </si>
  <si>
    <t>Alexandre Burrows</t>
  </si>
  <si>
    <t>Andre Burakovsky</t>
  </si>
  <si>
    <t>Andrei Markov</t>
  </si>
  <si>
    <t>Andrew Cogliano</t>
  </si>
  <si>
    <t>Andrew Ladd</t>
  </si>
  <si>
    <t>Andrew Shaw</t>
  </si>
  <si>
    <t>Antoine Roussel</t>
  </si>
  <si>
    <t>Anton Stralman</t>
  </si>
  <si>
    <t>Antti Niemi</t>
  </si>
  <si>
    <t>Anze Kopitar</t>
  </si>
  <si>
    <t>Ben Bishop</t>
  </si>
  <si>
    <t>Blake Wheeler</t>
  </si>
  <si>
    <t>Bobby Ryan</t>
  </si>
  <si>
    <t>Brad Richards</t>
  </si>
  <si>
    <t>Brandon Dubinsky</t>
  </si>
  <si>
    <t>Brandon Saad</t>
  </si>
  <si>
    <t>Brayden Schenn</t>
  </si>
  <si>
    <t>Brent Burns</t>
  </si>
  <si>
    <t>Brent Seabrook</t>
  </si>
  <si>
    <t>Brian Campbell</t>
  </si>
  <si>
    <t>Brian Elliott</t>
  </si>
  <si>
    <t>Brock Nelson</t>
  </si>
  <si>
    <t>Bryan Little</t>
  </si>
  <si>
    <t>Cam Fowler</t>
  </si>
  <si>
    <t>Carey Price</t>
  </si>
  <si>
    <t>Carl Hagelin</t>
  </si>
  <si>
    <t>Carl Soderberg</t>
  </si>
  <si>
    <t>Chris Kreider</t>
  </si>
  <si>
    <t>Chris Kunitz</t>
  </si>
  <si>
    <t>Christian Ehrhoff</t>
  </si>
  <si>
    <t>Clarke MacArthur</t>
  </si>
  <si>
    <t>Claude Giroux</t>
  </si>
  <si>
    <t>Cody Franson</t>
  </si>
  <si>
    <t>Cody Hodgson</t>
  </si>
  <si>
    <t>Corey Crawford</t>
  </si>
  <si>
    <t>Corey Perry</t>
  </si>
  <si>
    <t>Craig Anderson</t>
  </si>
  <si>
    <t>Craig Smith</t>
  </si>
  <si>
    <t>Damon Severson</t>
  </si>
  <si>
    <t>Darcy Kuemper</t>
  </si>
  <si>
    <t>David Backes</t>
  </si>
  <si>
    <t>David Krejci</t>
  </si>
  <si>
    <t>David Perron</t>
  </si>
  <si>
    <t>Dennis Wideman</t>
  </si>
  <si>
    <t>Derek Stepan</t>
  </si>
  <si>
    <t>Derick Brassard</t>
  </si>
  <si>
    <t>Dougie Hamilton</t>
  </si>
  <si>
    <t>Drew Doughty</t>
  </si>
  <si>
    <t>Duncan Keith</t>
  </si>
  <si>
    <t>Dustin Brown</t>
  </si>
  <si>
    <t>Dustin Byfuglien</t>
  </si>
  <si>
    <t>Elias Lindholm</t>
  </si>
  <si>
    <t>Eric Staal</t>
  </si>
  <si>
    <t>Erik Johnson</t>
  </si>
  <si>
    <t>Erik Karlsson</t>
  </si>
  <si>
    <t>Evander Kane</t>
  </si>
  <si>
    <t>Evgeni Malkin</t>
  </si>
  <si>
    <t>Evgeny Kuznetsov</t>
  </si>
  <si>
    <t>Filip Forsberg</t>
  </si>
  <si>
    <t>Frederik Andersen</t>
  </si>
  <si>
    <t>Gabriel Landeskog</t>
  </si>
  <si>
    <t>Gustav Nyquist</t>
  </si>
  <si>
    <t>Henrik Lundqvist</t>
  </si>
  <si>
    <t>Henrik Zetterberg</t>
  </si>
  <si>
    <t>Jack Johnson</t>
  </si>
  <si>
    <t>Jacob Trouba</t>
  </si>
  <si>
    <t>Jaden Schwartz</t>
  </si>
  <si>
    <t>Jake Allen</t>
  </si>
  <si>
    <t>Jake Gardiner</t>
  </si>
  <si>
    <t>Jake Muzzin</t>
  </si>
  <si>
    <t>James Neal</t>
  </si>
  <si>
    <t>James van Riemsdyk</t>
  </si>
  <si>
    <t>James Wisniewski</t>
  </si>
  <si>
    <t>Jamie Benn</t>
  </si>
  <si>
    <t>Jarome Iginla</t>
  </si>
  <si>
    <t>Jaromir Jagr</t>
  </si>
  <si>
    <t>Jaroslav Halak</t>
  </si>
  <si>
    <t>Jason Demers</t>
  </si>
  <si>
    <t>Jason Garrison</t>
  </si>
  <si>
    <t>Jason Pominville</t>
  </si>
  <si>
    <t>Jason Spezza</t>
  </si>
  <si>
    <t>Jay Bouwmeester</t>
  </si>
  <si>
    <t>Jeff Carter</t>
  </si>
  <si>
    <t>Jeff Skinner</t>
  </si>
  <si>
    <t>Jimmy Howard</t>
  </si>
  <si>
    <t>Joe Pavelski</t>
  </si>
  <si>
    <t>Joe Thornton</t>
  </si>
  <si>
    <t>Joffrey Lupul</t>
  </si>
  <si>
    <t>Johan Franzen</t>
  </si>
  <si>
    <t>John Gibson</t>
  </si>
  <si>
    <t>John Tavares</t>
  </si>
  <si>
    <t>Johnny Boychuk</t>
  </si>
  <si>
    <t>Johnny Gaudreau</t>
  </si>
  <si>
    <t>Jonas Hiller</t>
  </si>
  <si>
    <t>Jonathan Bernier</t>
  </si>
  <si>
    <t>Jonathan Drouin</t>
  </si>
  <si>
    <t>Jonathan Huberdeau</t>
  </si>
  <si>
    <t>Jonathan Quick</t>
  </si>
  <si>
    <t>Jonathan Toews</t>
  </si>
  <si>
    <t>Jordan Eberle</t>
  </si>
  <si>
    <t>Jori Lehtera</t>
  </si>
  <si>
    <t>Josh Harding</t>
  </si>
  <si>
    <t>Jussi Jokinen</t>
  </si>
  <si>
    <t>Justin Abdelkader</t>
  </si>
  <si>
    <t>Justin Faulk</t>
  </si>
  <si>
    <t>Justin Williams</t>
  </si>
  <si>
    <t>Kari Lehtonen</t>
  </si>
  <si>
    <t>Karri Ramo</t>
  </si>
  <si>
    <t>Keith Yandle</t>
  </si>
  <si>
    <t>Kevin Shattenkirk</t>
  </si>
  <si>
    <t>Kyle Okposo</t>
  </si>
  <si>
    <t>Kyle Turris</t>
  </si>
  <si>
    <t>Leon Draisaitl</t>
  </si>
  <si>
    <t>Logan Couture</t>
  </si>
  <si>
    <t>Loui Eriksson</t>
  </si>
  <si>
    <t>Marc-Andre Fleury</t>
  </si>
  <si>
    <t>Marian Gaborik</t>
  </si>
  <si>
    <t>Marian Hossa</t>
  </si>
  <si>
    <t>Mark Giordano</t>
  </si>
  <si>
    <t>Mark Streit</t>
  </si>
  <si>
    <t>Martin Hanzal</t>
  </si>
  <si>
    <t>Martin St. Louis</t>
  </si>
  <si>
    <t>Mats Zuccarello</t>
  </si>
  <si>
    <t>Matt Duchene</t>
  </si>
  <si>
    <t>Matt Martin</t>
  </si>
  <si>
    <t>Matt Niskanen</t>
  </si>
  <si>
    <t>Max Pacioretty</t>
  </si>
  <si>
    <t>Michael Cammalleri</t>
  </si>
  <si>
    <t>Mikael Granlund</t>
  </si>
  <si>
    <t>Mike Green</t>
  </si>
  <si>
    <t>Mike Ribeiro</t>
  </si>
  <si>
    <t>Mike Smith</t>
  </si>
  <si>
    <t>Mikko Koivu</t>
  </si>
  <si>
    <t>Nail Yakupov</t>
  </si>
  <si>
    <t>Nathan Horton</t>
  </si>
  <si>
    <t>Nathan MacKinnon</t>
  </si>
  <si>
    <t>Nazem Kadri</t>
  </si>
  <si>
    <t>Nick Bonino</t>
  </si>
  <si>
    <t>Nick Foligno</t>
  </si>
  <si>
    <t>Nick Leddy</t>
  </si>
  <si>
    <t>Nicklas Backstrom</t>
  </si>
  <si>
    <t>Nikita Kucherov</t>
  </si>
  <si>
    <t>Niklas Kronwall</t>
  </si>
  <si>
    <t>Oliver Ekman-Larsson</t>
  </si>
  <si>
    <t>Ondrej Palat</t>
  </si>
  <si>
    <t>P.K. Subban</t>
  </si>
  <si>
    <t>Pascal Dupuis</t>
  </si>
  <si>
    <t>Patric Hornqvist</t>
  </si>
  <si>
    <t>Patrice Bergeron</t>
  </si>
  <si>
    <t>Patrick Kane</t>
  </si>
  <si>
    <t>Patrick Marleau</t>
  </si>
  <si>
    <t>Patrick Sharp</t>
  </si>
  <si>
    <t>Patrik Elias</t>
  </si>
  <si>
    <t>Paul Stastny</t>
  </si>
  <si>
    <t>Pavel Datsyuk</t>
  </si>
  <si>
    <t>Pekka Rinne</t>
  </si>
  <si>
    <t>Phil Kessel</t>
  </si>
  <si>
    <t>Pierre-Alexandr Parenteau</t>
  </si>
  <si>
    <t>Radim Vrbata</t>
  </si>
  <si>
    <t>Radko Gudas</t>
  </si>
  <si>
    <t>Reilly Smith</t>
  </si>
  <si>
    <t>Rick Nash</t>
  </si>
  <si>
    <t>Roberto Luongo</t>
  </si>
  <si>
    <t>Robin Lehner</t>
  </si>
  <si>
    <t>Roman Josi</t>
  </si>
  <si>
    <t>Ryan Callahan</t>
  </si>
  <si>
    <t>Ryan Getzlaf</t>
  </si>
  <si>
    <t>Ryan Johansen</t>
  </si>
  <si>
    <t>Ryan Kesler</t>
  </si>
  <si>
    <t>Ryan McDonagh</t>
  </si>
  <si>
    <t>Ryan Nugent-Hopkins</t>
  </si>
  <si>
    <t>Ryan O'Reilly</t>
  </si>
  <si>
    <t>Sami Vatanen</t>
  </si>
  <si>
    <t>Scott Hartnell</t>
  </si>
  <si>
    <t>Sean Monahan</t>
  </si>
  <si>
    <t>Semyon Varlamov</t>
  </si>
  <si>
    <t>Sergei Bobrovsky</t>
  </si>
  <si>
    <t>Shane Doan</t>
  </si>
  <si>
    <t>Shea Weber</t>
  </si>
  <si>
    <t>Sidney Crosby</t>
  </si>
  <si>
    <t>Simon Despres</t>
  </si>
  <si>
    <t>Steve Downie</t>
  </si>
  <si>
    <t>Steve Mason</t>
  </si>
  <si>
    <t>Steven Stamkos</t>
  </si>
  <si>
    <t>T.J. Brodie</t>
  </si>
  <si>
    <t>T.J. Oshie</t>
  </si>
  <si>
    <t>Tanner Pearson</t>
  </si>
  <si>
    <t>Taylor Hall</t>
  </si>
  <si>
    <t>Thomas Vanek</t>
  </si>
  <si>
    <t>Tomas Hertl</t>
  </si>
  <si>
    <t>Tomas Tatar</t>
  </si>
  <si>
    <t>Tommy Wingels</t>
  </si>
  <si>
    <t>Torey Krug</t>
  </si>
  <si>
    <t>Troy Brouwer</t>
  </si>
  <si>
    <t>Tuukka Rask</t>
  </si>
  <si>
    <t>Tyler Bozak</t>
  </si>
  <si>
    <t>Tyler Johnson</t>
  </si>
  <si>
    <t>Tyler Seguin</t>
  </si>
  <si>
    <t>Tyler Toffoli</t>
  </si>
  <si>
    <t>Tyson Barrie</t>
  </si>
  <si>
    <t>Valeri Nichushkin</t>
  </si>
  <si>
    <t>Valtteri Filppula</t>
  </si>
  <si>
    <t>Victor Hedman</t>
  </si>
  <si>
    <t>Vincent Lecavalier</t>
  </si>
  <si>
    <t>Vladimir Tarasenko</t>
  </si>
  <si>
    <t>Vladislav Namestnikov</t>
  </si>
  <si>
    <t>Zach Parise</t>
  </si>
  <si>
    <t>Value**</t>
  </si>
  <si>
    <t>Round**</t>
  </si>
  <si>
    <t>Salary (k)**</t>
  </si>
  <si>
    <t>Player Name (First Last)*</t>
  </si>
  <si>
    <t>* Player names must match those in the "contract data" sheet of this workbook (if applicable). For example, "Subban, P.K." or "PK Subban" will not retrieve the correct information for "P.K. Subban".</t>
  </si>
  <si>
    <t>** The actual value of a player in year 4+ of his contract will depend on his O-Rank next year, and may be higher than the value shown here.</t>
  </si>
  <si>
    <t>- Enter the names of each player on your current roster in the green column, in the format "First" + space + "Last"</t>
  </si>
  <si>
    <t>- Fill in only the highlighted boxes.</t>
  </si>
  <si>
    <t>- Enter an "x" in the yellow "Keep" column to designate a player as a keeper. To remove a selection, delete the "x."</t>
  </si>
  <si>
    <t>- Players added during the playoffs are ineligible to be kept.</t>
  </si>
  <si>
    <t>PROJECTED 2015-16 ROSTER</t>
  </si>
  <si>
    <t>2015-16 Contract Year</t>
  </si>
  <si>
    <t>2015-16 Value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</si>
</sst>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font>
    <font>
      <sz val="10"/>
      <color indexed="9"/>
      <name val="Arial"/>
      <family val="2"/>
    </font>
    <font>
      <sz val="10"/>
      <name val="Arial"/>
      <family val="2"/>
    </font>
    <font>
      <b/>
      <sz val="10"/>
      <name val="Arial"/>
      <family val="2"/>
    </font>
    <font>
      <b/>
      <sz val="10"/>
      <color rgb="FF333399"/>
      <name val="Arial"/>
      <family val="2"/>
    </font>
    <font>
      <sz val="10"/>
      <color rgb="FF333399"/>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43"/>
        <bgColor indexed="64"/>
      </patternFill>
    </fill>
    <fill>
      <patternFill patternType="solid">
        <fgColor indexed="9"/>
        <bgColor indexed="26"/>
      </patternFill>
    </fill>
    <fill>
      <patternFill patternType="solid">
        <fgColor rgb="FFCCFF99"/>
        <bgColor indexed="64"/>
      </patternFill>
    </fill>
    <fill>
      <patternFill patternType="solid">
        <fgColor rgb="FFCCCCFF"/>
        <bgColor indexed="64"/>
      </patternFill>
    </fill>
  </fills>
  <borders count="14">
    <border>
      <left/>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44">
    <xf numFmtId="0" fontId="0" fillId="0" borderId="0" xfId="0"/>
    <xf numFmtId="0" fontId="0" fillId="2" borderId="0" xfId="0" applyFill="1"/>
    <xf numFmtId="0" fontId="0" fillId="2" borderId="0" xfId="0" applyFill="1" applyAlignment="1">
      <alignment horizontal="right"/>
    </xf>
    <xf numFmtId="0" fontId="0" fillId="2" borderId="0" xfId="0" applyFill="1" applyAlignment="1">
      <alignment horizontal="center"/>
    </xf>
    <xf numFmtId="0" fontId="0" fillId="2" borderId="0" xfId="0" applyFill="1" applyAlignment="1">
      <alignment horizontal="left"/>
    </xf>
    <xf numFmtId="0" fontId="0" fillId="3" borderId="0" xfId="0" applyFill="1"/>
    <xf numFmtId="0" fontId="1" fillId="2" borderId="0" xfId="0" applyFont="1" applyFill="1"/>
    <xf numFmtId="0" fontId="2" fillId="4" borderId="1" xfId="0" applyFont="1" applyFill="1" applyBorder="1" applyAlignment="1">
      <alignment horizontal="center"/>
    </xf>
    <xf numFmtId="0" fontId="2" fillId="2" borderId="2" xfId="0" applyFont="1" applyFill="1" applyBorder="1" applyAlignment="1">
      <alignment horizontal="center"/>
    </xf>
    <xf numFmtId="0" fontId="0" fillId="5" borderId="0" xfId="0" quotePrefix="1" applyFont="1" applyFill="1"/>
    <xf numFmtId="0" fontId="0" fillId="5" borderId="0" xfId="0" quotePrefix="1" applyFill="1"/>
    <xf numFmtId="0" fontId="3" fillId="5" borderId="0" xfId="0" applyFont="1" applyFill="1"/>
    <xf numFmtId="0" fontId="0" fillId="2" borderId="0" xfId="0" quotePrefix="1" applyFill="1"/>
    <xf numFmtId="0" fontId="0" fillId="2" borderId="4" xfId="0" applyFill="1" applyBorder="1" applyAlignment="1">
      <alignment horizontal="center"/>
    </xf>
    <xf numFmtId="0" fontId="2" fillId="2" borderId="5" xfId="0" quotePrefix="1" applyFont="1"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3" fillId="2" borderId="0" xfId="0" applyFont="1" applyFill="1"/>
    <xf numFmtId="0" fontId="0" fillId="2" borderId="6" xfId="0" applyNumberFormat="1" applyFill="1" applyBorder="1" applyAlignment="1">
      <alignment horizontal="right"/>
    </xf>
    <xf numFmtId="0" fontId="3" fillId="2" borderId="7" xfId="0" applyFont="1" applyFill="1" applyBorder="1"/>
    <xf numFmtId="0" fontId="0" fillId="2" borderId="8" xfId="0" applyFill="1" applyBorder="1" applyAlignment="1">
      <alignment horizontal="right"/>
    </xf>
    <xf numFmtId="0" fontId="3" fillId="2" borderId="9" xfId="0" applyFont="1" applyFill="1" applyBorder="1"/>
    <xf numFmtId="0" fontId="3" fillId="3" borderId="5" xfId="0" applyFont="1" applyFill="1" applyBorder="1"/>
    <xf numFmtId="0" fontId="2" fillId="4" borderId="10" xfId="0" applyFont="1" applyFill="1" applyBorder="1" applyAlignment="1">
      <alignment horizontal="center"/>
    </xf>
    <xf numFmtId="0" fontId="3" fillId="2" borderId="4" xfId="0" applyFont="1" applyFill="1" applyBorder="1" applyAlignment="1">
      <alignment horizontal="center"/>
    </xf>
    <xf numFmtId="0" fontId="3" fillId="2" borderId="3" xfId="0" applyFont="1" applyFill="1" applyBorder="1" applyAlignment="1">
      <alignment horizontal="center"/>
    </xf>
    <xf numFmtId="0" fontId="3" fillId="2" borderId="3" xfId="0" applyFont="1" applyFill="1" applyBorder="1"/>
    <xf numFmtId="0" fontId="3" fillId="2" borderId="5" xfId="0" applyFont="1" applyFill="1" applyBorder="1" applyAlignment="1">
      <alignment horizontal="left"/>
    </xf>
    <xf numFmtId="0" fontId="3" fillId="2" borderId="4" xfId="0" applyFont="1" applyFill="1" applyBorder="1" applyAlignment="1">
      <alignment horizontal="left"/>
    </xf>
    <xf numFmtId="0" fontId="3" fillId="2" borderId="5" xfId="0" applyFont="1" applyFill="1" applyBorder="1"/>
    <xf numFmtId="0" fontId="2" fillId="2" borderId="11" xfId="0" applyFont="1" applyFill="1" applyBorder="1" applyAlignment="1">
      <alignment horizontal="center"/>
    </xf>
    <xf numFmtId="0" fontId="3" fillId="3" borderId="13" xfId="0" applyFont="1" applyFill="1" applyBorder="1"/>
    <xf numFmtId="0" fontId="4" fillId="2" borderId="5" xfId="0" applyFont="1" applyFill="1" applyBorder="1"/>
    <xf numFmtId="0" fontId="5" fillId="2" borderId="4" xfId="0" applyNumberFormat="1" applyFont="1" applyFill="1" applyBorder="1" applyAlignment="1">
      <alignment horizontal="right"/>
    </xf>
    <xf numFmtId="0" fontId="2" fillId="0" borderId="0" xfId="0" applyFont="1"/>
    <xf numFmtId="0" fontId="2" fillId="2" borderId="0" xfId="0" quotePrefix="1" applyFont="1" applyFill="1"/>
    <xf numFmtId="0" fontId="2" fillId="5" borderId="0" xfId="0" quotePrefix="1" applyFont="1" applyFill="1"/>
    <xf numFmtId="0" fontId="2" fillId="6" borderId="10" xfId="0" applyFont="1" applyFill="1" applyBorder="1"/>
    <xf numFmtId="0" fontId="2" fillId="6" borderId="1" xfId="0" applyFont="1" applyFill="1" applyBorder="1"/>
    <xf numFmtId="0" fontId="0" fillId="6" borderId="1" xfId="0" applyFill="1" applyBorder="1"/>
    <xf numFmtId="0" fontId="2" fillId="7" borderId="10" xfId="0" applyFont="1" applyFill="1" applyBorder="1" applyAlignment="1">
      <alignment horizontal="right"/>
    </xf>
    <xf numFmtId="0" fontId="3" fillId="2" borderId="9" xfId="0" applyFont="1" applyFill="1" applyBorder="1" applyAlignment="1">
      <alignment horizontal="center"/>
    </xf>
    <xf numFmtId="0" fontId="3" fillId="2" borderId="8" xfId="0" applyFont="1" applyFill="1" applyBorder="1" applyAlignment="1">
      <alignment horizontal="center"/>
    </xf>
    <xf numFmtId="0" fontId="3" fillId="2" borderId="12" xfId="0" applyFont="1" applyFill="1" applyBorder="1" applyAlignment="1">
      <alignment horizontal="center"/>
    </xf>
  </cellXfs>
  <cellStyles count="1">
    <cellStyle name="Normal" xfId="0" builtinId="0"/>
  </cellStyles>
  <dxfs count="2">
    <dxf>
      <font>
        <color rgb="FFFF9900"/>
      </font>
    </dxf>
    <dxf>
      <font>
        <color rgb="FFCC0000"/>
      </font>
    </dxf>
  </dxfs>
  <tableStyles count="0" defaultTableStyle="TableStyleMedium2" defaultPivotStyle="PivotStyleLight16"/>
  <colors>
    <mruColors>
      <color rgb="FFCCCCFF"/>
      <color rgb="FF9999FF"/>
      <color rgb="FFCCFF99"/>
      <color rgb="FF333399"/>
      <color rgb="FF003399"/>
      <color rgb="FF000099"/>
      <color rgb="FFFFFF99"/>
      <color rgb="FF0000CC"/>
      <color rgb="FF0033CC"/>
      <color rgb="FF3333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38"/>
  <sheetViews>
    <sheetView tabSelected="1" zoomScaleNormal="100" workbookViewId="0">
      <selection activeCell="E4" sqref="E4"/>
    </sheetView>
  </sheetViews>
  <sheetFormatPr defaultRowHeight="12.75" x14ac:dyDescent="0.2"/>
  <cols>
    <col min="1" max="1" width="2.42578125" style="1" customWidth="1"/>
    <col min="2" max="2" width="9.140625" style="5"/>
    <col min="3" max="3" width="9.5703125" style="5" bestFit="1" customWidth="1"/>
    <col min="4" max="4" width="6.7109375" style="1" customWidth="1"/>
    <col min="5" max="5" width="25" style="1" customWidth="1"/>
    <col min="6" max="6" width="7.7109375" style="3" bestFit="1" customWidth="1"/>
    <col min="7" max="7" width="13.42578125" style="1" bestFit="1" customWidth="1"/>
    <col min="8" max="8" width="8.28515625" style="3" bestFit="1" customWidth="1"/>
    <col min="9" max="9" width="11" style="3" bestFit="1" customWidth="1"/>
    <col min="10" max="10" width="5.7109375" style="3" bestFit="1" customWidth="1"/>
    <col min="11" max="11" width="6.7109375" style="1" customWidth="1"/>
    <col min="12" max="12" width="23" style="1" customWidth="1"/>
    <col min="13" max="13" width="5" style="2" bestFit="1" customWidth="1"/>
    <col min="14" max="16384" width="9.140625" style="1"/>
  </cols>
  <sheetData>
    <row r="2" spans="2:13" x14ac:dyDescent="0.2">
      <c r="B2" s="41" t="s">
        <v>39</v>
      </c>
      <c r="C2" s="42"/>
      <c r="E2" s="41" t="s">
        <v>267</v>
      </c>
      <c r="F2" s="43"/>
      <c r="G2" s="43"/>
      <c r="H2" s="43"/>
      <c r="I2" s="43"/>
      <c r="J2" s="42"/>
    </row>
    <row r="3" spans="2:13" x14ac:dyDescent="0.2">
      <c r="B3" s="27" t="s">
        <v>36</v>
      </c>
      <c r="C3" s="28" t="s">
        <v>35</v>
      </c>
      <c r="E3" s="29" t="s">
        <v>260</v>
      </c>
      <c r="F3" s="25" t="s">
        <v>257</v>
      </c>
      <c r="G3" s="26" t="s">
        <v>37</v>
      </c>
      <c r="H3" s="25" t="s">
        <v>258</v>
      </c>
      <c r="I3" s="25" t="s">
        <v>259</v>
      </c>
      <c r="J3" s="24" t="s">
        <v>34</v>
      </c>
      <c r="L3" s="31" t="s">
        <v>33</v>
      </c>
      <c r="M3" s="40">
        <v>8</v>
      </c>
    </row>
    <row r="4" spans="2:13" x14ac:dyDescent="0.2">
      <c r="B4" s="16">
        <v>1</v>
      </c>
      <c r="C4" s="15">
        <f t="shared" ref="C4:C17" si="0">MAX(CEILING(((26-B4)^3)/10,1),200)</f>
        <v>1563</v>
      </c>
      <c r="E4" s="37"/>
      <c r="F4" s="30">
        <f>IFERROR(VLOOKUP($E4,'Contract data'!$A$1:$C$241,2,FALSE),241)</f>
        <v>241</v>
      </c>
      <c r="G4" s="8">
        <f>IFERROR(VLOOKUP($E4,'Contract data'!$A$1:$C$241,3,FALSE),2)</f>
        <v>2</v>
      </c>
      <c r="H4" s="8">
        <f>MIN(CEILING(F4/M$3,1),M$4+1)</f>
        <v>31</v>
      </c>
      <c r="I4" s="8">
        <f t="shared" ref="I4:I33" si="1">MAX(CEILING(((26-H4+2*MAX(G4-3, 0))^3)/10,1),200)</f>
        <v>200</v>
      </c>
      <c r="J4" s="23"/>
      <c r="K4" s="6"/>
      <c r="L4" s="22" t="s">
        <v>31</v>
      </c>
      <c r="M4" s="40">
        <v>30</v>
      </c>
    </row>
    <row r="5" spans="2:13" x14ac:dyDescent="0.2">
      <c r="B5" s="16">
        <f t="shared" ref="B5:B17" si="2">B4+1</f>
        <v>2</v>
      </c>
      <c r="C5" s="15">
        <f t="shared" si="0"/>
        <v>1383</v>
      </c>
      <c r="D5" s="4"/>
      <c r="E5" s="38"/>
      <c r="F5" s="30">
        <f>IFERROR(VLOOKUP($E5,'Contract data'!$A$1:$C$241,2,FALSE),241)</f>
        <v>241</v>
      </c>
      <c r="G5" s="8">
        <f>IFERROR(VLOOKUP($E5,'Contract data'!$A$1:$C$241,3,FALSE),2)</f>
        <v>2</v>
      </c>
      <c r="H5" s="8">
        <f t="shared" ref="H5:H38" si="3">MIN(CEILING(F5/M$3,1),M$4+1)</f>
        <v>31</v>
      </c>
      <c r="I5" s="8">
        <f t="shared" si="1"/>
        <v>200</v>
      </c>
      <c r="J5" s="7"/>
      <c r="K5" s="6"/>
    </row>
    <row r="6" spans="2:13" x14ac:dyDescent="0.2">
      <c r="B6" s="16">
        <f t="shared" si="2"/>
        <v>3</v>
      </c>
      <c r="C6" s="15">
        <f t="shared" si="0"/>
        <v>1217</v>
      </c>
      <c r="D6" s="4"/>
      <c r="E6" s="38"/>
      <c r="F6" s="30">
        <f>IFERROR(VLOOKUP($E6,'Contract data'!$A$1:$C$241,2,FALSE),241)</f>
        <v>241</v>
      </c>
      <c r="G6" s="8">
        <f>IFERROR(VLOOKUP($E6,'Contract data'!$A$1:$C$241,3,FALSE),2)</f>
        <v>2</v>
      </c>
      <c r="H6" s="8">
        <f t="shared" si="3"/>
        <v>31</v>
      </c>
      <c r="I6" s="8">
        <f t="shared" si="1"/>
        <v>200</v>
      </c>
      <c r="J6" s="7"/>
      <c r="K6" s="6"/>
      <c r="L6" s="21" t="s">
        <v>28</v>
      </c>
      <c r="M6" s="20">
        <f>COUNTIF(J:J,"x")</f>
        <v>0</v>
      </c>
    </row>
    <row r="7" spans="2:13" x14ac:dyDescent="0.2">
      <c r="B7" s="16">
        <f t="shared" si="2"/>
        <v>4</v>
      </c>
      <c r="C7" s="15">
        <f t="shared" si="0"/>
        <v>1065</v>
      </c>
      <c r="D7" s="4"/>
      <c r="E7" s="38"/>
      <c r="F7" s="30">
        <f>IFERROR(VLOOKUP($E7,'Contract data'!$A$1:$C$241,2,FALSE),241)</f>
        <v>241</v>
      </c>
      <c r="G7" s="8">
        <f>IFERROR(VLOOKUP($E7,'Contract data'!$A$1:$C$241,3,FALSE),2)</f>
        <v>2</v>
      </c>
      <c r="H7" s="8">
        <f t="shared" si="3"/>
        <v>31</v>
      </c>
      <c r="I7" s="8">
        <f t="shared" si="1"/>
        <v>200</v>
      </c>
      <c r="J7" s="7"/>
      <c r="K7" s="6"/>
      <c r="L7" s="19" t="s">
        <v>26</v>
      </c>
      <c r="M7" s="18">
        <f>CEILING((SUM(C4:C16)+200*(M4-COUNT(C4:C16)))/2, 1)</f>
        <v>6680</v>
      </c>
    </row>
    <row r="8" spans="2:13" x14ac:dyDescent="0.2">
      <c r="B8" s="16">
        <f t="shared" si="2"/>
        <v>5</v>
      </c>
      <c r="C8" s="15">
        <f t="shared" si="0"/>
        <v>927</v>
      </c>
      <c r="D8" s="4"/>
      <c r="E8" s="38"/>
      <c r="F8" s="30">
        <f>IFERROR(VLOOKUP($E8,'Contract data'!$A$1:$C$241,2,FALSE),241)</f>
        <v>241</v>
      </c>
      <c r="G8" s="8">
        <f>IFERROR(VLOOKUP($E8,'Contract data'!$A$1:$C$241,3,FALSE),2)</f>
        <v>2</v>
      </c>
      <c r="H8" s="8">
        <f t="shared" si="3"/>
        <v>31</v>
      </c>
      <c r="I8" s="8">
        <f t="shared" si="1"/>
        <v>200</v>
      </c>
      <c r="J8" s="7"/>
      <c r="K8" s="6"/>
      <c r="L8" s="19" t="s">
        <v>24</v>
      </c>
      <c r="M8" s="18">
        <f>SUMIF(J:J,"x",I:I)</f>
        <v>0</v>
      </c>
    </row>
    <row r="9" spans="2:13" x14ac:dyDescent="0.2">
      <c r="B9" s="16">
        <f t="shared" si="2"/>
        <v>6</v>
      </c>
      <c r="C9" s="15">
        <f t="shared" si="0"/>
        <v>800</v>
      </c>
      <c r="D9" s="4"/>
      <c r="E9" s="38"/>
      <c r="F9" s="30">
        <f>IFERROR(VLOOKUP($E9,'Contract data'!$A$1:$C$241,2,FALSE),241)</f>
        <v>241</v>
      </c>
      <c r="G9" s="8">
        <f>IFERROR(VLOOKUP($E9,'Contract data'!$A$1:$C$241,3,FALSE),2)</f>
        <v>2</v>
      </c>
      <c r="H9" s="8">
        <f t="shared" si="3"/>
        <v>31</v>
      </c>
      <c r="I9" s="8">
        <f t="shared" si="1"/>
        <v>200</v>
      </c>
      <c r="J9" s="7"/>
      <c r="K9" s="6"/>
      <c r="L9" s="32" t="str">
        <f>IF(M8&lt;M7, "Under By (k):", "Over By (k):")</f>
        <v>Under By (k):</v>
      </c>
      <c r="M9" s="33">
        <f>ABS(M8-M7)</f>
        <v>6680</v>
      </c>
    </row>
    <row r="10" spans="2:13" x14ac:dyDescent="0.2">
      <c r="B10" s="16">
        <f t="shared" si="2"/>
        <v>7</v>
      </c>
      <c r="C10" s="15">
        <f t="shared" si="0"/>
        <v>686</v>
      </c>
      <c r="D10" s="4"/>
      <c r="E10" s="38"/>
      <c r="F10" s="30">
        <f>IFERROR(VLOOKUP($E10,'Contract data'!$A$1:$C$241,2,FALSE),241)</f>
        <v>241</v>
      </c>
      <c r="G10" s="8">
        <f>IFERROR(VLOOKUP($E10,'Contract data'!$A$1:$C$241,3,FALSE),2)</f>
        <v>2</v>
      </c>
      <c r="H10" s="8">
        <f t="shared" si="3"/>
        <v>31</v>
      </c>
      <c r="I10" s="8">
        <f t="shared" si="1"/>
        <v>200</v>
      </c>
      <c r="J10" s="7"/>
      <c r="K10" s="6"/>
    </row>
    <row r="11" spans="2:13" x14ac:dyDescent="0.2">
      <c r="B11" s="16">
        <f t="shared" si="2"/>
        <v>8</v>
      </c>
      <c r="C11" s="15">
        <f t="shared" si="0"/>
        <v>584</v>
      </c>
      <c r="D11" s="4"/>
      <c r="E11" s="38"/>
      <c r="F11" s="30">
        <f>IFERROR(VLOOKUP($E11,'Contract data'!$A$1:$C$241,2,FALSE),241)</f>
        <v>241</v>
      </c>
      <c r="G11" s="8">
        <f>IFERROR(VLOOKUP($E11,'Contract data'!$A$1:$C$241,3,FALSE),2)</f>
        <v>2</v>
      </c>
      <c r="H11" s="8">
        <f t="shared" si="3"/>
        <v>31</v>
      </c>
      <c r="I11" s="8">
        <f t="shared" si="1"/>
        <v>200</v>
      </c>
      <c r="J11" s="7"/>
      <c r="K11" s="6"/>
    </row>
    <row r="12" spans="2:13" x14ac:dyDescent="0.2">
      <c r="B12" s="16">
        <f t="shared" si="2"/>
        <v>9</v>
      </c>
      <c r="C12" s="15">
        <f t="shared" si="0"/>
        <v>492</v>
      </c>
      <c r="D12" s="4"/>
      <c r="E12" s="38"/>
      <c r="F12" s="30">
        <f>IFERROR(VLOOKUP($E12,'Contract data'!$A$1:$C$241,2,FALSE),241)</f>
        <v>241</v>
      </c>
      <c r="G12" s="8">
        <f>IFERROR(VLOOKUP($E12,'Contract data'!$A$1:$C$241,3,FALSE),2)</f>
        <v>2</v>
      </c>
      <c r="H12" s="8">
        <f t="shared" si="3"/>
        <v>31</v>
      </c>
      <c r="I12" s="8">
        <f t="shared" si="1"/>
        <v>200</v>
      </c>
      <c r="J12" s="7"/>
      <c r="K12" s="6"/>
    </row>
    <row r="13" spans="2:13" x14ac:dyDescent="0.2">
      <c r="B13" s="16">
        <f t="shared" si="2"/>
        <v>10</v>
      </c>
      <c r="C13" s="15">
        <f t="shared" si="0"/>
        <v>410</v>
      </c>
      <c r="D13" s="4"/>
      <c r="E13" s="38"/>
      <c r="F13" s="30">
        <f>IFERROR(VLOOKUP($E13,'Contract data'!$A$1:$C$241,2,FALSE),241)</f>
        <v>241</v>
      </c>
      <c r="G13" s="8">
        <f>IFERROR(VLOOKUP($E13,'Contract data'!$A$1:$C$241,3,FALSE),2)</f>
        <v>2</v>
      </c>
      <c r="H13" s="8">
        <f t="shared" si="3"/>
        <v>31</v>
      </c>
      <c r="I13" s="8">
        <f t="shared" si="1"/>
        <v>200</v>
      </c>
      <c r="J13" s="7"/>
      <c r="K13" s="6"/>
      <c r="L13" s="17" t="s">
        <v>18</v>
      </c>
    </row>
    <row r="14" spans="2:13" x14ac:dyDescent="0.2">
      <c r="B14" s="16">
        <f t="shared" si="2"/>
        <v>11</v>
      </c>
      <c r="C14" s="15">
        <f t="shared" si="0"/>
        <v>338</v>
      </c>
      <c r="D14" s="4"/>
      <c r="E14" s="38"/>
      <c r="F14" s="30">
        <f>IFERROR(VLOOKUP($E14,'Contract data'!$A$1:$C$241,2,FALSE),241)</f>
        <v>241</v>
      </c>
      <c r="G14" s="8">
        <f>IFERROR(VLOOKUP($E14,'Contract data'!$A$1:$C$241,3,FALSE),2)</f>
        <v>2</v>
      </c>
      <c r="H14" s="8">
        <f t="shared" si="3"/>
        <v>31</v>
      </c>
      <c r="I14" s="8">
        <f t="shared" si="1"/>
        <v>200</v>
      </c>
      <c r="J14" s="7"/>
      <c r="K14" s="6"/>
      <c r="L14" s="35" t="s">
        <v>264</v>
      </c>
    </row>
    <row r="15" spans="2:13" x14ac:dyDescent="0.2">
      <c r="B15" s="16">
        <f t="shared" si="2"/>
        <v>12</v>
      </c>
      <c r="C15" s="15">
        <f t="shared" si="0"/>
        <v>275</v>
      </c>
      <c r="D15" s="4"/>
      <c r="E15" s="38"/>
      <c r="F15" s="30">
        <f>IFERROR(VLOOKUP($E15,'Contract data'!$A$1:$C$241,2,FALSE),241)</f>
        <v>241</v>
      </c>
      <c r="G15" s="8">
        <f>IFERROR(VLOOKUP($E15,'Contract data'!$A$1:$C$241,3,FALSE),2)</f>
        <v>2</v>
      </c>
      <c r="H15" s="8">
        <f t="shared" si="3"/>
        <v>31</v>
      </c>
      <c r="I15" s="8">
        <f t="shared" si="1"/>
        <v>200</v>
      </c>
      <c r="J15" s="7"/>
      <c r="K15" s="6"/>
      <c r="L15" s="35" t="s">
        <v>263</v>
      </c>
    </row>
    <row r="16" spans="2:13" x14ac:dyDescent="0.2">
      <c r="B16" s="16">
        <f t="shared" si="2"/>
        <v>13</v>
      </c>
      <c r="C16" s="15">
        <f t="shared" si="0"/>
        <v>220</v>
      </c>
      <c r="D16" s="4"/>
      <c r="E16" s="38"/>
      <c r="F16" s="30">
        <f>IFERROR(VLOOKUP($E16,'Contract data'!$A$1:$C$241,2,FALSE),241)</f>
        <v>241</v>
      </c>
      <c r="G16" s="8">
        <f>IFERROR(VLOOKUP($E16,'Contract data'!$A$1:$C$241,3,FALSE),2)</f>
        <v>2</v>
      </c>
      <c r="H16" s="8">
        <f t="shared" si="3"/>
        <v>31</v>
      </c>
      <c r="I16" s="8">
        <f t="shared" si="1"/>
        <v>200</v>
      </c>
      <c r="J16" s="7"/>
      <c r="K16" s="6"/>
      <c r="L16" s="35" t="s">
        <v>265</v>
      </c>
    </row>
    <row r="17" spans="2:12" x14ac:dyDescent="0.2">
      <c r="B17" s="16">
        <f t="shared" si="2"/>
        <v>14</v>
      </c>
      <c r="C17" s="15">
        <f t="shared" si="0"/>
        <v>200</v>
      </c>
      <c r="D17" s="4"/>
      <c r="E17" s="38"/>
      <c r="F17" s="30">
        <f>IFERROR(VLOOKUP($E17,'Contract data'!$A$1:$C$241,2,FALSE),241)</f>
        <v>241</v>
      </c>
      <c r="G17" s="8">
        <f>IFERROR(VLOOKUP($E17,'Contract data'!$A$1:$C$241,3,FALSE),2)</f>
        <v>2</v>
      </c>
      <c r="H17" s="8">
        <f t="shared" si="3"/>
        <v>31</v>
      </c>
      <c r="I17" s="8">
        <f t="shared" si="1"/>
        <v>200</v>
      </c>
      <c r="J17" s="7"/>
      <c r="K17" s="6"/>
      <c r="L17" s="12" t="s">
        <v>13</v>
      </c>
    </row>
    <row r="18" spans="2:12" x14ac:dyDescent="0.2">
      <c r="B18" s="14" t="s">
        <v>12</v>
      </c>
      <c r="C18" s="13">
        <f>C17</f>
        <v>200</v>
      </c>
      <c r="D18" s="4"/>
      <c r="E18" s="38"/>
      <c r="F18" s="30">
        <f>IFERROR(VLOOKUP($E18,'Contract data'!$A$1:$C$241,2,FALSE),241)</f>
        <v>241</v>
      </c>
      <c r="G18" s="8">
        <f>IFERROR(VLOOKUP($E18,'Contract data'!$A$1:$C$241,3,FALSE),2)</f>
        <v>2</v>
      </c>
      <c r="H18" s="8">
        <f t="shared" si="3"/>
        <v>31</v>
      </c>
      <c r="I18" s="8">
        <f t="shared" si="1"/>
        <v>200</v>
      </c>
      <c r="J18" s="7"/>
      <c r="K18" s="6"/>
      <c r="L18" s="12" t="s">
        <v>10</v>
      </c>
    </row>
    <row r="19" spans="2:12" x14ac:dyDescent="0.2">
      <c r="D19" s="4"/>
      <c r="E19" s="38"/>
      <c r="F19" s="30">
        <f>IFERROR(VLOOKUP($E19,'Contract data'!$A$1:$C$241,2,FALSE),241)</f>
        <v>241</v>
      </c>
      <c r="G19" s="8">
        <f>IFERROR(VLOOKUP($E19,'Contract data'!$A$1:$C$241,3,FALSE),2)</f>
        <v>2</v>
      </c>
      <c r="H19" s="8">
        <f t="shared" si="3"/>
        <v>31</v>
      </c>
      <c r="I19" s="8">
        <f t="shared" si="1"/>
        <v>200</v>
      </c>
      <c r="J19" s="7"/>
      <c r="K19" s="6"/>
    </row>
    <row r="20" spans="2:12" x14ac:dyDescent="0.2">
      <c r="D20" s="4"/>
      <c r="E20" s="38"/>
      <c r="F20" s="30">
        <f>IFERROR(VLOOKUP($E20,'Contract data'!$A$1:$C$241,2,FALSE),241)</f>
        <v>241</v>
      </c>
      <c r="G20" s="8">
        <f>IFERROR(VLOOKUP($E20,'Contract data'!$A$1:$C$241,3,FALSE),2)</f>
        <v>2</v>
      </c>
      <c r="H20" s="8">
        <f t="shared" si="3"/>
        <v>31</v>
      </c>
      <c r="I20" s="8">
        <f t="shared" si="1"/>
        <v>200</v>
      </c>
      <c r="J20" s="7"/>
      <c r="K20" s="6"/>
      <c r="L20" s="11" t="s">
        <v>7</v>
      </c>
    </row>
    <row r="21" spans="2:12" x14ac:dyDescent="0.2">
      <c r="D21" s="4"/>
      <c r="E21" s="38"/>
      <c r="F21" s="30">
        <f>IFERROR(VLOOKUP($E21,'Contract data'!$A$1:$C$241,2,FALSE),241)</f>
        <v>241</v>
      </c>
      <c r="G21" s="8">
        <f>IFERROR(VLOOKUP($E21,'Contract data'!$A$1:$C$241,3,FALSE),2)</f>
        <v>2</v>
      </c>
      <c r="H21" s="8">
        <f t="shared" si="3"/>
        <v>31</v>
      </c>
      <c r="I21" s="8">
        <f t="shared" si="1"/>
        <v>200</v>
      </c>
      <c r="J21" s="7"/>
      <c r="K21" s="6"/>
      <c r="L21" s="35" t="s">
        <v>261</v>
      </c>
    </row>
    <row r="22" spans="2:12" x14ac:dyDescent="0.2">
      <c r="D22" s="4"/>
      <c r="E22" s="38"/>
      <c r="F22" s="30">
        <f>IFERROR(VLOOKUP($E22,'Contract data'!$A$1:$C$241,2,FALSE),241)</f>
        <v>241</v>
      </c>
      <c r="G22" s="8">
        <f>IFERROR(VLOOKUP($E22,'Contract data'!$A$1:$C$241,3,FALSE),2)</f>
        <v>2</v>
      </c>
      <c r="H22" s="8">
        <f t="shared" si="3"/>
        <v>31</v>
      </c>
      <c r="I22" s="8">
        <f t="shared" si="1"/>
        <v>200</v>
      </c>
      <c r="J22" s="7"/>
      <c r="K22" s="6"/>
      <c r="L22" s="36" t="s">
        <v>262</v>
      </c>
    </row>
    <row r="23" spans="2:12" x14ac:dyDescent="0.2">
      <c r="D23" s="4"/>
      <c r="E23" s="38"/>
      <c r="F23" s="30">
        <f>IFERROR(VLOOKUP($E23,'Contract data'!$A$1:$C$241,2,FALSE),241)</f>
        <v>241</v>
      </c>
      <c r="G23" s="8">
        <f>IFERROR(VLOOKUP($E23,'Contract data'!$A$1:$C$241,3,FALSE),2)</f>
        <v>2</v>
      </c>
      <c r="H23" s="8">
        <f t="shared" si="3"/>
        <v>31</v>
      </c>
      <c r="I23" s="8">
        <f t="shared" si="1"/>
        <v>200</v>
      </c>
      <c r="J23" s="7"/>
      <c r="K23" s="6"/>
      <c r="L23" s="10" t="s">
        <v>5</v>
      </c>
    </row>
    <row r="24" spans="2:12" x14ac:dyDescent="0.2">
      <c r="D24" s="4"/>
      <c r="E24" s="38"/>
      <c r="F24" s="30">
        <f>IFERROR(VLOOKUP($E24,'Contract data'!$A$1:$C$241,2,FALSE),241)</f>
        <v>241</v>
      </c>
      <c r="G24" s="8">
        <f>IFERROR(VLOOKUP($E24,'Contract data'!$A$1:$C$241,3,FALSE),2)</f>
        <v>2</v>
      </c>
      <c r="H24" s="8">
        <f t="shared" si="3"/>
        <v>31</v>
      </c>
      <c r="I24" s="8">
        <f t="shared" si="1"/>
        <v>200</v>
      </c>
      <c r="J24" s="7"/>
      <c r="K24" s="6"/>
      <c r="L24" s="36" t="s">
        <v>266</v>
      </c>
    </row>
    <row r="25" spans="2:12" x14ac:dyDescent="0.2">
      <c r="D25" s="4"/>
      <c r="E25" s="38"/>
      <c r="F25" s="30">
        <f>IFERROR(VLOOKUP($E25,'Contract data'!$A$1:$C$241,2,FALSE),241)</f>
        <v>241</v>
      </c>
      <c r="G25" s="8">
        <f>IFERROR(VLOOKUP($E25,'Contract data'!$A$1:$C$241,3,FALSE),2)</f>
        <v>2</v>
      </c>
      <c r="H25" s="8">
        <f t="shared" si="3"/>
        <v>31</v>
      </c>
      <c r="I25" s="8">
        <f t="shared" si="1"/>
        <v>200</v>
      </c>
      <c r="J25" s="7"/>
      <c r="K25" s="6"/>
      <c r="L25" s="9"/>
    </row>
    <row r="26" spans="2:12" x14ac:dyDescent="0.2">
      <c r="D26" s="4"/>
      <c r="E26" s="38"/>
      <c r="F26" s="30">
        <f>IFERROR(VLOOKUP($E26,'Contract data'!$A$1:$C$241,2,FALSE),241)</f>
        <v>241</v>
      </c>
      <c r="G26" s="8">
        <f>IFERROR(VLOOKUP($E26,'Contract data'!$A$1:$C$241,3,FALSE),2)</f>
        <v>2</v>
      </c>
      <c r="H26" s="8">
        <f t="shared" si="3"/>
        <v>31</v>
      </c>
      <c r="I26" s="8">
        <f t="shared" si="1"/>
        <v>200</v>
      </c>
      <c r="J26" s="7"/>
      <c r="K26" s="6"/>
    </row>
    <row r="27" spans="2:12" x14ac:dyDescent="0.2">
      <c r="D27" s="4"/>
      <c r="E27" s="39"/>
      <c r="F27" s="30">
        <f>IFERROR(VLOOKUP($E27,'Contract data'!$A$1:$C$241,2,FALSE),241)</f>
        <v>241</v>
      </c>
      <c r="G27" s="8">
        <f>IFERROR(VLOOKUP($E27,'Contract data'!$A$1:$C$241,3,FALSE),2)</f>
        <v>2</v>
      </c>
      <c r="H27" s="8">
        <f t="shared" si="3"/>
        <v>31</v>
      </c>
      <c r="I27" s="8">
        <f t="shared" si="1"/>
        <v>200</v>
      </c>
      <c r="J27" s="7"/>
      <c r="K27" s="6"/>
    </row>
    <row r="28" spans="2:12" x14ac:dyDescent="0.2">
      <c r="D28" s="4"/>
      <c r="E28" s="38"/>
      <c r="F28" s="30">
        <f>IFERROR(VLOOKUP($E28,'Contract data'!$A$1:$C$241,2,FALSE),241)</f>
        <v>241</v>
      </c>
      <c r="G28" s="8">
        <f>IFERROR(VLOOKUP($E28,'Contract data'!$A$1:$C$241,3,FALSE),2)</f>
        <v>2</v>
      </c>
      <c r="H28" s="8">
        <f t="shared" si="3"/>
        <v>31</v>
      </c>
      <c r="I28" s="8">
        <f t="shared" si="1"/>
        <v>200</v>
      </c>
      <c r="J28" s="7"/>
      <c r="K28" s="6"/>
    </row>
    <row r="29" spans="2:12" x14ac:dyDescent="0.2">
      <c r="D29" s="4"/>
      <c r="E29" s="38"/>
      <c r="F29" s="30">
        <f>IFERROR(VLOOKUP($E29,'Contract data'!$A$1:$C$241,2,FALSE),241)</f>
        <v>241</v>
      </c>
      <c r="G29" s="8">
        <f>IFERROR(VLOOKUP($E29,'Contract data'!$A$1:$C$241,3,FALSE),2)</f>
        <v>2</v>
      </c>
      <c r="H29" s="8">
        <f t="shared" si="3"/>
        <v>31</v>
      </c>
      <c r="I29" s="8">
        <f t="shared" si="1"/>
        <v>200</v>
      </c>
      <c r="J29" s="7"/>
      <c r="K29" s="6"/>
    </row>
    <row r="30" spans="2:12" x14ac:dyDescent="0.2">
      <c r="E30" s="39"/>
      <c r="F30" s="30">
        <f>IFERROR(VLOOKUP($E30,'Contract data'!$A$1:$C$241,2,FALSE),241)</f>
        <v>241</v>
      </c>
      <c r="G30" s="8">
        <f>IFERROR(VLOOKUP($E30,'Contract data'!$A$1:$C$241,3,FALSE),2)</f>
        <v>2</v>
      </c>
      <c r="H30" s="8">
        <f t="shared" si="3"/>
        <v>31</v>
      </c>
      <c r="I30" s="8">
        <f t="shared" si="1"/>
        <v>200</v>
      </c>
      <c r="J30" s="7"/>
      <c r="K30" s="6"/>
    </row>
    <row r="31" spans="2:12" x14ac:dyDescent="0.2">
      <c r="E31" s="39"/>
      <c r="F31" s="30">
        <f>IFERROR(VLOOKUP($E31,'Contract data'!$A$1:$C$241,2,FALSE),241)</f>
        <v>241</v>
      </c>
      <c r="G31" s="8">
        <f>IFERROR(VLOOKUP($E31,'Contract data'!$A$1:$C$241,3,FALSE),2)</f>
        <v>2</v>
      </c>
      <c r="H31" s="8">
        <f t="shared" si="3"/>
        <v>31</v>
      </c>
      <c r="I31" s="8">
        <f t="shared" si="1"/>
        <v>200</v>
      </c>
      <c r="J31" s="7"/>
      <c r="K31" s="6"/>
    </row>
    <row r="32" spans="2:12" x14ac:dyDescent="0.2">
      <c r="E32" s="38"/>
      <c r="F32" s="30">
        <f>IFERROR(VLOOKUP($E32,'Contract data'!$A$1:$C$241,2,FALSE),241)</f>
        <v>241</v>
      </c>
      <c r="G32" s="8">
        <f>IFERROR(VLOOKUP($E32,'Contract data'!$A$1:$C$241,3,FALSE),2)</f>
        <v>2</v>
      </c>
      <c r="H32" s="8">
        <f t="shared" si="3"/>
        <v>31</v>
      </c>
      <c r="I32" s="8">
        <f t="shared" si="1"/>
        <v>200</v>
      </c>
      <c r="J32" s="7"/>
      <c r="K32" s="6"/>
    </row>
    <row r="33" spans="5:11" x14ac:dyDescent="0.2">
      <c r="E33" s="39"/>
      <c r="F33" s="30">
        <f>IFERROR(VLOOKUP($E33,'Contract data'!$A$1:$C$241,2,FALSE),241)</f>
        <v>241</v>
      </c>
      <c r="G33" s="8">
        <f>IFERROR(VLOOKUP($E33,'Contract data'!$A$1:$C$241,3,FALSE),2)</f>
        <v>2</v>
      </c>
      <c r="H33" s="8">
        <f t="shared" si="3"/>
        <v>31</v>
      </c>
      <c r="I33" s="8">
        <f t="shared" si="1"/>
        <v>200</v>
      </c>
      <c r="J33" s="7"/>
      <c r="K33" s="6"/>
    </row>
    <row r="34" spans="5:11" x14ac:dyDescent="0.2">
      <c r="E34" s="39"/>
      <c r="F34" s="30">
        <f>IFERROR(VLOOKUP($E34,'Contract data'!$A$1:$C$241,2,FALSE),241)</f>
        <v>241</v>
      </c>
      <c r="G34" s="8">
        <f>IFERROR(VLOOKUP($E34,'Contract data'!$A$1:$C$241,3,FALSE),2)</f>
        <v>2</v>
      </c>
      <c r="H34" s="8">
        <f t="shared" si="3"/>
        <v>31</v>
      </c>
      <c r="I34" s="8">
        <f t="shared" ref="I34:I38" si="4">MAX(CEILING(((26-H34+2*MAX(G34-3, 0))^3)/10,1),200)</f>
        <v>200</v>
      </c>
      <c r="J34" s="7"/>
      <c r="K34" s="6"/>
    </row>
    <row r="35" spans="5:11" x14ac:dyDescent="0.2">
      <c r="E35" s="39"/>
      <c r="F35" s="30">
        <f>IFERROR(VLOOKUP($E35,'Contract data'!$A$1:$C$241,2,FALSE),241)</f>
        <v>241</v>
      </c>
      <c r="G35" s="8">
        <f>IFERROR(VLOOKUP($E35,'Contract data'!$A$1:$C$241,3,FALSE),2)</f>
        <v>2</v>
      </c>
      <c r="H35" s="8">
        <f t="shared" si="3"/>
        <v>31</v>
      </c>
      <c r="I35" s="8">
        <f t="shared" si="4"/>
        <v>200</v>
      </c>
      <c r="J35" s="7"/>
      <c r="K35" s="6"/>
    </row>
    <row r="36" spans="5:11" x14ac:dyDescent="0.2">
      <c r="E36" s="38"/>
      <c r="F36" s="30">
        <f>IFERROR(VLOOKUP($E36,'Contract data'!$A$1:$C$241,2,FALSE),241)</f>
        <v>241</v>
      </c>
      <c r="G36" s="8">
        <f>IFERROR(VLOOKUP($E36,'Contract data'!$A$1:$C$241,3,FALSE),2)</f>
        <v>2</v>
      </c>
      <c r="H36" s="8">
        <f t="shared" si="3"/>
        <v>31</v>
      </c>
      <c r="I36" s="8">
        <f t="shared" si="4"/>
        <v>200</v>
      </c>
      <c r="J36" s="7"/>
      <c r="K36" s="6"/>
    </row>
    <row r="37" spans="5:11" x14ac:dyDescent="0.2">
      <c r="E37" s="39"/>
      <c r="F37" s="30">
        <f>IFERROR(VLOOKUP($E37,'Contract data'!$A$1:$C$241,2,FALSE),241)</f>
        <v>241</v>
      </c>
      <c r="G37" s="8">
        <f>IFERROR(VLOOKUP($E37,'Contract data'!$A$1:$C$241,3,FALSE),2)</f>
        <v>2</v>
      </c>
      <c r="H37" s="8">
        <f t="shared" si="3"/>
        <v>31</v>
      </c>
      <c r="I37" s="8">
        <f t="shared" si="4"/>
        <v>200</v>
      </c>
      <c r="J37" s="7"/>
      <c r="K37" s="6"/>
    </row>
    <row r="38" spans="5:11" x14ac:dyDescent="0.2">
      <c r="E38" s="39"/>
      <c r="F38" s="30">
        <f>IFERROR(VLOOKUP($E38,'Contract data'!$A$1:$C$241,2,FALSE),241)</f>
        <v>241</v>
      </c>
      <c r="G38" s="8">
        <f>IFERROR(VLOOKUP($E38,'Contract data'!$A$1:$C$241,3,FALSE),2)</f>
        <v>2</v>
      </c>
      <c r="H38" s="8">
        <f t="shared" si="3"/>
        <v>31</v>
      </c>
      <c r="I38" s="8">
        <f t="shared" si="4"/>
        <v>200</v>
      </c>
      <c r="J38" s="7"/>
      <c r="K38" s="6"/>
    </row>
  </sheetData>
  <mergeCells count="2">
    <mergeCell ref="B2:C2"/>
    <mergeCell ref="E2:J2"/>
  </mergeCells>
  <conditionalFormatting sqref="G4:G38">
    <cfRule type="cellIs" dxfId="1" priority="1" stopIfTrue="1" operator="greaterThan">
      <formula>3</formula>
    </cfRule>
    <cfRule type="cellIs" dxfId="0" priority="2" stopIfTrue="1" operator="equal">
      <formula>3</formula>
    </cfRule>
  </conditionalFormatting>
  <pageMargins left="0.75" right="0.75" top="1" bottom="1" header="0.5" footer="0.5"/>
  <pageSetup orientation="portrait" horizontalDpi="4294967293"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1"/>
  <sheetViews>
    <sheetView workbookViewId="0">
      <pane ySplit="1" topLeftCell="A2" activePane="bottomLeft" state="frozen"/>
      <selection pane="bottomLeft" activeCell="A2" sqref="A2"/>
    </sheetView>
  </sheetViews>
  <sheetFormatPr defaultRowHeight="12.75" x14ac:dyDescent="0.2"/>
  <cols>
    <col min="1" max="1" width="23.140625" bestFit="1" customWidth="1"/>
    <col min="2" max="2" width="15" bestFit="1" customWidth="1"/>
    <col min="3" max="3" width="19.85546875" bestFit="1" customWidth="1"/>
  </cols>
  <sheetData>
    <row r="1" spans="1:3" x14ac:dyDescent="0.2">
      <c r="A1" t="s">
        <v>38</v>
      </c>
      <c r="B1" s="34" t="s">
        <v>269</v>
      </c>
      <c r="C1" s="34" t="s">
        <v>268</v>
      </c>
    </row>
    <row r="2" spans="1:3" x14ac:dyDescent="0.2">
      <c r="A2" t="s">
        <v>40</v>
      </c>
      <c r="B2">
        <v>184</v>
      </c>
      <c r="C2">
        <v>2</v>
      </c>
    </row>
    <row r="3" spans="1:3" x14ac:dyDescent="0.2">
      <c r="A3" t="s">
        <v>41</v>
      </c>
      <c r="B3">
        <v>225</v>
      </c>
      <c r="C3">
        <v>2</v>
      </c>
    </row>
    <row r="4" spans="1:3" x14ac:dyDescent="0.2">
      <c r="A4" t="s">
        <v>42</v>
      </c>
      <c r="B4">
        <v>167</v>
      </c>
      <c r="C4">
        <v>2</v>
      </c>
    </row>
    <row r="5" spans="1:3" x14ac:dyDescent="0.2">
      <c r="A5" t="s">
        <v>0</v>
      </c>
      <c r="B5">
        <v>204</v>
      </c>
      <c r="C5">
        <v>2</v>
      </c>
    </row>
    <row r="6" spans="1:3" x14ac:dyDescent="0.2">
      <c r="A6" t="s">
        <v>43</v>
      </c>
      <c r="B6">
        <v>159</v>
      </c>
      <c r="C6">
        <v>2</v>
      </c>
    </row>
    <row r="7" spans="1:3" x14ac:dyDescent="0.2">
      <c r="A7" t="s">
        <v>44</v>
      </c>
      <c r="B7">
        <v>119</v>
      </c>
      <c r="C7">
        <v>3</v>
      </c>
    </row>
    <row r="8" spans="1:3" x14ac:dyDescent="0.2">
      <c r="A8" t="s">
        <v>32</v>
      </c>
      <c r="B8">
        <v>5</v>
      </c>
      <c r="C8">
        <v>4</v>
      </c>
    </row>
    <row r="9" spans="1:3" x14ac:dyDescent="0.2">
      <c r="A9" t="s">
        <v>45</v>
      </c>
      <c r="B9">
        <v>52</v>
      </c>
      <c r="C9">
        <v>3</v>
      </c>
    </row>
    <row r="10" spans="1:3" x14ac:dyDescent="0.2">
      <c r="A10" t="s">
        <v>46</v>
      </c>
      <c r="B10">
        <v>218</v>
      </c>
      <c r="C10">
        <v>2</v>
      </c>
    </row>
    <row r="11" spans="1:3" x14ac:dyDescent="0.2">
      <c r="A11" t="s">
        <v>47</v>
      </c>
      <c r="B11">
        <v>161</v>
      </c>
      <c r="C11">
        <v>2</v>
      </c>
    </row>
    <row r="12" spans="1:3" x14ac:dyDescent="0.2">
      <c r="A12" t="s">
        <v>48</v>
      </c>
      <c r="B12">
        <v>137</v>
      </c>
      <c r="C12">
        <v>2</v>
      </c>
    </row>
    <row r="13" spans="1:3" x14ac:dyDescent="0.2">
      <c r="A13" t="s">
        <v>49</v>
      </c>
      <c r="B13">
        <v>197</v>
      </c>
      <c r="C13">
        <v>4</v>
      </c>
    </row>
    <row r="14" spans="1:3" x14ac:dyDescent="0.2">
      <c r="A14" t="s">
        <v>50</v>
      </c>
      <c r="B14">
        <v>210</v>
      </c>
      <c r="C14">
        <v>2</v>
      </c>
    </row>
    <row r="15" spans="1:3" x14ac:dyDescent="0.2">
      <c r="A15" t="s">
        <v>51</v>
      </c>
      <c r="B15">
        <v>171</v>
      </c>
      <c r="C15">
        <v>2</v>
      </c>
    </row>
    <row r="16" spans="1:3" x14ac:dyDescent="0.2">
      <c r="A16" t="s">
        <v>52</v>
      </c>
      <c r="B16">
        <v>189</v>
      </c>
      <c r="C16">
        <v>2</v>
      </c>
    </row>
    <row r="17" spans="1:3" x14ac:dyDescent="0.2">
      <c r="A17" t="s">
        <v>53</v>
      </c>
      <c r="B17">
        <v>198</v>
      </c>
      <c r="C17">
        <v>2</v>
      </c>
    </row>
    <row r="18" spans="1:3" x14ac:dyDescent="0.2">
      <c r="A18" t="s">
        <v>54</v>
      </c>
      <c r="B18">
        <v>66</v>
      </c>
      <c r="C18">
        <v>2</v>
      </c>
    </row>
    <row r="19" spans="1:3" x14ac:dyDescent="0.2">
      <c r="A19" t="s">
        <v>55</v>
      </c>
      <c r="B19">
        <v>220</v>
      </c>
      <c r="C19">
        <v>2</v>
      </c>
    </row>
    <row r="20" spans="1:3" x14ac:dyDescent="0.2">
      <c r="A20" t="s">
        <v>56</v>
      </c>
      <c r="B20">
        <v>202</v>
      </c>
      <c r="C20">
        <v>2</v>
      </c>
    </row>
    <row r="21" spans="1:3" x14ac:dyDescent="0.2">
      <c r="A21" t="s">
        <v>57</v>
      </c>
      <c r="B21">
        <v>194</v>
      </c>
      <c r="C21">
        <v>2</v>
      </c>
    </row>
    <row r="22" spans="1:3" x14ac:dyDescent="0.2">
      <c r="A22" t="s">
        <v>58</v>
      </c>
      <c r="B22">
        <v>19</v>
      </c>
      <c r="C22">
        <v>4</v>
      </c>
    </row>
    <row r="23" spans="1:3" x14ac:dyDescent="0.2">
      <c r="A23" t="s">
        <v>59</v>
      </c>
      <c r="B23">
        <v>57</v>
      </c>
      <c r="C23">
        <v>4</v>
      </c>
    </row>
    <row r="24" spans="1:3" x14ac:dyDescent="0.2">
      <c r="A24" t="s">
        <v>60</v>
      </c>
      <c r="B24">
        <v>93</v>
      </c>
      <c r="C24">
        <v>3</v>
      </c>
    </row>
    <row r="25" spans="1:3" x14ac:dyDescent="0.2">
      <c r="A25" t="s">
        <v>61</v>
      </c>
      <c r="B25">
        <v>56</v>
      </c>
      <c r="C25">
        <v>2</v>
      </c>
    </row>
    <row r="26" spans="1:3" x14ac:dyDescent="0.2">
      <c r="A26" t="s">
        <v>62</v>
      </c>
      <c r="B26">
        <v>84</v>
      </c>
      <c r="C26">
        <v>2</v>
      </c>
    </row>
    <row r="27" spans="1:3" x14ac:dyDescent="0.2">
      <c r="A27" t="s">
        <v>6</v>
      </c>
      <c r="B27">
        <v>114</v>
      </c>
      <c r="C27">
        <v>5</v>
      </c>
    </row>
    <row r="28" spans="1:3" x14ac:dyDescent="0.2">
      <c r="A28" t="s">
        <v>63</v>
      </c>
      <c r="B28">
        <v>125</v>
      </c>
      <c r="C28">
        <v>2</v>
      </c>
    </row>
    <row r="29" spans="1:3" x14ac:dyDescent="0.2">
      <c r="A29" t="s">
        <v>16</v>
      </c>
      <c r="B29">
        <v>74</v>
      </c>
      <c r="C29">
        <v>3</v>
      </c>
    </row>
    <row r="30" spans="1:3" x14ac:dyDescent="0.2">
      <c r="A30" t="s">
        <v>64</v>
      </c>
      <c r="B30">
        <v>96</v>
      </c>
      <c r="C30">
        <v>2</v>
      </c>
    </row>
    <row r="31" spans="1:3" x14ac:dyDescent="0.2">
      <c r="A31" t="s">
        <v>65</v>
      </c>
      <c r="B31">
        <v>86</v>
      </c>
      <c r="C31">
        <v>2</v>
      </c>
    </row>
    <row r="32" spans="1:3" x14ac:dyDescent="0.2">
      <c r="A32" t="s">
        <v>66</v>
      </c>
      <c r="B32">
        <v>173</v>
      </c>
      <c r="C32">
        <v>4</v>
      </c>
    </row>
    <row r="33" spans="1:3" x14ac:dyDescent="0.2">
      <c r="A33" t="s">
        <v>67</v>
      </c>
      <c r="B33">
        <v>120</v>
      </c>
      <c r="C33">
        <v>3</v>
      </c>
    </row>
    <row r="34" spans="1:3" x14ac:dyDescent="0.2">
      <c r="A34" t="s">
        <v>68</v>
      </c>
      <c r="B34">
        <v>102</v>
      </c>
      <c r="C34">
        <v>2</v>
      </c>
    </row>
    <row r="35" spans="1:3" x14ac:dyDescent="0.2">
      <c r="A35" t="s">
        <v>69</v>
      </c>
      <c r="B35">
        <v>145</v>
      </c>
      <c r="C35">
        <v>2</v>
      </c>
    </row>
    <row r="36" spans="1:3" x14ac:dyDescent="0.2">
      <c r="A36" t="s">
        <v>70</v>
      </c>
      <c r="B36">
        <v>207</v>
      </c>
      <c r="C36">
        <v>3</v>
      </c>
    </row>
    <row r="37" spans="1:3" x14ac:dyDescent="0.2">
      <c r="A37" t="s">
        <v>71</v>
      </c>
      <c r="B37">
        <v>131</v>
      </c>
      <c r="C37">
        <v>2</v>
      </c>
    </row>
    <row r="38" spans="1:3" x14ac:dyDescent="0.2">
      <c r="A38" t="s">
        <v>72</v>
      </c>
      <c r="B38">
        <v>182</v>
      </c>
      <c r="C38">
        <v>4</v>
      </c>
    </row>
    <row r="39" spans="1:3" x14ac:dyDescent="0.2">
      <c r="A39" t="s">
        <v>73</v>
      </c>
      <c r="B39">
        <v>67</v>
      </c>
      <c r="C39">
        <v>2</v>
      </c>
    </row>
    <row r="40" spans="1:3" x14ac:dyDescent="0.2">
      <c r="A40" t="s">
        <v>9</v>
      </c>
      <c r="B40">
        <v>106</v>
      </c>
      <c r="C40">
        <v>3</v>
      </c>
    </row>
    <row r="41" spans="1:3" x14ac:dyDescent="0.2">
      <c r="A41" t="s">
        <v>74</v>
      </c>
      <c r="B41">
        <v>39</v>
      </c>
      <c r="C41">
        <v>3</v>
      </c>
    </row>
    <row r="42" spans="1:3" x14ac:dyDescent="0.2">
      <c r="A42" t="s">
        <v>75</v>
      </c>
      <c r="B42">
        <v>193</v>
      </c>
      <c r="C42">
        <v>2</v>
      </c>
    </row>
    <row r="43" spans="1:3" x14ac:dyDescent="0.2">
      <c r="A43" t="s">
        <v>76</v>
      </c>
      <c r="B43">
        <v>150</v>
      </c>
      <c r="C43">
        <v>2</v>
      </c>
    </row>
    <row r="44" spans="1:3" x14ac:dyDescent="0.2">
      <c r="A44" t="s">
        <v>77</v>
      </c>
      <c r="B44">
        <v>90</v>
      </c>
      <c r="C44">
        <v>2</v>
      </c>
    </row>
    <row r="45" spans="1:3" x14ac:dyDescent="0.2">
      <c r="A45" t="s">
        <v>78</v>
      </c>
      <c r="B45">
        <v>117</v>
      </c>
      <c r="C45">
        <v>4</v>
      </c>
    </row>
    <row r="46" spans="1:3" x14ac:dyDescent="0.2">
      <c r="A46" t="s">
        <v>79</v>
      </c>
      <c r="B46">
        <v>140</v>
      </c>
      <c r="C46">
        <v>2</v>
      </c>
    </row>
    <row r="47" spans="1:3" x14ac:dyDescent="0.2">
      <c r="A47" t="s">
        <v>80</v>
      </c>
      <c r="B47">
        <v>94</v>
      </c>
      <c r="C47">
        <v>2</v>
      </c>
    </row>
    <row r="48" spans="1:3" x14ac:dyDescent="0.2">
      <c r="A48" t="s">
        <v>81</v>
      </c>
      <c r="B48">
        <v>11</v>
      </c>
      <c r="C48">
        <v>3</v>
      </c>
    </row>
    <row r="49" spans="1:3" x14ac:dyDescent="0.2">
      <c r="A49" t="s">
        <v>82</v>
      </c>
      <c r="B49">
        <v>176</v>
      </c>
      <c r="C49">
        <v>2</v>
      </c>
    </row>
    <row r="50" spans="1:3" x14ac:dyDescent="0.2">
      <c r="A50" t="s">
        <v>83</v>
      </c>
      <c r="B50">
        <v>224</v>
      </c>
      <c r="C50">
        <v>2</v>
      </c>
    </row>
    <row r="51" spans="1:3" x14ac:dyDescent="0.2">
      <c r="A51" t="s">
        <v>84</v>
      </c>
      <c r="B51">
        <v>18</v>
      </c>
      <c r="C51">
        <v>2</v>
      </c>
    </row>
    <row r="52" spans="1:3" x14ac:dyDescent="0.2">
      <c r="A52" t="s">
        <v>85</v>
      </c>
      <c r="B52">
        <v>16</v>
      </c>
      <c r="C52">
        <v>3</v>
      </c>
    </row>
    <row r="53" spans="1:3" x14ac:dyDescent="0.2">
      <c r="A53" t="s">
        <v>22</v>
      </c>
      <c r="B53">
        <v>119</v>
      </c>
      <c r="C53">
        <v>2</v>
      </c>
    </row>
    <row r="54" spans="1:3" x14ac:dyDescent="0.2">
      <c r="A54" t="s">
        <v>86</v>
      </c>
      <c r="B54">
        <v>166</v>
      </c>
      <c r="C54">
        <v>2</v>
      </c>
    </row>
    <row r="55" spans="1:3" x14ac:dyDescent="0.2">
      <c r="A55" t="s">
        <v>87</v>
      </c>
      <c r="B55">
        <v>241</v>
      </c>
      <c r="C55">
        <v>3</v>
      </c>
    </row>
    <row r="56" spans="1:3" x14ac:dyDescent="0.2">
      <c r="A56" t="s">
        <v>88</v>
      </c>
      <c r="B56">
        <v>151</v>
      </c>
      <c r="C56">
        <v>2</v>
      </c>
    </row>
    <row r="57" spans="1:3" x14ac:dyDescent="0.2">
      <c r="A57" t="s">
        <v>3</v>
      </c>
      <c r="B57">
        <v>108</v>
      </c>
      <c r="C57">
        <v>2</v>
      </c>
    </row>
    <row r="58" spans="1:3" x14ac:dyDescent="0.2">
      <c r="A58" t="s">
        <v>29</v>
      </c>
      <c r="B58">
        <v>35</v>
      </c>
      <c r="C58">
        <v>2</v>
      </c>
    </row>
    <row r="59" spans="1:3" x14ac:dyDescent="0.2">
      <c r="A59" t="s">
        <v>89</v>
      </c>
      <c r="B59">
        <v>241</v>
      </c>
      <c r="C59">
        <v>3</v>
      </c>
    </row>
    <row r="60" spans="1:3" x14ac:dyDescent="0.2">
      <c r="A60" t="s">
        <v>90</v>
      </c>
      <c r="B60">
        <v>49</v>
      </c>
      <c r="C60">
        <v>2</v>
      </c>
    </row>
    <row r="61" spans="1:3" x14ac:dyDescent="0.2">
      <c r="A61" t="s">
        <v>91</v>
      </c>
      <c r="B61">
        <v>86</v>
      </c>
      <c r="C61">
        <v>3</v>
      </c>
    </row>
    <row r="62" spans="1:3" x14ac:dyDescent="0.2">
      <c r="A62" t="s">
        <v>92</v>
      </c>
      <c r="B62">
        <v>156</v>
      </c>
      <c r="C62">
        <v>2</v>
      </c>
    </row>
    <row r="63" spans="1:3" x14ac:dyDescent="0.2">
      <c r="A63" t="s">
        <v>93</v>
      </c>
      <c r="B63">
        <v>233</v>
      </c>
      <c r="C63">
        <v>2</v>
      </c>
    </row>
    <row r="64" spans="1:3" x14ac:dyDescent="0.2">
      <c r="A64" t="s">
        <v>94</v>
      </c>
      <c r="B64">
        <v>116</v>
      </c>
      <c r="C64">
        <v>2</v>
      </c>
    </row>
    <row r="65" spans="1:3" x14ac:dyDescent="0.2">
      <c r="A65" t="s">
        <v>95</v>
      </c>
      <c r="B65">
        <v>208</v>
      </c>
      <c r="C65">
        <v>2</v>
      </c>
    </row>
    <row r="66" spans="1:3" x14ac:dyDescent="0.2">
      <c r="A66" t="s">
        <v>17</v>
      </c>
      <c r="B66">
        <v>65</v>
      </c>
      <c r="C66">
        <v>4</v>
      </c>
    </row>
    <row r="67" spans="1:3" x14ac:dyDescent="0.2">
      <c r="A67" t="s">
        <v>96</v>
      </c>
      <c r="B67">
        <v>112</v>
      </c>
      <c r="C67">
        <v>2</v>
      </c>
    </row>
    <row r="68" spans="1:3" x14ac:dyDescent="0.2">
      <c r="A68" t="s">
        <v>97</v>
      </c>
      <c r="B68">
        <v>49</v>
      </c>
      <c r="C68">
        <v>7</v>
      </c>
    </row>
    <row r="69" spans="1:3" x14ac:dyDescent="0.2">
      <c r="A69" t="s">
        <v>98</v>
      </c>
      <c r="B69">
        <v>43</v>
      </c>
      <c r="C69">
        <v>3</v>
      </c>
    </row>
    <row r="70" spans="1:3" x14ac:dyDescent="0.2">
      <c r="A70" t="s">
        <v>99</v>
      </c>
      <c r="B70">
        <v>188</v>
      </c>
      <c r="C70">
        <v>2</v>
      </c>
    </row>
    <row r="71" spans="1:3" x14ac:dyDescent="0.2">
      <c r="A71" t="s">
        <v>100</v>
      </c>
      <c r="B71">
        <v>66</v>
      </c>
      <c r="C71">
        <v>6</v>
      </c>
    </row>
    <row r="72" spans="1:3" x14ac:dyDescent="0.2">
      <c r="A72" t="s">
        <v>101</v>
      </c>
      <c r="B72">
        <v>183</v>
      </c>
      <c r="C72">
        <v>2</v>
      </c>
    </row>
    <row r="73" spans="1:3" x14ac:dyDescent="0.2">
      <c r="A73" t="s">
        <v>102</v>
      </c>
      <c r="B73">
        <v>33</v>
      </c>
      <c r="C73">
        <v>2</v>
      </c>
    </row>
    <row r="74" spans="1:3" x14ac:dyDescent="0.2">
      <c r="A74" t="s">
        <v>103</v>
      </c>
      <c r="B74">
        <v>241</v>
      </c>
      <c r="C74">
        <v>3</v>
      </c>
    </row>
    <row r="75" spans="1:3" x14ac:dyDescent="0.2">
      <c r="A75" t="s">
        <v>104</v>
      </c>
      <c r="B75">
        <v>4</v>
      </c>
      <c r="C75">
        <v>2</v>
      </c>
    </row>
    <row r="76" spans="1:3" x14ac:dyDescent="0.2">
      <c r="A76" t="s">
        <v>105</v>
      </c>
      <c r="B76">
        <v>71</v>
      </c>
      <c r="C76">
        <v>2</v>
      </c>
    </row>
    <row r="77" spans="1:3" x14ac:dyDescent="0.2">
      <c r="A77" t="s">
        <v>106</v>
      </c>
      <c r="B77">
        <v>5</v>
      </c>
      <c r="C77">
        <v>3</v>
      </c>
    </row>
    <row r="78" spans="1:3" x14ac:dyDescent="0.2">
      <c r="A78" t="s">
        <v>107</v>
      </c>
      <c r="B78">
        <v>241</v>
      </c>
      <c r="C78">
        <v>3</v>
      </c>
    </row>
    <row r="79" spans="1:3" x14ac:dyDescent="0.2">
      <c r="A79" t="s">
        <v>108</v>
      </c>
      <c r="B79">
        <v>75</v>
      </c>
      <c r="C79">
        <v>2</v>
      </c>
    </row>
    <row r="80" spans="1:3" x14ac:dyDescent="0.2">
      <c r="A80" t="s">
        <v>109</v>
      </c>
      <c r="B80">
        <v>46</v>
      </c>
      <c r="C80">
        <v>2</v>
      </c>
    </row>
    <row r="81" spans="1:3" x14ac:dyDescent="0.2">
      <c r="A81" t="s">
        <v>110</v>
      </c>
      <c r="B81">
        <v>58</v>
      </c>
      <c r="C81">
        <v>5</v>
      </c>
    </row>
    <row r="82" spans="1:3" x14ac:dyDescent="0.2">
      <c r="A82" t="s">
        <v>111</v>
      </c>
      <c r="B82">
        <v>241</v>
      </c>
      <c r="C82">
        <v>3</v>
      </c>
    </row>
    <row r="83" spans="1:3" x14ac:dyDescent="0.2">
      <c r="A83" t="s">
        <v>112</v>
      </c>
      <c r="B83">
        <v>4</v>
      </c>
      <c r="C83">
        <v>4</v>
      </c>
    </row>
    <row r="84" spans="1:3" x14ac:dyDescent="0.2">
      <c r="A84" t="s">
        <v>30</v>
      </c>
      <c r="B84">
        <v>51</v>
      </c>
      <c r="C84">
        <v>2</v>
      </c>
    </row>
    <row r="85" spans="1:3" x14ac:dyDescent="0.2">
      <c r="A85" t="s">
        <v>113</v>
      </c>
      <c r="B85">
        <v>5</v>
      </c>
      <c r="C85">
        <v>2</v>
      </c>
    </row>
    <row r="86" spans="1:3" x14ac:dyDescent="0.2">
      <c r="A86" t="s">
        <v>114</v>
      </c>
      <c r="B86">
        <v>196</v>
      </c>
      <c r="C86">
        <v>2</v>
      </c>
    </row>
    <row r="87" spans="1:3" x14ac:dyDescent="0.2">
      <c r="A87" t="s">
        <v>115</v>
      </c>
      <c r="B87">
        <v>201</v>
      </c>
      <c r="C87">
        <v>2</v>
      </c>
    </row>
    <row r="88" spans="1:3" x14ac:dyDescent="0.2">
      <c r="A88" t="s">
        <v>116</v>
      </c>
      <c r="B88">
        <v>241</v>
      </c>
      <c r="C88">
        <v>3</v>
      </c>
    </row>
    <row r="89" spans="1:3" x14ac:dyDescent="0.2">
      <c r="A89" t="s">
        <v>117</v>
      </c>
      <c r="B89">
        <v>136</v>
      </c>
      <c r="C89">
        <v>2</v>
      </c>
    </row>
    <row r="90" spans="1:3" x14ac:dyDescent="0.2">
      <c r="A90" t="s">
        <v>118</v>
      </c>
      <c r="B90">
        <v>154</v>
      </c>
      <c r="C90">
        <v>2</v>
      </c>
    </row>
    <row r="91" spans="1:3" x14ac:dyDescent="0.2">
      <c r="A91" t="s">
        <v>119</v>
      </c>
      <c r="B91">
        <v>182</v>
      </c>
      <c r="C91">
        <v>2</v>
      </c>
    </row>
    <row r="92" spans="1:3" x14ac:dyDescent="0.2">
      <c r="A92" t="s">
        <v>14</v>
      </c>
      <c r="B92">
        <v>82</v>
      </c>
      <c r="C92">
        <v>3</v>
      </c>
    </row>
    <row r="93" spans="1:3" x14ac:dyDescent="0.2">
      <c r="A93" t="s">
        <v>120</v>
      </c>
      <c r="B93">
        <v>28</v>
      </c>
      <c r="C93">
        <v>2</v>
      </c>
    </row>
    <row r="94" spans="1:3" x14ac:dyDescent="0.2">
      <c r="A94" t="s">
        <v>121</v>
      </c>
      <c r="B94">
        <v>228</v>
      </c>
      <c r="C94">
        <v>4</v>
      </c>
    </row>
    <row r="95" spans="1:3" x14ac:dyDescent="0.2">
      <c r="A95" t="s">
        <v>122</v>
      </c>
      <c r="B95">
        <v>106</v>
      </c>
      <c r="C95">
        <v>2</v>
      </c>
    </row>
    <row r="96" spans="1:3" x14ac:dyDescent="0.2">
      <c r="A96" t="s">
        <v>123</v>
      </c>
      <c r="B96">
        <v>46</v>
      </c>
      <c r="C96">
        <v>3</v>
      </c>
    </row>
    <row r="97" spans="1:3" x14ac:dyDescent="0.2">
      <c r="A97" t="s">
        <v>124</v>
      </c>
      <c r="B97">
        <v>88</v>
      </c>
      <c r="C97">
        <v>3</v>
      </c>
    </row>
    <row r="98" spans="1:3" x14ac:dyDescent="0.2">
      <c r="A98" t="s">
        <v>125</v>
      </c>
      <c r="B98">
        <v>184</v>
      </c>
      <c r="C98">
        <v>3</v>
      </c>
    </row>
    <row r="99" spans="1:3" x14ac:dyDescent="0.2">
      <c r="A99" t="s">
        <v>126</v>
      </c>
      <c r="B99">
        <v>23</v>
      </c>
      <c r="C99">
        <v>4</v>
      </c>
    </row>
    <row r="100" spans="1:3" x14ac:dyDescent="0.2">
      <c r="A100" t="s">
        <v>127</v>
      </c>
      <c r="B100">
        <v>134</v>
      </c>
      <c r="C100">
        <v>2</v>
      </c>
    </row>
    <row r="101" spans="1:3" x14ac:dyDescent="0.2">
      <c r="A101" t="s">
        <v>128</v>
      </c>
      <c r="B101">
        <v>141</v>
      </c>
      <c r="C101">
        <v>2</v>
      </c>
    </row>
    <row r="102" spans="1:3" x14ac:dyDescent="0.2">
      <c r="A102" t="s">
        <v>129</v>
      </c>
      <c r="B102">
        <v>90</v>
      </c>
      <c r="C102">
        <v>5</v>
      </c>
    </row>
    <row r="103" spans="1:3" x14ac:dyDescent="0.2">
      <c r="A103" t="s">
        <v>130</v>
      </c>
      <c r="B103">
        <v>60</v>
      </c>
      <c r="C103">
        <v>2</v>
      </c>
    </row>
    <row r="104" spans="1:3" x14ac:dyDescent="0.2">
      <c r="A104" t="s">
        <v>131</v>
      </c>
      <c r="B104">
        <v>174</v>
      </c>
      <c r="C104">
        <v>2</v>
      </c>
    </row>
    <row r="105" spans="1:3" x14ac:dyDescent="0.2">
      <c r="A105" t="s">
        <v>132</v>
      </c>
      <c r="B105">
        <v>122</v>
      </c>
      <c r="C105">
        <v>4</v>
      </c>
    </row>
    <row r="106" spans="1:3" x14ac:dyDescent="0.2">
      <c r="A106" t="s">
        <v>133</v>
      </c>
      <c r="B106">
        <v>68</v>
      </c>
      <c r="C106">
        <v>2</v>
      </c>
    </row>
    <row r="107" spans="1:3" x14ac:dyDescent="0.2">
      <c r="A107" t="s">
        <v>134</v>
      </c>
      <c r="B107">
        <v>21</v>
      </c>
      <c r="C107">
        <v>2</v>
      </c>
    </row>
    <row r="108" spans="1:3" x14ac:dyDescent="0.2">
      <c r="A108" t="s">
        <v>1</v>
      </c>
      <c r="B108">
        <v>178</v>
      </c>
      <c r="C108">
        <v>3</v>
      </c>
    </row>
    <row r="109" spans="1:3" x14ac:dyDescent="0.2">
      <c r="A109" t="s">
        <v>135</v>
      </c>
      <c r="B109">
        <v>7</v>
      </c>
      <c r="C109">
        <v>2</v>
      </c>
    </row>
    <row r="110" spans="1:3" x14ac:dyDescent="0.2">
      <c r="A110" t="s">
        <v>136</v>
      </c>
      <c r="B110">
        <v>63</v>
      </c>
      <c r="C110">
        <v>2</v>
      </c>
    </row>
    <row r="111" spans="1:3" x14ac:dyDescent="0.2">
      <c r="A111" t="s">
        <v>137</v>
      </c>
      <c r="B111">
        <v>130</v>
      </c>
      <c r="C111">
        <v>2</v>
      </c>
    </row>
    <row r="112" spans="1:3" x14ac:dyDescent="0.2">
      <c r="A112" t="s">
        <v>138</v>
      </c>
      <c r="B112">
        <v>109</v>
      </c>
      <c r="C112">
        <v>2</v>
      </c>
    </row>
    <row r="113" spans="1:3" x14ac:dyDescent="0.2">
      <c r="A113" t="s">
        <v>11</v>
      </c>
      <c r="B113">
        <v>97</v>
      </c>
      <c r="C113">
        <v>4</v>
      </c>
    </row>
    <row r="114" spans="1:3" x14ac:dyDescent="0.2">
      <c r="A114" t="s">
        <v>139</v>
      </c>
      <c r="B114">
        <v>48</v>
      </c>
      <c r="C114">
        <v>2</v>
      </c>
    </row>
    <row r="115" spans="1:3" x14ac:dyDescent="0.2">
      <c r="A115" t="s">
        <v>140</v>
      </c>
      <c r="B115">
        <v>3</v>
      </c>
      <c r="C115">
        <v>2</v>
      </c>
    </row>
    <row r="116" spans="1:3" x14ac:dyDescent="0.2">
      <c r="A116" t="s">
        <v>141</v>
      </c>
      <c r="B116">
        <v>162</v>
      </c>
      <c r="C116">
        <v>2</v>
      </c>
    </row>
    <row r="117" spans="1:3" x14ac:dyDescent="0.2">
      <c r="A117" t="s">
        <v>142</v>
      </c>
      <c r="B117">
        <v>163</v>
      </c>
      <c r="C117">
        <v>2</v>
      </c>
    </row>
    <row r="118" spans="1:3" x14ac:dyDescent="0.2">
      <c r="A118" t="s">
        <v>143</v>
      </c>
      <c r="B118">
        <v>77</v>
      </c>
      <c r="C118">
        <v>2</v>
      </c>
    </row>
    <row r="119" spans="1:3" x14ac:dyDescent="0.2">
      <c r="A119" t="s">
        <v>144</v>
      </c>
      <c r="B119">
        <v>149</v>
      </c>
      <c r="C119">
        <v>2</v>
      </c>
    </row>
    <row r="120" spans="1:3" x14ac:dyDescent="0.2">
      <c r="A120" t="s">
        <v>145</v>
      </c>
      <c r="B120">
        <v>189</v>
      </c>
      <c r="C120">
        <v>3</v>
      </c>
    </row>
    <row r="121" spans="1:3" x14ac:dyDescent="0.2">
      <c r="A121" t="s">
        <v>146</v>
      </c>
      <c r="B121">
        <v>185</v>
      </c>
      <c r="C121">
        <v>2</v>
      </c>
    </row>
    <row r="122" spans="1:3" x14ac:dyDescent="0.2">
      <c r="A122" t="s">
        <v>147</v>
      </c>
      <c r="B122">
        <v>12</v>
      </c>
      <c r="C122">
        <v>5</v>
      </c>
    </row>
    <row r="123" spans="1:3" x14ac:dyDescent="0.2">
      <c r="A123" t="s">
        <v>148</v>
      </c>
      <c r="B123">
        <v>9</v>
      </c>
      <c r="C123">
        <v>2</v>
      </c>
    </row>
    <row r="124" spans="1:3" x14ac:dyDescent="0.2">
      <c r="A124" t="s">
        <v>149</v>
      </c>
      <c r="B124">
        <v>76</v>
      </c>
      <c r="C124">
        <v>2</v>
      </c>
    </row>
    <row r="125" spans="1:3" x14ac:dyDescent="0.2">
      <c r="A125" t="s">
        <v>150</v>
      </c>
      <c r="B125">
        <v>123</v>
      </c>
      <c r="C125">
        <v>2</v>
      </c>
    </row>
    <row r="126" spans="1:3" x14ac:dyDescent="0.2">
      <c r="A126" t="s">
        <v>151</v>
      </c>
      <c r="B126">
        <v>160</v>
      </c>
      <c r="C126">
        <v>2</v>
      </c>
    </row>
    <row r="127" spans="1:3" x14ac:dyDescent="0.2">
      <c r="A127" t="s">
        <v>152</v>
      </c>
      <c r="B127">
        <v>126</v>
      </c>
      <c r="C127">
        <v>2</v>
      </c>
    </row>
    <row r="128" spans="1:3" x14ac:dyDescent="0.2">
      <c r="A128" t="s">
        <v>153</v>
      </c>
      <c r="B128">
        <v>165</v>
      </c>
      <c r="C128">
        <v>2</v>
      </c>
    </row>
    <row r="129" spans="1:3" x14ac:dyDescent="0.2">
      <c r="A129" t="s">
        <v>154</v>
      </c>
      <c r="B129">
        <v>153</v>
      </c>
      <c r="C129">
        <v>2</v>
      </c>
    </row>
    <row r="130" spans="1:3" x14ac:dyDescent="0.2">
      <c r="A130" t="s">
        <v>21</v>
      </c>
      <c r="B130">
        <v>217</v>
      </c>
      <c r="C130">
        <v>2</v>
      </c>
    </row>
    <row r="131" spans="1:3" x14ac:dyDescent="0.2">
      <c r="A131" t="s">
        <v>155</v>
      </c>
      <c r="B131">
        <v>191</v>
      </c>
      <c r="C131">
        <v>2</v>
      </c>
    </row>
    <row r="132" spans="1:3" x14ac:dyDescent="0.2">
      <c r="A132" t="s">
        <v>156</v>
      </c>
      <c r="B132">
        <v>98</v>
      </c>
      <c r="C132">
        <v>2</v>
      </c>
    </row>
    <row r="133" spans="1:3" x14ac:dyDescent="0.2">
      <c r="A133" t="s">
        <v>157</v>
      </c>
      <c r="B133">
        <v>241</v>
      </c>
      <c r="C133">
        <v>3</v>
      </c>
    </row>
    <row r="134" spans="1:3" x14ac:dyDescent="0.2">
      <c r="A134" t="s">
        <v>158</v>
      </c>
      <c r="B134">
        <v>57</v>
      </c>
      <c r="C134">
        <v>3</v>
      </c>
    </row>
    <row r="135" spans="1:3" x14ac:dyDescent="0.2">
      <c r="A135" t="s">
        <v>159</v>
      </c>
      <c r="B135">
        <v>101</v>
      </c>
      <c r="C135">
        <v>6</v>
      </c>
    </row>
    <row r="136" spans="1:3" x14ac:dyDescent="0.2">
      <c r="A136" t="s">
        <v>27</v>
      </c>
      <c r="B136">
        <v>50</v>
      </c>
      <c r="C136">
        <v>2</v>
      </c>
    </row>
    <row r="137" spans="1:3" x14ac:dyDescent="0.2">
      <c r="A137" t="s">
        <v>160</v>
      </c>
      <c r="B137">
        <v>134</v>
      </c>
      <c r="C137">
        <v>3</v>
      </c>
    </row>
    <row r="138" spans="1:3" x14ac:dyDescent="0.2">
      <c r="A138" t="s">
        <v>161</v>
      </c>
      <c r="B138">
        <v>142</v>
      </c>
      <c r="C138">
        <v>4</v>
      </c>
    </row>
    <row r="139" spans="1:3" x14ac:dyDescent="0.2">
      <c r="A139" t="s">
        <v>162</v>
      </c>
      <c r="B139">
        <v>219</v>
      </c>
      <c r="C139">
        <v>2</v>
      </c>
    </row>
    <row r="140" spans="1:3" x14ac:dyDescent="0.2">
      <c r="A140" t="s">
        <v>163</v>
      </c>
      <c r="B140">
        <v>25</v>
      </c>
      <c r="C140">
        <v>2</v>
      </c>
    </row>
    <row r="141" spans="1:3" x14ac:dyDescent="0.2">
      <c r="A141" t="s">
        <v>164</v>
      </c>
      <c r="B141">
        <v>111</v>
      </c>
      <c r="C141">
        <v>2</v>
      </c>
    </row>
    <row r="142" spans="1:3" x14ac:dyDescent="0.2">
      <c r="A142" t="s">
        <v>165</v>
      </c>
      <c r="B142">
        <v>13</v>
      </c>
      <c r="C142">
        <v>3</v>
      </c>
    </row>
    <row r="143" spans="1:3" x14ac:dyDescent="0.2">
      <c r="A143" t="s">
        <v>166</v>
      </c>
      <c r="B143">
        <v>82</v>
      </c>
      <c r="C143">
        <v>2</v>
      </c>
    </row>
    <row r="144" spans="1:3" x14ac:dyDescent="0.2">
      <c r="A144" t="s">
        <v>167</v>
      </c>
      <c r="B144">
        <v>62</v>
      </c>
      <c r="C144">
        <v>2</v>
      </c>
    </row>
    <row r="145" spans="1:3" x14ac:dyDescent="0.2">
      <c r="A145" t="s">
        <v>168</v>
      </c>
      <c r="B145">
        <v>183</v>
      </c>
      <c r="C145">
        <v>3</v>
      </c>
    </row>
    <row r="146" spans="1:3" x14ac:dyDescent="0.2">
      <c r="A146" t="s">
        <v>169</v>
      </c>
      <c r="B146">
        <v>117</v>
      </c>
      <c r="C146">
        <v>2</v>
      </c>
    </row>
    <row r="147" spans="1:3" x14ac:dyDescent="0.2">
      <c r="A147" t="s">
        <v>170</v>
      </c>
      <c r="B147">
        <v>197</v>
      </c>
      <c r="C147">
        <v>2</v>
      </c>
    </row>
    <row r="148" spans="1:3" x14ac:dyDescent="0.2">
      <c r="A148" t="s">
        <v>171</v>
      </c>
      <c r="B148">
        <v>70</v>
      </c>
      <c r="C148">
        <v>2</v>
      </c>
    </row>
    <row r="149" spans="1:3" x14ac:dyDescent="0.2">
      <c r="A149" t="s">
        <v>172</v>
      </c>
      <c r="B149">
        <v>241</v>
      </c>
      <c r="C149">
        <v>3</v>
      </c>
    </row>
    <row r="150" spans="1:3" x14ac:dyDescent="0.2">
      <c r="A150" t="s">
        <v>173</v>
      </c>
      <c r="B150">
        <v>14</v>
      </c>
      <c r="C150">
        <v>2</v>
      </c>
    </row>
    <row r="151" spans="1:3" x14ac:dyDescent="0.2">
      <c r="A151" t="s">
        <v>174</v>
      </c>
      <c r="B151">
        <v>200</v>
      </c>
      <c r="C151">
        <v>2</v>
      </c>
    </row>
    <row r="152" spans="1:3" x14ac:dyDescent="0.2">
      <c r="A152" t="s">
        <v>20</v>
      </c>
      <c r="B152">
        <v>142</v>
      </c>
      <c r="C152">
        <v>2</v>
      </c>
    </row>
    <row r="153" spans="1:3" x14ac:dyDescent="0.2">
      <c r="A153" t="s">
        <v>175</v>
      </c>
      <c r="B153">
        <v>100</v>
      </c>
      <c r="C153">
        <v>2</v>
      </c>
    </row>
    <row r="154" spans="1:3" x14ac:dyDescent="0.2">
      <c r="A154" t="s">
        <v>176</v>
      </c>
      <c r="B154">
        <v>30</v>
      </c>
      <c r="C154">
        <v>2</v>
      </c>
    </row>
    <row r="155" spans="1:3" x14ac:dyDescent="0.2">
      <c r="A155" t="s">
        <v>177</v>
      </c>
      <c r="B155">
        <v>214</v>
      </c>
      <c r="C155">
        <v>2</v>
      </c>
    </row>
    <row r="156" spans="1:3" x14ac:dyDescent="0.2">
      <c r="A156" t="s">
        <v>178</v>
      </c>
      <c r="B156">
        <v>175</v>
      </c>
      <c r="C156">
        <v>2</v>
      </c>
    </row>
    <row r="157" spans="1:3" x14ac:dyDescent="0.2">
      <c r="A157" t="s">
        <v>179</v>
      </c>
      <c r="B157">
        <v>54</v>
      </c>
      <c r="C157">
        <v>3</v>
      </c>
    </row>
    <row r="158" spans="1:3" x14ac:dyDescent="0.2">
      <c r="A158" t="s">
        <v>180</v>
      </c>
      <c r="B158">
        <v>173</v>
      </c>
      <c r="C158">
        <v>2</v>
      </c>
    </row>
    <row r="159" spans="1:3" x14ac:dyDescent="0.2">
      <c r="A159" t="s">
        <v>181</v>
      </c>
      <c r="B159">
        <v>73</v>
      </c>
      <c r="C159">
        <v>3</v>
      </c>
    </row>
    <row r="160" spans="1:3" x14ac:dyDescent="0.2">
      <c r="A160" t="s">
        <v>182</v>
      </c>
      <c r="B160">
        <v>157</v>
      </c>
      <c r="C160">
        <v>2</v>
      </c>
    </row>
    <row r="161" spans="1:3" x14ac:dyDescent="0.2">
      <c r="A161" t="s">
        <v>15</v>
      </c>
      <c r="B161">
        <v>78</v>
      </c>
      <c r="C161">
        <v>6</v>
      </c>
    </row>
    <row r="162" spans="1:3" x14ac:dyDescent="0.2">
      <c r="A162" t="s">
        <v>183</v>
      </c>
      <c r="B162">
        <v>169</v>
      </c>
      <c r="C162">
        <v>2</v>
      </c>
    </row>
    <row r="163" spans="1:3" x14ac:dyDescent="0.2">
      <c r="A163" t="s">
        <v>184</v>
      </c>
      <c r="B163">
        <v>209</v>
      </c>
      <c r="C163">
        <v>2</v>
      </c>
    </row>
    <row r="164" spans="1:3" x14ac:dyDescent="0.2">
      <c r="A164" t="s">
        <v>185</v>
      </c>
      <c r="B164">
        <v>45</v>
      </c>
      <c r="C164">
        <v>3</v>
      </c>
    </row>
    <row r="165" spans="1:3" x14ac:dyDescent="0.2">
      <c r="A165" t="s">
        <v>186</v>
      </c>
      <c r="B165">
        <v>164</v>
      </c>
      <c r="C165">
        <v>2</v>
      </c>
    </row>
    <row r="166" spans="1:3" x14ac:dyDescent="0.2">
      <c r="A166" t="s">
        <v>187</v>
      </c>
      <c r="B166">
        <v>133</v>
      </c>
      <c r="C166">
        <v>2</v>
      </c>
    </row>
    <row r="167" spans="1:3" x14ac:dyDescent="0.2">
      <c r="A167" t="s">
        <v>188</v>
      </c>
      <c r="B167">
        <v>99</v>
      </c>
      <c r="C167">
        <v>2</v>
      </c>
    </row>
    <row r="168" spans="1:3" x14ac:dyDescent="0.2">
      <c r="A168" t="s">
        <v>189</v>
      </c>
      <c r="B168">
        <v>179</v>
      </c>
      <c r="C168">
        <v>3</v>
      </c>
    </row>
    <row r="169" spans="1:3" x14ac:dyDescent="0.2">
      <c r="A169" t="s">
        <v>190</v>
      </c>
      <c r="B169">
        <v>31</v>
      </c>
      <c r="C169">
        <v>2</v>
      </c>
    </row>
    <row r="170" spans="1:3" x14ac:dyDescent="0.2">
      <c r="A170" t="s">
        <v>191</v>
      </c>
      <c r="B170">
        <v>83</v>
      </c>
      <c r="C170">
        <v>2</v>
      </c>
    </row>
    <row r="171" spans="1:3" x14ac:dyDescent="0.2">
      <c r="A171" t="s">
        <v>192</v>
      </c>
      <c r="B171">
        <v>93</v>
      </c>
      <c r="C171">
        <v>5</v>
      </c>
    </row>
    <row r="172" spans="1:3" x14ac:dyDescent="0.2">
      <c r="A172" t="s">
        <v>193</v>
      </c>
      <c r="B172">
        <v>64</v>
      </c>
      <c r="C172">
        <v>2</v>
      </c>
    </row>
    <row r="173" spans="1:3" x14ac:dyDescent="0.2">
      <c r="A173" t="s">
        <v>194</v>
      </c>
      <c r="B173">
        <v>104</v>
      </c>
      <c r="C173">
        <v>2</v>
      </c>
    </row>
    <row r="174" spans="1:3" x14ac:dyDescent="0.2">
      <c r="A174" t="s">
        <v>8</v>
      </c>
      <c r="B174">
        <v>111</v>
      </c>
      <c r="C174">
        <v>5</v>
      </c>
    </row>
    <row r="175" spans="1:3" x14ac:dyDescent="0.2">
      <c r="A175" t="s">
        <v>195</v>
      </c>
      <c r="B175">
        <v>80</v>
      </c>
      <c r="C175">
        <v>4</v>
      </c>
    </row>
    <row r="176" spans="1:3" x14ac:dyDescent="0.2">
      <c r="A176" t="s">
        <v>196</v>
      </c>
      <c r="B176">
        <v>207</v>
      </c>
      <c r="C176">
        <v>2</v>
      </c>
    </row>
    <row r="177" spans="1:3" x14ac:dyDescent="0.2">
      <c r="A177" t="s">
        <v>197</v>
      </c>
      <c r="B177">
        <v>241</v>
      </c>
      <c r="C177">
        <v>3</v>
      </c>
    </row>
    <row r="178" spans="1:3" x14ac:dyDescent="0.2">
      <c r="A178" t="s">
        <v>198</v>
      </c>
      <c r="B178">
        <v>54</v>
      </c>
      <c r="C178">
        <v>5</v>
      </c>
    </row>
    <row r="179" spans="1:3" x14ac:dyDescent="0.2">
      <c r="A179" t="s">
        <v>199</v>
      </c>
      <c r="B179">
        <v>20</v>
      </c>
      <c r="C179">
        <v>4</v>
      </c>
    </row>
    <row r="180" spans="1:3" x14ac:dyDescent="0.2">
      <c r="A180" t="s">
        <v>200</v>
      </c>
      <c r="B180">
        <v>36</v>
      </c>
      <c r="C180">
        <v>2</v>
      </c>
    </row>
    <row r="181" spans="1:3" x14ac:dyDescent="0.2">
      <c r="A181" t="s">
        <v>201</v>
      </c>
      <c r="B181">
        <v>41</v>
      </c>
      <c r="C181">
        <v>3</v>
      </c>
    </row>
    <row r="182" spans="1:3" x14ac:dyDescent="0.2">
      <c r="A182" t="s">
        <v>202</v>
      </c>
      <c r="B182">
        <v>181</v>
      </c>
      <c r="C182">
        <v>2</v>
      </c>
    </row>
    <row r="183" spans="1:3" x14ac:dyDescent="0.2">
      <c r="A183" t="s">
        <v>203</v>
      </c>
      <c r="B183">
        <v>72</v>
      </c>
      <c r="C183">
        <v>2</v>
      </c>
    </row>
    <row r="184" spans="1:3" x14ac:dyDescent="0.2">
      <c r="A184" t="s">
        <v>204</v>
      </c>
      <c r="B184">
        <v>37</v>
      </c>
      <c r="C184">
        <v>2</v>
      </c>
    </row>
    <row r="185" spans="1:3" x14ac:dyDescent="0.2">
      <c r="A185" t="s">
        <v>205</v>
      </c>
      <c r="B185">
        <v>31</v>
      </c>
      <c r="C185">
        <v>3</v>
      </c>
    </row>
    <row r="186" spans="1:3" x14ac:dyDescent="0.2">
      <c r="A186" t="s">
        <v>206</v>
      </c>
      <c r="B186">
        <v>9</v>
      </c>
      <c r="C186">
        <v>3</v>
      </c>
    </row>
    <row r="187" spans="1:3" x14ac:dyDescent="0.2">
      <c r="A187" t="s">
        <v>207</v>
      </c>
      <c r="B187">
        <v>205</v>
      </c>
      <c r="C187">
        <v>2</v>
      </c>
    </row>
    <row r="188" spans="1:3" x14ac:dyDescent="0.2">
      <c r="A188" t="s">
        <v>208</v>
      </c>
      <c r="B188">
        <v>157</v>
      </c>
      <c r="C188">
        <v>4</v>
      </c>
    </row>
    <row r="189" spans="1:3" x14ac:dyDescent="0.2">
      <c r="A189" t="s">
        <v>209</v>
      </c>
      <c r="B189">
        <v>192</v>
      </c>
      <c r="C189">
        <v>2</v>
      </c>
    </row>
    <row r="190" spans="1:3" x14ac:dyDescent="0.2">
      <c r="A190" t="s">
        <v>210</v>
      </c>
      <c r="B190">
        <v>241</v>
      </c>
      <c r="C190">
        <v>3</v>
      </c>
    </row>
    <row r="191" spans="1:3" x14ac:dyDescent="0.2">
      <c r="A191" t="s">
        <v>211</v>
      </c>
      <c r="B191">
        <v>33</v>
      </c>
      <c r="C191">
        <v>3</v>
      </c>
    </row>
    <row r="192" spans="1:3" x14ac:dyDescent="0.2">
      <c r="A192" t="s">
        <v>212</v>
      </c>
      <c r="B192">
        <v>124</v>
      </c>
      <c r="C192">
        <v>2</v>
      </c>
    </row>
    <row r="193" spans="1:3" x14ac:dyDescent="0.2">
      <c r="A193" t="s">
        <v>213</v>
      </c>
      <c r="B193">
        <v>216</v>
      </c>
      <c r="C193">
        <v>2</v>
      </c>
    </row>
    <row r="194" spans="1:3" x14ac:dyDescent="0.2">
      <c r="A194" t="s">
        <v>214</v>
      </c>
      <c r="B194">
        <v>228</v>
      </c>
      <c r="C194">
        <v>2</v>
      </c>
    </row>
    <row r="195" spans="1:3" x14ac:dyDescent="0.2">
      <c r="A195" t="s">
        <v>215</v>
      </c>
      <c r="B195">
        <v>128</v>
      </c>
      <c r="C195">
        <v>3</v>
      </c>
    </row>
    <row r="196" spans="1:3" x14ac:dyDescent="0.2">
      <c r="A196" t="s">
        <v>216</v>
      </c>
      <c r="B196">
        <v>34</v>
      </c>
      <c r="C196">
        <v>4</v>
      </c>
    </row>
    <row r="197" spans="1:3" x14ac:dyDescent="0.2">
      <c r="A197" t="s">
        <v>217</v>
      </c>
      <c r="B197">
        <v>241</v>
      </c>
      <c r="C197">
        <v>3</v>
      </c>
    </row>
    <row r="198" spans="1:3" x14ac:dyDescent="0.2">
      <c r="A198" t="s">
        <v>218</v>
      </c>
      <c r="B198">
        <v>91</v>
      </c>
      <c r="C198">
        <v>3</v>
      </c>
    </row>
    <row r="199" spans="1:3" x14ac:dyDescent="0.2">
      <c r="A199" t="s">
        <v>219</v>
      </c>
      <c r="B199">
        <v>241</v>
      </c>
      <c r="C199">
        <v>3</v>
      </c>
    </row>
    <row r="200" spans="1:3" x14ac:dyDescent="0.2">
      <c r="A200" t="s">
        <v>4</v>
      </c>
      <c r="B200">
        <v>114</v>
      </c>
      <c r="C200">
        <v>3</v>
      </c>
    </row>
    <row r="201" spans="1:3" x14ac:dyDescent="0.2">
      <c r="A201" t="s">
        <v>220</v>
      </c>
      <c r="B201">
        <v>123</v>
      </c>
      <c r="C201">
        <v>5</v>
      </c>
    </row>
    <row r="202" spans="1:3" x14ac:dyDescent="0.2">
      <c r="A202" t="s">
        <v>221</v>
      </c>
      <c r="B202">
        <v>131</v>
      </c>
      <c r="C202">
        <v>3</v>
      </c>
    </row>
    <row r="203" spans="1:3" x14ac:dyDescent="0.2">
      <c r="A203" t="s">
        <v>25</v>
      </c>
      <c r="B203">
        <v>45</v>
      </c>
      <c r="C203">
        <v>2</v>
      </c>
    </row>
    <row r="204" spans="1:3" x14ac:dyDescent="0.2">
      <c r="A204" t="s">
        <v>222</v>
      </c>
      <c r="B204">
        <v>114</v>
      </c>
      <c r="C204">
        <v>2</v>
      </c>
    </row>
    <row r="205" spans="1:3" x14ac:dyDescent="0.2">
      <c r="A205" t="s">
        <v>223</v>
      </c>
      <c r="B205">
        <v>159</v>
      </c>
      <c r="C205">
        <v>3</v>
      </c>
    </row>
    <row r="206" spans="1:3" x14ac:dyDescent="0.2">
      <c r="A206" t="s">
        <v>224</v>
      </c>
      <c r="B206">
        <v>147</v>
      </c>
      <c r="C206">
        <v>2</v>
      </c>
    </row>
    <row r="207" spans="1:3" x14ac:dyDescent="0.2">
      <c r="A207" t="s">
        <v>225</v>
      </c>
      <c r="B207">
        <v>79</v>
      </c>
      <c r="C207">
        <v>3</v>
      </c>
    </row>
    <row r="208" spans="1:3" x14ac:dyDescent="0.2">
      <c r="A208" t="s">
        <v>226</v>
      </c>
      <c r="B208">
        <v>39</v>
      </c>
      <c r="C208">
        <v>2</v>
      </c>
    </row>
    <row r="209" spans="1:3" x14ac:dyDescent="0.2">
      <c r="A209" t="s">
        <v>2</v>
      </c>
      <c r="B209">
        <v>213</v>
      </c>
      <c r="C209">
        <v>2</v>
      </c>
    </row>
    <row r="210" spans="1:3" x14ac:dyDescent="0.2">
      <c r="A210" t="s">
        <v>227</v>
      </c>
      <c r="B210">
        <v>168</v>
      </c>
      <c r="C210">
        <v>2</v>
      </c>
    </row>
    <row r="211" spans="1:3" x14ac:dyDescent="0.2">
      <c r="A211" t="s">
        <v>228</v>
      </c>
      <c r="B211">
        <v>27</v>
      </c>
      <c r="C211">
        <v>2</v>
      </c>
    </row>
    <row r="212" spans="1:3" x14ac:dyDescent="0.2">
      <c r="A212" t="s">
        <v>229</v>
      </c>
      <c r="B212">
        <v>4</v>
      </c>
      <c r="C212">
        <v>3</v>
      </c>
    </row>
    <row r="213" spans="1:3" x14ac:dyDescent="0.2">
      <c r="A213" t="s">
        <v>230</v>
      </c>
      <c r="B213">
        <v>199</v>
      </c>
      <c r="C213">
        <v>2</v>
      </c>
    </row>
    <row r="214" spans="1:3" x14ac:dyDescent="0.2">
      <c r="A214" t="s">
        <v>231</v>
      </c>
      <c r="B214">
        <v>146</v>
      </c>
      <c r="C214">
        <v>2</v>
      </c>
    </row>
    <row r="215" spans="1:3" x14ac:dyDescent="0.2">
      <c r="A215" t="s">
        <v>232</v>
      </c>
      <c r="B215">
        <v>211</v>
      </c>
      <c r="C215">
        <v>3</v>
      </c>
    </row>
    <row r="216" spans="1:3" x14ac:dyDescent="0.2">
      <c r="A216" t="s">
        <v>233</v>
      </c>
      <c r="B216">
        <v>2</v>
      </c>
      <c r="C216">
        <v>2</v>
      </c>
    </row>
    <row r="217" spans="1:3" x14ac:dyDescent="0.2">
      <c r="A217" t="s">
        <v>234</v>
      </c>
      <c r="B217">
        <v>139</v>
      </c>
      <c r="C217">
        <v>2</v>
      </c>
    </row>
    <row r="218" spans="1:3" x14ac:dyDescent="0.2">
      <c r="A218" t="s">
        <v>235</v>
      </c>
      <c r="B218">
        <v>86</v>
      </c>
      <c r="C218">
        <v>5</v>
      </c>
    </row>
    <row r="219" spans="1:3" x14ac:dyDescent="0.2">
      <c r="A219" t="s">
        <v>236</v>
      </c>
      <c r="B219">
        <v>144</v>
      </c>
      <c r="C219">
        <v>2</v>
      </c>
    </row>
    <row r="220" spans="1:3" x14ac:dyDescent="0.2">
      <c r="A220" t="s">
        <v>237</v>
      </c>
      <c r="B220">
        <v>17</v>
      </c>
      <c r="C220">
        <v>2</v>
      </c>
    </row>
    <row r="221" spans="1:3" x14ac:dyDescent="0.2">
      <c r="A221" t="s">
        <v>238</v>
      </c>
      <c r="B221">
        <v>78</v>
      </c>
      <c r="C221">
        <v>2</v>
      </c>
    </row>
    <row r="222" spans="1:3" x14ac:dyDescent="0.2">
      <c r="A222" t="s">
        <v>239</v>
      </c>
      <c r="B222">
        <v>148</v>
      </c>
      <c r="C222">
        <v>2</v>
      </c>
    </row>
    <row r="223" spans="1:3" x14ac:dyDescent="0.2">
      <c r="A223" t="s">
        <v>240</v>
      </c>
      <c r="B223">
        <v>190</v>
      </c>
      <c r="C223">
        <v>2</v>
      </c>
    </row>
    <row r="224" spans="1:3" x14ac:dyDescent="0.2">
      <c r="A224" t="s">
        <v>241</v>
      </c>
      <c r="B224">
        <v>170</v>
      </c>
      <c r="C224">
        <v>2</v>
      </c>
    </row>
    <row r="225" spans="1:3" x14ac:dyDescent="0.2">
      <c r="A225" t="s">
        <v>242</v>
      </c>
      <c r="B225">
        <v>241</v>
      </c>
      <c r="C225">
        <v>3</v>
      </c>
    </row>
    <row r="226" spans="1:3" x14ac:dyDescent="0.2">
      <c r="A226" t="s">
        <v>243</v>
      </c>
      <c r="B226">
        <v>111</v>
      </c>
      <c r="C226">
        <v>3</v>
      </c>
    </row>
    <row r="227" spans="1:3" x14ac:dyDescent="0.2">
      <c r="A227" t="s">
        <v>244</v>
      </c>
      <c r="B227">
        <v>10</v>
      </c>
      <c r="C227">
        <v>4</v>
      </c>
    </row>
    <row r="228" spans="1:3" x14ac:dyDescent="0.2">
      <c r="A228" t="s">
        <v>245</v>
      </c>
      <c r="B228">
        <v>251</v>
      </c>
      <c r="C228">
        <v>4</v>
      </c>
    </row>
    <row r="229" spans="1:3" x14ac:dyDescent="0.2">
      <c r="A229" t="s">
        <v>246</v>
      </c>
      <c r="B229">
        <v>241</v>
      </c>
      <c r="C229">
        <v>3</v>
      </c>
    </row>
    <row r="230" spans="1:3" x14ac:dyDescent="0.2">
      <c r="A230" t="s">
        <v>247</v>
      </c>
      <c r="B230">
        <v>32</v>
      </c>
      <c r="C230">
        <v>3</v>
      </c>
    </row>
    <row r="231" spans="1:3" x14ac:dyDescent="0.2">
      <c r="A231" t="s">
        <v>248</v>
      </c>
      <c r="B231">
        <v>103</v>
      </c>
      <c r="C231">
        <v>2</v>
      </c>
    </row>
    <row r="232" spans="1:3" x14ac:dyDescent="0.2">
      <c r="A232" t="s">
        <v>249</v>
      </c>
      <c r="B232">
        <v>185</v>
      </c>
      <c r="C232">
        <v>3</v>
      </c>
    </row>
    <row r="233" spans="1:3" x14ac:dyDescent="0.2">
      <c r="A233" t="s">
        <v>250</v>
      </c>
      <c r="B233">
        <v>152</v>
      </c>
      <c r="C233">
        <v>2</v>
      </c>
    </row>
    <row r="234" spans="1:3" x14ac:dyDescent="0.2">
      <c r="A234" t="s">
        <v>251</v>
      </c>
      <c r="B234">
        <v>109</v>
      </c>
      <c r="C234">
        <v>3</v>
      </c>
    </row>
    <row r="235" spans="1:3" x14ac:dyDescent="0.2">
      <c r="A235" t="s">
        <v>252</v>
      </c>
      <c r="B235">
        <v>140</v>
      </c>
      <c r="C235">
        <v>4</v>
      </c>
    </row>
    <row r="236" spans="1:3" x14ac:dyDescent="0.2">
      <c r="A236" t="s">
        <v>253</v>
      </c>
      <c r="B236">
        <v>221</v>
      </c>
      <c r="C236">
        <v>2</v>
      </c>
    </row>
    <row r="237" spans="1:3" x14ac:dyDescent="0.2">
      <c r="A237" t="s">
        <v>254</v>
      </c>
      <c r="B237">
        <v>24</v>
      </c>
      <c r="C237">
        <v>2</v>
      </c>
    </row>
    <row r="238" spans="1:3" x14ac:dyDescent="0.2">
      <c r="A238" t="s">
        <v>255</v>
      </c>
      <c r="B238">
        <v>211</v>
      </c>
      <c r="C238">
        <v>2</v>
      </c>
    </row>
    <row r="239" spans="1:3" x14ac:dyDescent="0.2">
      <c r="A239" t="s">
        <v>19</v>
      </c>
      <c r="B239">
        <v>61</v>
      </c>
      <c r="C239">
        <v>5</v>
      </c>
    </row>
    <row r="240" spans="1:3" x14ac:dyDescent="0.2">
      <c r="A240" t="s">
        <v>256</v>
      </c>
      <c r="B240">
        <v>25</v>
      </c>
      <c r="C240">
        <v>3</v>
      </c>
    </row>
    <row r="241" spans="1:3" x14ac:dyDescent="0.2">
      <c r="A241" t="s">
        <v>23</v>
      </c>
      <c r="B241">
        <v>42</v>
      </c>
      <c r="C241">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Team salary worksheet</vt:lpstr>
      <vt:lpstr>Contract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Robinson</dc:creator>
  <cp:lastModifiedBy>Matt Robinson</cp:lastModifiedBy>
  <dcterms:created xsi:type="dcterms:W3CDTF">2015-03-11T05:31:09Z</dcterms:created>
  <dcterms:modified xsi:type="dcterms:W3CDTF">2015-03-12T00:47:26Z</dcterms:modified>
</cp:coreProperties>
</file>