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5037d0b0750be3/Desktop/DRM/"/>
    </mc:Choice>
  </mc:AlternateContent>
  <xr:revisionPtr revIDLastSave="2" documentId="13_ncr:1_{278B373A-9DB0-420F-8164-BA5FBA81AFC4}" xr6:coauthVersionLast="47" xr6:coauthVersionMax="47" xr10:uidLastSave="{DDF05B24-1993-4F84-B7BD-CA0719DF5F08}"/>
  <bookViews>
    <workbookView xWindow="-104" yWindow="-104" windowWidth="22326" windowHeight="12050" xr2:uid="{00000000-000D-0000-FFFF-FFFF00000000}"/>
  </bookViews>
  <sheets>
    <sheet name="ICICIGI-daily" sheetId="1" r:id="rId1"/>
    <sheet name="ICICIGI-weekly" sheetId="2" r:id="rId2"/>
    <sheet name="ICICIGI-monthl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D3" i="1"/>
  <c r="F3" i="1"/>
  <c r="M10" i="1"/>
  <c r="L18" i="3"/>
  <c r="F5" i="3"/>
  <c r="F7" i="3"/>
  <c r="F9" i="3"/>
  <c r="F11" i="3"/>
  <c r="F13" i="3"/>
  <c r="F3" i="3"/>
  <c r="L15" i="3"/>
  <c r="L14" i="3"/>
  <c r="L13" i="3"/>
  <c r="L12" i="3"/>
  <c r="L7" i="3"/>
  <c r="L6" i="3"/>
  <c r="L5" i="3"/>
  <c r="L4" i="3"/>
  <c r="E5" i="3"/>
  <c r="E7" i="3"/>
  <c r="E9" i="3"/>
  <c r="E11" i="3"/>
  <c r="E13" i="3"/>
  <c r="E3" i="3"/>
  <c r="D5" i="3"/>
  <c r="D7" i="3"/>
  <c r="D9" i="3"/>
  <c r="D11" i="3"/>
  <c r="D13" i="3"/>
  <c r="D3" i="3"/>
  <c r="L20" i="2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F51" i="2"/>
  <c r="F53" i="2"/>
  <c r="F3" i="2"/>
  <c r="L17" i="2"/>
  <c r="L16" i="2"/>
  <c r="L15" i="2"/>
  <c r="L14" i="2"/>
  <c r="L9" i="2"/>
  <c r="L8" i="2"/>
  <c r="L7" i="2"/>
  <c r="E5" i="2"/>
  <c r="E7" i="2"/>
  <c r="E9" i="2"/>
  <c r="E11" i="2"/>
  <c r="E13" i="2"/>
  <c r="E15" i="2"/>
  <c r="E17" i="2"/>
  <c r="E19" i="2"/>
  <c r="E21" i="2"/>
  <c r="E23" i="2"/>
  <c r="E25" i="2"/>
  <c r="E27" i="2"/>
  <c r="E29" i="2"/>
  <c r="E31" i="2"/>
  <c r="E33" i="2"/>
  <c r="E35" i="2"/>
  <c r="E37" i="2"/>
  <c r="E39" i="2"/>
  <c r="E41" i="2"/>
  <c r="E43" i="2"/>
  <c r="E45" i="2"/>
  <c r="E47" i="2"/>
  <c r="E49" i="2"/>
  <c r="E51" i="2"/>
  <c r="E53" i="2"/>
  <c r="E3" i="2"/>
  <c r="D5" i="2"/>
  <c r="D7" i="2"/>
  <c r="D9" i="2"/>
  <c r="D11" i="2"/>
  <c r="D13" i="2"/>
  <c r="D15" i="2"/>
  <c r="D17" i="2"/>
  <c r="D19" i="2"/>
  <c r="D21" i="2"/>
  <c r="D23" i="2"/>
  <c r="D25" i="2"/>
  <c r="D27" i="2"/>
  <c r="D29" i="2"/>
  <c r="D31" i="2"/>
  <c r="D33" i="2"/>
  <c r="D35" i="2"/>
  <c r="D37" i="2"/>
  <c r="D39" i="2"/>
  <c r="D41" i="2"/>
  <c r="D43" i="2"/>
  <c r="D45" i="2"/>
  <c r="D47" i="2"/>
  <c r="D49" i="2"/>
  <c r="D51" i="2"/>
  <c r="D53" i="2"/>
  <c r="D3" i="2"/>
  <c r="C32" i="2"/>
  <c r="M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M13" i="1"/>
  <c r="M21" i="1"/>
  <c r="M20" i="1"/>
  <c r="M19" i="1"/>
  <c r="C118" i="1"/>
  <c r="E5" i="1"/>
  <c r="E7" i="1"/>
  <c r="E10" i="1"/>
  <c r="E11" i="1"/>
  <c r="E12" i="1"/>
  <c r="E13" i="1"/>
  <c r="E17" i="1"/>
  <c r="E19" i="1"/>
  <c r="E22" i="1"/>
  <c r="E23" i="1"/>
  <c r="E24" i="1"/>
  <c r="E25" i="1"/>
  <c r="E29" i="1"/>
  <c r="E31" i="1"/>
  <c r="E34" i="1"/>
  <c r="E35" i="1"/>
  <c r="E36" i="1"/>
  <c r="E37" i="1"/>
  <c r="E41" i="1"/>
  <c r="E43" i="1"/>
  <c r="E46" i="1"/>
  <c r="E47" i="1"/>
  <c r="E48" i="1"/>
  <c r="E49" i="1"/>
  <c r="E53" i="1"/>
  <c r="E55" i="1"/>
  <c r="E58" i="1"/>
  <c r="E59" i="1"/>
  <c r="E60" i="1"/>
  <c r="E61" i="1"/>
  <c r="E65" i="1"/>
  <c r="E67" i="1"/>
  <c r="E70" i="1"/>
  <c r="E71" i="1"/>
  <c r="E72" i="1"/>
  <c r="E73" i="1"/>
  <c r="E77" i="1"/>
  <c r="E79" i="1"/>
  <c r="E82" i="1"/>
  <c r="E83" i="1"/>
  <c r="E84" i="1"/>
  <c r="E85" i="1"/>
  <c r="E89" i="1"/>
  <c r="E91" i="1"/>
  <c r="E94" i="1"/>
  <c r="E95" i="1"/>
  <c r="E96" i="1"/>
  <c r="E97" i="1"/>
  <c r="E101" i="1"/>
  <c r="E103" i="1"/>
  <c r="E106" i="1"/>
  <c r="E107" i="1"/>
  <c r="E108" i="1"/>
  <c r="E109" i="1"/>
  <c r="E113" i="1"/>
  <c r="E115" i="1"/>
  <c r="E118" i="1"/>
  <c r="E119" i="1"/>
  <c r="E120" i="1"/>
  <c r="E121" i="1"/>
  <c r="E125" i="1"/>
  <c r="E3" i="1"/>
  <c r="D4" i="1"/>
  <c r="E4" i="1" s="1"/>
  <c r="D5" i="1"/>
  <c r="D6" i="1"/>
  <c r="E6" i="1" s="1"/>
  <c r="D7" i="1"/>
  <c r="D8" i="1"/>
  <c r="E8" i="1" s="1"/>
  <c r="D9" i="1"/>
  <c r="E9" i="1" s="1"/>
  <c r="D10" i="1"/>
  <c r="D11" i="1"/>
  <c r="D12" i="1"/>
  <c r="D13" i="1"/>
  <c r="D14" i="1"/>
  <c r="E14" i="1" s="1"/>
  <c r="D15" i="1"/>
  <c r="E15" i="1" s="1"/>
  <c r="D16" i="1"/>
  <c r="E16" i="1" s="1"/>
  <c r="D17" i="1"/>
  <c r="D18" i="1"/>
  <c r="E18" i="1" s="1"/>
  <c r="D19" i="1"/>
  <c r="D20" i="1"/>
  <c r="E20" i="1" s="1"/>
  <c r="D21" i="1"/>
  <c r="E21" i="1" s="1"/>
  <c r="D22" i="1"/>
  <c r="D23" i="1"/>
  <c r="D24" i="1"/>
  <c r="D25" i="1"/>
  <c r="D26" i="1"/>
  <c r="E26" i="1" s="1"/>
  <c r="D27" i="1"/>
  <c r="E27" i="1" s="1"/>
  <c r="D28" i="1"/>
  <c r="E28" i="1" s="1"/>
  <c r="D29" i="1"/>
  <c r="D30" i="1"/>
  <c r="E30" i="1" s="1"/>
  <c r="D31" i="1"/>
  <c r="D32" i="1"/>
  <c r="E32" i="1" s="1"/>
  <c r="D33" i="1"/>
  <c r="E33" i="1" s="1"/>
  <c r="D34" i="1"/>
  <c r="D35" i="1"/>
  <c r="D36" i="1"/>
  <c r="D37" i="1"/>
  <c r="D38" i="1"/>
  <c r="E38" i="1" s="1"/>
  <c r="D39" i="1"/>
  <c r="E39" i="1" s="1"/>
  <c r="D40" i="1"/>
  <c r="E40" i="1" s="1"/>
  <c r="D41" i="1"/>
  <c r="D42" i="1"/>
  <c r="E42" i="1" s="1"/>
  <c r="D43" i="1"/>
  <c r="D44" i="1"/>
  <c r="E44" i="1" s="1"/>
  <c r="D45" i="1"/>
  <c r="E45" i="1" s="1"/>
  <c r="D46" i="1"/>
  <c r="D47" i="1"/>
  <c r="D48" i="1"/>
  <c r="D49" i="1"/>
  <c r="D50" i="1"/>
  <c r="E50" i="1" s="1"/>
  <c r="D51" i="1"/>
  <c r="E51" i="1" s="1"/>
  <c r="D52" i="1"/>
  <c r="E52" i="1" s="1"/>
  <c r="D53" i="1"/>
  <c r="D54" i="1"/>
  <c r="E54" i="1" s="1"/>
  <c r="D55" i="1"/>
  <c r="D56" i="1"/>
  <c r="E56" i="1" s="1"/>
  <c r="D57" i="1"/>
  <c r="E57" i="1" s="1"/>
  <c r="D58" i="1"/>
  <c r="D59" i="1"/>
  <c r="D60" i="1"/>
  <c r="D61" i="1"/>
  <c r="D62" i="1"/>
  <c r="E62" i="1" s="1"/>
  <c r="D63" i="1"/>
  <c r="E63" i="1" s="1"/>
  <c r="D64" i="1"/>
  <c r="E64" i="1" s="1"/>
  <c r="D65" i="1"/>
  <c r="D66" i="1"/>
  <c r="E66" i="1" s="1"/>
  <c r="D67" i="1"/>
  <c r="D68" i="1"/>
  <c r="E68" i="1" s="1"/>
  <c r="D69" i="1"/>
  <c r="E69" i="1" s="1"/>
  <c r="D70" i="1"/>
  <c r="D71" i="1"/>
  <c r="D72" i="1"/>
  <c r="D73" i="1"/>
  <c r="D74" i="1"/>
  <c r="E74" i="1" s="1"/>
  <c r="D75" i="1"/>
  <c r="E75" i="1" s="1"/>
  <c r="D76" i="1"/>
  <c r="E76" i="1" s="1"/>
  <c r="D77" i="1"/>
  <c r="D78" i="1"/>
  <c r="E78" i="1" s="1"/>
  <c r="D79" i="1"/>
  <c r="D80" i="1"/>
  <c r="E80" i="1" s="1"/>
  <c r="D81" i="1"/>
  <c r="E81" i="1" s="1"/>
  <c r="D82" i="1"/>
  <c r="D83" i="1"/>
  <c r="D84" i="1"/>
  <c r="D85" i="1"/>
  <c r="D86" i="1"/>
  <c r="E86" i="1" s="1"/>
  <c r="D87" i="1"/>
  <c r="E87" i="1" s="1"/>
  <c r="D88" i="1"/>
  <c r="E88" i="1" s="1"/>
  <c r="D89" i="1"/>
  <c r="D90" i="1"/>
  <c r="E90" i="1" s="1"/>
  <c r="D91" i="1"/>
  <c r="D92" i="1"/>
  <c r="E92" i="1" s="1"/>
  <c r="D93" i="1"/>
  <c r="E93" i="1" s="1"/>
  <c r="D94" i="1"/>
  <c r="D95" i="1"/>
  <c r="D96" i="1"/>
  <c r="D97" i="1"/>
  <c r="D98" i="1"/>
  <c r="E98" i="1" s="1"/>
  <c r="D99" i="1"/>
  <c r="E99" i="1" s="1"/>
  <c r="D100" i="1"/>
  <c r="E100" i="1" s="1"/>
  <c r="D101" i="1"/>
  <c r="D102" i="1"/>
  <c r="E102" i="1" s="1"/>
  <c r="D103" i="1"/>
  <c r="D104" i="1"/>
  <c r="E104" i="1" s="1"/>
  <c r="D105" i="1"/>
  <c r="E105" i="1" s="1"/>
  <c r="D106" i="1"/>
  <c r="D107" i="1"/>
  <c r="D108" i="1"/>
  <c r="D109" i="1"/>
  <c r="D110" i="1"/>
  <c r="E110" i="1" s="1"/>
  <c r="D111" i="1"/>
  <c r="E111" i="1" s="1"/>
  <c r="D112" i="1"/>
  <c r="E112" i="1" s="1"/>
  <c r="D113" i="1"/>
  <c r="D114" i="1"/>
  <c r="E114" i="1" s="1"/>
  <c r="D115" i="1"/>
  <c r="D116" i="1"/>
  <c r="E116" i="1" s="1"/>
  <c r="D117" i="1"/>
  <c r="E117" i="1" s="1"/>
  <c r="D118" i="1"/>
  <c r="D119" i="1"/>
  <c r="D120" i="1"/>
  <c r="D121" i="1"/>
  <c r="D122" i="1"/>
  <c r="E122" i="1" s="1"/>
  <c r="D123" i="1"/>
  <c r="E123" i="1" s="1"/>
  <c r="D124" i="1"/>
  <c r="E124" i="1" s="1"/>
  <c r="D125" i="1"/>
  <c r="D126" i="1"/>
  <c r="E126" i="1" s="1"/>
  <c r="C18" i="1"/>
  <c r="C75" i="1"/>
  <c r="M18" i="1" l="1"/>
  <c r="M11" i="1"/>
  <c r="M12" i="1"/>
</calcChain>
</file>

<file path=xl/sharedStrings.xml><?xml version="1.0" encoding="utf-8"?>
<sst xmlns="http://schemas.openxmlformats.org/spreadsheetml/2006/main" count="54" uniqueCount="16">
  <si>
    <t>Date</t>
  </si>
  <si>
    <t>Adj Close</t>
  </si>
  <si>
    <t>T-bills</t>
  </si>
  <si>
    <t>adjusted Returns (%)</t>
  </si>
  <si>
    <t>DAILY RISK UNADJUSTED RETURN</t>
  </si>
  <si>
    <t>MEAN</t>
  </si>
  <si>
    <t>MAX</t>
  </si>
  <si>
    <t>MIN</t>
  </si>
  <si>
    <t>STANDARD DEVIATION</t>
  </si>
  <si>
    <t>DAILY RISK ADJUSTED RETURN</t>
  </si>
  <si>
    <t>SHARPE RATIO</t>
  </si>
  <si>
    <t>unadjusted Returns (%)</t>
  </si>
  <si>
    <t>Sharpe Ratio</t>
  </si>
  <si>
    <t>Unadjusted Returns(%)</t>
  </si>
  <si>
    <t>Unadjusted Returns</t>
  </si>
  <si>
    <t>adjusted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</si>
</sst>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"/>
    <numFmt numFmtId="166" formatCode="0.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20" fillId="35" borderId="13" xfId="0" applyFont="1" applyFill="1" applyBorder="1"/>
    <xf numFmtId="164" fontId="20" fillId="35" borderId="13" xfId="0" applyNumberFormat="1" applyFont="1" applyFill="1" applyBorder="1"/>
    <xf numFmtId="165" fontId="20" fillId="35" borderId="13" xfId="0" applyNumberFormat="1" applyFont="1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14" fontId="0" fillId="0" borderId="10" xfId="0" applyNumberFormat="1" applyBorder="1"/>
    <xf numFmtId="164" fontId="0" fillId="0" borderId="10" xfId="0" applyNumberFormat="1" applyBorder="1" applyAlignment="1">
      <alignment horizontal="center"/>
    </xf>
    <xf numFmtId="14" fontId="0" fillId="0" borderId="14" xfId="0" applyNumberFormat="1" applyBorder="1"/>
    <xf numFmtId="0" fontId="0" fillId="0" borderId="14" xfId="0" applyBorder="1"/>
    <xf numFmtId="0" fontId="0" fillId="0" borderId="15" xfId="0" applyBorder="1"/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6" fontId="16" fillId="0" borderId="17" xfId="0" applyNumberFormat="1" applyFont="1" applyBorder="1"/>
    <xf numFmtId="166" fontId="0" fillId="0" borderId="10" xfId="0" applyNumberFormat="1" applyBorder="1" applyAlignment="1">
      <alignment horizontal="center" vertical="center"/>
    </xf>
    <xf numFmtId="166" fontId="0" fillId="0" borderId="20" xfId="0" applyNumberFormat="1" applyBorder="1"/>
    <xf numFmtId="166" fontId="0" fillId="0" borderId="10" xfId="0" applyNumberFormat="1" applyBorder="1"/>
    <xf numFmtId="166" fontId="16" fillId="0" borderId="17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20" xfId="0" applyNumberFormat="1" applyBorder="1" applyAlignment="1">
      <alignment horizontal="center"/>
    </xf>
    <xf numFmtId="166" fontId="20" fillId="35" borderId="13" xfId="0" applyNumberFormat="1" applyFont="1" applyFill="1" applyBorder="1"/>
    <xf numFmtId="0" fontId="0" fillId="37" borderId="10" xfId="0" applyFont="1" applyFill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164" fontId="0" fillId="37" borderId="10" xfId="0" applyNumberFormat="1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4" fontId="0" fillId="0" borderId="17" xfId="0" applyNumberFormat="1" applyBorder="1"/>
    <xf numFmtId="166" fontId="13" fillId="36" borderId="17" xfId="0" applyNumberFormat="1" applyFont="1" applyFill="1" applyBorder="1" applyAlignment="1">
      <alignment horizontal="center"/>
    </xf>
    <xf numFmtId="0" fontId="0" fillId="0" borderId="18" xfId="0" applyBorder="1"/>
    <xf numFmtId="14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9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6" formatCode="0.000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0.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2B71EF-60BF-40F1-8AB2-1F9D696B3386}" name="Table1" displayName="Table1" ref="A1:F1048576" totalsRowShown="0" headerRowDxfId="26" headerRowBorderDxfId="25" tableBorderDxfId="24" totalsRowBorderDxfId="23">
  <autoFilter ref="A1:F1048576" xr:uid="{242B71EF-60BF-40F1-8AB2-1F9D696B3386}"/>
  <tableColumns count="6">
    <tableColumn id="1" xr3:uid="{EEC301F5-0E22-4F6D-AE6A-800FDD1F1DD6}" name="Date" dataDxfId="22"/>
    <tableColumn id="2" xr3:uid="{F44A03EB-4029-4794-AD20-83D1EB5E82B6}" name="Adj Close" dataDxfId="21"/>
    <tableColumn id="3" xr3:uid="{37533020-6093-4635-8085-A80B066CEDBE}" name="T-bills" dataDxfId="20"/>
    <tableColumn id="4" xr3:uid="{6649AA75-734F-4537-922E-01ADC1C28AD5}" name="unadjusted Returns (%)" dataDxfId="19"/>
    <tableColumn id="5" xr3:uid="{DD2EE99F-A6AC-4FD8-8786-45846B37608A}" name="adjusted Returns (%)" dataDxfId="18"/>
    <tableColumn id="6" xr3:uid="{5B09FAC5-F23F-47C6-9B28-5FF0FFFC60DF}" name="Sharpe Ratio" dataDxfId="17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81E6E-E202-4578-B008-83A2C7F038BC}" name="Table2" displayName="Table2" ref="A1:F1048576" totalsRowShown="0" headerRowDxfId="16" dataDxfId="14" headerRowBorderDxfId="15" tableBorderDxfId="13" totalsRowBorderDxfId="12">
  <autoFilter ref="A1:F1048576" xr:uid="{1CA81E6E-E202-4578-B008-83A2C7F038BC}"/>
  <tableColumns count="6">
    <tableColumn id="1" xr3:uid="{035A9B77-9BBE-49E6-B87E-3AFDF322CD42}" name="Date" dataDxfId="11"/>
    <tableColumn id="2" xr3:uid="{14065A81-DE0D-4209-95CA-EF6A635F30A6}" name="Adj Close" dataDxfId="10"/>
    <tableColumn id="3" xr3:uid="{25BC0AEE-AA18-4C18-A088-CE43A04A4FD6}" name="T-bills" dataDxfId="9"/>
    <tableColumn id="4" xr3:uid="{5CC6E1E1-EEA5-4685-BD6F-313D28722B40}" name="Unadjusted Returns(%)" dataDxfId="8"/>
    <tableColumn id="5" xr3:uid="{1D2B58DE-AE75-43F9-AC06-DE90C026E426}" name="adjusted Returns (%)" dataDxfId="7"/>
    <tableColumn id="6" xr3:uid="{40C1C955-9025-4761-B1D5-AF1E21F222CB}" name="Sharpe Ratio" dataDxfId="6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ED8098-2E5C-4B98-AA7A-9B1080B8C231}" name="Table3" displayName="Table3" ref="A1:F13" totalsRowShown="0">
  <autoFilter ref="A1:F13" xr:uid="{FBED8098-2E5C-4B98-AA7A-9B1080B8C231}"/>
  <tableColumns count="6">
    <tableColumn id="1" xr3:uid="{9717CA1A-2EAD-4BDF-B923-1C8592CD62DF}" name="Date" dataDxfId="5"/>
    <tableColumn id="2" xr3:uid="{FE3A5EAC-F57B-443F-AD32-F63B243BD228}" name="Adj Close" dataDxfId="4"/>
    <tableColumn id="3" xr3:uid="{90960065-B71E-4EFE-81E7-4BDC3C396A8E}" name="T-bills" dataDxfId="3"/>
    <tableColumn id="4" xr3:uid="{9BDF762B-1B7B-42B1-B650-694D3EB52866}" name="Unadjusted Returns" dataDxfId="2"/>
    <tableColumn id="5" xr3:uid="{AD58AD20-A148-496F-83CE-F5E879477E2D}" name="adjusted Returns" dataDxfId="1"/>
    <tableColumn id="6" xr3:uid="{7C778804-7A08-4F21-8B1F-70C9889EF05C}" name="Sharpe Ratio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8576"/>
  <sheetViews>
    <sheetView tabSelected="1" zoomScale="85" zoomScaleNormal="85" workbookViewId="0">
      <selection activeCell="M24" sqref="M24"/>
    </sheetView>
  </sheetViews>
  <sheetFormatPr defaultRowHeight="14.4" x14ac:dyDescent="0.3"/>
  <cols>
    <col min="1" max="1" width="11.796875" style="11" customWidth="1"/>
    <col min="2" max="2" width="10.09765625" style="6" customWidth="1"/>
    <col min="3" max="3" width="8.796875" style="6"/>
    <col min="4" max="4" width="21.296875" style="22" customWidth="1"/>
    <col min="5" max="5" width="19.296875" style="24" customWidth="1"/>
    <col min="6" max="6" width="12.796875" style="12" customWidth="1"/>
    <col min="12" max="12" width="21.8984375" customWidth="1"/>
    <col min="13" max="13" width="26.796875" customWidth="1"/>
  </cols>
  <sheetData>
    <row r="1" spans="1:13" x14ac:dyDescent="0.3">
      <c r="A1" s="13" t="s">
        <v>0</v>
      </c>
      <c r="B1" s="14" t="s">
        <v>1</v>
      </c>
      <c r="C1" s="14" t="s">
        <v>2</v>
      </c>
      <c r="D1" s="19" t="s">
        <v>11</v>
      </c>
      <c r="E1" s="23" t="s">
        <v>3</v>
      </c>
      <c r="F1" s="15" t="s">
        <v>12</v>
      </c>
    </row>
    <row r="2" spans="1:13" x14ac:dyDescent="0.3">
      <c r="A2" s="10">
        <v>44319</v>
      </c>
      <c r="B2" s="6">
        <v>1427.817749</v>
      </c>
      <c r="C2" s="1">
        <v>3.3399999999999999E-2</v>
      </c>
      <c r="D2" s="20"/>
    </row>
    <row r="3" spans="1:13" x14ac:dyDescent="0.3">
      <c r="A3" s="10">
        <v>44320</v>
      </c>
      <c r="B3" s="6">
        <v>1435.376587</v>
      </c>
      <c r="C3" s="2">
        <v>3.3300000000000003E-2</v>
      </c>
      <c r="D3" s="20">
        <f>((B3-B2)/B2)*100</f>
        <v>0.52939795749800023</v>
      </c>
      <c r="E3" s="24">
        <f>D3-C3</f>
        <v>0.49609795749800023</v>
      </c>
      <c r="F3" s="12">
        <f>E3/$M$21</f>
        <v>0.34838865937180724</v>
      </c>
    </row>
    <row r="4" spans="1:13" x14ac:dyDescent="0.3">
      <c r="A4" s="10">
        <v>44321</v>
      </c>
      <c r="B4" s="6">
        <v>1443.8305660000001</v>
      </c>
      <c r="C4" s="2">
        <v>3.3399999999999999E-2</v>
      </c>
      <c r="D4" s="20">
        <f t="shared" ref="D4:D67" si="0">((B4-B3)/B3)*100</f>
        <v>0.58897289231039396</v>
      </c>
      <c r="E4" s="24">
        <f t="shared" ref="E4:E67" si="1">D4-C4</f>
        <v>0.55557289231039397</v>
      </c>
      <c r="F4" s="12">
        <f t="shared" ref="F4:F67" si="2">E4/$M$21</f>
        <v>0.39015539614697131</v>
      </c>
    </row>
    <row r="5" spans="1:13" x14ac:dyDescent="0.3">
      <c r="A5" s="10">
        <v>44322</v>
      </c>
      <c r="B5" s="6">
        <v>1445.8695070000001</v>
      </c>
      <c r="C5" s="2">
        <v>3.3700000000000001E-2</v>
      </c>
      <c r="D5" s="20">
        <f t="shared" si="0"/>
        <v>0.14121747024990067</v>
      </c>
      <c r="E5" s="24">
        <f t="shared" si="1"/>
        <v>0.10751747024990066</v>
      </c>
      <c r="F5" s="12">
        <f t="shared" si="2"/>
        <v>7.5504981936076715E-2</v>
      </c>
    </row>
    <row r="6" spans="1:13" x14ac:dyDescent="0.3">
      <c r="A6" s="10">
        <v>44323</v>
      </c>
      <c r="B6" s="6">
        <v>1442.0900879999999</v>
      </c>
      <c r="C6" s="2">
        <v>3.3599999999999998E-2</v>
      </c>
      <c r="D6" s="20">
        <f t="shared" si="0"/>
        <v>-0.26139419786520118</v>
      </c>
      <c r="E6" s="24">
        <f t="shared" si="1"/>
        <v>-0.2949941978652012</v>
      </c>
      <c r="F6" s="12">
        <f t="shared" si="2"/>
        <v>-0.20716197590298155</v>
      </c>
    </row>
    <row r="7" spans="1:13" x14ac:dyDescent="0.3">
      <c r="A7" s="10">
        <v>44326</v>
      </c>
      <c r="B7" s="6">
        <v>1489.282837</v>
      </c>
      <c r="C7" s="2">
        <v>3.3799999999999997E-2</v>
      </c>
      <c r="D7" s="20">
        <f t="shared" si="0"/>
        <v>3.2725243306713612</v>
      </c>
      <c r="E7" s="24">
        <f t="shared" si="1"/>
        <v>3.2387243306713613</v>
      </c>
      <c r="F7" s="12">
        <f t="shared" si="2"/>
        <v>2.2744194177457335</v>
      </c>
    </row>
    <row r="8" spans="1:13" x14ac:dyDescent="0.3">
      <c r="A8" s="10">
        <v>44327</v>
      </c>
      <c r="B8" s="6">
        <v>1476.751221</v>
      </c>
      <c r="C8" s="2">
        <v>3.3799999999999997E-2</v>
      </c>
      <c r="D8" s="20">
        <f t="shared" si="0"/>
        <v>-0.8414530597319968</v>
      </c>
      <c r="E8" s="24">
        <f t="shared" si="1"/>
        <v>-0.87525305973199674</v>
      </c>
      <c r="F8" s="12">
        <f t="shared" si="2"/>
        <v>-0.61465328667943941</v>
      </c>
    </row>
    <row r="9" spans="1:13" x14ac:dyDescent="0.3">
      <c r="A9" s="10">
        <v>44328</v>
      </c>
      <c r="B9" s="6">
        <v>1473.6679690000001</v>
      </c>
      <c r="C9" s="2">
        <v>3.39E-2</v>
      </c>
      <c r="D9" s="20">
        <f t="shared" si="0"/>
        <v>-0.20878614868603532</v>
      </c>
      <c r="E9" s="24">
        <f t="shared" si="1"/>
        <v>-0.24268614868603533</v>
      </c>
      <c r="F9" s="12">
        <f t="shared" si="2"/>
        <v>-0.17042824045324909</v>
      </c>
      <c r="L9" s="40" t="s">
        <v>4</v>
      </c>
      <c r="M9" s="41"/>
    </row>
    <row r="10" spans="1:13" x14ac:dyDescent="0.3">
      <c r="A10" s="10">
        <v>44330</v>
      </c>
      <c r="B10" s="6">
        <v>1465.1145019999999</v>
      </c>
      <c r="C10" s="2">
        <v>3.39E-2</v>
      </c>
      <c r="D10" s="20">
        <f t="shared" si="0"/>
        <v>-0.58042022897494228</v>
      </c>
      <c r="E10" s="24">
        <f t="shared" si="1"/>
        <v>-0.61432022897494232</v>
      </c>
      <c r="F10" s="12">
        <f t="shared" si="2"/>
        <v>-0.43141117144878499</v>
      </c>
      <c r="L10" s="3" t="s">
        <v>5</v>
      </c>
      <c r="M10" s="4">
        <f>AVERAGE(D3:D126)</f>
        <v>3.9801405518866788E-2</v>
      </c>
    </row>
    <row r="11" spans="1:13" x14ac:dyDescent="0.3">
      <c r="A11" s="10">
        <v>44333</v>
      </c>
      <c r="B11" s="6">
        <v>1467.501587</v>
      </c>
      <c r="C11" s="2">
        <v>3.4000000000000002E-2</v>
      </c>
      <c r="D11" s="20">
        <f t="shared" si="0"/>
        <v>0.16292822142853039</v>
      </c>
      <c r="E11" s="24">
        <f t="shared" si="1"/>
        <v>0.12892822142853039</v>
      </c>
      <c r="F11" s="12">
        <f t="shared" si="2"/>
        <v>9.0540848918649858E-2</v>
      </c>
      <c r="L11" s="3" t="s">
        <v>6</v>
      </c>
      <c r="M11" s="4">
        <f>MAX(D3:D126)</f>
        <v>5.883146840311217</v>
      </c>
    </row>
    <row r="12" spans="1:13" x14ac:dyDescent="0.3">
      <c r="A12" s="10">
        <v>44334</v>
      </c>
      <c r="B12" s="6">
        <v>1478.989014</v>
      </c>
      <c r="C12" s="2">
        <v>3.3799999999999997E-2</v>
      </c>
      <c r="D12" s="20">
        <f t="shared" si="0"/>
        <v>0.78278804614335484</v>
      </c>
      <c r="E12" s="24">
        <f t="shared" si="1"/>
        <v>0.7489880461433549</v>
      </c>
      <c r="F12" s="12">
        <f t="shared" si="2"/>
        <v>0.52598269623483496</v>
      </c>
      <c r="L12" s="3" t="s">
        <v>7</v>
      </c>
      <c r="M12" s="4">
        <f>MIN(D3:D126)</f>
        <v>-4.0742482935834889</v>
      </c>
    </row>
    <row r="13" spans="1:13" x14ac:dyDescent="0.3">
      <c r="A13" s="10">
        <v>44335</v>
      </c>
      <c r="B13" s="6">
        <v>1496.79187</v>
      </c>
      <c r="C13" s="2">
        <v>3.39E-2</v>
      </c>
      <c r="D13" s="20">
        <f t="shared" si="0"/>
        <v>1.2037179337695891</v>
      </c>
      <c r="E13" s="24">
        <f t="shared" si="1"/>
        <v>1.1698179337695891</v>
      </c>
      <c r="F13" s="12">
        <f t="shared" si="2"/>
        <v>0.82151376657648822</v>
      </c>
      <c r="L13" s="3" t="s">
        <v>8</v>
      </c>
      <c r="M13" s="5">
        <f>_xlfn.STDEV.S(D3:D126)</f>
        <v>1.4238985044511603</v>
      </c>
    </row>
    <row r="14" spans="1:13" x14ac:dyDescent="0.3">
      <c r="A14" s="10">
        <v>44336</v>
      </c>
      <c r="B14" s="6">
        <v>1519.567749</v>
      </c>
      <c r="C14" s="2">
        <v>3.4000000000000002E-2</v>
      </c>
      <c r="D14" s="20">
        <f t="shared" si="0"/>
        <v>1.5216463595569925</v>
      </c>
      <c r="E14" s="24">
        <f t="shared" si="1"/>
        <v>1.4876463595569924</v>
      </c>
      <c r="F14" s="12">
        <f t="shared" si="2"/>
        <v>1.0447112571059101</v>
      </c>
      <c r="L14" s="3"/>
      <c r="M14" s="3"/>
    </row>
    <row r="15" spans="1:13" x14ac:dyDescent="0.3">
      <c r="A15" s="10">
        <v>44337</v>
      </c>
      <c r="B15" s="6">
        <v>1519.1202390000001</v>
      </c>
      <c r="C15" s="2">
        <v>3.39E-2</v>
      </c>
      <c r="D15" s="20">
        <f t="shared" si="0"/>
        <v>-2.9449822180976387E-2</v>
      </c>
      <c r="E15" s="24">
        <f t="shared" si="1"/>
        <v>-6.3349822180976387E-2</v>
      </c>
      <c r="F15" s="12">
        <f t="shared" si="2"/>
        <v>-4.4487906647270779E-2</v>
      </c>
      <c r="L15" s="3"/>
      <c r="M15" s="3"/>
    </row>
    <row r="16" spans="1:13" x14ac:dyDescent="0.3">
      <c r="A16" s="10">
        <v>44340</v>
      </c>
      <c r="B16" s="6">
        <v>1485.4039310000001</v>
      </c>
      <c r="C16" s="2">
        <v>3.3799999999999997E-2</v>
      </c>
      <c r="D16" s="20">
        <f t="shared" si="0"/>
        <v>-2.2194627610382343</v>
      </c>
      <c r="E16" s="24">
        <f t="shared" si="1"/>
        <v>-2.2532627610382341</v>
      </c>
      <c r="F16" s="12">
        <f t="shared" si="2"/>
        <v>-1.5823713455496169</v>
      </c>
      <c r="L16" s="3"/>
      <c r="M16" s="3"/>
    </row>
    <row r="17" spans="1:13" x14ac:dyDescent="0.3">
      <c r="A17" s="10">
        <v>44341</v>
      </c>
      <c r="B17" s="6">
        <v>1471.8280030000001</v>
      </c>
      <c r="C17" s="2">
        <v>3.4099999999999998E-2</v>
      </c>
      <c r="D17" s="20">
        <f t="shared" si="0"/>
        <v>-0.91395530311141859</v>
      </c>
      <c r="E17" s="24">
        <f t="shared" si="1"/>
        <v>-0.94805530311141861</v>
      </c>
      <c r="F17" s="12">
        <f t="shared" si="2"/>
        <v>-0.66577922982609927</v>
      </c>
      <c r="L17" s="40" t="s">
        <v>9</v>
      </c>
      <c r="M17" s="41"/>
    </row>
    <row r="18" spans="1:13" x14ac:dyDescent="0.3">
      <c r="A18" s="10">
        <v>44342</v>
      </c>
      <c r="B18" s="6">
        <v>1468.8442379999999</v>
      </c>
      <c r="C18" s="2">
        <f>AVERAGE(C16:C17)</f>
        <v>3.3949999999999994E-2</v>
      </c>
      <c r="D18" s="20">
        <f t="shared" si="0"/>
        <v>-0.20272511420617234</v>
      </c>
      <c r="E18" s="24">
        <f t="shared" si="1"/>
        <v>-0.23667511420617232</v>
      </c>
      <c r="F18" s="12">
        <f t="shared" si="2"/>
        <v>-0.1662069446139377</v>
      </c>
      <c r="L18" s="3" t="s">
        <v>5</v>
      </c>
      <c r="M18" s="4">
        <f>AVERAGE(E3:E126)</f>
        <v>5.7979377769312905E-3</v>
      </c>
    </row>
    <row r="19" spans="1:13" x14ac:dyDescent="0.3">
      <c r="A19" s="10">
        <v>44343</v>
      </c>
      <c r="B19" s="6">
        <v>1438.5593260000001</v>
      </c>
      <c r="C19" s="2">
        <v>3.4099999999999998E-2</v>
      </c>
      <c r="D19" s="20">
        <f t="shared" si="0"/>
        <v>-2.0618191647901503</v>
      </c>
      <c r="E19" s="24">
        <f t="shared" si="1"/>
        <v>-2.0959191647901503</v>
      </c>
      <c r="F19" s="12">
        <f t="shared" si="2"/>
        <v>-1.4718755780724251</v>
      </c>
      <c r="L19" s="3" t="s">
        <v>6</v>
      </c>
      <c r="M19" s="4">
        <f>MAX(E3:E126)</f>
        <v>5.8500468403112169</v>
      </c>
    </row>
    <row r="20" spans="1:13" x14ac:dyDescent="0.3">
      <c r="A20" s="10">
        <v>44344</v>
      </c>
      <c r="B20" s="6">
        <v>1476.005371</v>
      </c>
      <c r="C20" s="2">
        <v>3.4099999999999998E-2</v>
      </c>
      <c r="D20" s="20">
        <f t="shared" si="0"/>
        <v>2.6030240340605815</v>
      </c>
      <c r="E20" s="24">
        <f t="shared" si="1"/>
        <v>2.5689240340605815</v>
      </c>
      <c r="F20" s="12">
        <f t="shared" si="2"/>
        <v>1.8040469361496789</v>
      </c>
      <c r="L20" s="3" t="s">
        <v>7</v>
      </c>
      <c r="M20" s="4">
        <f>MIN(E3:E126)</f>
        <v>-4.1072482935834893</v>
      </c>
    </row>
    <row r="21" spans="1:13" x14ac:dyDescent="0.3">
      <c r="A21" s="10">
        <v>44347</v>
      </c>
      <c r="B21" s="6">
        <v>1463.921143</v>
      </c>
      <c r="C21" s="2">
        <v>3.4099999999999998E-2</v>
      </c>
      <c r="D21" s="20">
        <f t="shared" si="0"/>
        <v>-0.81871165494559295</v>
      </c>
      <c r="E21" s="24">
        <f t="shared" si="1"/>
        <v>-0.85281165494559297</v>
      </c>
      <c r="F21" s="12">
        <f t="shared" si="2"/>
        <v>-0.59889363516346483</v>
      </c>
      <c r="L21" s="3" t="s">
        <v>8</v>
      </c>
      <c r="M21" s="3">
        <f>_xlfn.STDEV.S(E3:E126)</f>
        <v>1.4239784911269304</v>
      </c>
    </row>
    <row r="22" spans="1:13" x14ac:dyDescent="0.3">
      <c r="A22" s="10">
        <v>44348</v>
      </c>
      <c r="B22" s="6">
        <v>1458.8488769999999</v>
      </c>
      <c r="C22" s="2">
        <v>3.4200000000000001E-2</v>
      </c>
      <c r="D22" s="20">
        <f t="shared" si="0"/>
        <v>-0.34648491991894992</v>
      </c>
      <c r="E22" s="24">
        <f t="shared" si="1"/>
        <v>-0.38068491991894993</v>
      </c>
      <c r="F22" s="12">
        <f t="shared" si="2"/>
        <v>-0.26733895370686217</v>
      </c>
      <c r="L22" s="3"/>
      <c r="M22" s="3"/>
    </row>
    <row r="23" spans="1:13" x14ac:dyDescent="0.3">
      <c r="A23" s="10">
        <v>44349</v>
      </c>
      <c r="B23" s="6">
        <v>1459.147095</v>
      </c>
      <c r="C23" s="2">
        <v>3.4200000000000001E-2</v>
      </c>
      <c r="D23" s="20">
        <f t="shared" si="0"/>
        <v>2.044200771593243E-2</v>
      </c>
      <c r="E23" s="24">
        <f t="shared" si="1"/>
        <v>-1.3757992284067572E-2</v>
      </c>
      <c r="F23" s="12">
        <f t="shared" si="2"/>
        <v>-9.6616573703859499E-3</v>
      </c>
      <c r="L23" s="40" t="s">
        <v>10</v>
      </c>
      <c r="M23" s="41"/>
    </row>
    <row r="24" spans="1:13" x14ac:dyDescent="0.3">
      <c r="A24" s="10">
        <v>44350</v>
      </c>
      <c r="B24" s="6">
        <v>1466.8054199999999</v>
      </c>
      <c r="C24" s="2">
        <v>3.4300000000000004E-2</v>
      </c>
      <c r="D24" s="20">
        <f t="shared" si="0"/>
        <v>0.52484941554160969</v>
      </c>
      <c r="E24" s="24">
        <f t="shared" si="1"/>
        <v>0.49054941554160969</v>
      </c>
      <c r="F24" s="12">
        <f t="shared" si="2"/>
        <v>0.34449215251375814</v>
      </c>
      <c r="L24" s="3" t="s">
        <v>5</v>
      </c>
      <c r="M24" s="3">
        <f>AVERAGE(F3:F126)</f>
        <v>4.0716470178863966E-3</v>
      </c>
    </row>
    <row r="25" spans="1:13" x14ac:dyDescent="0.3">
      <c r="A25" s="10">
        <v>44351</v>
      </c>
      <c r="B25" s="6">
        <v>1439.6533199999999</v>
      </c>
      <c r="C25" s="2">
        <v>3.44E-2</v>
      </c>
      <c r="D25" s="20">
        <f t="shared" si="0"/>
        <v>-1.8511044225620614</v>
      </c>
      <c r="E25" s="24">
        <f t="shared" si="1"/>
        <v>-1.8855044225620614</v>
      </c>
      <c r="F25" s="12">
        <f t="shared" si="2"/>
        <v>-1.3241101844662564</v>
      </c>
    </row>
    <row r="26" spans="1:13" x14ac:dyDescent="0.3">
      <c r="A26" s="10">
        <v>44354</v>
      </c>
      <c r="B26" s="6">
        <v>1436.5203859999999</v>
      </c>
      <c r="C26" s="2">
        <v>3.4200000000000001E-2</v>
      </c>
      <c r="D26" s="20">
        <f t="shared" si="0"/>
        <v>-0.21761725246464042</v>
      </c>
      <c r="E26" s="24">
        <f t="shared" si="1"/>
        <v>-0.25181725246464043</v>
      </c>
      <c r="F26" s="12">
        <f t="shared" si="2"/>
        <v>-0.17684062928882679</v>
      </c>
    </row>
    <row r="27" spans="1:13" x14ac:dyDescent="0.3">
      <c r="A27" s="10">
        <v>44355</v>
      </c>
      <c r="B27" s="6">
        <v>1459.7438959999999</v>
      </c>
      <c r="C27" s="2">
        <v>3.4300000000000004E-2</v>
      </c>
      <c r="D27" s="20">
        <f t="shared" si="0"/>
        <v>1.6166502213495237</v>
      </c>
      <c r="E27" s="24">
        <f t="shared" si="1"/>
        <v>1.5823502213495237</v>
      </c>
      <c r="F27" s="12">
        <f t="shared" si="2"/>
        <v>1.1112177825784844</v>
      </c>
    </row>
    <row r="28" spans="1:13" x14ac:dyDescent="0.3">
      <c r="A28" s="10">
        <v>44356</v>
      </c>
      <c r="B28" s="6">
        <v>1465.9102780000001</v>
      </c>
      <c r="C28" s="2">
        <v>3.4099999999999998E-2</v>
      </c>
      <c r="D28" s="20">
        <f t="shared" si="0"/>
        <v>0.42242903134565413</v>
      </c>
      <c r="E28" s="24">
        <f t="shared" si="1"/>
        <v>0.38832903134565411</v>
      </c>
      <c r="F28" s="12">
        <f t="shared" si="2"/>
        <v>0.27270709056731057</v>
      </c>
    </row>
    <row r="29" spans="1:13" x14ac:dyDescent="0.3">
      <c r="A29" s="10">
        <v>44357</v>
      </c>
      <c r="B29" s="6">
        <v>1493.509888</v>
      </c>
      <c r="C29" s="2">
        <v>3.4099999999999998E-2</v>
      </c>
      <c r="D29" s="20">
        <f t="shared" si="0"/>
        <v>1.882762568365046</v>
      </c>
      <c r="E29" s="24">
        <f t="shared" si="1"/>
        <v>1.8486625683650459</v>
      </c>
      <c r="F29" s="12">
        <f t="shared" si="2"/>
        <v>1.2982377050527094</v>
      </c>
    </row>
    <row r="30" spans="1:13" x14ac:dyDescent="0.3">
      <c r="A30" s="10">
        <v>44358</v>
      </c>
      <c r="B30" s="6">
        <v>1507.533447</v>
      </c>
      <c r="C30" s="2">
        <v>3.4099999999999998E-2</v>
      </c>
      <c r="D30" s="20">
        <f t="shared" si="0"/>
        <v>0.93896659892753098</v>
      </c>
      <c r="E30" s="24">
        <f t="shared" si="1"/>
        <v>0.90486659892753096</v>
      </c>
      <c r="F30" s="12">
        <f t="shared" si="2"/>
        <v>0.63544962551465467</v>
      </c>
    </row>
    <row r="31" spans="1:13" x14ac:dyDescent="0.3">
      <c r="A31" s="10">
        <v>44361</v>
      </c>
      <c r="B31" s="6">
        <v>1496.1455080000001</v>
      </c>
      <c r="C31" s="2">
        <v>3.4200000000000001E-2</v>
      </c>
      <c r="D31" s="20">
        <f t="shared" si="0"/>
        <v>-0.75540207898285916</v>
      </c>
      <c r="E31" s="24">
        <f t="shared" si="1"/>
        <v>-0.78960207898285917</v>
      </c>
      <c r="F31" s="12">
        <f t="shared" si="2"/>
        <v>-0.55450421751663648</v>
      </c>
    </row>
    <row r="32" spans="1:13" x14ac:dyDescent="0.3">
      <c r="A32" s="10">
        <v>44362</v>
      </c>
      <c r="B32" s="6">
        <v>1494.852539</v>
      </c>
      <c r="C32" s="2">
        <v>3.4099999999999998E-2</v>
      </c>
      <c r="D32" s="20">
        <f t="shared" si="0"/>
        <v>-8.6420003474694418E-2</v>
      </c>
      <c r="E32" s="24">
        <f t="shared" si="1"/>
        <v>-0.12052000347469441</v>
      </c>
      <c r="F32" s="12">
        <f t="shared" si="2"/>
        <v>-8.4636112290794083E-2</v>
      </c>
    </row>
    <row r="33" spans="1:6" x14ac:dyDescent="0.3">
      <c r="A33" s="10">
        <v>44363</v>
      </c>
      <c r="B33" s="6">
        <v>1507.980957</v>
      </c>
      <c r="C33" s="2">
        <v>3.44E-2</v>
      </c>
      <c r="D33" s="20">
        <f t="shared" si="0"/>
        <v>0.87824167651897134</v>
      </c>
      <c r="E33" s="24">
        <f t="shared" si="1"/>
        <v>0.84384167651897135</v>
      </c>
      <c r="F33" s="12">
        <f t="shared" si="2"/>
        <v>0.59259439786282075</v>
      </c>
    </row>
    <row r="34" spans="1:6" x14ac:dyDescent="0.3">
      <c r="A34" s="10">
        <v>44364</v>
      </c>
      <c r="B34" s="6">
        <v>1499.9248050000001</v>
      </c>
      <c r="C34" s="2">
        <v>3.4700000000000002E-2</v>
      </c>
      <c r="D34" s="20">
        <f t="shared" si="0"/>
        <v>-0.53423433250953734</v>
      </c>
      <c r="E34" s="24">
        <f t="shared" si="1"/>
        <v>-0.56893433250953729</v>
      </c>
      <c r="F34" s="12">
        <f t="shared" si="2"/>
        <v>-0.39953857172328855</v>
      </c>
    </row>
    <row r="35" spans="1:6" x14ac:dyDescent="0.3">
      <c r="A35" s="10">
        <v>44365</v>
      </c>
      <c r="B35" s="6">
        <v>1525.684448</v>
      </c>
      <c r="C35" s="2">
        <v>3.4799999999999998E-2</v>
      </c>
      <c r="D35" s="20">
        <f t="shared" si="0"/>
        <v>1.7173956263760746</v>
      </c>
      <c r="E35" s="24">
        <f t="shared" si="1"/>
        <v>1.6825956263760746</v>
      </c>
      <c r="F35" s="12">
        <f t="shared" si="2"/>
        <v>1.181615900001745</v>
      </c>
    </row>
    <row r="36" spans="1:6" x14ac:dyDescent="0.3">
      <c r="A36" s="10">
        <v>44368</v>
      </c>
      <c r="B36" s="6">
        <v>1519.070557</v>
      </c>
      <c r="C36" s="2">
        <v>3.4500000000000003E-2</v>
      </c>
      <c r="D36" s="20">
        <f t="shared" si="0"/>
        <v>-0.43350320629341355</v>
      </c>
      <c r="E36" s="24">
        <f t="shared" si="1"/>
        <v>-0.46800320629341352</v>
      </c>
      <c r="F36" s="12">
        <f t="shared" si="2"/>
        <v>-0.32865890124719355</v>
      </c>
    </row>
    <row r="37" spans="1:6" x14ac:dyDescent="0.3">
      <c r="A37" s="10">
        <v>44369</v>
      </c>
      <c r="B37" s="6">
        <v>1516.7332759999999</v>
      </c>
      <c r="C37" s="2">
        <v>3.4700000000000002E-2</v>
      </c>
      <c r="D37" s="20">
        <f t="shared" si="0"/>
        <v>-0.15386257005836204</v>
      </c>
      <c r="E37" s="24">
        <f t="shared" si="1"/>
        <v>-0.18856257005836205</v>
      </c>
      <c r="F37" s="12">
        <f t="shared" si="2"/>
        <v>-0.13241953529026582</v>
      </c>
    </row>
    <row r="38" spans="1:6" x14ac:dyDescent="0.3">
      <c r="A38" s="10">
        <v>44370</v>
      </c>
      <c r="B38" s="6">
        <v>1525.286499</v>
      </c>
      <c r="C38" s="2">
        <v>3.4599999999999999E-2</v>
      </c>
      <c r="D38" s="20">
        <f t="shared" si="0"/>
        <v>0.56392400268009391</v>
      </c>
      <c r="E38" s="24">
        <f t="shared" si="1"/>
        <v>0.52932400268009394</v>
      </c>
      <c r="F38" s="12">
        <f t="shared" si="2"/>
        <v>0.37172190870747579</v>
      </c>
    </row>
    <row r="39" spans="1:6" x14ac:dyDescent="0.3">
      <c r="A39" s="10">
        <v>44371</v>
      </c>
      <c r="B39" s="6">
        <v>1516.981812</v>
      </c>
      <c r="C39" s="2">
        <v>3.4300000000000004E-2</v>
      </c>
      <c r="D39" s="20">
        <f t="shared" si="0"/>
        <v>-0.54446735124481405</v>
      </c>
      <c r="E39" s="24">
        <f t="shared" si="1"/>
        <v>-0.57876735124481404</v>
      </c>
      <c r="F39" s="12">
        <f t="shared" si="2"/>
        <v>-0.40644388581092966</v>
      </c>
    </row>
    <row r="40" spans="1:6" x14ac:dyDescent="0.3">
      <c r="A40" s="10">
        <v>44372</v>
      </c>
      <c r="B40" s="6">
        <v>1540.7523189999999</v>
      </c>
      <c r="C40" s="2">
        <v>3.4200000000000001E-2</v>
      </c>
      <c r="D40" s="20">
        <f t="shared" si="0"/>
        <v>1.566960580012541</v>
      </c>
      <c r="E40" s="24">
        <f t="shared" si="1"/>
        <v>1.532760580012541</v>
      </c>
      <c r="F40" s="12">
        <f t="shared" si="2"/>
        <v>1.0763930702348747</v>
      </c>
    </row>
    <row r="41" spans="1:6" x14ac:dyDescent="0.3">
      <c r="A41" s="10">
        <v>44375</v>
      </c>
      <c r="B41" s="6">
        <v>1589.685669</v>
      </c>
      <c r="C41" s="2">
        <v>3.44E-2</v>
      </c>
      <c r="D41" s="20">
        <f t="shared" si="0"/>
        <v>3.1759387538523658</v>
      </c>
      <c r="E41" s="24">
        <f t="shared" si="1"/>
        <v>3.1415387538523656</v>
      </c>
      <c r="F41" s="12">
        <f t="shared" si="2"/>
        <v>2.2061700885426756</v>
      </c>
    </row>
    <row r="42" spans="1:6" x14ac:dyDescent="0.3">
      <c r="A42" s="10">
        <v>44376</v>
      </c>
      <c r="B42" s="6">
        <v>1573.3248289999999</v>
      </c>
      <c r="C42" s="2">
        <v>3.4099999999999998E-2</v>
      </c>
      <c r="D42" s="20">
        <f t="shared" si="0"/>
        <v>-1.0291871103230064</v>
      </c>
      <c r="E42" s="24">
        <f t="shared" si="1"/>
        <v>-1.0632871103230064</v>
      </c>
      <c r="F42" s="12">
        <f t="shared" si="2"/>
        <v>-0.74670166505220559</v>
      </c>
    </row>
    <row r="43" spans="1:6" x14ac:dyDescent="0.3">
      <c r="A43" s="10">
        <v>44377</v>
      </c>
      <c r="B43" s="6">
        <v>1558.505615</v>
      </c>
      <c r="C43" s="2">
        <v>3.4000000000000002E-2</v>
      </c>
      <c r="D43" s="20">
        <f t="shared" si="0"/>
        <v>-0.94190428618729161</v>
      </c>
      <c r="E43" s="24">
        <f t="shared" si="1"/>
        <v>-0.97590428618729164</v>
      </c>
      <c r="F43" s="12">
        <f t="shared" si="2"/>
        <v>-0.68533639536575108</v>
      </c>
    </row>
    <row r="44" spans="1:6" x14ac:dyDescent="0.3">
      <c r="A44" s="10">
        <v>44378</v>
      </c>
      <c r="B44" s="6">
        <v>1550.349976</v>
      </c>
      <c r="C44" s="2">
        <v>3.4000000000000002E-2</v>
      </c>
      <c r="D44" s="20">
        <f t="shared" si="0"/>
        <v>-0.52329866004365111</v>
      </c>
      <c r="E44" s="24">
        <f t="shared" si="1"/>
        <v>-0.55729866004365114</v>
      </c>
      <c r="F44" s="12">
        <f t="shared" si="2"/>
        <v>-0.39136732999569918</v>
      </c>
    </row>
    <row r="45" spans="1:6" x14ac:dyDescent="0.3">
      <c r="A45" s="10">
        <v>44379</v>
      </c>
      <c r="B45" s="6">
        <v>1545.029053</v>
      </c>
      <c r="C45" s="2">
        <v>3.4099999999999998E-2</v>
      </c>
      <c r="D45" s="20">
        <f t="shared" si="0"/>
        <v>-0.34320786160350114</v>
      </c>
      <c r="E45" s="24">
        <f t="shared" si="1"/>
        <v>-0.37730786160350116</v>
      </c>
      <c r="F45" s="12">
        <f t="shared" si="2"/>
        <v>-0.26496738816953713</v>
      </c>
    </row>
    <row r="46" spans="1:6" x14ac:dyDescent="0.3">
      <c r="A46" s="10">
        <v>44382</v>
      </c>
      <c r="B46" s="6">
        <v>1558.157471</v>
      </c>
      <c r="C46" s="2">
        <v>3.4099999999999998E-2</v>
      </c>
      <c r="D46" s="20">
        <f t="shared" si="0"/>
        <v>0.84971981429788768</v>
      </c>
      <c r="E46" s="24">
        <f t="shared" si="1"/>
        <v>0.81561981429788766</v>
      </c>
      <c r="F46" s="12">
        <f t="shared" si="2"/>
        <v>0.5727753750356227</v>
      </c>
    </row>
    <row r="47" spans="1:6" x14ac:dyDescent="0.3">
      <c r="A47" s="10">
        <v>44383</v>
      </c>
      <c r="B47" s="6">
        <v>1559.947754</v>
      </c>
      <c r="C47" s="2">
        <v>3.4200000000000001E-2</v>
      </c>
      <c r="D47" s="20">
        <f t="shared" si="0"/>
        <v>0.1148974370896589</v>
      </c>
      <c r="E47" s="24">
        <f t="shared" si="1"/>
        <v>8.0697437089658902E-2</v>
      </c>
      <c r="F47" s="12">
        <f t="shared" si="2"/>
        <v>5.6670404498733194E-2</v>
      </c>
    </row>
    <row r="48" spans="1:6" x14ac:dyDescent="0.3">
      <c r="A48" s="10">
        <v>44384</v>
      </c>
      <c r="B48" s="6">
        <v>1580.4857179999999</v>
      </c>
      <c r="C48" s="2">
        <v>3.4200000000000001E-2</v>
      </c>
      <c r="D48" s="20">
        <f t="shared" si="0"/>
        <v>1.3165802474689723</v>
      </c>
      <c r="E48" s="24">
        <f t="shared" si="1"/>
        <v>1.2823802474689723</v>
      </c>
      <c r="F48" s="12">
        <f t="shared" si="2"/>
        <v>0.90056152916614784</v>
      </c>
    </row>
    <row r="49" spans="1:6" x14ac:dyDescent="0.3">
      <c r="A49" s="10">
        <v>44385</v>
      </c>
      <c r="B49" s="6">
        <v>1560.6936040000001</v>
      </c>
      <c r="C49" s="2">
        <v>3.4200000000000001E-2</v>
      </c>
      <c r="D49" s="20">
        <f t="shared" si="0"/>
        <v>-1.252280471413906</v>
      </c>
      <c r="E49" s="24">
        <f t="shared" si="1"/>
        <v>-1.286480471413906</v>
      </c>
      <c r="F49" s="12">
        <f t="shared" si="2"/>
        <v>-0.90344094340623848</v>
      </c>
    </row>
    <row r="50" spans="1:6" x14ac:dyDescent="0.3">
      <c r="A50" s="10">
        <v>44386</v>
      </c>
      <c r="B50" s="6">
        <v>1560.096802</v>
      </c>
      <c r="C50" s="2">
        <v>3.4599999999999999E-2</v>
      </c>
      <c r="D50" s="20">
        <f t="shared" si="0"/>
        <v>-3.8239536477271623E-2</v>
      </c>
      <c r="E50" s="24">
        <f t="shared" si="1"/>
        <v>-7.2839536477271621E-2</v>
      </c>
      <c r="F50" s="12">
        <f t="shared" si="2"/>
        <v>-5.1152132515447424E-2</v>
      </c>
    </row>
    <row r="51" spans="1:6" x14ac:dyDescent="0.3">
      <c r="A51" s="10">
        <v>44389</v>
      </c>
      <c r="B51" s="6">
        <v>1576.4079589999999</v>
      </c>
      <c r="C51" s="2">
        <v>3.4300000000000004E-2</v>
      </c>
      <c r="D51" s="20">
        <f t="shared" si="0"/>
        <v>1.0455221098517364</v>
      </c>
      <c r="E51" s="24">
        <f t="shared" si="1"/>
        <v>1.0112221098517364</v>
      </c>
      <c r="F51" s="12">
        <f t="shared" si="2"/>
        <v>0.71013861245295895</v>
      </c>
    </row>
    <row r="52" spans="1:6" x14ac:dyDescent="0.3">
      <c r="A52" s="10">
        <v>44390</v>
      </c>
      <c r="B52" s="6">
        <v>1534.834595</v>
      </c>
      <c r="C52" s="2">
        <v>3.44E-2</v>
      </c>
      <c r="D52" s="20">
        <f t="shared" si="0"/>
        <v>-2.6372211433372912</v>
      </c>
      <c r="E52" s="24">
        <f t="shared" si="1"/>
        <v>-2.6716211433372914</v>
      </c>
      <c r="F52" s="12">
        <f t="shared" si="2"/>
        <v>-1.8761667820017296</v>
      </c>
    </row>
    <row r="53" spans="1:6" x14ac:dyDescent="0.3">
      <c r="A53" s="10">
        <v>44391</v>
      </c>
      <c r="B53" s="6">
        <v>1523.3472899999999</v>
      </c>
      <c r="C53" s="2">
        <v>3.44E-2</v>
      </c>
      <c r="D53" s="20">
        <f t="shared" si="0"/>
        <v>-0.74843928052065478</v>
      </c>
      <c r="E53" s="24">
        <f t="shared" si="1"/>
        <v>-0.78283928052065477</v>
      </c>
      <c r="F53" s="12">
        <f t="shared" si="2"/>
        <v>-0.54975498955824753</v>
      </c>
    </row>
    <row r="54" spans="1:6" x14ac:dyDescent="0.3">
      <c r="A54" s="10">
        <v>44392</v>
      </c>
      <c r="B54" s="6">
        <v>1539.5588379999999</v>
      </c>
      <c r="C54" s="2">
        <v>3.4300000000000004E-2</v>
      </c>
      <c r="D54" s="20">
        <f t="shared" si="0"/>
        <v>1.0642056546409711</v>
      </c>
      <c r="E54" s="24">
        <f t="shared" si="1"/>
        <v>1.0299056546409711</v>
      </c>
      <c r="F54" s="12">
        <f t="shared" si="2"/>
        <v>0.72325927748101604</v>
      </c>
    </row>
    <row r="55" spans="1:6" x14ac:dyDescent="0.3">
      <c r="A55" s="10">
        <v>44393</v>
      </c>
      <c r="B55" s="6">
        <v>1513.202393</v>
      </c>
      <c r="C55" s="2">
        <v>3.44E-2</v>
      </c>
      <c r="D55" s="20">
        <f t="shared" si="0"/>
        <v>-1.7119478872427412</v>
      </c>
      <c r="E55" s="24">
        <f t="shared" si="1"/>
        <v>-1.7463478872427411</v>
      </c>
      <c r="F55" s="12">
        <f t="shared" si="2"/>
        <v>-1.2263864223543777</v>
      </c>
    </row>
    <row r="56" spans="1:6" x14ac:dyDescent="0.3">
      <c r="A56" s="10">
        <v>44396</v>
      </c>
      <c r="B56" s="6">
        <v>1481.6743160000001</v>
      </c>
      <c r="C56" s="2">
        <v>3.44E-2</v>
      </c>
      <c r="D56" s="20">
        <f t="shared" si="0"/>
        <v>-2.0835333823054523</v>
      </c>
      <c r="E56" s="24">
        <f t="shared" si="1"/>
        <v>-2.1179333823054525</v>
      </c>
      <c r="F56" s="12">
        <f t="shared" si="2"/>
        <v>-1.4873352339959356</v>
      </c>
    </row>
    <row r="57" spans="1:6" x14ac:dyDescent="0.3">
      <c r="A57" s="10">
        <v>44397</v>
      </c>
      <c r="B57" s="6">
        <v>1469.1922609999999</v>
      </c>
      <c r="C57" s="2">
        <v>3.4300000000000004E-2</v>
      </c>
      <c r="D57" s="20">
        <f t="shared" si="0"/>
        <v>-0.8424290591536564</v>
      </c>
      <c r="E57" s="24">
        <f t="shared" si="1"/>
        <v>-0.8767290591536564</v>
      </c>
      <c r="F57" s="12">
        <f t="shared" si="2"/>
        <v>-0.61568981878358064</v>
      </c>
    </row>
    <row r="58" spans="1:6" x14ac:dyDescent="0.3">
      <c r="A58" s="10">
        <v>44399</v>
      </c>
      <c r="B58" s="6">
        <v>1535.480957</v>
      </c>
      <c r="C58" s="2">
        <v>3.44E-2</v>
      </c>
      <c r="D58" s="20">
        <f t="shared" si="0"/>
        <v>4.5119143191566318</v>
      </c>
      <c r="E58" s="24">
        <f t="shared" si="1"/>
        <v>4.477514319156632</v>
      </c>
      <c r="F58" s="12">
        <f t="shared" si="2"/>
        <v>3.1443693476108243</v>
      </c>
    </row>
    <row r="59" spans="1:6" x14ac:dyDescent="0.3">
      <c r="A59" s="10">
        <v>44400</v>
      </c>
      <c r="B59" s="6">
        <v>1476.751221</v>
      </c>
      <c r="C59" s="2">
        <v>3.4200000000000001E-2</v>
      </c>
      <c r="D59" s="20">
        <f t="shared" si="0"/>
        <v>-3.8248430065030106</v>
      </c>
      <c r="E59" s="24">
        <f t="shared" si="1"/>
        <v>-3.8590430065030104</v>
      </c>
      <c r="F59" s="12">
        <f t="shared" si="2"/>
        <v>-2.7100430452773066</v>
      </c>
    </row>
    <row r="60" spans="1:6" x14ac:dyDescent="0.3">
      <c r="A60" s="10">
        <v>44403</v>
      </c>
      <c r="B60" s="6">
        <v>1448.057495</v>
      </c>
      <c r="C60" s="2">
        <v>3.4099999999999998E-2</v>
      </c>
      <c r="D60" s="20">
        <f t="shared" si="0"/>
        <v>-1.9430304571253147</v>
      </c>
      <c r="E60" s="24">
        <f t="shared" si="1"/>
        <v>-1.9771304571253148</v>
      </c>
      <c r="F60" s="12">
        <f t="shared" si="2"/>
        <v>-1.388455281765262</v>
      </c>
    </row>
    <row r="61" spans="1:6" x14ac:dyDescent="0.3">
      <c r="A61" s="10">
        <v>44404</v>
      </c>
      <c r="B61" s="6">
        <v>1466.158936</v>
      </c>
      <c r="C61" s="2">
        <v>3.4099999999999998E-2</v>
      </c>
      <c r="D61" s="20">
        <f t="shared" si="0"/>
        <v>1.2500498814793277</v>
      </c>
      <c r="E61" s="24">
        <f t="shared" si="1"/>
        <v>1.2159498814793277</v>
      </c>
      <c r="F61" s="12">
        <f t="shared" si="2"/>
        <v>0.85391028660624657</v>
      </c>
    </row>
    <row r="62" spans="1:6" x14ac:dyDescent="0.3">
      <c r="A62" s="10">
        <v>44405</v>
      </c>
      <c r="B62" s="6">
        <v>1491.2222899999999</v>
      </c>
      <c r="C62" s="2">
        <v>3.39E-2</v>
      </c>
      <c r="D62" s="20">
        <f t="shared" si="0"/>
        <v>1.7094568252182922</v>
      </c>
      <c r="E62" s="24">
        <f t="shared" si="1"/>
        <v>1.6755568252182922</v>
      </c>
      <c r="F62" s="12">
        <f t="shared" si="2"/>
        <v>1.1766728469980356</v>
      </c>
    </row>
    <row r="63" spans="1:6" x14ac:dyDescent="0.3">
      <c r="A63" s="10">
        <v>44406</v>
      </c>
      <c r="B63" s="6">
        <v>1487.840698</v>
      </c>
      <c r="C63" s="2">
        <v>3.4000000000000002E-2</v>
      </c>
      <c r="D63" s="20">
        <f t="shared" si="0"/>
        <v>-0.22676646014994553</v>
      </c>
      <c r="E63" s="24">
        <f t="shared" si="1"/>
        <v>-0.26076646014994553</v>
      </c>
      <c r="F63" s="12">
        <f t="shared" si="2"/>
        <v>-0.18312528017440494</v>
      </c>
    </row>
    <row r="64" spans="1:6" x14ac:dyDescent="0.3">
      <c r="A64" s="10">
        <v>44407</v>
      </c>
      <c r="B64" s="6">
        <v>1467.7501219999999</v>
      </c>
      <c r="C64" s="2">
        <v>3.4099999999999998E-2</v>
      </c>
      <c r="D64" s="20">
        <f t="shared" si="0"/>
        <v>-1.3503176803139214</v>
      </c>
      <c r="E64" s="24">
        <f t="shared" si="1"/>
        <v>-1.3844176803139214</v>
      </c>
      <c r="F64" s="12">
        <f t="shared" si="2"/>
        <v>-0.97221811209964226</v>
      </c>
    </row>
    <row r="65" spans="1:6" x14ac:dyDescent="0.3">
      <c r="A65" s="10">
        <v>44410</v>
      </c>
      <c r="B65" s="6">
        <v>1451.295044</v>
      </c>
      <c r="C65" s="2">
        <v>3.4099999999999998E-2</v>
      </c>
      <c r="D65" s="20">
        <f t="shared" si="0"/>
        <v>-1.1211089512687473</v>
      </c>
      <c r="E65" s="24">
        <f t="shared" si="1"/>
        <v>-1.1552089512687473</v>
      </c>
      <c r="F65" s="12">
        <f t="shared" si="2"/>
        <v>-0.8112544946900988</v>
      </c>
    </row>
    <row r="66" spans="1:6" x14ac:dyDescent="0.3">
      <c r="A66" s="10">
        <v>44411</v>
      </c>
      <c r="B66" s="6">
        <v>1445.311279</v>
      </c>
      <c r="C66" s="2">
        <v>3.3799999999999997E-2</v>
      </c>
      <c r="D66" s="20">
        <f t="shared" si="0"/>
        <v>-0.41230520456458947</v>
      </c>
      <c r="E66" s="24">
        <f t="shared" si="1"/>
        <v>-0.44610520456458946</v>
      </c>
      <c r="F66" s="12">
        <f t="shared" si="2"/>
        <v>-0.31328085876602235</v>
      </c>
    </row>
    <row r="67" spans="1:6" x14ac:dyDescent="0.3">
      <c r="A67" s="10">
        <v>44412</v>
      </c>
      <c r="B67" s="6">
        <v>1441.3720699999999</v>
      </c>
      <c r="C67" s="2">
        <v>3.4099999999999998E-2</v>
      </c>
      <c r="D67" s="20">
        <f t="shared" si="0"/>
        <v>-0.27255090700777124</v>
      </c>
      <c r="E67" s="24">
        <f t="shared" si="1"/>
        <v>-0.30665090700777126</v>
      </c>
      <c r="F67" s="12">
        <f t="shared" si="2"/>
        <v>-0.21534799080082245</v>
      </c>
    </row>
    <row r="68" spans="1:6" x14ac:dyDescent="0.3">
      <c r="A68" s="10">
        <v>44413</v>
      </c>
      <c r="B68" s="6">
        <v>1442.5688479999999</v>
      </c>
      <c r="C68" s="2">
        <v>3.4000000000000002E-2</v>
      </c>
      <c r="D68" s="20">
        <f t="shared" ref="D68:D126" si="3">((B68-B67)/B67)*100</f>
        <v>8.3030469710710778E-2</v>
      </c>
      <c r="E68" s="24">
        <f t="shared" ref="E68:E126" si="4">D68-C68</f>
        <v>4.9030469710710775E-2</v>
      </c>
      <c r="F68" s="12">
        <f t="shared" ref="F68:F126" si="5">E68/$M$21</f>
        <v>3.4432029708474227E-2</v>
      </c>
    </row>
    <row r="69" spans="1:6" x14ac:dyDescent="0.3">
      <c r="A69" s="10">
        <v>44414</v>
      </c>
      <c r="B69" s="6">
        <v>1441.9704589999999</v>
      </c>
      <c r="C69" s="2">
        <v>3.39E-2</v>
      </c>
      <c r="D69" s="20">
        <f t="shared" si="3"/>
        <v>-4.1480793157956608E-2</v>
      </c>
      <c r="E69" s="24">
        <f t="shared" si="4"/>
        <v>-7.5380793157956608E-2</v>
      </c>
      <c r="F69" s="12">
        <f t="shared" si="5"/>
        <v>-5.2936749836930877E-2</v>
      </c>
    </row>
    <row r="70" spans="1:6" x14ac:dyDescent="0.3">
      <c r="A70" s="10">
        <v>44417</v>
      </c>
      <c r="B70" s="6">
        <v>1434.5905760000001</v>
      </c>
      <c r="C70" s="2">
        <v>3.3799999999999997E-2</v>
      </c>
      <c r="D70" s="20">
        <f t="shared" si="3"/>
        <v>-0.51179155258962461</v>
      </c>
      <c r="E70" s="24">
        <f t="shared" si="4"/>
        <v>-0.54559155258962466</v>
      </c>
      <c r="F70" s="12">
        <f t="shared" si="5"/>
        <v>-0.38314592249061702</v>
      </c>
    </row>
    <row r="71" spans="1:6" x14ac:dyDescent="0.3">
      <c r="A71" s="10">
        <v>44418</v>
      </c>
      <c r="B71" s="6">
        <v>1432.895264</v>
      </c>
      <c r="C71" s="2">
        <v>3.4000000000000002E-2</v>
      </c>
      <c r="D71" s="20">
        <f t="shared" si="3"/>
        <v>-0.11817392560370882</v>
      </c>
      <c r="E71" s="24">
        <f t="shared" si="4"/>
        <v>-0.15217392560370882</v>
      </c>
      <c r="F71" s="12">
        <f t="shared" si="5"/>
        <v>-0.10686532595255638</v>
      </c>
    </row>
    <row r="72" spans="1:6" x14ac:dyDescent="0.3">
      <c r="A72" s="10">
        <v>44419</v>
      </c>
      <c r="B72" s="6">
        <v>1437.7320560000001</v>
      </c>
      <c r="C72" s="2">
        <v>3.4000000000000002E-2</v>
      </c>
      <c r="D72" s="20">
        <f t="shared" si="3"/>
        <v>0.33755377113173707</v>
      </c>
      <c r="E72" s="24">
        <f t="shared" si="4"/>
        <v>0.30355377113173709</v>
      </c>
      <c r="F72" s="12">
        <f t="shared" si="5"/>
        <v>0.2131730029794944</v>
      </c>
    </row>
    <row r="73" spans="1:6" x14ac:dyDescent="0.3">
      <c r="A73" s="10">
        <v>44420</v>
      </c>
      <c r="B73" s="6">
        <v>1446.1092530000001</v>
      </c>
      <c r="C73" s="2">
        <v>3.3799999999999997E-2</v>
      </c>
      <c r="D73" s="20">
        <f t="shared" si="3"/>
        <v>0.58266747027305776</v>
      </c>
      <c r="E73" s="24">
        <f t="shared" si="4"/>
        <v>0.54886747027305782</v>
      </c>
      <c r="F73" s="12">
        <f t="shared" si="5"/>
        <v>0.38544646123038451</v>
      </c>
    </row>
    <row r="74" spans="1:6" x14ac:dyDescent="0.3">
      <c r="A74" s="10">
        <v>44421</v>
      </c>
      <c r="B74" s="6">
        <v>1446.1092530000001</v>
      </c>
      <c r="C74" s="2">
        <v>3.3599999999999998E-2</v>
      </c>
      <c r="D74" s="20">
        <f t="shared" si="3"/>
        <v>0</v>
      </c>
      <c r="E74" s="24">
        <f t="shared" si="4"/>
        <v>-3.3599999999999998E-2</v>
      </c>
      <c r="F74" s="12">
        <f t="shared" si="5"/>
        <v>-2.3595862022753662E-2</v>
      </c>
    </row>
    <row r="75" spans="1:6" x14ac:dyDescent="0.3">
      <c r="A75" s="10">
        <v>44424</v>
      </c>
      <c r="B75" s="6">
        <v>1437.3829350000001</v>
      </c>
      <c r="C75" s="2">
        <f>AVERAGE(C70:C74)</f>
        <v>3.3839999999999995E-2</v>
      </c>
      <c r="D75" s="20">
        <f t="shared" si="3"/>
        <v>-0.60343421369422579</v>
      </c>
      <c r="E75" s="24">
        <f t="shared" si="4"/>
        <v>-0.63727421369422577</v>
      </c>
      <c r="F75" s="12">
        <f t="shared" si="5"/>
        <v>-0.44753078621987452</v>
      </c>
    </row>
    <row r="76" spans="1:6" x14ac:dyDescent="0.3">
      <c r="A76" s="10">
        <v>44425</v>
      </c>
      <c r="B76" s="6">
        <v>1447.0067140000001</v>
      </c>
      <c r="C76" s="2">
        <v>3.3799999999999997E-2</v>
      </c>
      <c r="D76" s="20">
        <f t="shared" si="3"/>
        <v>0.66953480284639755</v>
      </c>
      <c r="E76" s="24">
        <f t="shared" si="4"/>
        <v>0.63573480284639761</v>
      </c>
      <c r="F76" s="12">
        <f t="shared" si="5"/>
        <v>0.44644972294720536</v>
      </c>
    </row>
    <row r="77" spans="1:6" x14ac:dyDescent="0.3">
      <c r="A77" s="10">
        <v>44426</v>
      </c>
      <c r="B77" s="6">
        <v>1480.365845</v>
      </c>
      <c r="C77" s="2">
        <v>3.3599999999999998E-2</v>
      </c>
      <c r="D77" s="20">
        <f t="shared" si="3"/>
        <v>2.3053888193638286</v>
      </c>
      <c r="E77" s="24">
        <f t="shared" si="4"/>
        <v>2.2717888193638287</v>
      </c>
      <c r="F77" s="12">
        <f t="shared" si="5"/>
        <v>1.5953814144804568</v>
      </c>
    </row>
    <row r="78" spans="1:6" x14ac:dyDescent="0.3">
      <c r="A78" s="10">
        <v>44428</v>
      </c>
      <c r="B78" s="6">
        <v>1468.248779</v>
      </c>
      <c r="C78" s="2">
        <v>3.3500000000000002E-2</v>
      </c>
      <c r="D78" s="20">
        <f t="shared" si="3"/>
        <v>-0.81851834402461665</v>
      </c>
      <c r="E78" s="24">
        <f t="shared" si="4"/>
        <v>-0.85201834402461663</v>
      </c>
      <c r="F78" s="12">
        <f t="shared" si="5"/>
        <v>-0.5983365263827356</v>
      </c>
    </row>
    <row r="79" spans="1:6" x14ac:dyDescent="0.3">
      <c r="A79" s="10">
        <v>44431</v>
      </c>
      <c r="B79" s="6">
        <v>1481.8616939999999</v>
      </c>
      <c r="C79" s="2">
        <v>3.3399999999999999E-2</v>
      </c>
      <c r="D79" s="20">
        <f t="shared" si="3"/>
        <v>0.92715316332641262</v>
      </c>
      <c r="E79" s="24">
        <f t="shared" si="4"/>
        <v>0.89375316332641264</v>
      </c>
      <c r="F79" s="12">
        <f t="shared" si="5"/>
        <v>0.62764512869790623</v>
      </c>
    </row>
    <row r="80" spans="1:6" x14ac:dyDescent="0.3">
      <c r="A80" s="10">
        <v>44432</v>
      </c>
      <c r="B80" s="6">
        <v>1461.267822</v>
      </c>
      <c r="C80" s="2">
        <v>3.3300000000000003E-2</v>
      </c>
      <c r="D80" s="20">
        <f t="shared" si="3"/>
        <v>-1.3897296949765083</v>
      </c>
      <c r="E80" s="24">
        <f t="shared" si="4"/>
        <v>-1.4230296949765084</v>
      </c>
      <c r="F80" s="12">
        <f t="shared" si="5"/>
        <v>-0.99933370050437276</v>
      </c>
    </row>
    <row r="81" spans="1:6" x14ac:dyDescent="0.3">
      <c r="A81" s="10">
        <v>44433</v>
      </c>
      <c r="B81" s="6">
        <v>1460.469971</v>
      </c>
      <c r="C81" s="2">
        <v>3.3099999999999997E-2</v>
      </c>
      <c r="D81" s="20">
        <f t="shared" si="3"/>
        <v>-5.4599915770952828E-2</v>
      </c>
      <c r="E81" s="24">
        <f t="shared" si="4"/>
        <v>-8.7699915770952819E-2</v>
      </c>
      <c r="F81" s="12">
        <f t="shared" si="5"/>
        <v>-6.158794976007502E-2</v>
      </c>
    </row>
    <row r="82" spans="1:6" x14ac:dyDescent="0.3">
      <c r="A82" s="10">
        <v>44434</v>
      </c>
      <c r="B82" s="6">
        <v>1467.1518550000001</v>
      </c>
      <c r="C82" s="2">
        <v>3.3099999999999997E-2</v>
      </c>
      <c r="D82" s="20">
        <f t="shared" si="3"/>
        <v>0.45751601420636689</v>
      </c>
      <c r="E82" s="24">
        <f t="shared" si="4"/>
        <v>0.42441601420636688</v>
      </c>
      <c r="F82" s="12">
        <f t="shared" si="5"/>
        <v>0.29804945569822888</v>
      </c>
    </row>
    <row r="83" spans="1:6" x14ac:dyDescent="0.3">
      <c r="A83" s="10">
        <v>44435</v>
      </c>
      <c r="B83" s="6">
        <v>1553.466553</v>
      </c>
      <c r="C83" s="2">
        <v>3.3099999999999997E-2</v>
      </c>
      <c r="D83" s="20">
        <f t="shared" si="3"/>
        <v>5.883146840311217</v>
      </c>
      <c r="E83" s="24">
        <f t="shared" si="4"/>
        <v>5.8500468403112169</v>
      </c>
      <c r="F83" s="12">
        <f t="shared" si="5"/>
        <v>4.1082410140068299</v>
      </c>
    </row>
    <row r="84" spans="1:6" x14ac:dyDescent="0.3">
      <c r="A84" s="10">
        <v>44438</v>
      </c>
      <c r="B84" s="6">
        <v>1580.8420410000001</v>
      </c>
      <c r="C84" s="2">
        <v>3.3099999999999997E-2</v>
      </c>
      <c r="D84" s="20">
        <f t="shared" si="3"/>
        <v>1.7622193375926605</v>
      </c>
      <c r="E84" s="24">
        <f t="shared" si="4"/>
        <v>1.7291193375926606</v>
      </c>
      <c r="F84" s="12">
        <f t="shared" si="5"/>
        <v>1.2142875390092747</v>
      </c>
    </row>
    <row r="85" spans="1:6" x14ac:dyDescent="0.3">
      <c r="A85" s="10">
        <v>44439</v>
      </c>
      <c r="B85" s="6">
        <v>1590.2662350000001</v>
      </c>
      <c r="C85" s="2">
        <v>3.3099999999999997E-2</v>
      </c>
      <c r="D85" s="20">
        <f t="shared" si="3"/>
        <v>0.59615026394657622</v>
      </c>
      <c r="E85" s="24">
        <f t="shared" si="4"/>
        <v>0.5630502639465762</v>
      </c>
      <c r="F85" s="12">
        <f t="shared" si="5"/>
        <v>0.39540643868923936</v>
      </c>
    </row>
    <row r="86" spans="1:6" x14ac:dyDescent="0.3">
      <c r="A86" s="10">
        <v>44440</v>
      </c>
      <c r="B86" s="6">
        <v>1629.01062</v>
      </c>
      <c r="C86" s="2">
        <v>3.3000000000000002E-2</v>
      </c>
      <c r="D86" s="20">
        <f t="shared" si="3"/>
        <v>2.4363458235658233</v>
      </c>
      <c r="E86" s="24">
        <f t="shared" si="4"/>
        <v>2.4033458235658234</v>
      </c>
      <c r="F86" s="12">
        <f t="shared" si="5"/>
        <v>1.6877683466017988</v>
      </c>
    </row>
    <row r="87" spans="1:6" x14ac:dyDescent="0.3">
      <c r="A87" s="10">
        <v>44441</v>
      </c>
      <c r="B87" s="6">
        <v>1624.4731449999999</v>
      </c>
      <c r="C87" s="2">
        <v>3.3000000000000002E-2</v>
      </c>
      <c r="D87" s="20">
        <f t="shared" si="3"/>
        <v>-0.27854176911382478</v>
      </c>
      <c r="E87" s="24">
        <f t="shared" si="4"/>
        <v>-0.31154176911382481</v>
      </c>
      <c r="F87" s="12">
        <f t="shared" si="5"/>
        <v>-0.21878263685519014</v>
      </c>
    </row>
    <row r="88" spans="1:6" x14ac:dyDescent="0.3">
      <c r="A88" s="10">
        <v>44442</v>
      </c>
      <c r="B88" s="6">
        <v>1625.3208010000001</v>
      </c>
      <c r="C88" s="2">
        <v>3.3099999999999997E-2</v>
      </c>
      <c r="D88" s="20">
        <f t="shared" si="3"/>
        <v>5.2180363991190679E-2</v>
      </c>
      <c r="E88" s="24">
        <f t="shared" si="4"/>
        <v>1.9080363991190681E-2</v>
      </c>
      <c r="F88" s="12">
        <f t="shared" si="5"/>
        <v>1.3399334407144425E-2</v>
      </c>
    </row>
    <row r="89" spans="1:6" x14ac:dyDescent="0.3">
      <c r="A89" s="10">
        <v>44445</v>
      </c>
      <c r="B89" s="6">
        <v>1559.1011960000001</v>
      </c>
      <c r="C89" s="2">
        <v>3.3000000000000002E-2</v>
      </c>
      <c r="D89" s="20">
        <f t="shared" si="3"/>
        <v>-4.0742482935834889</v>
      </c>
      <c r="E89" s="24">
        <f t="shared" si="4"/>
        <v>-4.1072482935834893</v>
      </c>
      <c r="F89" s="12">
        <f t="shared" si="5"/>
        <v>-2.8843471437079296</v>
      </c>
    </row>
    <row r="90" spans="1:6" x14ac:dyDescent="0.3">
      <c r="A90" s="10">
        <v>44446</v>
      </c>
      <c r="B90" s="6">
        <v>1585.3795170000001</v>
      </c>
      <c r="C90" s="2">
        <v>3.2899999999999999E-2</v>
      </c>
      <c r="D90" s="20">
        <f t="shared" si="3"/>
        <v>1.6854788558574105</v>
      </c>
      <c r="E90" s="24">
        <f t="shared" si="4"/>
        <v>1.6525788558574106</v>
      </c>
      <c r="F90" s="12">
        <f t="shared" si="5"/>
        <v>1.1605363888253444</v>
      </c>
    </row>
    <row r="91" spans="1:6" x14ac:dyDescent="0.3">
      <c r="A91" s="10">
        <v>44447</v>
      </c>
      <c r="B91" s="6">
        <v>1606.372437</v>
      </c>
      <c r="C91" s="2">
        <v>3.3000000000000002E-2</v>
      </c>
      <c r="D91" s="20">
        <f t="shared" si="3"/>
        <v>1.3241573878615913</v>
      </c>
      <c r="E91" s="24">
        <f t="shared" si="4"/>
        <v>1.2911573878615914</v>
      </c>
      <c r="F91" s="12">
        <f t="shared" si="5"/>
        <v>0.90672534445360553</v>
      </c>
    </row>
    <row r="92" spans="1:6" x14ac:dyDescent="0.3">
      <c r="A92" s="10">
        <v>44448</v>
      </c>
      <c r="B92" s="6">
        <v>1617.242798</v>
      </c>
      <c r="C92" s="2">
        <v>3.3099999999999997E-2</v>
      </c>
      <c r="D92" s="20">
        <f t="shared" si="3"/>
        <v>0.676702410326529</v>
      </c>
      <c r="E92" s="24">
        <f t="shared" si="4"/>
        <v>0.64360241032652898</v>
      </c>
      <c r="F92" s="12">
        <f t="shared" si="5"/>
        <v>0.45197481165406145</v>
      </c>
    </row>
    <row r="93" spans="1:6" x14ac:dyDescent="0.3">
      <c r="A93" s="10">
        <v>44452</v>
      </c>
      <c r="B93" s="6">
        <v>1632.4014890000001</v>
      </c>
      <c r="C93" s="2">
        <v>3.3099999999999997E-2</v>
      </c>
      <c r="D93" s="20">
        <f t="shared" si="3"/>
        <v>0.93731695814298444</v>
      </c>
      <c r="E93" s="24">
        <f t="shared" si="4"/>
        <v>0.90421695814298442</v>
      </c>
      <c r="F93" s="12">
        <f t="shared" si="5"/>
        <v>0.63499341020761557</v>
      </c>
    </row>
    <row r="94" spans="1:6" x14ac:dyDescent="0.3">
      <c r="A94" s="10">
        <v>44453</v>
      </c>
      <c r="B94" s="6">
        <v>1610.3116460000001</v>
      </c>
      <c r="C94" s="2">
        <v>3.3099999999999997E-2</v>
      </c>
      <c r="D94" s="20">
        <f t="shared" si="3"/>
        <v>-1.3532113973708813</v>
      </c>
      <c r="E94" s="24">
        <f t="shared" si="4"/>
        <v>-1.3863113973708812</v>
      </c>
      <c r="F94" s="12">
        <f t="shared" si="5"/>
        <v>-0.97354798967065881</v>
      </c>
    </row>
    <row r="95" spans="1:6" x14ac:dyDescent="0.3">
      <c r="A95" s="10">
        <v>44454</v>
      </c>
      <c r="B95" s="6">
        <v>1606.6217039999999</v>
      </c>
      <c r="C95" s="2">
        <v>3.2899999999999999E-2</v>
      </c>
      <c r="D95" s="20">
        <f t="shared" si="3"/>
        <v>-0.22914458882328675</v>
      </c>
      <c r="E95" s="24">
        <f t="shared" si="4"/>
        <v>-0.26204458882328674</v>
      </c>
      <c r="F95" s="12">
        <f t="shared" si="5"/>
        <v>-0.18402285600248483</v>
      </c>
    </row>
    <row r="96" spans="1:6" x14ac:dyDescent="0.3">
      <c r="A96" s="10">
        <v>44455</v>
      </c>
      <c r="B96" s="6">
        <v>1611.857422</v>
      </c>
      <c r="C96" s="2">
        <v>3.3300000000000003E-2</v>
      </c>
      <c r="D96" s="20">
        <f t="shared" si="3"/>
        <v>0.32588368419054631</v>
      </c>
      <c r="E96" s="24">
        <f t="shared" si="4"/>
        <v>0.29258368419054631</v>
      </c>
      <c r="F96" s="12">
        <f t="shared" si="5"/>
        <v>0.20546917387705543</v>
      </c>
    </row>
    <row r="97" spans="1:6" x14ac:dyDescent="0.3">
      <c r="A97" s="10">
        <v>44456</v>
      </c>
      <c r="B97" s="6">
        <v>1599.5908199999999</v>
      </c>
      <c r="C97" s="2">
        <v>3.3000000000000002E-2</v>
      </c>
      <c r="D97" s="20">
        <f t="shared" si="3"/>
        <v>-0.76102276991594531</v>
      </c>
      <c r="E97" s="24">
        <f t="shared" si="4"/>
        <v>-0.79402276991594534</v>
      </c>
      <c r="F97" s="12">
        <f t="shared" si="5"/>
        <v>-0.55760868219825366</v>
      </c>
    </row>
    <row r="98" spans="1:6" x14ac:dyDescent="0.3">
      <c r="A98" s="10">
        <v>44459</v>
      </c>
      <c r="B98" s="6">
        <v>1623.7250979999999</v>
      </c>
      <c r="C98" s="2">
        <v>3.3000000000000002E-2</v>
      </c>
      <c r="D98" s="20">
        <f t="shared" si="3"/>
        <v>1.5087782261716154</v>
      </c>
      <c r="E98" s="24">
        <f t="shared" si="4"/>
        <v>1.4757782261716155</v>
      </c>
      <c r="F98" s="12">
        <f t="shared" si="5"/>
        <v>1.036376767884809</v>
      </c>
    </row>
    <row r="99" spans="1:6" x14ac:dyDescent="0.3">
      <c r="A99" s="10">
        <v>44460</v>
      </c>
      <c r="B99" s="6">
        <v>1633.5982670000001</v>
      </c>
      <c r="C99" s="2">
        <v>3.3099999999999997E-2</v>
      </c>
      <c r="D99" s="20">
        <f t="shared" si="3"/>
        <v>0.60805668472830299</v>
      </c>
      <c r="E99" s="24">
        <f t="shared" si="4"/>
        <v>0.57495668472830297</v>
      </c>
      <c r="F99" s="12">
        <f t="shared" si="5"/>
        <v>0.40376781553300339</v>
      </c>
    </row>
    <row r="100" spans="1:6" x14ac:dyDescent="0.3">
      <c r="A100" s="10">
        <v>44461</v>
      </c>
      <c r="B100" s="6">
        <v>1623.276245</v>
      </c>
      <c r="C100" s="2">
        <v>3.3500000000000002E-2</v>
      </c>
      <c r="D100" s="20">
        <f t="shared" si="3"/>
        <v>-0.63185804053011152</v>
      </c>
      <c r="E100" s="24">
        <f t="shared" si="4"/>
        <v>-0.66535804053011149</v>
      </c>
      <c r="F100" s="12">
        <f t="shared" si="5"/>
        <v>-0.46725287262137649</v>
      </c>
    </row>
    <row r="101" spans="1:6" x14ac:dyDescent="0.3">
      <c r="A101" s="10">
        <v>44462</v>
      </c>
      <c r="B101" s="6">
        <v>1572.4648440000001</v>
      </c>
      <c r="C101" s="2">
        <v>3.3599999999999998E-2</v>
      </c>
      <c r="D101" s="20">
        <f t="shared" si="3"/>
        <v>-3.1301758500137438</v>
      </c>
      <c r="E101" s="24">
        <f t="shared" si="4"/>
        <v>-3.1637758500137436</v>
      </c>
      <c r="F101" s="12">
        <f t="shared" si="5"/>
        <v>-2.2217862627334668</v>
      </c>
    </row>
    <row r="102" spans="1:6" x14ac:dyDescent="0.3">
      <c r="A102" s="10">
        <v>44463</v>
      </c>
      <c r="B102" s="6">
        <v>1582.836548</v>
      </c>
      <c r="C102" s="2">
        <v>3.3700000000000001E-2</v>
      </c>
      <c r="D102" s="20">
        <f t="shared" si="3"/>
        <v>0.65958256806661608</v>
      </c>
      <c r="E102" s="24">
        <f t="shared" si="4"/>
        <v>0.62588256806661613</v>
      </c>
      <c r="F102" s="12">
        <f t="shared" si="5"/>
        <v>0.43953091424245838</v>
      </c>
    </row>
    <row r="103" spans="1:6" x14ac:dyDescent="0.3">
      <c r="A103" s="10">
        <v>44466</v>
      </c>
      <c r="B103" s="6">
        <v>1562.990601</v>
      </c>
      <c r="C103" s="2">
        <v>3.3799999999999997E-2</v>
      </c>
      <c r="D103" s="20">
        <f t="shared" si="3"/>
        <v>-1.2538216295976017</v>
      </c>
      <c r="E103" s="24">
        <f t="shared" si="4"/>
        <v>-1.2876216295976017</v>
      </c>
      <c r="F103" s="12">
        <f t="shared" si="5"/>
        <v>-0.9042423306398284</v>
      </c>
    </row>
    <row r="104" spans="1:6" x14ac:dyDescent="0.3">
      <c r="A104" s="10">
        <v>44467</v>
      </c>
      <c r="B104" s="6">
        <v>1558.2036129999999</v>
      </c>
      <c r="C104" s="2">
        <v>3.3700000000000001E-2</v>
      </c>
      <c r="D104" s="20">
        <f t="shared" si="3"/>
        <v>-0.30627106758910477</v>
      </c>
      <c r="E104" s="24">
        <f t="shared" si="4"/>
        <v>-0.33997106758910478</v>
      </c>
      <c r="F104" s="12">
        <f t="shared" si="5"/>
        <v>-0.2387473334095469</v>
      </c>
    </row>
    <row r="105" spans="1:6" x14ac:dyDescent="0.3">
      <c r="A105" s="10">
        <v>44468</v>
      </c>
      <c r="B105" s="6">
        <v>1596.0505370000001</v>
      </c>
      <c r="C105" s="2">
        <v>3.4200000000000001E-2</v>
      </c>
      <c r="D105" s="20">
        <f t="shared" si="3"/>
        <v>2.4288818023681591</v>
      </c>
      <c r="E105" s="24">
        <f t="shared" si="4"/>
        <v>2.3946818023681593</v>
      </c>
      <c r="F105" s="12">
        <f t="shared" si="5"/>
        <v>1.6816839701511352</v>
      </c>
    </row>
    <row r="106" spans="1:6" x14ac:dyDescent="0.3">
      <c r="A106" s="10">
        <v>44469</v>
      </c>
      <c r="B106" s="6">
        <v>1585.1801760000001</v>
      </c>
      <c r="C106" s="2">
        <v>3.4500000000000003E-2</v>
      </c>
      <c r="D106" s="20">
        <f t="shared" si="3"/>
        <v>-0.68107874706977412</v>
      </c>
      <c r="E106" s="24">
        <f t="shared" si="4"/>
        <v>-0.71557874706977409</v>
      </c>
      <c r="F106" s="12">
        <f t="shared" si="5"/>
        <v>-0.50252075542480146</v>
      </c>
    </row>
    <row r="107" spans="1:6" x14ac:dyDescent="0.3">
      <c r="A107" s="10">
        <v>44470</v>
      </c>
      <c r="B107" s="6">
        <v>1578.2491460000001</v>
      </c>
      <c r="C107" s="2">
        <v>3.4700000000000002E-2</v>
      </c>
      <c r="D107" s="20">
        <f t="shared" si="3"/>
        <v>-0.43723925550782083</v>
      </c>
      <c r="E107" s="24">
        <f t="shared" si="4"/>
        <v>-0.47193925550782084</v>
      </c>
      <c r="F107" s="12">
        <f t="shared" si="5"/>
        <v>-0.3314230225024889</v>
      </c>
    </row>
    <row r="108" spans="1:6" x14ac:dyDescent="0.3">
      <c r="A108" s="10">
        <v>44473</v>
      </c>
      <c r="B108" s="6">
        <v>1572.4648440000001</v>
      </c>
      <c r="C108" s="2">
        <v>3.4599999999999999E-2</v>
      </c>
      <c r="D108" s="20">
        <f t="shared" si="3"/>
        <v>-0.36650119625662858</v>
      </c>
      <c r="E108" s="24">
        <f t="shared" si="4"/>
        <v>-0.4011011962566286</v>
      </c>
      <c r="F108" s="12">
        <f t="shared" si="5"/>
        <v>-0.28167644297716804</v>
      </c>
    </row>
    <row r="109" spans="1:6" x14ac:dyDescent="0.3">
      <c r="A109" s="10">
        <v>44474</v>
      </c>
      <c r="B109" s="6">
        <v>1544.490967</v>
      </c>
      <c r="C109" s="2">
        <v>3.44E-2</v>
      </c>
      <c r="D109" s="20">
        <f t="shared" si="3"/>
        <v>-1.7789826657644583</v>
      </c>
      <c r="E109" s="24">
        <f t="shared" si="4"/>
        <v>-1.8133826657644583</v>
      </c>
      <c r="F109" s="12">
        <f t="shared" si="5"/>
        <v>-1.2734621183283148</v>
      </c>
    </row>
    <row r="110" spans="1:6" x14ac:dyDescent="0.3">
      <c r="A110" s="10">
        <v>44475</v>
      </c>
      <c r="B110" s="6">
        <v>1549.2779539999999</v>
      </c>
      <c r="C110" s="2">
        <v>3.4799999999999998E-2</v>
      </c>
      <c r="D110" s="20">
        <f t="shared" si="3"/>
        <v>0.30993946240411741</v>
      </c>
      <c r="E110" s="24">
        <f t="shared" si="4"/>
        <v>0.27513946240411741</v>
      </c>
      <c r="F110" s="12">
        <f t="shared" si="5"/>
        <v>0.19321883309232657</v>
      </c>
    </row>
    <row r="111" spans="1:6" x14ac:dyDescent="0.3">
      <c r="A111" s="10">
        <v>44476</v>
      </c>
      <c r="B111" s="6">
        <v>1544.341553</v>
      </c>
      <c r="C111" s="2">
        <v>3.49E-2</v>
      </c>
      <c r="D111" s="20">
        <f t="shared" si="3"/>
        <v>-0.31862591133210771</v>
      </c>
      <c r="E111" s="24">
        <f t="shared" si="4"/>
        <v>-0.3535259113321077</v>
      </c>
      <c r="F111" s="12">
        <f t="shared" si="5"/>
        <v>-0.2482663281327577</v>
      </c>
    </row>
    <row r="112" spans="1:6" x14ac:dyDescent="0.3">
      <c r="A112" s="10">
        <v>44477</v>
      </c>
      <c r="B112" s="6">
        <v>1525.24353</v>
      </c>
      <c r="C112" s="2">
        <v>3.4599999999999999E-2</v>
      </c>
      <c r="D112" s="20">
        <f t="shared" si="3"/>
        <v>-1.2366450260242408</v>
      </c>
      <c r="E112" s="24">
        <f t="shared" si="4"/>
        <v>-1.2712450260242407</v>
      </c>
      <c r="F112" s="12">
        <f t="shared" si="5"/>
        <v>-0.89274173307082949</v>
      </c>
    </row>
    <row r="113" spans="1:6" x14ac:dyDescent="0.3">
      <c r="A113" s="10">
        <v>44480</v>
      </c>
      <c r="B113" s="6">
        <v>1532.4239500000001</v>
      </c>
      <c r="C113" s="2">
        <v>3.4300000000000004E-2</v>
      </c>
      <c r="D113" s="20">
        <f t="shared" si="3"/>
        <v>0.47077203467961215</v>
      </c>
      <c r="E113" s="24">
        <f t="shared" si="4"/>
        <v>0.43647203467961215</v>
      </c>
      <c r="F113" s="12">
        <f t="shared" si="5"/>
        <v>0.30651589009198449</v>
      </c>
    </row>
    <row r="114" spans="1:6" x14ac:dyDescent="0.3">
      <c r="A114" s="10">
        <v>44481</v>
      </c>
      <c r="B114" s="6">
        <v>1528.783813</v>
      </c>
      <c r="C114" s="2">
        <v>3.4099999999999998E-2</v>
      </c>
      <c r="D114" s="20">
        <f t="shared" si="3"/>
        <v>-0.23754111908784087</v>
      </c>
      <c r="E114" s="24">
        <f t="shared" si="4"/>
        <v>-0.27164111908784089</v>
      </c>
      <c r="F114" s="12">
        <f t="shared" si="5"/>
        <v>-0.19076209421735385</v>
      </c>
    </row>
    <row r="115" spans="1:6" x14ac:dyDescent="0.3">
      <c r="A115" s="10">
        <v>44482</v>
      </c>
      <c r="B115" s="6">
        <v>1516.218018</v>
      </c>
      <c r="C115" s="2">
        <v>3.4099999999999998E-2</v>
      </c>
      <c r="D115" s="20">
        <f t="shared" si="3"/>
        <v>-0.82194715126801121</v>
      </c>
      <c r="E115" s="24">
        <f t="shared" si="4"/>
        <v>-0.85604715126801123</v>
      </c>
      <c r="F115" s="12">
        <f t="shared" si="5"/>
        <v>-0.60116578768724183</v>
      </c>
    </row>
    <row r="116" spans="1:6" x14ac:dyDescent="0.3">
      <c r="A116" s="10">
        <v>44483</v>
      </c>
      <c r="B116" s="6">
        <v>1516.118408</v>
      </c>
      <c r="C116" s="2">
        <v>3.4099999999999998E-2</v>
      </c>
      <c r="D116" s="20">
        <f t="shared" si="3"/>
        <v>-6.5696356867844729E-3</v>
      </c>
      <c r="E116" s="24">
        <f t="shared" si="4"/>
        <v>-4.0669635686784472E-2</v>
      </c>
      <c r="F116" s="12">
        <f t="shared" si="5"/>
        <v>-2.8560568814911452E-2</v>
      </c>
    </row>
    <row r="117" spans="1:6" x14ac:dyDescent="0.3">
      <c r="A117" s="10">
        <v>44487</v>
      </c>
      <c r="B117" s="6">
        <v>1515.3204350000001</v>
      </c>
      <c r="C117" s="2">
        <v>3.4099999999999998E-2</v>
      </c>
      <c r="D117" s="20">
        <f t="shared" si="3"/>
        <v>-5.2632630524723258E-2</v>
      </c>
      <c r="E117" s="24">
        <f t="shared" si="4"/>
        <v>-8.6732630524723256E-2</v>
      </c>
      <c r="F117" s="12">
        <f t="shared" si="5"/>
        <v>-6.0908666152733409E-2</v>
      </c>
    </row>
    <row r="118" spans="1:6" x14ac:dyDescent="0.3">
      <c r="A118" s="10">
        <v>44488</v>
      </c>
      <c r="B118" s="6">
        <v>1525.0439449999999</v>
      </c>
      <c r="C118" s="2">
        <f>AVERAGE(C113:C117)</f>
        <v>3.4139999999999997E-2</v>
      </c>
      <c r="D118" s="20">
        <f t="shared" si="3"/>
        <v>0.64168012094417548</v>
      </c>
      <c r="E118" s="24">
        <f t="shared" si="4"/>
        <v>0.60754012094417553</v>
      </c>
      <c r="F118" s="12">
        <f t="shared" si="5"/>
        <v>0.42664978771088802</v>
      </c>
    </row>
    <row r="119" spans="1:6" x14ac:dyDescent="0.3">
      <c r="A119" s="10">
        <v>44489</v>
      </c>
      <c r="B119" s="6">
        <v>1500.3115230000001</v>
      </c>
      <c r="C119" s="2">
        <v>3.4599999999999999E-2</v>
      </c>
      <c r="D119" s="20">
        <f t="shared" si="3"/>
        <v>-1.621751430907115</v>
      </c>
      <c r="E119" s="24">
        <f t="shared" si="4"/>
        <v>-1.656351430907115</v>
      </c>
      <c r="F119" s="12">
        <f t="shared" si="5"/>
        <v>-1.1631857090736573</v>
      </c>
    </row>
    <row r="120" spans="1:6" x14ac:dyDescent="0.3">
      <c r="A120" s="10">
        <v>44490</v>
      </c>
      <c r="B120" s="6">
        <v>1501.308716</v>
      </c>
      <c r="C120" s="2">
        <v>3.4799999999999998E-2</v>
      </c>
      <c r="D120" s="20">
        <f t="shared" si="3"/>
        <v>6.6465729597674009E-2</v>
      </c>
      <c r="E120" s="24">
        <f t="shared" si="4"/>
        <v>3.1665729597674011E-2</v>
      </c>
      <c r="F120" s="12">
        <f t="shared" si="5"/>
        <v>2.223750554870663E-2</v>
      </c>
    </row>
    <row r="121" spans="1:6" x14ac:dyDescent="0.3">
      <c r="A121" s="10">
        <v>44491</v>
      </c>
      <c r="B121" s="6">
        <v>1496.4719239999999</v>
      </c>
      <c r="C121" s="2">
        <v>3.4799999999999998E-2</v>
      </c>
      <c r="D121" s="20">
        <f t="shared" si="3"/>
        <v>-0.32217171248342102</v>
      </c>
      <c r="E121" s="24">
        <f t="shared" si="4"/>
        <v>-0.35697171248342102</v>
      </c>
      <c r="F121" s="12">
        <f t="shared" si="5"/>
        <v>-0.25068616886264566</v>
      </c>
    </row>
    <row r="122" spans="1:6" x14ac:dyDescent="0.3">
      <c r="A122" s="10">
        <v>44494</v>
      </c>
      <c r="B122" s="6">
        <v>1492.881592</v>
      </c>
      <c r="C122" s="2">
        <v>3.5000000000000003E-2</v>
      </c>
      <c r="D122" s="20">
        <f t="shared" si="3"/>
        <v>-0.23991977012192775</v>
      </c>
      <c r="E122" s="24">
        <f t="shared" si="4"/>
        <v>-0.27491977012192775</v>
      </c>
      <c r="F122" s="12">
        <f t="shared" si="5"/>
        <v>-0.19306455247393339</v>
      </c>
    </row>
    <row r="123" spans="1:6" x14ac:dyDescent="0.3">
      <c r="A123" s="10">
        <v>44495</v>
      </c>
      <c r="B123" s="6">
        <v>1501.6577150000001</v>
      </c>
      <c r="C123" s="2">
        <v>3.5099999999999999E-2</v>
      </c>
      <c r="D123" s="20">
        <f t="shared" si="3"/>
        <v>0.58786464023866791</v>
      </c>
      <c r="E123" s="24">
        <f t="shared" si="4"/>
        <v>0.55276464023866789</v>
      </c>
      <c r="F123" s="12">
        <f t="shared" si="5"/>
        <v>0.38818327923002005</v>
      </c>
    </row>
    <row r="124" spans="1:6" x14ac:dyDescent="0.3">
      <c r="A124" s="10">
        <v>44496</v>
      </c>
      <c r="B124" s="6">
        <v>1496.322388</v>
      </c>
      <c r="C124" s="2">
        <v>3.5099999999999999E-2</v>
      </c>
      <c r="D124" s="20">
        <f t="shared" si="3"/>
        <v>-0.35529581386661119</v>
      </c>
      <c r="E124" s="24">
        <f t="shared" si="4"/>
        <v>-0.39039581386661121</v>
      </c>
      <c r="F124" s="12">
        <f t="shared" si="5"/>
        <v>-0.27415850471003511</v>
      </c>
    </row>
    <row r="125" spans="1:6" x14ac:dyDescent="0.3">
      <c r="A125" s="10">
        <v>44497</v>
      </c>
      <c r="B125" s="6">
        <v>1467.8000489999999</v>
      </c>
      <c r="C125" s="2">
        <v>3.5900000000000001E-2</v>
      </c>
      <c r="D125" s="20">
        <f t="shared" si="3"/>
        <v>-1.9061626845083401</v>
      </c>
      <c r="E125" s="24">
        <f t="shared" si="4"/>
        <v>-1.9420626845083402</v>
      </c>
      <c r="F125" s="12">
        <f t="shared" si="5"/>
        <v>-1.3638286649761122</v>
      </c>
    </row>
    <row r="126" spans="1:6" x14ac:dyDescent="0.3">
      <c r="A126" s="10">
        <v>44498</v>
      </c>
      <c r="B126" s="6">
        <v>1481.5500489999999</v>
      </c>
      <c r="C126" s="2">
        <v>3.5900000000000001E-2</v>
      </c>
      <c r="D126" s="20">
        <f t="shared" si="3"/>
        <v>0.93677609626513925</v>
      </c>
      <c r="E126" s="24">
        <f t="shared" si="4"/>
        <v>0.9008760962651392</v>
      </c>
      <c r="F126" s="12">
        <f t="shared" si="5"/>
        <v>0.63264726390086812</v>
      </c>
    </row>
    <row r="1048576" spans="1:6" x14ac:dyDescent="0.3">
      <c r="A1048576" s="16"/>
      <c r="B1048576" s="17"/>
      <c r="C1048576" s="17"/>
      <c r="D1048576" s="21"/>
      <c r="E1048576" s="25"/>
      <c r="F1048576" s="18"/>
    </row>
  </sheetData>
  <mergeCells count="3">
    <mergeCell ref="L9:M9"/>
    <mergeCell ref="L17:M17"/>
    <mergeCell ref="L23:M2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3"/>
  <sheetViews>
    <sheetView workbookViewId="0">
      <selection activeCell="K5" sqref="K5:L20"/>
    </sheetView>
  </sheetViews>
  <sheetFormatPr defaultRowHeight="14.4" x14ac:dyDescent="0.3"/>
  <cols>
    <col min="1" max="1" width="11.796875" style="39" customWidth="1"/>
    <col min="2" max="2" width="9.796875" style="7" customWidth="1"/>
    <col min="3" max="3" width="8.796875" style="9"/>
    <col min="4" max="4" width="20.59765625" style="7" customWidth="1"/>
    <col min="5" max="5" width="19.5" style="24" customWidth="1"/>
    <col min="6" max="6" width="13.19921875" style="36" customWidth="1"/>
    <col min="11" max="11" width="22.5" customWidth="1"/>
    <col min="12" max="12" width="26.3984375" customWidth="1"/>
  </cols>
  <sheetData>
    <row r="1" spans="1:12" x14ac:dyDescent="0.3">
      <c r="A1" s="30" t="s">
        <v>0</v>
      </c>
      <c r="B1" s="31" t="s">
        <v>1</v>
      </c>
      <c r="C1" s="32" t="s">
        <v>2</v>
      </c>
      <c r="D1" s="31" t="s">
        <v>13</v>
      </c>
      <c r="E1" s="33" t="s">
        <v>3</v>
      </c>
      <c r="F1" s="34" t="s">
        <v>12</v>
      </c>
    </row>
    <row r="2" spans="1:12" x14ac:dyDescent="0.3">
      <c r="A2" s="35">
        <v>44319</v>
      </c>
      <c r="B2" s="7">
        <v>1427.817749</v>
      </c>
      <c r="C2" s="9">
        <v>3.3399999999999999E-2</v>
      </c>
    </row>
    <row r="3" spans="1:12" x14ac:dyDescent="0.3">
      <c r="A3" s="35">
        <v>44323</v>
      </c>
      <c r="B3" s="7">
        <v>1442.0900879999999</v>
      </c>
      <c r="C3" s="9">
        <v>3.3599999999999998E-2</v>
      </c>
      <c r="D3" s="7">
        <f>((B3-B2)/B2)*100</f>
        <v>0.99959108996899526</v>
      </c>
      <c r="E3" s="24">
        <f>D3-C3</f>
        <v>0.9659910899689953</v>
      </c>
      <c r="F3" s="36">
        <f>E3/$L$17</f>
        <v>0.39719277914064377</v>
      </c>
    </row>
    <row r="4" spans="1:12" x14ac:dyDescent="0.3">
      <c r="A4" s="35">
        <v>44326</v>
      </c>
      <c r="B4" s="7">
        <v>1489.282837</v>
      </c>
      <c r="C4" s="9">
        <v>3.3799999999999997E-2</v>
      </c>
    </row>
    <row r="5" spans="1:12" x14ac:dyDescent="0.3">
      <c r="A5" s="35">
        <v>44330</v>
      </c>
      <c r="B5" s="7">
        <v>1465.1145019999999</v>
      </c>
      <c r="C5" s="9">
        <v>3.39E-2</v>
      </c>
      <c r="D5" s="7">
        <f t="shared" ref="D5:D53" si="0">((B5-B4)/B4)*100</f>
        <v>-1.6228169961781458</v>
      </c>
      <c r="E5" s="24">
        <f t="shared" ref="E5:E53" si="1">D5-C5</f>
        <v>-1.6567169961781458</v>
      </c>
      <c r="F5" s="36">
        <f t="shared" ref="F5:F53" si="2">E5/$L$17</f>
        <v>-0.68120299948383334</v>
      </c>
      <c r="K5" s="40" t="s">
        <v>4</v>
      </c>
      <c r="L5" s="41"/>
    </row>
    <row r="6" spans="1:12" x14ac:dyDescent="0.3">
      <c r="A6" s="35">
        <v>44333</v>
      </c>
      <c r="B6" s="7">
        <v>1467.501587</v>
      </c>
      <c r="C6" s="9">
        <v>3.4000000000000002E-2</v>
      </c>
      <c r="K6" s="3" t="s">
        <v>5</v>
      </c>
      <c r="L6" s="3">
        <f>AVERAGE(D3,D5,D7,D9,D11,D13,D15,D17,D19,D21,D23,D25,D27,D29,D31,D33,D35,D37,D39,D41,D43,D45,D47,D49,D51,D53)</f>
        <v>0.28242806886309074</v>
      </c>
    </row>
    <row r="7" spans="1:12" x14ac:dyDescent="0.3">
      <c r="A7" s="35">
        <v>44337</v>
      </c>
      <c r="B7" s="7">
        <v>1519.1202390000001</v>
      </c>
      <c r="C7" s="9">
        <v>3.39E-2</v>
      </c>
      <c r="D7" s="7">
        <f t="shared" si="0"/>
        <v>3.5174511876013468</v>
      </c>
      <c r="E7" s="24">
        <f t="shared" si="1"/>
        <v>3.4835511876013467</v>
      </c>
      <c r="F7" s="36">
        <f t="shared" si="2"/>
        <v>1.4323541819898968</v>
      </c>
      <c r="K7" s="3" t="s">
        <v>6</v>
      </c>
      <c r="L7" s="3">
        <f>MAX(D3:D53)</f>
        <v>4.9434078132184691</v>
      </c>
    </row>
    <row r="8" spans="1:12" x14ac:dyDescent="0.3">
      <c r="A8" s="35">
        <v>44340</v>
      </c>
      <c r="B8" s="7">
        <v>1485.4039310000001</v>
      </c>
      <c r="C8" s="9">
        <v>3.3799999999999997E-2</v>
      </c>
      <c r="K8" s="3" t="s">
        <v>7</v>
      </c>
      <c r="L8" s="3">
        <f>MIN(D3:D53)</f>
        <v>-4.00946757716794</v>
      </c>
    </row>
    <row r="9" spans="1:12" x14ac:dyDescent="0.3">
      <c r="A9" s="35">
        <v>44344</v>
      </c>
      <c r="B9" s="7">
        <v>1476.005371</v>
      </c>
      <c r="C9" s="9">
        <v>3.4099999999999998E-2</v>
      </c>
      <c r="D9" s="7">
        <f t="shared" si="0"/>
        <v>-0.63272755671737135</v>
      </c>
      <c r="E9" s="24">
        <f t="shared" si="1"/>
        <v>-0.66682755671737137</v>
      </c>
      <c r="F9" s="36">
        <f t="shared" si="2"/>
        <v>-0.27418378203533844</v>
      </c>
      <c r="K9" s="3" t="s">
        <v>8</v>
      </c>
      <c r="L9" s="3">
        <f>_xlfn.STDEV.S(D3,D5,D7,D9,D11,D13,D15,D17,D19,D21,D23,D25,D27,D29,D31,D33,D35,D37,D39,D41,D43,D45,D47,D49,D51,D53)</f>
        <v>2.4318173926651814</v>
      </c>
    </row>
    <row r="10" spans="1:12" x14ac:dyDescent="0.3">
      <c r="A10" s="35">
        <v>44347</v>
      </c>
      <c r="B10" s="7">
        <v>1463.921143</v>
      </c>
      <c r="C10" s="9">
        <v>3.4099999999999998E-2</v>
      </c>
      <c r="K10" s="3"/>
      <c r="L10" s="3"/>
    </row>
    <row r="11" spans="1:12" x14ac:dyDescent="0.3">
      <c r="A11" s="35">
        <v>44351</v>
      </c>
      <c r="B11" s="7">
        <v>1439.6533199999999</v>
      </c>
      <c r="C11" s="9">
        <v>3.44E-2</v>
      </c>
      <c r="D11" s="7">
        <f t="shared" si="0"/>
        <v>-1.6577274750105946</v>
      </c>
      <c r="E11" s="24">
        <f t="shared" si="1"/>
        <v>-1.6921274750105946</v>
      </c>
      <c r="F11" s="36">
        <f t="shared" si="2"/>
        <v>-0.69576295417100609</v>
      </c>
      <c r="K11" s="3"/>
      <c r="L11" s="3"/>
    </row>
    <row r="12" spans="1:12" x14ac:dyDescent="0.3">
      <c r="A12" s="35">
        <v>44354</v>
      </c>
      <c r="B12" s="7">
        <v>1436.5203859999999</v>
      </c>
      <c r="C12" s="9">
        <v>3.4200000000000001E-2</v>
      </c>
      <c r="K12" s="3"/>
      <c r="L12" s="3"/>
    </row>
    <row r="13" spans="1:12" x14ac:dyDescent="0.3">
      <c r="A13" s="35">
        <v>44358</v>
      </c>
      <c r="B13" s="7">
        <v>1507.533447</v>
      </c>
      <c r="C13" s="9">
        <v>3.4099999999999998E-2</v>
      </c>
      <c r="D13" s="7">
        <f t="shared" si="0"/>
        <v>4.9434078132184691</v>
      </c>
      <c r="E13" s="24">
        <f t="shared" si="1"/>
        <v>4.9093078132184695</v>
      </c>
      <c r="F13" s="36">
        <f t="shared" si="2"/>
        <v>2.0185917181199944</v>
      </c>
      <c r="K13" s="40" t="s">
        <v>9</v>
      </c>
      <c r="L13" s="41"/>
    </row>
    <row r="14" spans="1:12" x14ac:dyDescent="0.3">
      <c r="A14" s="35">
        <v>44361</v>
      </c>
      <c r="B14" s="7">
        <v>1496.1455080000001</v>
      </c>
      <c r="C14" s="9">
        <v>3.4200000000000001E-2</v>
      </c>
      <c r="K14" s="3" t="s">
        <v>5</v>
      </c>
      <c r="L14" s="26">
        <f>AVERAGE(E3,E5,E7,E9,E11,E13,E15,E17,E19,E21,E23,E25,E27,E29,E31,E33,E35,E37,E39,E41,E43,E45,E47,E49,E51,E53)</f>
        <v>0.24836268424770608</v>
      </c>
    </row>
    <row r="15" spans="1:12" x14ac:dyDescent="0.3">
      <c r="A15" s="35">
        <v>44365</v>
      </c>
      <c r="B15" s="7">
        <v>1525.684448</v>
      </c>
      <c r="C15" s="9">
        <v>3.4799999999999998E-2</v>
      </c>
      <c r="D15" s="7">
        <f t="shared" si="0"/>
        <v>1.9743360416518998</v>
      </c>
      <c r="E15" s="24">
        <f t="shared" si="1"/>
        <v>1.9395360416518999</v>
      </c>
      <c r="F15" s="36">
        <f t="shared" si="2"/>
        <v>0.79749152826232339</v>
      </c>
      <c r="K15" s="3" t="s">
        <v>6</v>
      </c>
      <c r="L15" s="26">
        <f>MAX(E3:E53)</f>
        <v>4.9093078132184695</v>
      </c>
    </row>
    <row r="16" spans="1:12" x14ac:dyDescent="0.3">
      <c r="A16" s="35">
        <v>44368</v>
      </c>
      <c r="B16" s="7">
        <v>1519.070557</v>
      </c>
      <c r="C16" s="9">
        <v>3.4500000000000003E-2</v>
      </c>
      <c r="K16" s="3" t="s">
        <v>7</v>
      </c>
      <c r="L16" s="26">
        <f>MIN(E3:E53)</f>
        <v>-4.0438675771679398</v>
      </c>
    </row>
    <row r="17" spans="1:12" x14ac:dyDescent="0.3">
      <c r="A17" s="35">
        <v>44372</v>
      </c>
      <c r="B17" s="7">
        <v>1540.7523189999999</v>
      </c>
      <c r="C17" s="9">
        <v>3.4200000000000001E-2</v>
      </c>
      <c r="D17" s="7">
        <f t="shared" si="0"/>
        <v>1.4273044724676296</v>
      </c>
      <c r="E17" s="24">
        <f t="shared" si="1"/>
        <v>1.3931044724676296</v>
      </c>
      <c r="F17" s="36">
        <f t="shared" si="2"/>
        <v>0.5728117399824445</v>
      </c>
      <c r="K17" s="3" t="s">
        <v>8</v>
      </c>
      <c r="L17" s="3">
        <f>_xlfn.STDEV.S(E3,E5,E7,E9,E11,E13,E15,E17,E19,E21,E23,E25,E27,E29,E31,E33,E35,E37,E39,E41,E43,E45,E47,E49,E51,E53)</f>
        <v>2.4320459502284737</v>
      </c>
    </row>
    <row r="18" spans="1:12" x14ac:dyDescent="0.3">
      <c r="A18" s="35">
        <v>44375</v>
      </c>
      <c r="B18" s="7">
        <v>1589.685669</v>
      </c>
      <c r="C18" s="9">
        <v>3.44E-2</v>
      </c>
      <c r="K18" s="3"/>
      <c r="L18" s="3"/>
    </row>
    <row r="19" spans="1:12" x14ac:dyDescent="0.3">
      <c r="A19" s="35">
        <v>44379</v>
      </c>
      <c r="B19" s="7">
        <v>1545.029053</v>
      </c>
      <c r="C19" s="9">
        <v>3.4099999999999998E-2</v>
      </c>
      <c r="D19" s="7">
        <f t="shared" si="0"/>
        <v>-2.8091475485270911</v>
      </c>
      <c r="E19" s="24">
        <f t="shared" si="1"/>
        <v>-2.8432475485270912</v>
      </c>
      <c r="F19" s="36">
        <f t="shared" si="2"/>
        <v>-1.1690764100324618</v>
      </c>
      <c r="K19" s="40" t="s">
        <v>10</v>
      </c>
      <c r="L19" s="41"/>
    </row>
    <row r="20" spans="1:12" x14ac:dyDescent="0.3">
      <c r="A20" s="35">
        <v>44382</v>
      </c>
      <c r="B20" s="7">
        <v>1558.157471</v>
      </c>
      <c r="C20" s="9">
        <v>3.4099999999999998E-2</v>
      </c>
      <c r="K20" s="3" t="s">
        <v>5</v>
      </c>
      <c r="L20" s="3">
        <f>AVERAGE(F3,F5,F7,F9,F11,F13,F15,F17,F19,F21,F23,F25,F27,F29,F31,F33,F35,F37,F39,F41,F43,F45,F47,F49,F51,F53)</f>
        <v>0.10212088477373313</v>
      </c>
    </row>
    <row r="21" spans="1:12" x14ac:dyDescent="0.3">
      <c r="A21" s="35">
        <v>44386</v>
      </c>
      <c r="B21" s="7">
        <v>1560.096802</v>
      </c>
      <c r="C21" s="9">
        <v>3.4599999999999999E-2</v>
      </c>
      <c r="D21" s="7">
        <f t="shared" si="0"/>
        <v>0.12446309414127492</v>
      </c>
      <c r="E21" s="24">
        <f t="shared" si="1"/>
        <v>8.9863094141274913E-2</v>
      </c>
      <c r="F21" s="36">
        <f t="shared" si="2"/>
        <v>3.6949587294118728E-2</v>
      </c>
    </row>
    <row r="22" spans="1:12" x14ac:dyDescent="0.3">
      <c r="A22" s="35">
        <v>44389</v>
      </c>
      <c r="B22" s="7">
        <v>1576.4079589999999</v>
      </c>
      <c r="C22" s="9">
        <v>3.4300000000000004E-2</v>
      </c>
    </row>
    <row r="23" spans="1:12" x14ac:dyDescent="0.3">
      <c r="A23" s="35">
        <v>44393</v>
      </c>
      <c r="B23" s="7">
        <v>1513.202393</v>
      </c>
      <c r="C23" s="9">
        <v>3.44E-2</v>
      </c>
      <c r="D23" s="7">
        <f t="shared" si="0"/>
        <v>-4.00946757716794</v>
      </c>
      <c r="E23" s="24">
        <f t="shared" si="1"/>
        <v>-4.0438675771679398</v>
      </c>
      <c r="F23" s="36">
        <f t="shared" si="2"/>
        <v>-1.6627430813089887</v>
      </c>
    </row>
    <row r="24" spans="1:12" x14ac:dyDescent="0.3">
      <c r="A24" s="35">
        <v>44396</v>
      </c>
      <c r="B24" s="7">
        <v>1481.6743160000001</v>
      </c>
      <c r="C24" s="9">
        <v>3.44E-2</v>
      </c>
    </row>
    <row r="25" spans="1:12" x14ac:dyDescent="0.3">
      <c r="A25" s="35">
        <v>44400</v>
      </c>
      <c r="B25" s="7">
        <v>1476.751221</v>
      </c>
      <c r="C25" s="9">
        <v>3.4200000000000001E-2</v>
      </c>
      <c r="D25" s="7">
        <f t="shared" si="0"/>
        <v>-0.33226566370474242</v>
      </c>
      <c r="E25" s="24">
        <f t="shared" si="1"/>
        <v>-0.36646566370474243</v>
      </c>
      <c r="F25" s="36">
        <f t="shared" si="2"/>
        <v>-0.15068204762756046</v>
      </c>
    </row>
    <row r="26" spans="1:12" x14ac:dyDescent="0.3">
      <c r="A26" s="35">
        <v>44403</v>
      </c>
      <c r="B26" s="7">
        <v>1448.057495</v>
      </c>
      <c r="C26" s="9">
        <v>3.4099999999999998E-2</v>
      </c>
    </row>
    <row r="27" spans="1:12" x14ac:dyDescent="0.3">
      <c r="A27" s="35">
        <v>44407</v>
      </c>
      <c r="B27" s="7">
        <v>1467.7501219999999</v>
      </c>
      <c r="C27" s="9">
        <v>3.4099999999999998E-2</v>
      </c>
      <c r="D27" s="7">
        <f t="shared" si="0"/>
        <v>1.3599340542759253</v>
      </c>
      <c r="E27" s="24">
        <f t="shared" si="1"/>
        <v>1.3258340542759253</v>
      </c>
      <c r="F27" s="36">
        <f t="shared" si="2"/>
        <v>0.54515172879499763</v>
      </c>
    </row>
    <row r="28" spans="1:12" x14ac:dyDescent="0.3">
      <c r="A28" s="35">
        <v>44410</v>
      </c>
      <c r="B28" s="7">
        <v>1451.295044</v>
      </c>
      <c r="C28" s="9">
        <v>3.4099999999999998E-2</v>
      </c>
    </row>
    <row r="29" spans="1:12" x14ac:dyDescent="0.3">
      <c r="A29" s="35">
        <v>44414</v>
      </c>
      <c r="B29" s="7">
        <v>1441.9704589999999</v>
      </c>
      <c r="C29" s="9">
        <v>3.39E-2</v>
      </c>
      <c r="D29" s="7">
        <f t="shared" si="0"/>
        <v>-0.64250098824151092</v>
      </c>
      <c r="E29" s="24">
        <f t="shared" si="1"/>
        <v>-0.67640098824151096</v>
      </c>
      <c r="F29" s="36">
        <f t="shared" si="2"/>
        <v>-0.27812015154482084</v>
      </c>
    </row>
    <row r="30" spans="1:12" x14ac:dyDescent="0.3">
      <c r="A30" s="35">
        <v>44417</v>
      </c>
      <c r="B30" s="7">
        <v>1434.5905760000001</v>
      </c>
      <c r="C30" s="9">
        <v>3.3799999999999997E-2</v>
      </c>
    </row>
    <row r="31" spans="1:12" x14ac:dyDescent="0.3">
      <c r="A31" s="35">
        <v>44421</v>
      </c>
      <c r="B31" s="7">
        <v>1446.1092530000001</v>
      </c>
      <c r="C31" s="9">
        <v>3.3599999999999998E-2</v>
      </c>
      <c r="D31" s="7">
        <f t="shared" si="0"/>
        <v>0.80292434599124429</v>
      </c>
      <c r="E31" s="24">
        <f t="shared" si="1"/>
        <v>0.76932434599124433</v>
      </c>
      <c r="F31" s="36">
        <f t="shared" si="2"/>
        <v>0.31632804714029833</v>
      </c>
    </row>
    <row r="32" spans="1:12" x14ac:dyDescent="0.3">
      <c r="A32" s="35">
        <v>44424</v>
      </c>
      <c r="B32" s="7">
        <v>1437.3829350000001</v>
      </c>
      <c r="C32" s="9">
        <f>AVERAGE(C27:C31)</f>
        <v>3.39E-2</v>
      </c>
    </row>
    <row r="33" spans="1:6" x14ac:dyDescent="0.3">
      <c r="A33" s="35">
        <v>44428</v>
      </c>
      <c r="B33" s="7">
        <v>1468.248779</v>
      </c>
      <c r="C33" s="9">
        <v>3.3500000000000002E-2</v>
      </c>
      <c r="D33" s="7">
        <f t="shared" si="0"/>
        <v>2.1473640216829151</v>
      </c>
      <c r="E33" s="24">
        <f t="shared" si="1"/>
        <v>2.113864021682915</v>
      </c>
      <c r="F33" s="36">
        <f t="shared" si="2"/>
        <v>0.86917108678984134</v>
      </c>
    </row>
    <row r="34" spans="1:6" x14ac:dyDescent="0.3">
      <c r="A34" s="35">
        <v>44431</v>
      </c>
      <c r="B34" s="7">
        <v>1481.8616939999999</v>
      </c>
      <c r="C34" s="9">
        <v>3.3399999999999999E-2</v>
      </c>
    </row>
    <row r="35" spans="1:6" x14ac:dyDescent="0.3">
      <c r="A35" s="35">
        <v>44435</v>
      </c>
      <c r="B35" s="7">
        <v>1553.466553</v>
      </c>
      <c r="C35" s="9">
        <v>3.3099999999999997E-2</v>
      </c>
      <c r="D35" s="7">
        <f t="shared" si="0"/>
        <v>4.8320878588012164</v>
      </c>
      <c r="E35" s="24">
        <f t="shared" si="1"/>
        <v>4.7989878588012163</v>
      </c>
      <c r="F35" s="36">
        <f t="shared" si="2"/>
        <v>1.9732307518081165</v>
      </c>
    </row>
    <row r="36" spans="1:6" x14ac:dyDescent="0.3">
      <c r="A36" s="35">
        <v>44438</v>
      </c>
      <c r="B36" s="7">
        <v>1580.8420410000001</v>
      </c>
      <c r="C36" s="9">
        <v>3.3099999999999997E-2</v>
      </c>
    </row>
    <row r="37" spans="1:6" x14ac:dyDescent="0.3">
      <c r="A37" s="35">
        <v>44442</v>
      </c>
      <c r="B37" s="7">
        <v>1625.3208010000001</v>
      </c>
      <c r="C37" s="9">
        <v>3.3099999999999997E-2</v>
      </c>
      <c r="D37" s="7">
        <f t="shared" si="0"/>
        <v>2.8136119135510747</v>
      </c>
      <c r="E37" s="24">
        <f t="shared" si="1"/>
        <v>2.7805119135510745</v>
      </c>
      <c r="F37" s="36">
        <f t="shared" si="2"/>
        <v>1.1432809948717724</v>
      </c>
    </row>
    <row r="38" spans="1:6" x14ac:dyDescent="0.3">
      <c r="A38" s="37">
        <v>44445</v>
      </c>
      <c r="B38" s="38">
        <v>1559.1011960000001</v>
      </c>
      <c r="C38" s="9">
        <v>3.3000000000000002E-2</v>
      </c>
    </row>
    <row r="39" spans="1:6" x14ac:dyDescent="0.3">
      <c r="A39" s="35">
        <v>44448</v>
      </c>
      <c r="B39" s="7">
        <v>1617.242798</v>
      </c>
      <c r="C39" s="9">
        <v>3.3099999999999997E-2</v>
      </c>
      <c r="D39" s="7">
        <f t="shared" si="0"/>
        <v>3.7291743569414795</v>
      </c>
      <c r="E39" s="24">
        <f t="shared" si="1"/>
        <v>3.6960743569414793</v>
      </c>
      <c r="F39" s="36">
        <f t="shared" si="2"/>
        <v>1.5197387025497027</v>
      </c>
    </row>
    <row r="40" spans="1:6" x14ac:dyDescent="0.3">
      <c r="A40" s="35">
        <v>44452</v>
      </c>
      <c r="B40" s="7">
        <v>1632.4014890000001</v>
      </c>
      <c r="C40" s="9">
        <v>3.3099999999999997E-2</v>
      </c>
    </row>
    <row r="41" spans="1:6" x14ac:dyDescent="0.3">
      <c r="A41" s="35">
        <v>44456</v>
      </c>
      <c r="B41" s="7">
        <v>1599.5908199999999</v>
      </c>
      <c r="C41" s="9">
        <v>3.3000000000000002E-2</v>
      </c>
      <c r="D41" s="7">
        <f t="shared" si="0"/>
        <v>-2.0099631874325121</v>
      </c>
      <c r="E41" s="24">
        <f t="shared" si="1"/>
        <v>-2.042963187432512</v>
      </c>
      <c r="F41" s="36">
        <f t="shared" si="2"/>
        <v>-0.84001833404528803</v>
      </c>
    </row>
    <row r="42" spans="1:6" x14ac:dyDescent="0.3">
      <c r="A42" s="35">
        <v>44459</v>
      </c>
      <c r="B42" s="7">
        <v>1623.7250979999999</v>
      </c>
      <c r="C42" s="9">
        <v>3.3000000000000002E-2</v>
      </c>
    </row>
    <row r="43" spans="1:6" x14ac:dyDescent="0.3">
      <c r="A43" s="35">
        <v>44463</v>
      </c>
      <c r="B43" s="7">
        <v>1582.836548</v>
      </c>
      <c r="C43" s="9">
        <v>3.3700000000000001E-2</v>
      </c>
      <c r="D43" s="7">
        <f t="shared" si="0"/>
        <v>-2.518194123522743</v>
      </c>
      <c r="E43" s="24">
        <f t="shared" si="1"/>
        <v>-2.551894123522743</v>
      </c>
      <c r="F43" s="36">
        <f t="shared" si="2"/>
        <v>-1.049278745445994</v>
      </c>
    </row>
    <row r="44" spans="1:6" x14ac:dyDescent="0.3">
      <c r="A44" s="35">
        <v>44466</v>
      </c>
      <c r="B44" s="7">
        <v>1562.990601</v>
      </c>
      <c r="C44" s="9">
        <v>3.3799999999999997E-2</v>
      </c>
    </row>
    <row r="45" spans="1:6" x14ac:dyDescent="0.3">
      <c r="A45" s="35">
        <v>44470</v>
      </c>
      <c r="B45" s="7">
        <v>1578.2491460000001</v>
      </c>
      <c r="C45" s="9">
        <v>3.4700000000000002E-2</v>
      </c>
      <c r="D45" s="7">
        <f t="shared" si="0"/>
        <v>0.97624035552342647</v>
      </c>
      <c r="E45" s="24">
        <f t="shared" si="1"/>
        <v>0.94154035552342652</v>
      </c>
      <c r="F45" s="36">
        <f t="shared" si="2"/>
        <v>0.38713921315301442</v>
      </c>
    </row>
    <row r="46" spans="1:6" x14ac:dyDescent="0.3">
      <c r="A46" s="35">
        <v>44473</v>
      </c>
      <c r="B46" s="7">
        <v>1572.4648440000001</v>
      </c>
      <c r="C46" s="9">
        <v>3.4599999999999999E-2</v>
      </c>
    </row>
    <row r="47" spans="1:6" x14ac:dyDescent="0.3">
      <c r="A47" s="35">
        <v>44477</v>
      </c>
      <c r="B47" s="7">
        <v>1525.24353</v>
      </c>
      <c r="C47" s="9">
        <v>3.4599999999999999E-2</v>
      </c>
      <c r="D47" s="7">
        <f t="shared" si="0"/>
        <v>-3.0030123840403085</v>
      </c>
      <c r="E47" s="24">
        <f t="shared" si="1"/>
        <v>-3.0376123840403086</v>
      </c>
      <c r="F47" s="36">
        <f t="shared" si="2"/>
        <v>-1.2489946515011141</v>
      </c>
    </row>
    <row r="48" spans="1:6" x14ac:dyDescent="0.3">
      <c r="A48" s="37">
        <v>44480</v>
      </c>
      <c r="B48" s="38">
        <v>1532.4239500000001</v>
      </c>
      <c r="C48" s="9">
        <v>3.4300000000000004E-2</v>
      </c>
    </row>
    <row r="49" spans="1:6" x14ac:dyDescent="0.3">
      <c r="A49" s="35">
        <v>44483</v>
      </c>
      <c r="B49" s="7">
        <v>1516.118408</v>
      </c>
      <c r="C49" s="9">
        <v>3.4099999999999998E-2</v>
      </c>
      <c r="D49" s="7">
        <f t="shared" si="0"/>
        <v>-1.064035967331368</v>
      </c>
      <c r="E49" s="24">
        <f t="shared" si="1"/>
        <v>-1.098135967331368</v>
      </c>
      <c r="F49" s="36">
        <f t="shared" si="2"/>
        <v>-0.45152763961067666</v>
      </c>
    </row>
    <row r="50" spans="1:6" x14ac:dyDescent="0.3">
      <c r="A50" s="35">
        <v>44487</v>
      </c>
      <c r="B50" s="7">
        <v>1515.3204350000001</v>
      </c>
      <c r="C50" s="9">
        <v>3.4099999999999998E-2</v>
      </c>
    </row>
    <row r="51" spans="1:6" x14ac:dyDescent="0.3">
      <c r="A51" s="35">
        <v>44491</v>
      </c>
      <c r="B51" s="7">
        <v>1496.4719239999999</v>
      </c>
      <c r="C51" s="9">
        <v>3.5000000000000003E-2</v>
      </c>
      <c r="D51" s="7">
        <f t="shared" si="0"/>
        <v>-1.243863051315621</v>
      </c>
      <c r="E51" s="24">
        <f t="shared" si="1"/>
        <v>-1.2788630513156209</v>
      </c>
      <c r="F51" s="36">
        <f t="shared" si="2"/>
        <v>-0.52583835893210851</v>
      </c>
    </row>
    <row r="52" spans="1:6" x14ac:dyDescent="0.3">
      <c r="A52" s="35">
        <v>44494</v>
      </c>
      <c r="B52" s="7">
        <v>1492.881592</v>
      </c>
      <c r="C52" s="9">
        <v>3.5099999999999999E-2</v>
      </c>
    </row>
    <row r="53" spans="1:6" x14ac:dyDescent="0.3">
      <c r="A53" s="35">
        <v>44498</v>
      </c>
      <c r="B53" s="7">
        <v>1481.5500489999999</v>
      </c>
      <c r="C53" s="9">
        <v>3.5900000000000001E-2</v>
      </c>
      <c r="D53" s="7">
        <f t="shared" si="0"/>
        <v>-0.75903829618658802</v>
      </c>
      <c r="E53" s="24">
        <f t="shared" si="1"/>
        <v>-0.79493829618658807</v>
      </c>
      <c r="F53" s="36">
        <f t="shared" si="2"/>
        <v>-0.32685990004091375</v>
      </c>
    </row>
  </sheetData>
  <mergeCells count="3">
    <mergeCell ref="K5:L5"/>
    <mergeCell ref="K13:L13"/>
    <mergeCell ref="K19:L19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workbookViewId="0">
      <selection activeCell="K3" sqref="K3:L18"/>
    </sheetView>
  </sheetViews>
  <sheetFormatPr defaultRowHeight="14.4" x14ac:dyDescent="0.3"/>
  <cols>
    <col min="1" max="1" width="11.796875" customWidth="1"/>
    <col min="2" max="2" width="9.796875" customWidth="1"/>
    <col min="4" max="4" width="18" customWidth="1"/>
    <col min="5" max="5" width="15.796875" customWidth="1"/>
    <col min="6" max="6" width="12.59765625" customWidth="1"/>
    <col min="11" max="11" width="23.3984375" customWidth="1"/>
    <col min="12" max="12" width="18.79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12</v>
      </c>
    </row>
    <row r="2" spans="1:12" x14ac:dyDescent="0.3">
      <c r="A2" s="8">
        <v>44319</v>
      </c>
      <c r="B2" s="6">
        <v>1427.817749</v>
      </c>
      <c r="C2" s="27">
        <v>3.3399999999999999E-2</v>
      </c>
      <c r="D2" s="6"/>
      <c r="E2" s="6"/>
      <c r="F2" s="6"/>
    </row>
    <row r="3" spans="1:12" x14ac:dyDescent="0.3">
      <c r="A3" s="8">
        <v>44347</v>
      </c>
      <c r="B3" s="6">
        <v>1463.921143</v>
      </c>
      <c r="C3" s="28">
        <v>3.4099999999999998E-2</v>
      </c>
      <c r="D3" s="6">
        <f>((B3-B2)/B2)*100</f>
        <v>2.5285715929281376</v>
      </c>
      <c r="E3" s="22">
        <f>D3-C3</f>
        <v>2.4944715929281376</v>
      </c>
      <c r="F3" s="6">
        <f>E3/$L$15</f>
        <v>0.4170601897884828</v>
      </c>
      <c r="K3" s="40" t="s">
        <v>4</v>
      </c>
      <c r="L3" s="41"/>
    </row>
    <row r="4" spans="1:12" x14ac:dyDescent="0.3">
      <c r="A4" s="8">
        <v>44348</v>
      </c>
      <c r="B4" s="6">
        <v>1458.8488769999999</v>
      </c>
      <c r="C4" s="29">
        <v>3.4200000000000001E-2</v>
      </c>
      <c r="D4" s="6"/>
      <c r="E4" s="22"/>
      <c r="F4" s="6"/>
      <c r="K4" s="3" t="s">
        <v>5</v>
      </c>
      <c r="L4" s="3">
        <f>AVERAGE(D3,D5,D7,D9,D11,D13)</f>
        <v>0.79833440182208537</v>
      </c>
    </row>
    <row r="5" spans="1:12" x14ac:dyDescent="0.3">
      <c r="A5" s="8">
        <v>44377</v>
      </c>
      <c r="B5" s="6">
        <v>1558.505615</v>
      </c>
      <c r="C5" s="28">
        <v>3.4000000000000002E-2</v>
      </c>
      <c r="D5" s="6">
        <f t="shared" ref="D5:D13" si="0">((B5-B4)/B4)*100</f>
        <v>6.8311899588212208</v>
      </c>
      <c r="E5" s="22">
        <f t="shared" ref="E5:E13" si="1">D5-C5</f>
        <v>6.797189958821221</v>
      </c>
      <c r="F5" s="6">
        <f t="shared" ref="F5:F13" si="2">E5/$L$15</f>
        <v>1.1364480326379149</v>
      </c>
      <c r="K5" s="3" t="s">
        <v>6</v>
      </c>
      <c r="L5" s="3">
        <f>MAX(D3:D13)</f>
        <v>9.5756677165363548</v>
      </c>
    </row>
    <row r="6" spans="1:12" x14ac:dyDescent="0.3">
      <c r="A6" s="8">
        <v>44378</v>
      </c>
      <c r="B6" s="6">
        <v>1550.349976</v>
      </c>
      <c r="C6" s="29">
        <v>3.4000000000000002E-2</v>
      </c>
      <c r="D6" s="6"/>
      <c r="E6" s="22"/>
      <c r="F6" s="6"/>
      <c r="K6" s="3" t="s">
        <v>7</v>
      </c>
      <c r="L6" s="3">
        <f>MIN(D3:D13)</f>
        <v>-6.1269855424968602</v>
      </c>
    </row>
    <row r="7" spans="1:12" x14ac:dyDescent="0.3">
      <c r="A7" s="8">
        <v>44407</v>
      </c>
      <c r="B7" s="6">
        <v>1467.7501219999999</v>
      </c>
      <c r="C7" s="29">
        <v>3.4099999999999998E-2</v>
      </c>
      <c r="D7" s="6">
        <f t="shared" si="0"/>
        <v>-5.3278198651063837</v>
      </c>
      <c r="E7" s="22">
        <f t="shared" si="1"/>
        <v>-5.3619198651063833</v>
      </c>
      <c r="F7" s="6">
        <f t="shared" si="2"/>
        <v>-0.89647976866591139</v>
      </c>
      <c r="K7" s="3" t="s">
        <v>8</v>
      </c>
      <c r="L7" s="3">
        <f>_xlfn.STDEV.S(D3,D5,D7,D9,D11,D13)</f>
        <v>6.5435961746224907</v>
      </c>
    </row>
    <row r="8" spans="1:12" x14ac:dyDescent="0.3">
      <c r="A8" s="8">
        <v>44410</v>
      </c>
      <c r="B8" s="6">
        <v>1451.295044</v>
      </c>
      <c r="C8" s="28">
        <v>3.4099999999999998E-2</v>
      </c>
      <c r="D8" s="6"/>
      <c r="E8" s="22"/>
      <c r="F8" s="6"/>
      <c r="K8" s="3"/>
      <c r="L8" s="3"/>
    </row>
    <row r="9" spans="1:12" x14ac:dyDescent="0.3">
      <c r="A9" s="8">
        <v>44439</v>
      </c>
      <c r="B9" s="6">
        <v>1590.2662350000001</v>
      </c>
      <c r="C9" s="28">
        <v>3.3099999999999997E-2</v>
      </c>
      <c r="D9" s="6">
        <f t="shared" si="0"/>
        <v>9.5756677165363548</v>
      </c>
      <c r="E9" s="22">
        <f t="shared" si="1"/>
        <v>9.5425677165363556</v>
      </c>
      <c r="F9" s="6">
        <f t="shared" si="2"/>
        <v>1.5954581780810662</v>
      </c>
      <c r="K9" s="3"/>
      <c r="L9" s="3"/>
    </row>
    <row r="10" spans="1:12" x14ac:dyDescent="0.3">
      <c r="A10" s="8">
        <v>44440</v>
      </c>
      <c r="B10" s="6">
        <v>1629.01062</v>
      </c>
      <c r="C10" s="29">
        <v>3.3000000000000002E-2</v>
      </c>
      <c r="D10" s="6"/>
      <c r="E10" s="22"/>
      <c r="F10" s="6"/>
      <c r="K10" s="3"/>
      <c r="L10" s="3"/>
    </row>
    <row r="11" spans="1:12" x14ac:dyDescent="0.3">
      <c r="A11" s="8">
        <v>44469</v>
      </c>
      <c r="B11" s="6">
        <v>1585.1801760000001</v>
      </c>
      <c r="C11" s="29">
        <v>3.4500000000000003E-2</v>
      </c>
      <c r="D11" s="6">
        <f t="shared" si="0"/>
        <v>-2.6906174497499555</v>
      </c>
      <c r="E11" s="22">
        <f t="shared" si="1"/>
        <v>-2.7251174497499555</v>
      </c>
      <c r="F11" s="6">
        <f t="shared" si="2"/>
        <v>-0.45562274752325266</v>
      </c>
      <c r="K11" s="40" t="s">
        <v>9</v>
      </c>
      <c r="L11" s="41"/>
    </row>
    <row r="12" spans="1:12" x14ac:dyDescent="0.3">
      <c r="A12" s="8">
        <v>44470</v>
      </c>
      <c r="B12" s="6">
        <v>1578.2491460000001</v>
      </c>
      <c r="C12" s="28">
        <v>3.4700000000000002E-2</v>
      </c>
      <c r="D12" s="6"/>
      <c r="E12" s="22"/>
      <c r="F12" s="6"/>
      <c r="K12" s="3" t="s">
        <v>5</v>
      </c>
      <c r="L12" s="26">
        <f>AVERAGE(E3,E5,E7,E9,E11,E13)</f>
        <v>0.76405106848875259</v>
      </c>
    </row>
    <row r="13" spans="1:12" x14ac:dyDescent="0.3">
      <c r="A13" s="8">
        <v>44498</v>
      </c>
      <c r="B13" s="6">
        <v>1481.5500489999999</v>
      </c>
      <c r="C13" s="29">
        <v>3.5900000000000001E-2</v>
      </c>
      <c r="D13" s="6">
        <f t="shared" si="0"/>
        <v>-6.1269855424968602</v>
      </c>
      <c r="E13" s="22">
        <f t="shared" si="1"/>
        <v>-6.16288554249686</v>
      </c>
      <c r="F13" s="6">
        <f t="shared" si="2"/>
        <v>-1.0303962656000003</v>
      </c>
      <c r="K13" s="3" t="s">
        <v>6</v>
      </c>
      <c r="L13" s="26">
        <f>MAX(E3:E13)</f>
        <v>9.5425677165363556</v>
      </c>
    </row>
    <row r="14" spans="1:12" x14ac:dyDescent="0.3">
      <c r="K14" s="3" t="s">
        <v>7</v>
      </c>
      <c r="L14" s="26">
        <f>MIN(E3:E13)</f>
        <v>-6.16288554249686</v>
      </c>
    </row>
    <row r="15" spans="1:12" x14ac:dyDescent="0.3">
      <c r="K15" s="3" t="s">
        <v>8</v>
      </c>
      <c r="L15" s="3">
        <f>_xlfn.STDEV.S(E3,E5,E7,E9,E11,E13,)</f>
        <v>5.981082956379125</v>
      </c>
    </row>
    <row r="16" spans="1:12" x14ac:dyDescent="0.3">
      <c r="K16" s="3"/>
      <c r="L16" s="3"/>
    </row>
    <row r="17" spans="11:12" x14ac:dyDescent="0.3">
      <c r="K17" s="40" t="s">
        <v>10</v>
      </c>
      <c r="L17" s="41"/>
    </row>
    <row r="18" spans="11:12" x14ac:dyDescent="0.3">
      <c r="K18" s="3" t="s">
        <v>5</v>
      </c>
      <c r="L18" s="3">
        <f>AVERAGE(F3,F5,F7,F9,F11,F13)</f>
        <v>0.12774460311971661</v>
      </c>
    </row>
  </sheetData>
  <mergeCells count="3">
    <mergeCell ref="K3:L3"/>
    <mergeCell ref="K11:L11"/>
    <mergeCell ref="K17:L17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ICICIGI-daily</vt:lpstr>
      <vt:lpstr>ICICIGI-weekly</vt:lpstr>
      <vt:lpstr>ICICIGI-monthly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K CHAITANYA</dc:creator>
  <cp:lastModifiedBy>B K CHAITANYA</cp:lastModifiedBy>
  <dcterms:created xsi:type="dcterms:W3CDTF">2021-11-18T10:47:58Z</dcterms:created>
  <dcterms:modified xsi:type="dcterms:W3CDTF">2021-11-20T18:58:09Z</dcterms:modified>
</cp:coreProperties>
</file>