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5037d0b0750be3/Desktop/DRM/"/>
    </mc:Choice>
  </mc:AlternateContent>
  <xr:revisionPtr revIDLastSave="3" documentId="8_{9BED7D55-3076-4435-9D25-9E26DACDD9AA}" xr6:coauthVersionLast="47" xr6:coauthVersionMax="47" xr10:uidLastSave="{096E0791-CDCA-4F68-8BFE-F4F57E5E6416}"/>
  <bookViews>
    <workbookView xWindow="-104" yWindow="-104" windowWidth="22326" windowHeight="12050" activeTab="2" xr2:uid="{4CF80ACA-6DB5-4F7E-AC94-2D32E811E505}"/>
  </bookViews>
  <sheets>
    <sheet name="ICICIGI-FM-daily" sheetId="1" r:id="rId1"/>
    <sheet name="ICICIGI-FM-weekly" sheetId="2" r:id="rId2"/>
    <sheet name="ICICIGI-FM-month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G7" i="3"/>
  <c r="G9" i="3"/>
  <c r="G11" i="3"/>
  <c r="G13" i="3"/>
  <c r="G3" i="3"/>
  <c r="L16" i="3"/>
  <c r="L14" i="3"/>
  <c r="L13" i="3"/>
  <c r="L8" i="3"/>
  <c r="L5" i="3"/>
  <c r="L15" i="3"/>
  <c r="L7" i="3"/>
  <c r="L6" i="3"/>
  <c r="F5" i="3"/>
  <c r="F7" i="3"/>
  <c r="F9" i="3"/>
  <c r="F11" i="3"/>
  <c r="F13" i="3"/>
  <c r="F3" i="3"/>
  <c r="E5" i="3"/>
  <c r="E7" i="3"/>
  <c r="E9" i="3"/>
  <c r="E11" i="3"/>
  <c r="E13" i="3"/>
  <c r="E3" i="3"/>
  <c r="G53" i="2"/>
  <c r="G5" i="2"/>
  <c r="L20" i="2" s="1"/>
  <c r="G7" i="2"/>
  <c r="G9" i="2"/>
  <c r="G11" i="2"/>
  <c r="G13" i="2"/>
  <c r="G15" i="2"/>
  <c r="G17" i="2"/>
  <c r="G19" i="2"/>
  <c r="G21" i="2"/>
  <c r="G23" i="2"/>
  <c r="G25" i="2"/>
  <c r="G27" i="2"/>
  <c r="G29" i="2"/>
  <c r="G31" i="2"/>
  <c r="G33" i="2"/>
  <c r="G35" i="2"/>
  <c r="G37" i="2"/>
  <c r="G39" i="2"/>
  <c r="G41" i="2"/>
  <c r="G43" i="2"/>
  <c r="G45" i="2"/>
  <c r="G47" i="2"/>
  <c r="G49" i="2"/>
  <c r="G51" i="2"/>
  <c r="G3" i="2"/>
  <c r="L14" i="2"/>
  <c r="L8" i="2"/>
  <c r="L7" i="2"/>
  <c r="L6" i="2"/>
  <c r="L17" i="2"/>
  <c r="L16" i="2"/>
  <c r="L15" i="2"/>
  <c r="L9" i="2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F51" i="2"/>
  <c r="F53" i="2"/>
  <c r="F3" i="2"/>
  <c r="E27" i="2"/>
  <c r="E19" i="2"/>
  <c r="E5" i="2"/>
  <c r="E7" i="2"/>
  <c r="E9" i="2"/>
  <c r="E11" i="2"/>
  <c r="E13" i="2"/>
  <c r="E15" i="2"/>
  <c r="E17" i="2"/>
  <c r="E21" i="2"/>
  <c r="E23" i="2"/>
  <c r="E25" i="2"/>
  <c r="E29" i="2"/>
  <c r="E31" i="2"/>
  <c r="E33" i="2"/>
  <c r="E35" i="2"/>
  <c r="E37" i="2"/>
  <c r="E39" i="2"/>
  <c r="E41" i="2"/>
  <c r="E43" i="2"/>
  <c r="E45" i="2"/>
  <c r="E47" i="2"/>
  <c r="E49" i="2"/>
  <c r="E51" i="2"/>
  <c r="E53" i="2"/>
  <c r="E3" i="2"/>
  <c r="D32" i="2"/>
  <c r="K2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3" i="1"/>
  <c r="K18" i="1"/>
  <c r="K17" i="1"/>
  <c r="K16" i="1"/>
  <c r="K11" i="1"/>
  <c r="K10" i="1"/>
  <c r="K9" i="1"/>
  <c r="K8" i="1"/>
  <c r="K19" i="1"/>
  <c r="F12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3" i="1"/>
  <c r="D118" i="1"/>
  <c r="D75" i="1"/>
  <c r="D18" i="1"/>
  <c r="L19" i="3" l="1"/>
</calcChain>
</file>

<file path=xl/sharedStrings.xml><?xml version="1.0" encoding="utf-8"?>
<sst xmlns="http://schemas.openxmlformats.org/spreadsheetml/2006/main" count="57" uniqueCount="15">
  <si>
    <t>EXPIRY_DT</t>
  </si>
  <si>
    <t>SETTLE_PR</t>
  </si>
  <si>
    <t>TIMESTAMP</t>
  </si>
  <si>
    <t>T-bills</t>
  </si>
  <si>
    <t>Unadjusted Returns</t>
  </si>
  <si>
    <t>Adjusted Returns</t>
  </si>
  <si>
    <t>Sharpe Ratio</t>
  </si>
  <si>
    <t>DAILY RISK UNADJUSTED RETURN</t>
  </si>
  <si>
    <t>MEAN</t>
  </si>
  <si>
    <t>MAX</t>
  </si>
  <si>
    <t>MIN</t>
  </si>
  <si>
    <t>STANDARD DEVIATION</t>
  </si>
  <si>
    <t>DAILY RISK ADJUSTED RETURN</t>
  </si>
  <si>
    <t>SHARPE RATIO</t>
  </si>
  <si>
    <t>adjusted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</si>
</sst>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"/>
    <numFmt numFmtId="166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5" borderId="4" xfId="0" applyFont="1" applyFill="1" applyBorder="1"/>
    <xf numFmtId="164" fontId="4" fillId="5" borderId="4" xfId="0" applyNumberFormat="1" applyFont="1" applyFill="1" applyBorder="1"/>
    <xf numFmtId="166" fontId="4" fillId="5" borderId="4" xfId="0" applyNumberFormat="1" applyFont="1" applyFill="1" applyBorder="1"/>
    <xf numFmtId="165" fontId="4" fillId="5" borderId="4" xfId="0" applyNumberFormat="1" applyFont="1" applyFill="1" applyBorder="1"/>
    <xf numFmtId="0" fontId="0" fillId="0" borderId="5" xfId="0" applyBorder="1"/>
    <xf numFmtId="0" fontId="0" fillId="0" borderId="6" xfId="0" applyBorder="1"/>
    <xf numFmtId="0" fontId="1" fillId="2" borderId="6" xfId="0" applyFont="1" applyFill="1" applyBorder="1"/>
    <xf numFmtId="0" fontId="0" fillId="0" borderId="7" xfId="0" applyBorder="1"/>
    <xf numFmtId="15" fontId="0" fillId="0" borderId="8" xfId="0" applyNumberFormat="1" applyBorder="1"/>
    <xf numFmtId="15" fontId="0" fillId="0" borderId="1" xfId="0" applyNumberFormat="1" applyBorder="1"/>
    <xf numFmtId="0" fontId="0" fillId="0" borderId="1" xfId="0" applyBorder="1"/>
    <xf numFmtId="0" fontId="0" fillId="0" borderId="9" xfId="0" applyBorder="1"/>
    <xf numFmtId="165" fontId="0" fillId="0" borderId="1" xfId="0" applyNumberFormat="1" applyBorder="1"/>
    <xf numFmtId="15" fontId="0" fillId="0" borderId="10" xfId="0" applyNumberFormat="1" applyBorder="1"/>
    <xf numFmtId="15" fontId="0" fillId="0" borderId="11" xfId="0" applyNumberFormat="1" applyBorder="1"/>
    <xf numFmtId="0" fontId="0" fillId="0" borderId="11" xfId="0" applyBorder="1"/>
    <xf numFmtId="164" fontId="0" fillId="3" borderId="11" xfId="0" applyNumberFormat="1" applyFill="1" applyBorder="1" applyAlignment="1">
      <alignment horizontal="center" vertical="center"/>
    </xf>
    <xf numFmtId="165" fontId="0" fillId="0" borderId="11" xfId="0" applyNumberFormat="1" applyBorder="1"/>
    <xf numFmtId="0" fontId="0" fillId="0" borderId="12" xfId="0" applyBorder="1"/>
    <xf numFmtId="0" fontId="1" fillId="2" borderId="7" xfId="0" applyFont="1" applyFill="1" applyBorder="1"/>
    <xf numFmtId="15" fontId="0" fillId="3" borderId="1" xfId="0" applyNumberFormat="1" applyFill="1" applyBorder="1"/>
    <xf numFmtId="0" fontId="0" fillId="3" borderId="1" xfId="0" applyFill="1" applyBorder="1"/>
    <xf numFmtId="15" fontId="0" fillId="3" borderId="8" xfId="0" applyNumberFormat="1" applyFill="1" applyBorder="1"/>
    <xf numFmtId="0" fontId="1" fillId="2" borderId="5" xfId="0" applyFont="1" applyFill="1" applyBorder="1"/>
    <xf numFmtId="164" fontId="0" fillId="0" borderId="1" xfId="0" applyNumberFormat="1" applyBorder="1"/>
    <xf numFmtId="15" fontId="0" fillId="3" borderId="10" xfId="0" applyNumberFormat="1" applyFill="1" applyBorder="1"/>
    <xf numFmtId="15" fontId="0" fillId="3" borderId="11" xfId="0" applyNumberFormat="1" applyFill="1" applyBorder="1"/>
    <xf numFmtId="0" fontId="0" fillId="3" borderId="11" xfId="0" applyFill="1" applyBorder="1"/>
    <xf numFmtId="164" fontId="0" fillId="0" borderId="11" xfId="0" applyNumberFormat="1" applyBorder="1"/>
  </cellXfs>
  <cellStyles count="1">
    <cellStyle name="Normal" xfId="0" builtinId="0"/>
  </cellStyles>
  <dxfs count="3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0" formatCode="dd/mmm/yy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0" formatCode="dd/mmm/yy"/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d/m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d/mmm/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0" formatCode="dd/m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0" formatCode="dd/mmm/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CBF6FF-DDD1-4DC7-BF0E-4D4F04BD78F2}" name="Table1" displayName="Table1" ref="A1:G126" totalsRowShown="0" headerRowDxfId="22" headerRowBorderDxfId="31" tableBorderDxfId="32" totalsRowBorderDxfId="30">
  <autoFilter ref="A1:G126" xr:uid="{1DCBF6FF-DDD1-4DC7-BF0E-4D4F04BD78F2}"/>
  <tableColumns count="7">
    <tableColumn id="1" xr3:uid="{4B6928AE-0CBB-4D21-B31B-6265A9BE45E4}" name="EXPIRY_DT" dataDxfId="29"/>
    <tableColumn id="2" xr3:uid="{09C8A0AE-5BAA-4B50-9DF4-26DF37155815}" name="TIMESTAMP" dataDxfId="28"/>
    <tableColumn id="3" xr3:uid="{9B5F8FCF-0BC7-42C1-ACFE-87DD450610CB}" name="SETTLE_PR" dataDxfId="27"/>
    <tableColumn id="4" xr3:uid="{DD001041-02DE-41E8-ABAB-17178A8C6CD2}" name="T-bills" dataDxfId="26"/>
    <tableColumn id="5" xr3:uid="{BF340739-C8FD-4D9D-8F35-F885F543531C}" name="Unadjusted Returns" dataDxfId="25">
      <calculatedColumnFormula>((C2-C1)/C1)*100</calculatedColumnFormula>
    </tableColumn>
    <tableColumn id="6" xr3:uid="{CCC0A4D4-DFFD-43FF-BF2C-960B9FF290D2}" name="Adjusted Returns" dataDxfId="24">
      <calculatedColumnFormula>E2-D2</calculatedColumnFormula>
    </tableColumn>
    <tableColumn id="7" xr3:uid="{94DF2E1F-4B0E-43EE-8ACC-8C26EDBEC33D}" name="Sharpe Ratio" dataDxfId="23">
      <calculatedColumnFormula>F2/$K$19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791A89-E418-4EA5-89AD-22E978F90977}" name="Table2" displayName="Table2" ref="A1:G53" totalsRowShown="0" headerRowDxfId="11" headerRowBorderDxfId="20" tableBorderDxfId="21" totalsRowBorderDxfId="19">
  <autoFilter ref="A1:G53" xr:uid="{4D791A89-E418-4EA5-89AD-22E978F90977}"/>
  <tableColumns count="7">
    <tableColumn id="1" xr3:uid="{59B85E18-923B-4C61-9188-990E98EF66A8}" name="EXPIRY_DT" dataDxfId="18"/>
    <tableColumn id="2" xr3:uid="{05FDEAC8-21E0-494D-A58C-93BC4509AB65}" name="TIMESTAMP" dataDxfId="17"/>
    <tableColumn id="3" xr3:uid="{118FF934-78DA-4460-BE58-C29D00B403B4}" name="SETTLE_PR" dataDxfId="16"/>
    <tableColumn id="4" xr3:uid="{4FA7DAD2-69AB-408F-8184-FC706539CBFE}" name="T-bills" dataDxfId="15"/>
    <tableColumn id="5" xr3:uid="{6813B052-A12F-4800-9F04-CEC1036AF1E3}" name="Unadjusted Returns" dataDxfId="14"/>
    <tableColumn id="6" xr3:uid="{16A8838F-C38C-41AC-A58A-29E1D2508161}" name="adjusted Returns" dataDxfId="13"/>
    <tableColumn id="7" xr3:uid="{D8ABAB88-9666-44BE-AEA4-140F461C6F24}" name="Sharpe Ratio" dataDxfId="1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EB9E00-CBC1-4B8F-A9B0-566E835B1A7A}" name="Table3" displayName="Table3" ref="A1:G13" totalsRowShown="0" headerRowDxfId="0" headerRowBorderDxfId="9" tableBorderDxfId="10" totalsRowBorderDxfId="8">
  <autoFilter ref="A1:G13" xr:uid="{1BEB9E00-CBC1-4B8F-A9B0-566E835B1A7A}"/>
  <tableColumns count="7">
    <tableColumn id="1" xr3:uid="{934AA23D-5564-4C33-8D18-2FDB96C022C8}" name="EXPIRY_DT" dataDxfId="7"/>
    <tableColumn id="2" xr3:uid="{174800F2-9A88-4191-A9F1-4A751E91983A}" name="TIMESTAMP" dataDxfId="6"/>
    <tableColumn id="3" xr3:uid="{8681D26D-7855-4512-9BC2-E9D1575B0487}" name="SETTLE_PR" dataDxfId="5"/>
    <tableColumn id="4" xr3:uid="{15BC366B-C7F4-4392-B6B0-148826E4D25C}" name="T-bills" dataDxfId="4"/>
    <tableColumn id="5" xr3:uid="{18BF94B4-A524-4DC3-99AE-3EC5CD5E9DF2}" name="Unadjusted Returns" dataDxfId="3"/>
    <tableColumn id="6" xr3:uid="{81055484-61A8-43F8-AB50-1278321208A9}" name="adjusted Returns" dataDxfId="2"/>
    <tableColumn id="7" xr3:uid="{34B20924-7EBE-4336-8B08-D60BE757817F}" name="Sharpe Ratio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6A372-B6FF-4468-842C-384DFBDB6D01}">
  <dimension ref="A1:K126"/>
  <sheetViews>
    <sheetView workbookViewId="0">
      <selection activeCell="J7" sqref="J7:K22"/>
    </sheetView>
  </sheetViews>
  <sheetFormatPr defaultRowHeight="14.4" x14ac:dyDescent="0.3"/>
  <cols>
    <col min="1" max="1" width="11.5" customWidth="1"/>
    <col min="2" max="2" width="12.296875" customWidth="1"/>
    <col min="3" max="3" width="12" customWidth="1"/>
    <col min="5" max="5" width="18.796875" customWidth="1"/>
    <col min="6" max="6" width="16" customWidth="1"/>
    <col min="7" max="7" width="12.5" customWidth="1"/>
    <col min="10" max="10" width="17.296875" customWidth="1"/>
    <col min="11" max="11" width="20.296875" customWidth="1"/>
  </cols>
  <sheetData>
    <row r="1" spans="1:11" x14ac:dyDescent="0.3">
      <c r="A1" s="10" t="s">
        <v>0</v>
      </c>
      <c r="B1" s="11" t="s">
        <v>2</v>
      </c>
      <c r="C1" s="11" t="s">
        <v>1</v>
      </c>
      <c r="D1" s="12" t="s">
        <v>3</v>
      </c>
      <c r="E1" s="12" t="s">
        <v>4</v>
      </c>
      <c r="F1" s="11" t="s">
        <v>5</v>
      </c>
      <c r="G1" s="13" t="s">
        <v>6</v>
      </c>
    </row>
    <row r="2" spans="1:11" x14ac:dyDescent="0.3">
      <c r="A2" s="14">
        <v>44406</v>
      </c>
      <c r="B2" s="15">
        <v>44319</v>
      </c>
      <c r="C2" s="16">
        <v>1448.55</v>
      </c>
      <c r="D2" s="1">
        <v>3.3399999999999999E-2</v>
      </c>
      <c r="E2" s="16"/>
      <c r="F2" s="16"/>
      <c r="G2" s="17"/>
    </row>
    <row r="3" spans="1:11" x14ac:dyDescent="0.3">
      <c r="A3" s="14">
        <v>44406</v>
      </c>
      <c r="B3" s="15">
        <v>44320</v>
      </c>
      <c r="C3" s="16">
        <v>1456.1</v>
      </c>
      <c r="D3" s="2">
        <v>3.3300000000000003E-2</v>
      </c>
      <c r="E3" s="16">
        <f>((C3-C2)/C2)*100</f>
        <v>0.52121086603844913</v>
      </c>
      <c r="F3" s="18">
        <f>E3-D3</f>
        <v>0.48791086603844913</v>
      </c>
      <c r="G3" s="17">
        <f>F3/$K$19</f>
        <v>0.34364948591644245</v>
      </c>
    </row>
    <row r="4" spans="1:11" x14ac:dyDescent="0.3">
      <c r="A4" s="14">
        <v>44406</v>
      </c>
      <c r="B4" s="15">
        <v>44321</v>
      </c>
      <c r="C4" s="16">
        <v>1464.5</v>
      </c>
      <c r="D4" s="3">
        <v>3.3399999999999999E-2</v>
      </c>
      <c r="E4" s="16">
        <f t="shared" ref="E4:E67" si="0">((C4-C3)/C3)*100</f>
        <v>0.57688345580661293</v>
      </c>
      <c r="F4" s="18">
        <f t="shared" ref="F4:F67" si="1">E4-D4</f>
        <v>0.54348345580661295</v>
      </c>
      <c r="G4" s="17">
        <f t="shared" ref="G4:G67" si="2">F4/$K$19</f>
        <v>0.38279083986892831</v>
      </c>
    </row>
    <row r="5" spans="1:11" x14ac:dyDescent="0.3">
      <c r="A5" s="14">
        <v>44406</v>
      </c>
      <c r="B5" s="15">
        <v>44322</v>
      </c>
      <c r="C5" s="16">
        <v>1466.4</v>
      </c>
      <c r="D5" s="2">
        <v>3.3700000000000001E-2</v>
      </c>
      <c r="E5" s="16">
        <f t="shared" si="0"/>
        <v>0.12973711164220492</v>
      </c>
      <c r="F5" s="18">
        <f t="shared" si="1"/>
        <v>9.6037111642204909E-2</v>
      </c>
      <c r="G5" s="17">
        <f t="shared" si="2"/>
        <v>6.7641666423028476E-2</v>
      </c>
    </row>
    <row r="6" spans="1:11" x14ac:dyDescent="0.3">
      <c r="A6" s="14">
        <v>44406</v>
      </c>
      <c r="B6" s="15">
        <v>44323</v>
      </c>
      <c r="C6" s="16">
        <v>1462.4</v>
      </c>
      <c r="D6" s="3">
        <v>3.3599999999999998E-2</v>
      </c>
      <c r="E6" s="16">
        <f t="shared" si="0"/>
        <v>-0.27277686852154936</v>
      </c>
      <c r="F6" s="18">
        <f t="shared" si="1"/>
        <v>-0.30637686852154938</v>
      </c>
      <c r="G6" s="17">
        <f t="shared" si="2"/>
        <v>-0.21578993355688658</v>
      </c>
    </row>
    <row r="7" spans="1:11" x14ac:dyDescent="0.3">
      <c r="A7" s="14">
        <v>44406</v>
      </c>
      <c r="B7" s="15">
        <v>44326</v>
      </c>
      <c r="C7" s="16">
        <v>1509.8</v>
      </c>
      <c r="D7" s="2">
        <v>3.3799999999999997E-2</v>
      </c>
      <c r="E7" s="16">
        <f t="shared" si="0"/>
        <v>3.2412472647702315</v>
      </c>
      <c r="F7" s="18">
        <f t="shared" si="1"/>
        <v>3.2074472647702317</v>
      </c>
      <c r="G7" s="17">
        <f t="shared" si="2"/>
        <v>2.2590962414752398</v>
      </c>
      <c r="J7" s="4" t="s">
        <v>7</v>
      </c>
      <c r="K7" s="5"/>
    </row>
    <row r="8" spans="1:11" x14ac:dyDescent="0.3">
      <c r="A8" s="14">
        <v>44406</v>
      </c>
      <c r="B8" s="15">
        <v>44327</v>
      </c>
      <c r="C8" s="16">
        <v>1496.95</v>
      </c>
      <c r="D8" s="3">
        <v>3.3799999999999997E-2</v>
      </c>
      <c r="E8" s="16">
        <f t="shared" si="0"/>
        <v>-0.85110610676910248</v>
      </c>
      <c r="F8" s="18">
        <f t="shared" si="1"/>
        <v>-0.88490610676910242</v>
      </c>
      <c r="G8" s="17">
        <f t="shared" si="2"/>
        <v>-0.62326451375149039</v>
      </c>
      <c r="J8" s="6" t="s">
        <v>8</v>
      </c>
      <c r="K8" s="7">
        <f>AVERAGE(E3:E126)</f>
        <v>3.5725553287385733E-2</v>
      </c>
    </row>
    <row r="9" spans="1:11" x14ac:dyDescent="0.3">
      <c r="A9" s="14">
        <v>44371</v>
      </c>
      <c r="B9" s="15">
        <v>44328</v>
      </c>
      <c r="C9" s="16">
        <v>1488.3</v>
      </c>
      <c r="D9" s="2">
        <v>3.39E-2</v>
      </c>
      <c r="E9" s="16">
        <f t="shared" si="0"/>
        <v>-0.57784161127626787</v>
      </c>
      <c r="F9" s="18">
        <f t="shared" si="1"/>
        <v>-0.61174161127626792</v>
      </c>
      <c r="G9" s="17">
        <f t="shared" si="2"/>
        <v>-0.43086699817875995</v>
      </c>
      <c r="J9" s="6" t="s">
        <v>9</v>
      </c>
      <c r="K9" s="7">
        <f>MAX(E3:E126)</f>
        <v>6.455216302213806</v>
      </c>
    </row>
    <row r="10" spans="1:11" x14ac:dyDescent="0.3">
      <c r="A10" s="14">
        <v>44406</v>
      </c>
      <c r="B10" s="15">
        <v>44330</v>
      </c>
      <c r="C10" s="16">
        <v>1484.65</v>
      </c>
      <c r="D10" s="3">
        <v>3.39E-2</v>
      </c>
      <c r="E10" s="16">
        <f t="shared" si="0"/>
        <v>-0.24524625411542456</v>
      </c>
      <c r="F10" s="18">
        <f t="shared" si="1"/>
        <v>-0.27914625411542454</v>
      </c>
      <c r="G10" s="17">
        <f t="shared" si="2"/>
        <v>-0.19661063812976598</v>
      </c>
      <c r="J10" s="6" t="s">
        <v>10</v>
      </c>
      <c r="K10" s="7">
        <f>MIN(E3:E126)</f>
        <v>-4.1030476306344692</v>
      </c>
    </row>
    <row r="11" spans="1:11" x14ac:dyDescent="0.3">
      <c r="A11" s="14">
        <v>44406</v>
      </c>
      <c r="B11" s="15">
        <v>44333</v>
      </c>
      <c r="C11" s="16">
        <v>1486.65</v>
      </c>
      <c r="D11" s="2">
        <v>3.4000000000000002E-2</v>
      </c>
      <c r="E11" s="16">
        <f t="shared" si="0"/>
        <v>0.13471188495605024</v>
      </c>
      <c r="F11" s="18">
        <f t="shared" si="1"/>
        <v>0.10071188495605024</v>
      </c>
      <c r="G11" s="17">
        <f t="shared" si="2"/>
        <v>7.0934242091864372E-2</v>
      </c>
      <c r="J11" s="6" t="s">
        <v>11</v>
      </c>
      <c r="K11" s="8">
        <f>_xlfn.STDEV.S(E3:E126)</f>
        <v>1.4146150565562863</v>
      </c>
    </row>
    <row r="12" spans="1:11" x14ac:dyDescent="0.3">
      <c r="A12" s="14">
        <v>44406</v>
      </c>
      <c r="B12" s="15">
        <v>44334</v>
      </c>
      <c r="C12" s="16">
        <v>1498.15</v>
      </c>
      <c r="D12" s="3">
        <v>3.3799999999999997E-2</v>
      </c>
      <c r="E12" s="16">
        <f t="shared" si="0"/>
        <v>0.77355127299633397</v>
      </c>
      <c r="F12" s="18">
        <f t="shared" si="1"/>
        <v>0.73975127299633403</v>
      </c>
      <c r="G12" s="17">
        <f t="shared" si="2"/>
        <v>0.52102784005468528</v>
      </c>
      <c r="J12" s="6"/>
      <c r="K12" s="6"/>
    </row>
    <row r="13" spans="1:11" x14ac:dyDescent="0.3">
      <c r="A13" s="14">
        <v>44406</v>
      </c>
      <c r="B13" s="15">
        <v>44335</v>
      </c>
      <c r="C13" s="16">
        <v>1516.05</v>
      </c>
      <c r="D13" s="2">
        <v>3.39E-2</v>
      </c>
      <c r="E13" s="16">
        <f t="shared" si="0"/>
        <v>1.1948069285451965</v>
      </c>
      <c r="F13" s="18">
        <f t="shared" si="1"/>
        <v>1.1609069285451965</v>
      </c>
      <c r="G13" s="17">
        <f t="shared" si="2"/>
        <v>0.8176597345137927</v>
      </c>
      <c r="J13" s="6"/>
      <c r="K13" s="6"/>
    </row>
    <row r="14" spans="1:11" x14ac:dyDescent="0.3">
      <c r="A14" s="14">
        <v>44406</v>
      </c>
      <c r="B14" s="15">
        <v>44336</v>
      </c>
      <c r="C14" s="16">
        <v>1538.95</v>
      </c>
      <c r="D14" s="3">
        <v>3.4000000000000002E-2</v>
      </c>
      <c r="E14" s="16">
        <f t="shared" si="0"/>
        <v>1.5105042709673224</v>
      </c>
      <c r="F14" s="18">
        <f t="shared" si="1"/>
        <v>1.4765042709673224</v>
      </c>
      <c r="G14" s="17">
        <f t="shared" si="2"/>
        <v>1.0399439098193133</v>
      </c>
      <c r="J14" s="6"/>
      <c r="K14" s="6"/>
    </row>
    <row r="15" spans="1:11" x14ac:dyDescent="0.3">
      <c r="A15" s="14">
        <v>44406</v>
      </c>
      <c r="B15" s="15">
        <v>44337</v>
      </c>
      <c r="C15" s="16">
        <v>1538.3</v>
      </c>
      <c r="D15" s="2">
        <v>3.39E-2</v>
      </c>
      <c r="E15" s="16">
        <f t="shared" si="0"/>
        <v>-4.2236589882718147E-2</v>
      </c>
      <c r="F15" s="18">
        <f t="shared" si="1"/>
        <v>-7.6136589882718153E-2</v>
      </c>
      <c r="G15" s="17">
        <f t="shared" si="2"/>
        <v>-5.3625163516168271E-2</v>
      </c>
      <c r="J15" s="4" t="s">
        <v>12</v>
      </c>
      <c r="K15" s="5"/>
    </row>
    <row r="16" spans="1:11" x14ac:dyDescent="0.3">
      <c r="A16" s="14">
        <v>44406</v>
      </c>
      <c r="B16" s="15">
        <v>44340</v>
      </c>
      <c r="C16" s="16">
        <v>1503.7</v>
      </c>
      <c r="D16" s="3">
        <v>3.3799999999999997E-2</v>
      </c>
      <c r="E16" s="16">
        <f t="shared" si="0"/>
        <v>-2.2492361697978231</v>
      </c>
      <c r="F16" s="18">
        <f t="shared" si="1"/>
        <v>-2.283036169797823</v>
      </c>
      <c r="G16" s="17">
        <f t="shared" si="2"/>
        <v>-1.608007242080645</v>
      </c>
      <c r="J16" s="6" t="s">
        <v>8</v>
      </c>
      <c r="K16" s="9">
        <f>AVERAGE(F3:F126)</f>
        <v>1.7220855454502303E-3</v>
      </c>
    </row>
    <row r="17" spans="1:11" x14ac:dyDescent="0.3">
      <c r="A17" s="14">
        <v>44406</v>
      </c>
      <c r="B17" s="15">
        <v>44341</v>
      </c>
      <c r="C17" s="16">
        <v>1489.8</v>
      </c>
      <c r="D17" s="2">
        <v>3.4099999999999998E-2</v>
      </c>
      <c r="E17" s="16">
        <f t="shared" si="0"/>
        <v>-0.92438651326728005</v>
      </c>
      <c r="F17" s="18">
        <f t="shared" si="1"/>
        <v>-0.95848651326728007</v>
      </c>
      <c r="G17" s="17">
        <f t="shared" si="2"/>
        <v>-0.67508928468132867</v>
      </c>
      <c r="J17" s="6" t="s">
        <v>9</v>
      </c>
      <c r="K17" s="7">
        <f>MAX(F3:F126)</f>
        <v>6.4221163022138059</v>
      </c>
    </row>
    <row r="18" spans="1:11" x14ac:dyDescent="0.3">
      <c r="A18" s="14">
        <v>44406</v>
      </c>
      <c r="B18" s="15">
        <v>44342</v>
      </c>
      <c r="C18" s="16">
        <v>1486.65</v>
      </c>
      <c r="D18" s="3">
        <f>AVERAGE(D16:D17)</f>
        <v>3.3949999999999994E-2</v>
      </c>
      <c r="E18" s="16">
        <f t="shared" si="0"/>
        <v>-0.21143777688279389</v>
      </c>
      <c r="F18" s="18">
        <f t="shared" si="1"/>
        <v>-0.2453877768827939</v>
      </c>
      <c r="G18" s="17">
        <f t="shared" si="2"/>
        <v>-0.17283358343838462</v>
      </c>
      <c r="J18" s="6" t="s">
        <v>10</v>
      </c>
      <c r="K18" s="7">
        <f>MIN(F3:F126)</f>
        <v>-4.1360476306344696</v>
      </c>
    </row>
    <row r="19" spans="1:11" x14ac:dyDescent="0.3">
      <c r="A19" s="14">
        <v>44406</v>
      </c>
      <c r="B19" s="15">
        <v>44343</v>
      </c>
      <c r="C19" s="16">
        <v>1466.45</v>
      </c>
      <c r="D19" s="2">
        <v>3.4099999999999998E-2</v>
      </c>
      <c r="E19" s="16">
        <f t="shared" si="0"/>
        <v>-1.3587596273500855</v>
      </c>
      <c r="F19" s="18">
        <f t="shared" si="1"/>
        <v>-1.3928596273500855</v>
      </c>
      <c r="G19" s="17">
        <f t="shared" si="2"/>
        <v>-0.98103061073229858</v>
      </c>
      <c r="J19" s="6" t="s">
        <v>11</v>
      </c>
      <c r="K19" s="6">
        <f>_xlfn.STDEV.S(F4:F127)</f>
        <v>1.4197922186244256</v>
      </c>
    </row>
    <row r="20" spans="1:11" x14ac:dyDescent="0.3">
      <c r="A20" s="14">
        <v>44434</v>
      </c>
      <c r="B20" s="15">
        <v>44344</v>
      </c>
      <c r="C20" s="16">
        <v>1497.95</v>
      </c>
      <c r="D20" s="3">
        <v>3.4099999999999998E-2</v>
      </c>
      <c r="E20" s="16">
        <f t="shared" si="0"/>
        <v>2.1480445974973574</v>
      </c>
      <c r="F20" s="18">
        <f t="shared" si="1"/>
        <v>2.1139445974973574</v>
      </c>
      <c r="G20" s="17">
        <f t="shared" si="2"/>
        <v>1.4889112433264817</v>
      </c>
      <c r="J20" s="6"/>
      <c r="K20" s="6"/>
    </row>
    <row r="21" spans="1:11" x14ac:dyDescent="0.3">
      <c r="A21" s="14">
        <v>44434</v>
      </c>
      <c r="B21" s="15">
        <v>44347</v>
      </c>
      <c r="C21" s="16">
        <v>1485.15</v>
      </c>
      <c r="D21" s="2">
        <v>3.4099999999999998E-2</v>
      </c>
      <c r="E21" s="16">
        <f t="shared" si="0"/>
        <v>-0.85450115157381445</v>
      </c>
      <c r="F21" s="18">
        <f t="shared" si="1"/>
        <v>-0.88860115157381447</v>
      </c>
      <c r="G21" s="17">
        <f t="shared" si="2"/>
        <v>-0.62586703879440975</v>
      </c>
      <c r="J21" s="4" t="s">
        <v>13</v>
      </c>
      <c r="K21" s="5"/>
    </row>
    <row r="22" spans="1:11" x14ac:dyDescent="0.3">
      <c r="A22" s="14">
        <v>44434</v>
      </c>
      <c r="B22" s="15">
        <v>44348</v>
      </c>
      <c r="C22" s="16">
        <v>1479.9</v>
      </c>
      <c r="D22" s="3">
        <v>3.4200000000000001E-2</v>
      </c>
      <c r="E22" s="16">
        <f t="shared" si="0"/>
        <v>-0.35349964650035348</v>
      </c>
      <c r="F22" s="18">
        <f t="shared" si="1"/>
        <v>-0.38769964650035349</v>
      </c>
      <c r="G22" s="17">
        <f t="shared" si="2"/>
        <v>-0.27306787670380295</v>
      </c>
      <c r="J22" s="6" t="s">
        <v>8</v>
      </c>
      <c r="K22" s="6">
        <f>AVERAGE(G3:G126)</f>
        <v>1.2129137791152633E-3</v>
      </c>
    </row>
    <row r="23" spans="1:11" x14ac:dyDescent="0.3">
      <c r="A23" s="14">
        <v>44434</v>
      </c>
      <c r="B23" s="15">
        <v>44349</v>
      </c>
      <c r="C23" s="16">
        <v>1480</v>
      </c>
      <c r="D23" s="2">
        <v>3.4200000000000001E-2</v>
      </c>
      <c r="E23" s="16">
        <f t="shared" si="0"/>
        <v>6.7572133252185307E-3</v>
      </c>
      <c r="F23" s="18">
        <f t="shared" si="1"/>
        <v>-2.7442786674781471E-2</v>
      </c>
      <c r="G23" s="17">
        <f t="shared" si="2"/>
        <v>-1.9328734384366174E-2</v>
      </c>
    </row>
    <row r="24" spans="1:11" x14ac:dyDescent="0.3">
      <c r="A24" s="14">
        <v>44434</v>
      </c>
      <c r="B24" s="15">
        <v>44350</v>
      </c>
      <c r="C24" s="16">
        <v>1487.65</v>
      </c>
      <c r="D24" s="3">
        <v>3.4300000000000004E-2</v>
      </c>
      <c r="E24" s="16">
        <f t="shared" si="0"/>
        <v>0.5168918918918981</v>
      </c>
      <c r="F24" s="18">
        <f t="shared" si="1"/>
        <v>0.48259189189189811</v>
      </c>
      <c r="G24" s="17">
        <f t="shared" si="2"/>
        <v>0.33990318129751423</v>
      </c>
    </row>
    <row r="25" spans="1:11" x14ac:dyDescent="0.3">
      <c r="A25" s="14">
        <v>44434</v>
      </c>
      <c r="B25" s="15">
        <v>44351</v>
      </c>
      <c r="C25" s="16">
        <v>1460</v>
      </c>
      <c r="D25" s="2">
        <v>3.44E-2</v>
      </c>
      <c r="E25" s="16">
        <f t="shared" si="0"/>
        <v>-1.8586361039222996</v>
      </c>
      <c r="F25" s="18">
        <f t="shared" si="1"/>
        <v>-1.8930361039222996</v>
      </c>
      <c r="G25" s="17">
        <f t="shared" si="2"/>
        <v>-1.3333191146493106</v>
      </c>
    </row>
    <row r="26" spans="1:11" x14ac:dyDescent="0.3">
      <c r="A26" s="14">
        <v>44434</v>
      </c>
      <c r="B26" s="15">
        <v>44354</v>
      </c>
      <c r="C26" s="16">
        <v>1455.65</v>
      </c>
      <c r="D26" s="3">
        <v>3.4200000000000001E-2</v>
      </c>
      <c r="E26" s="16">
        <f t="shared" si="0"/>
        <v>-0.29794520547944581</v>
      </c>
      <c r="F26" s="18">
        <f t="shared" si="1"/>
        <v>-0.33214520547944582</v>
      </c>
      <c r="G26" s="17">
        <f t="shared" si="2"/>
        <v>-0.23393930542966823</v>
      </c>
    </row>
    <row r="27" spans="1:11" x14ac:dyDescent="0.3">
      <c r="A27" s="14">
        <v>44434</v>
      </c>
      <c r="B27" s="15">
        <v>44355</v>
      </c>
      <c r="C27" s="16">
        <v>1479.7</v>
      </c>
      <c r="D27" s="2">
        <v>3.4300000000000004E-2</v>
      </c>
      <c r="E27" s="16">
        <f t="shared" si="0"/>
        <v>1.6521828736303337</v>
      </c>
      <c r="F27" s="18">
        <f t="shared" si="1"/>
        <v>1.6178828736303337</v>
      </c>
      <c r="G27" s="17">
        <f t="shared" si="2"/>
        <v>1.139520876651817</v>
      </c>
    </row>
    <row r="28" spans="1:11" x14ac:dyDescent="0.3">
      <c r="A28" s="14">
        <v>44434</v>
      </c>
      <c r="B28" s="15">
        <v>44356</v>
      </c>
      <c r="C28" s="16">
        <v>1485.85</v>
      </c>
      <c r="D28" s="3">
        <v>3.4099999999999998E-2</v>
      </c>
      <c r="E28" s="16">
        <f t="shared" si="0"/>
        <v>0.41562478880853304</v>
      </c>
      <c r="F28" s="18">
        <f t="shared" si="1"/>
        <v>0.38152478880853302</v>
      </c>
      <c r="G28" s="17">
        <f t="shared" si="2"/>
        <v>0.26871874898580278</v>
      </c>
    </row>
    <row r="29" spans="1:11" x14ac:dyDescent="0.3">
      <c r="A29" s="14">
        <v>44434</v>
      </c>
      <c r="B29" s="15">
        <v>44357</v>
      </c>
      <c r="C29" s="16">
        <v>1513.65</v>
      </c>
      <c r="D29" s="2">
        <v>3.4099999999999998E-2</v>
      </c>
      <c r="E29" s="16">
        <f t="shared" si="0"/>
        <v>1.8709829390584638</v>
      </c>
      <c r="F29" s="18">
        <f t="shared" si="1"/>
        <v>1.8368829390584638</v>
      </c>
      <c r="G29" s="17">
        <f t="shared" si="2"/>
        <v>1.2937688451611173</v>
      </c>
    </row>
    <row r="30" spans="1:11" x14ac:dyDescent="0.3">
      <c r="A30" s="14">
        <v>44434</v>
      </c>
      <c r="B30" s="15">
        <v>44358</v>
      </c>
      <c r="C30" s="16">
        <v>1527.7</v>
      </c>
      <c r="D30" s="3">
        <v>3.4099999999999998E-2</v>
      </c>
      <c r="E30" s="16">
        <f t="shared" si="0"/>
        <v>0.92821986588709116</v>
      </c>
      <c r="F30" s="18">
        <f t="shared" si="1"/>
        <v>0.89411986588709114</v>
      </c>
      <c r="G30" s="17">
        <f t="shared" si="2"/>
        <v>0.62975402608796138</v>
      </c>
    </row>
    <row r="31" spans="1:11" x14ac:dyDescent="0.3">
      <c r="A31" s="14">
        <v>44434</v>
      </c>
      <c r="B31" s="15">
        <v>44361</v>
      </c>
      <c r="C31" s="16">
        <v>1515.7</v>
      </c>
      <c r="D31" s="2">
        <v>3.4200000000000001E-2</v>
      </c>
      <c r="E31" s="16">
        <f t="shared" si="0"/>
        <v>-0.78549453426719906</v>
      </c>
      <c r="F31" s="18">
        <f t="shared" si="1"/>
        <v>-0.81969453426719907</v>
      </c>
      <c r="G31" s="17">
        <f t="shared" si="2"/>
        <v>-0.57733415038812164</v>
      </c>
    </row>
    <row r="32" spans="1:11" x14ac:dyDescent="0.3">
      <c r="A32" s="14">
        <v>44434</v>
      </c>
      <c r="B32" s="15">
        <v>44362</v>
      </c>
      <c r="C32" s="16">
        <v>1514.25</v>
      </c>
      <c r="D32" s="3">
        <v>3.4099999999999998E-2</v>
      </c>
      <c r="E32" s="16">
        <f t="shared" si="0"/>
        <v>-9.5665369136375633E-2</v>
      </c>
      <c r="F32" s="18">
        <f t="shared" si="1"/>
        <v>-0.12976536913637562</v>
      </c>
      <c r="G32" s="17">
        <f t="shared" si="2"/>
        <v>-9.1397436493981909E-2</v>
      </c>
    </row>
    <row r="33" spans="1:7" x14ac:dyDescent="0.3">
      <c r="A33" s="14">
        <v>44434</v>
      </c>
      <c r="B33" s="15">
        <v>44363</v>
      </c>
      <c r="C33" s="16">
        <v>1527.4</v>
      </c>
      <c r="D33" s="2">
        <v>3.44E-2</v>
      </c>
      <c r="E33" s="16">
        <f t="shared" si="0"/>
        <v>0.86841670794123094</v>
      </c>
      <c r="F33" s="18">
        <f t="shared" si="1"/>
        <v>0.83401670794123095</v>
      </c>
      <c r="G33" s="17">
        <f t="shared" si="2"/>
        <v>0.58742166424131637</v>
      </c>
    </row>
    <row r="34" spans="1:7" x14ac:dyDescent="0.3">
      <c r="A34" s="14">
        <v>44434</v>
      </c>
      <c r="B34" s="15">
        <v>44364</v>
      </c>
      <c r="C34" s="16">
        <v>1519.1</v>
      </c>
      <c r="D34" s="3">
        <v>3.4700000000000002E-2</v>
      </c>
      <c r="E34" s="16">
        <f t="shared" si="0"/>
        <v>-0.54340709702764056</v>
      </c>
      <c r="F34" s="18">
        <f t="shared" si="1"/>
        <v>-0.57810709702764052</v>
      </c>
      <c r="G34" s="17">
        <f t="shared" si="2"/>
        <v>-0.40717725413916067</v>
      </c>
    </row>
    <row r="35" spans="1:7" x14ac:dyDescent="0.3">
      <c r="A35" s="14">
        <v>44434</v>
      </c>
      <c r="B35" s="15">
        <v>44365</v>
      </c>
      <c r="C35" s="16">
        <v>1545</v>
      </c>
      <c r="D35" s="2">
        <v>3.4799999999999998E-2</v>
      </c>
      <c r="E35" s="16">
        <f t="shared" si="0"/>
        <v>1.7049568823645638</v>
      </c>
      <c r="F35" s="18">
        <f t="shared" si="1"/>
        <v>1.6701568823645638</v>
      </c>
      <c r="G35" s="17">
        <f t="shared" si="2"/>
        <v>1.1763389462598306</v>
      </c>
    </row>
    <row r="36" spans="1:7" x14ac:dyDescent="0.3">
      <c r="A36" s="14">
        <v>44434</v>
      </c>
      <c r="B36" s="15">
        <v>44368</v>
      </c>
      <c r="C36" s="16">
        <v>1537.85</v>
      </c>
      <c r="D36" s="3">
        <v>3.4500000000000003E-2</v>
      </c>
      <c r="E36" s="16">
        <f t="shared" si="0"/>
        <v>-0.46278317152104148</v>
      </c>
      <c r="F36" s="18">
        <f t="shared" si="1"/>
        <v>-0.49728317152104151</v>
      </c>
      <c r="G36" s="17">
        <f t="shared" si="2"/>
        <v>-0.35025066696226675</v>
      </c>
    </row>
    <row r="37" spans="1:7" x14ac:dyDescent="0.3">
      <c r="A37" s="14">
        <v>44434</v>
      </c>
      <c r="B37" s="15">
        <v>44369</v>
      </c>
      <c r="C37" s="16">
        <v>1535.35</v>
      </c>
      <c r="D37" s="2">
        <v>3.4700000000000002E-2</v>
      </c>
      <c r="E37" s="16">
        <f t="shared" si="0"/>
        <v>-0.16256461943622591</v>
      </c>
      <c r="F37" s="18">
        <f t="shared" si="1"/>
        <v>-0.19726461943622592</v>
      </c>
      <c r="G37" s="17">
        <f t="shared" si="2"/>
        <v>-0.13893907633001887</v>
      </c>
    </row>
    <row r="38" spans="1:7" x14ac:dyDescent="0.3">
      <c r="A38" s="14">
        <v>44434</v>
      </c>
      <c r="B38" s="15">
        <v>44370</v>
      </c>
      <c r="C38" s="16">
        <v>1543.8</v>
      </c>
      <c r="D38" s="3">
        <v>3.4599999999999999E-2</v>
      </c>
      <c r="E38" s="16">
        <f t="shared" si="0"/>
        <v>0.55036310938874167</v>
      </c>
      <c r="F38" s="18">
        <f t="shared" si="1"/>
        <v>0.5157631093887417</v>
      </c>
      <c r="G38" s="17">
        <f t="shared" si="2"/>
        <v>0.36326661227122514</v>
      </c>
    </row>
    <row r="39" spans="1:7" x14ac:dyDescent="0.3">
      <c r="A39" s="14">
        <v>44434</v>
      </c>
      <c r="B39" s="15">
        <v>44371</v>
      </c>
      <c r="C39" s="16">
        <v>1535.25</v>
      </c>
      <c r="D39" s="2">
        <v>3.4300000000000004E-2</v>
      </c>
      <c r="E39" s="16">
        <f t="shared" si="0"/>
        <v>-0.55382821609016419</v>
      </c>
      <c r="F39" s="18">
        <f t="shared" si="1"/>
        <v>-0.58812821609016419</v>
      </c>
      <c r="G39" s="17">
        <f t="shared" si="2"/>
        <v>-0.41423541302400979</v>
      </c>
    </row>
    <row r="40" spans="1:7" x14ac:dyDescent="0.3">
      <c r="A40" s="14">
        <v>44469</v>
      </c>
      <c r="B40" s="15">
        <v>44372</v>
      </c>
      <c r="C40" s="16">
        <v>1565.1</v>
      </c>
      <c r="D40" s="3">
        <v>3.4200000000000001E-2</v>
      </c>
      <c r="E40" s="16">
        <f t="shared" si="0"/>
        <v>1.9443087445041463</v>
      </c>
      <c r="F40" s="18">
        <f t="shared" si="1"/>
        <v>1.9101087445041462</v>
      </c>
      <c r="G40" s="17">
        <f t="shared" si="2"/>
        <v>1.3453438604944368</v>
      </c>
    </row>
    <row r="41" spans="1:7" x14ac:dyDescent="0.3">
      <c r="A41" s="14">
        <v>44469</v>
      </c>
      <c r="B41" s="15">
        <v>44375</v>
      </c>
      <c r="C41" s="16">
        <v>1614.3</v>
      </c>
      <c r="D41" s="2">
        <v>3.44E-2</v>
      </c>
      <c r="E41" s="16">
        <f t="shared" si="0"/>
        <v>3.1435691010159124</v>
      </c>
      <c r="F41" s="18">
        <f t="shared" si="1"/>
        <v>3.1091691010159122</v>
      </c>
      <c r="G41" s="17">
        <f t="shared" si="2"/>
        <v>2.1898761383748457</v>
      </c>
    </row>
    <row r="42" spans="1:7" x14ac:dyDescent="0.3">
      <c r="A42" s="14">
        <v>44469</v>
      </c>
      <c r="B42" s="15">
        <v>44376</v>
      </c>
      <c r="C42" s="16">
        <v>1597.35</v>
      </c>
      <c r="D42" s="3">
        <v>3.4099999999999998E-2</v>
      </c>
      <c r="E42" s="16">
        <f t="shared" si="0"/>
        <v>-1.0499907080468343</v>
      </c>
      <c r="F42" s="18">
        <f t="shared" si="1"/>
        <v>-1.0840907080468343</v>
      </c>
      <c r="G42" s="17">
        <f t="shared" si="2"/>
        <v>-0.76355588784474548</v>
      </c>
    </row>
    <row r="43" spans="1:7" x14ac:dyDescent="0.3">
      <c r="A43" s="14">
        <v>44469</v>
      </c>
      <c r="B43" s="15">
        <v>44377</v>
      </c>
      <c r="C43" s="16">
        <v>1582.15</v>
      </c>
      <c r="D43" s="2">
        <v>3.4000000000000002E-2</v>
      </c>
      <c r="E43" s="16">
        <f t="shared" si="0"/>
        <v>-0.95157604782920591</v>
      </c>
      <c r="F43" s="18">
        <f t="shared" si="1"/>
        <v>-0.98557604782920594</v>
      </c>
      <c r="G43" s="17">
        <f t="shared" si="2"/>
        <v>-0.6941692135656915</v>
      </c>
    </row>
    <row r="44" spans="1:7" x14ac:dyDescent="0.3">
      <c r="A44" s="14">
        <v>44469</v>
      </c>
      <c r="B44" s="15">
        <v>44378</v>
      </c>
      <c r="C44" s="16">
        <v>1573.7</v>
      </c>
      <c r="D44" s="3">
        <v>3.4000000000000002E-2</v>
      </c>
      <c r="E44" s="16">
        <f t="shared" si="0"/>
        <v>-0.53408336756944952</v>
      </c>
      <c r="F44" s="18">
        <f t="shared" si="1"/>
        <v>-0.56808336756944955</v>
      </c>
      <c r="G44" s="17">
        <f t="shared" si="2"/>
        <v>-0.40011725667847414</v>
      </c>
    </row>
    <row r="45" spans="1:7" x14ac:dyDescent="0.3">
      <c r="A45" s="14">
        <v>44469</v>
      </c>
      <c r="B45" s="15">
        <v>44379</v>
      </c>
      <c r="C45" s="16">
        <v>1568.15</v>
      </c>
      <c r="D45" s="2">
        <v>3.4099999999999998E-2</v>
      </c>
      <c r="E45" s="16">
        <f t="shared" si="0"/>
        <v>-0.35267204676875863</v>
      </c>
      <c r="F45" s="18">
        <f t="shared" si="1"/>
        <v>-0.38677204676875865</v>
      </c>
      <c r="G45" s="17">
        <f t="shared" si="2"/>
        <v>-0.27241454185703673</v>
      </c>
    </row>
    <row r="46" spans="1:7" x14ac:dyDescent="0.3">
      <c r="A46" s="14">
        <v>44469</v>
      </c>
      <c r="B46" s="15">
        <v>44382</v>
      </c>
      <c r="C46" s="16">
        <v>1580.95</v>
      </c>
      <c r="D46" s="3">
        <v>3.4099999999999998E-2</v>
      </c>
      <c r="E46" s="16">
        <f t="shared" si="0"/>
        <v>0.81624844562063292</v>
      </c>
      <c r="F46" s="18">
        <f t="shared" si="1"/>
        <v>0.7821484456206329</v>
      </c>
      <c r="G46" s="17">
        <f t="shared" si="2"/>
        <v>0.55088937336085853</v>
      </c>
    </row>
    <row r="47" spans="1:7" x14ac:dyDescent="0.3">
      <c r="A47" s="14">
        <v>44469</v>
      </c>
      <c r="B47" s="15">
        <v>44383</v>
      </c>
      <c r="C47" s="16">
        <v>1582.6</v>
      </c>
      <c r="D47" s="2">
        <v>3.4200000000000001E-2</v>
      </c>
      <c r="E47" s="16">
        <f t="shared" si="0"/>
        <v>0.10436762705967068</v>
      </c>
      <c r="F47" s="18">
        <f t="shared" si="1"/>
        <v>7.0167627059670667E-2</v>
      </c>
      <c r="G47" s="17">
        <f t="shared" si="2"/>
        <v>4.9421053404316448E-2</v>
      </c>
    </row>
    <row r="48" spans="1:7" x14ac:dyDescent="0.3">
      <c r="A48" s="14">
        <v>44469</v>
      </c>
      <c r="B48" s="15">
        <v>44384</v>
      </c>
      <c r="C48" s="16">
        <v>1603.3</v>
      </c>
      <c r="D48" s="3">
        <v>3.4200000000000001E-2</v>
      </c>
      <c r="E48" s="16">
        <f t="shared" si="0"/>
        <v>1.3079742196385724</v>
      </c>
      <c r="F48" s="18">
        <f t="shared" si="1"/>
        <v>1.2737742196385724</v>
      </c>
      <c r="G48" s="17">
        <f t="shared" si="2"/>
        <v>0.89715537451858718</v>
      </c>
    </row>
    <row r="49" spans="1:7" x14ac:dyDescent="0.3">
      <c r="A49" s="14">
        <v>44469</v>
      </c>
      <c r="B49" s="15">
        <v>44385</v>
      </c>
      <c r="C49" s="16">
        <v>1583.05</v>
      </c>
      <c r="D49" s="2">
        <v>3.4200000000000001E-2</v>
      </c>
      <c r="E49" s="16">
        <f t="shared" si="0"/>
        <v>-1.2630200212062621</v>
      </c>
      <c r="F49" s="18">
        <f t="shared" si="1"/>
        <v>-1.2972200212062621</v>
      </c>
      <c r="G49" s="17">
        <f t="shared" si="2"/>
        <v>-0.91366891872606659</v>
      </c>
    </row>
    <row r="50" spans="1:7" x14ac:dyDescent="0.3">
      <c r="A50" s="14">
        <v>44469</v>
      </c>
      <c r="B50" s="15">
        <v>44386</v>
      </c>
      <c r="C50" s="16">
        <v>1582.25</v>
      </c>
      <c r="D50" s="3">
        <v>3.4599999999999999E-2</v>
      </c>
      <c r="E50" s="16">
        <f t="shared" si="0"/>
        <v>-5.0535358958968733E-2</v>
      </c>
      <c r="F50" s="18">
        <f t="shared" si="1"/>
        <v>-8.5135358958968732E-2</v>
      </c>
      <c r="G50" s="17">
        <f t="shared" si="2"/>
        <v>-5.9963252257751239E-2</v>
      </c>
    </row>
    <row r="51" spans="1:7" x14ac:dyDescent="0.3">
      <c r="A51" s="14">
        <v>44469</v>
      </c>
      <c r="B51" s="15">
        <v>44389</v>
      </c>
      <c r="C51" s="16">
        <v>1598.3</v>
      </c>
      <c r="D51" s="2">
        <v>3.4300000000000004E-2</v>
      </c>
      <c r="E51" s="16">
        <f t="shared" si="0"/>
        <v>1.0143782588086558</v>
      </c>
      <c r="F51" s="18">
        <f t="shared" si="1"/>
        <v>0.98007825880865584</v>
      </c>
      <c r="G51" s="17">
        <f t="shared" si="2"/>
        <v>0.69029696455035561</v>
      </c>
    </row>
    <row r="52" spans="1:7" x14ac:dyDescent="0.3">
      <c r="A52" s="14">
        <v>44469</v>
      </c>
      <c r="B52" s="15">
        <v>44390</v>
      </c>
      <c r="C52" s="16">
        <v>1555.95</v>
      </c>
      <c r="D52" s="3">
        <v>3.44E-2</v>
      </c>
      <c r="E52" s="16">
        <f t="shared" si="0"/>
        <v>-2.64969029593943</v>
      </c>
      <c r="F52" s="18">
        <f t="shared" si="1"/>
        <v>-2.6840902959394302</v>
      </c>
      <c r="G52" s="17">
        <f t="shared" si="2"/>
        <v>-1.8904810582353575</v>
      </c>
    </row>
    <row r="53" spans="1:7" x14ac:dyDescent="0.3">
      <c r="A53" s="14">
        <v>44469</v>
      </c>
      <c r="B53" s="15">
        <v>44391</v>
      </c>
      <c r="C53" s="16">
        <v>1545.05</v>
      </c>
      <c r="D53" s="2">
        <v>3.44E-2</v>
      </c>
      <c r="E53" s="16">
        <f t="shared" si="0"/>
        <v>-0.70053664963527684</v>
      </c>
      <c r="F53" s="18">
        <f t="shared" si="1"/>
        <v>-0.73493664963527683</v>
      </c>
      <c r="G53" s="17">
        <f t="shared" si="2"/>
        <v>-0.5176367640240519</v>
      </c>
    </row>
    <row r="54" spans="1:7" x14ac:dyDescent="0.3">
      <c r="A54" s="14">
        <v>44469</v>
      </c>
      <c r="B54" s="15">
        <v>44392</v>
      </c>
      <c r="C54" s="16">
        <v>1560.45</v>
      </c>
      <c r="D54" s="3">
        <v>3.4300000000000004E-2</v>
      </c>
      <c r="E54" s="16">
        <f t="shared" si="0"/>
        <v>0.99673149736255084</v>
      </c>
      <c r="F54" s="18">
        <f t="shared" si="1"/>
        <v>0.96243149736255085</v>
      </c>
      <c r="G54" s="17">
        <f t="shared" si="2"/>
        <v>0.67786784906809006</v>
      </c>
    </row>
    <row r="55" spans="1:7" x14ac:dyDescent="0.3">
      <c r="A55" s="14">
        <v>44469</v>
      </c>
      <c r="B55" s="15">
        <v>44393</v>
      </c>
      <c r="C55" s="16">
        <v>1533.55</v>
      </c>
      <c r="D55" s="2">
        <v>3.44E-2</v>
      </c>
      <c r="E55" s="16">
        <f t="shared" si="0"/>
        <v>-1.7238617065590112</v>
      </c>
      <c r="F55" s="18">
        <f t="shared" si="1"/>
        <v>-1.7582617065590112</v>
      </c>
      <c r="G55" s="17">
        <f t="shared" si="2"/>
        <v>-1.238393677254066</v>
      </c>
    </row>
    <row r="56" spans="1:7" x14ac:dyDescent="0.3">
      <c r="A56" s="14">
        <v>44469</v>
      </c>
      <c r="B56" s="15">
        <v>44396</v>
      </c>
      <c r="C56" s="16">
        <v>1501.15</v>
      </c>
      <c r="D56" s="3">
        <v>3.44E-2</v>
      </c>
      <c r="E56" s="16">
        <f t="shared" si="0"/>
        <v>-2.1127449382152435</v>
      </c>
      <c r="F56" s="18">
        <f t="shared" si="1"/>
        <v>-2.1471449382152437</v>
      </c>
      <c r="G56" s="17">
        <f t="shared" si="2"/>
        <v>-1.5122951866122483</v>
      </c>
    </row>
    <row r="57" spans="1:7" x14ac:dyDescent="0.3">
      <c r="A57" s="14">
        <v>44469</v>
      </c>
      <c r="B57" s="15">
        <v>44397</v>
      </c>
      <c r="C57" s="16">
        <v>1488.35</v>
      </c>
      <c r="D57" s="2">
        <v>3.4300000000000004E-2</v>
      </c>
      <c r="E57" s="16">
        <f t="shared" si="0"/>
        <v>-0.85267961229725087</v>
      </c>
      <c r="F57" s="18">
        <f t="shared" si="1"/>
        <v>-0.88697961229725086</v>
      </c>
      <c r="G57" s="17">
        <f t="shared" si="2"/>
        <v>-0.62472494260928302</v>
      </c>
    </row>
    <row r="58" spans="1:7" x14ac:dyDescent="0.3">
      <c r="A58" s="14">
        <v>44469</v>
      </c>
      <c r="B58" s="15">
        <v>44399</v>
      </c>
      <c r="C58" s="16">
        <v>1555.15</v>
      </c>
      <c r="D58" s="3">
        <v>3.44E-2</v>
      </c>
      <c r="E58" s="16">
        <f t="shared" si="0"/>
        <v>4.488191621594396</v>
      </c>
      <c r="F58" s="18">
        <f t="shared" si="1"/>
        <v>4.4537916215943962</v>
      </c>
      <c r="G58" s="17">
        <f t="shared" si="2"/>
        <v>3.1369319842515262</v>
      </c>
    </row>
    <row r="59" spans="1:7" x14ac:dyDescent="0.3">
      <c r="A59" s="14">
        <v>44469</v>
      </c>
      <c r="B59" s="15">
        <v>44400</v>
      </c>
      <c r="C59" s="16">
        <v>1495.5</v>
      </c>
      <c r="D59" s="2">
        <v>3.4200000000000001E-2</v>
      </c>
      <c r="E59" s="16">
        <f t="shared" si="0"/>
        <v>-3.8356428640324141</v>
      </c>
      <c r="F59" s="18">
        <f t="shared" si="1"/>
        <v>-3.8698428640324138</v>
      </c>
      <c r="G59" s="17">
        <f t="shared" si="2"/>
        <v>-2.725640282619477</v>
      </c>
    </row>
    <row r="60" spans="1:7" x14ac:dyDescent="0.3">
      <c r="A60" s="14">
        <v>44469</v>
      </c>
      <c r="B60" s="15">
        <v>44403</v>
      </c>
      <c r="C60" s="16">
        <v>1469.4</v>
      </c>
      <c r="D60" s="3">
        <v>3.4099999999999998E-2</v>
      </c>
      <c r="E60" s="16">
        <f t="shared" si="0"/>
        <v>-1.7452357071213578</v>
      </c>
      <c r="F60" s="18">
        <f t="shared" si="1"/>
        <v>-1.7793357071213578</v>
      </c>
      <c r="G60" s="17">
        <f t="shared" si="2"/>
        <v>-1.2532366946237232</v>
      </c>
    </row>
    <row r="61" spans="1:7" x14ac:dyDescent="0.3">
      <c r="A61" s="14">
        <v>44469</v>
      </c>
      <c r="B61" s="15">
        <v>44404</v>
      </c>
      <c r="C61" s="16">
        <v>1484.15</v>
      </c>
      <c r="D61" s="2">
        <v>3.4099999999999998E-2</v>
      </c>
      <c r="E61" s="16">
        <f t="shared" si="0"/>
        <v>1.0038110793521164</v>
      </c>
      <c r="F61" s="18">
        <f t="shared" si="1"/>
        <v>0.96971107935211642</v>
      </c>
      <c r="G61" s="17">
        <f t="shared" si="2"/>
        <v>0.68299506549741973</v>
      </c>
    </row>
    <row r="62" spans="1:7" x14ac:dyDescent="0.3">
      <c r="A62" s="14">
        <v>44469</v>
      </c>
      <c r="B62" s="15">
        <v>44405</v>
      </c>
      <c r="C62" s="16">
        <v>1504.4</v>
      </c>
      <c r="D62" s="3">
        <v>3.39E-2</v>
      </c>
      <c r="E62" s="16">
        <f t="shared" si="0"/>
        <v>1.3644173432604521</v>
      </c>
      <c r="F62" s="18">
        <f t="shared" si="1"/>
        <v>1.330517343260452</v>
      </c>
      <c r="G62" s="17">
        <f t="shared" si="2"/>
        <v>0.93712116872251339</v>
      </c>
    </row>
    <row r="63" spans="1:7" x14ac:dyDescent="0.3">
      <c r="A63" s="14">
        <v>44469</v>
      </c>
      <c r="B63" s="15">
        <v>44406</v>
      </c>
      <c r="C63" s="16">
        <v>1505</v>
      </c>
      <c r="D63" s="2">
        <v>3.4000000000000002E-2</v>
      </c>
      <c r="E63" s="16">
        <f t="shared" si="0"/>
        <v>3.9883009837803046E-2</v>
      </c>
      <c r="F63" s="18">
        <f t="shared" si="1"/>
        <v>5.8830098378030438E-3</v>
      </c>
      <c r="G63" s="17">
        <f t="shared" si="2"/>
        <v>4.1435709821700771E-3</v>
      </c>
    </row>
    <row r="64" spans="1:7" x14ac:dyDescent="0.3">
      <c r="A64" s="14">
        <v>44497</v>
      </c>
      <c r="B64" s="15">
        <v>44407</v>
      </c>
      <c r="C64" s="16">
        <v>1489.65</v>
      </c>
      <c r="D64" s="3">
        <v>3.4099999999999998E-2</v>
      </c>
      <c r="E64" s="16">
        <f t="shared" si="0"/>
        <v>-1.0199335548172697</v>
      </c>
      <c r="F64" s="18">
        <f t="shared" si="1"/>
        <v>-1.0540335548172697</v>
      </c>
      <c r="G64" s="17">
        <f t="shared" si="2"/>
        <v>-0.74238578081409445</v>
      </c>
    </row>
    <row r="65" spans="1:7" x14ac:dyDescent="0.3">
      <c r="A65" s="14">
        <v>44497</v>
      </c>
      <c r="B65" s="15">
        <v>44410</v>
      </c>
      <c r="C65" s="16">
        <v>1468.5</v>
      </c>
      <c r="D65" s="2">
        <v>3.4099999999999998E-2</v>
      </c>
      <c r="E65" s="16">
        <f t="shared" si="0"/>
        <v>-1.4197965965159662</v>
      </c>
      <c r="F65" s="18">
        <f t="shared" si="1"/>
        <v>-1.4538965965159663</v>
      </c>
      <c r="G65" s="17">
        <f t="shared" si="2"/>
        <v>-1.0240206823534945</v>
      </c>
    </row>
    <row r="66" spans="1:7" x14ac:dyDescent="0.3">
      <c r="A66" s="14">
        <v>44497</v>
      </c>
      <c r="B66" s="15">
        <v>44411</v>
      </c>
      <c r="C66" s="16">
        <v>1462.25</v>
      </c>
      <c r="D66" s="3">
        <v>3.3799999999999997E-2</v>
      </c>
      <c r="E66" s="16">
        <f t="shared" si="0"/>
        <v>-0.42560435818862791</v>
      </c>
      <c r="F66" s="18">
        <f t="shared" si="1"/>
        <v>-0.4594043581886279</v>
      </c>
      <c r="G66" s="17">
        <f t="shared" si="2"/>
        <v>-0.32357154248508602</v>
      </c>
    </row>
    <row r="67" spans="1:7" x14ac:dyDescent="0.3">
      <c r="A67" s="14">
        <v>44497</v>
      </c>
      <c r="B67" s="15">
        <v>44412</v>
      </c>
      <c r="C67" s="16">
        <v>1458.15</v>
      </c>
      <c r="D67" s="2">
        <v>3.4099999999999998E-2</v>
      </c>
      <c r="E67" s="16">
        <f t="shared" si="0"/>
        <v>-0.2803898102239637</v>
      </c>
      <c r="F67" s="18">
        <f t="shared" si="1"/>
        <v>-0.31448981022396372</v>
      </c>
      <c r="G67" s="17">
        <f t="shared" si="2"/>
        <v>-0.2215041089101468</v>
      </c>
    </row>
    <row r="68" spans="1:7" x14ac:dyDescent="0.3">
      <c r="A68" s="14">
        <v>44497</v>
      </c>
      <c r="B68" s="15">
        <v>44413</v>
      </c>
      <c r="C68" s="16">
        <v>1460.05</v>
      </c>
      <c r="D68" s="3">
        <v>3.4000000000000002E-2</v>
      </c>
      <c r="E68" s="16">
        <f t="shared" ref="E68:E126" si="3">((C68-C67)/C67)*100</f>
        <v>0.13030209512052007</v>
      </c>
      <c r="F68" s="18">
        <f t="shared" ref="F68:F125" si="4">E68-D68</f>
        <v>9.630209512052007E-2</v>
      </c>
      <c r="G68" s="17">
        <f t="shared" ref="G68:G126" si="5">F68/$K$19</f>
        <v>6.7828301815756498E-2</v>
      </c>
    </row>
    <row r="69" spans="1:7" x14ac:dyDescent="0.3">
      <c r="A69" s="14">
        <v>44497</v>
      </c>
      <c r="B69" s="15">
        <v>44414</v>
      </c>
      <c r="C69" s="16">
        <v>1458.45</v>
      </c>
      <c r="D69" s="2">
        <v>3.39E-2</v>
      </c>
      <c r="E69" s="16">
        <f t="shared" si="3"/>
        <v>-0.10958528817505628</v>
      </c>
      <c r="F69" s="18">
        <f t="shared" si="4"/>
        <v>-0.14348528817505629</v>
      </c>
      <c r="G69" s="17">
        <f t="shared" si="5"/>
        <v>-0.10106076529569438</v>
      </c>
    </row>
    <row r="70" spans="1:7" x14ac:dyDescent="0.3">
      <c r="A70" s="14">
        <v>44497</v>
      </c>
      <c r="B70" s="15">
        <v>44417</v>
      </c>
      <c r="C70" s="16">
        <v>1450.55</v>
      </c>
      <c r="D70" s="3">
        <v>3.3799999999999997E-2</v>
      </c>
      <c r="E70" s="16">
        <f t="shared" si="3"/>
        <v>-0.54167095203812887</v>
      </c>
      <c r="F70" s="18">
        <f t="shared" si="4"/>
        <v>-0.57547095203812892</v>
      </c>
      <c r="G70" s="17">
        <f t="shared" si="5"/>
        <v>-0.40532054232250792</v>
      </c>
    </row>
    <row r="71" spans="1:7" x14ac:dyDescent="0.3">
      <c r="A71" s="14">
        <v>44497</v>
      </c>
      <c r="B71" s="15">
        <v>44418</v>
      </c>
      <c r="C71" s="16">
        <v>1448.7</v>
      </c>
      <c r="D71" s="2">
        <v>3.4000000000000002E-2</v>
      </c>
      <c r="E71" s="16">
        <f t="shared" si="3"/>
        <v>-0.12753783047808825</v>
      </c>
      <c r="F71" s="18">
        <f t="shared" si="4"/>
        <v>-0.16153783047808826</v>
      </c>
      <c r="G71" s="17">
        <f t="shared" si="5"/>
        <v>-0.11377568376490693</v>
      </c>
    </row>
    <row r="72" spans="1:7" x14ac:dyDescent="0.3">
      <c r="A72" s="14">
        <v>44497</v>
      </c>
      <c r="B72" s="15">
        <v>44419</v>
      </c>
      <c r="C72" s="16">
        <v>1458.6</v>
      </c>
      <c r="D72" s="3">
        <v>3.4000000000000002E-2</v>
      </c>
      <c r="E72" s="16">
        <f t="shared" si="3"/>
        <v>0.68337129840545752</v>
      </c>
      <c r="F72" s="18">
        <f t="shared" si="4"/>
        <v>0.64937129840545749</v>
      </c>
      <c r="G72" s="17">
        <f t="shared" si="5"/>
        <v>0.45737065599261056</v>
      </c>
    </row>
    <row r="73" spans="1:7" x14ac:dyDescent="0.3">
      <c r="A73" s="14">
        <v>44497</v>
      </c>
      <c r="B73" s="15">
        <v>44420</v>
      </c>
      <c r="C73" s="16">
        <v>1461.75</v>
      </c>
      <c r="D73" s="2">
        <v>3.3799999999999997E-2</v>
      </c>
      <c r="E73" s="16">
        <f t="shared" si="3"/>
        <v>0.21596051007816336</v>
      </c>
      <c r="F73" s="18">
        <f t="shared" si="4"/>
        <v>0.18216051007816336</v>
      </c>
      <c r="G73" s="17">
        <f t="shared" si="5"/>
        <v>0.12830082295749634</v>
      </c>
    </row>
    <row r="74" spans="1:7" x14ac:dyDescent="0.3">
      <c r="A74" s="14">
        <v>44497</v>
      </c>
      <c r="B74" s="15">
        <v>44421</v>
      </c>
      <c r="C74" s="16">
        <v>1460</v>
      </c>
      <c r="D74" s="3">
        <v>3.3599999999999998E-2</v>
      </c>
      <c r="E74" s="16">
        <f t="shared" si="3"/>
        <v>-0.11971951428082776</v>
      </c>
      <c r="F74" s="18">
        <f t="shared" si="4"/>
        <v>-0.15331951428082777</v>
      </c>
      <c r="G74" s="17">
        <f t="shared" si="5"/>
        <v>-0.10798729016093095</v>
      </c>
    </row>
    <row r="75" spans="1:7" x14ac:dyDescent="0.3">
      <c r="A75" s="14">
        <v>44497</v>
      </c>
      <c r="B75" s="15">
        <v>44424</v>
      </c>
      <c r="C75" s="16">
        <v>1455.45</v>
      </c>
      <c r="D75" s="2">
        <f>AVERAGE(D70:D74)</f>
        <v>3.3839999999999995E-2</v>
      </c>
      <c r="E75" s="16">
        <f t="shared" si="3"/>
        <v>-0.31164383561643522</v>
      </c>
      <c r="F75" s="18">
        <f t="shared" si="4"/>
        <v>-0.3454838356164352</v>
      </c>
      <c r="G75" s="17">
        <f t="shared" si="5"/>
        <v>-0.24333408162439382</v>
      </c>
    </row>
    <row r="76" spans="1:7" x14ac:dyDescent="0.3">
      <c r="A76" s="14">
        <v>44497</v>
      </c>
      <c r="B76" s="15">
        <v>44425</v>
      </c>
      <c r="C76" s="16">
        <v>1461.9</v>
      </c>
      <c r="D76" s="3">
        <v>3.3799999999999997E-2</v>
      </c>
      <c r="E76" s="16">
        <f t="shared" si="3"/>
        <v>0.44316190868803773</v>
      </c>
      <c r="F76" s="18">
        <f t="shared" si="4"/>
        <v>0.40936190868803773</v>
      </c>
      <c r="G76" s="17">
        <f t="shared" si="5"/>
        <v>0.28832522345040779</v>
      </c>
    </row>
    <row r="77" spans="1:7" x14ac:dyDescent="0.3">
      <c r="A77" s="14">
        <v>44497</v>
      </c>
      <c r="B77" s="15">
        <v>44426</v>
      </c>
      <c r="C77" s="16">
        <v>1491.4</v>
      </c>
      <c r="D77" s="2">
        <v>3.3599999999999998E-2</v>
      </c>
      <c r="E77" s="16">
        <f t="shared" si="3"/>
        <v>2.0179218824817018</v>
      </c>
      <c r="F77" s="18">
        <f t="shared" si="4"/>
        <v>1.9843218824817017</v>
      </c>
      <c r="G77" s="17">
        <f t="shared" si="5"/>
        <v>1.3976142821829409</v>
      </c>
    </row>
    <row r="78" spans="1:7" x14ac:dyDescent="0.3">
      <c r="A78" s="14">
        <v>44497</v>
      </c>
      <c r="B78" s="15">
        <v>44428</v>
      </c>
      <c r="C78" s="16">
        <v>1482.9</v>
      </c>
      <c r="D78" s="3">
        <v>3.3500000000000002E-2</v>
      </c>
      <c r="E78" s="16">
        <f t="shared" si="3"/>
        <v>-0.56993428992892581</v>
      </c>
      <c r="F78" s="18">
        <f t="shared" si="4"/>
        <v>-0.60343428992892578</v>
      </c>
      <c r="G78" s="17">
        <f t="shared" si="5"/>
        <v>-0.42501591571868647</v>
      </c>
    </row>
    <row r="79" spans="1:7" x14ac:dyDescent="0.3">
      <c r="A79" s="14">
        <v>44497</v>
      </c>
      <c r="B79" s="15">
        <v>44431</v>
      </c>
      <c r="C79" s="16">
        <v>1496.15</v>
      </c>
      <c r="D79" s="2">
        <v>3.3399999999999999E-2</v>
      </c>
      <c r="E79" s="16">
        <f t="shared" si="3"/>
        <v>0.89351945512172093</v>
      </c>
      <c r="F79" s="18">
        <f t="shared" si="4"/>
        <v>0.86011945512172094</v>
      </c>
      <c r="G79" s="17">
        <f t="shared" si="5"/>
        <v>0.60580657073543687</v>
      </c>
    </row>
    <row r="80" spans="1:7" x14ac:dyDescent="0.3">
      <c r="A80" s="14">
        <v>44497</v>
      </c>
      <c r="B80" s="15">
        <v>44432</v>
      </c>
      <c r="C80" s="16">
        <v>1476</v>
      </c>
      <c r="D80" s="3">
        <v>3.3300000000000003E-2</v>
      </c>
      <c r="E80" s="16">
        <f t="shared" si="3"/>
        <v>-1.3467900945760847</v>
      </c>
      <c r="F80" s="18">
        <f t="shared" si="4"/>
        <v>-1.3800900945760848</v>
      </c>
      <c r="G80" s="17">
        <f t="shared" si="5"/>
        <v>-0.9720366659800358</v>
      </c>
    </row>
    <row r="81" spans="1:7" x14ac:dyDescent="0.3">
      <c r="A81" s="14">
        <v>44497</v>
      </c>
      <c r="B81" s="15">
        <v>44433</v>
      </c>
      <c r="C81" s="16">
        <v>1474.6</v>
      </c>
      <c r="D81" s="2">
        <v>3.3099999999999997E-2</v>
      </c>
      <c r="E81" s="16">
        <f t="shared" si="3"/>
        <v>-9.4850948509491259E-2</v>
      </c>
      <c r="F81" s="18">
        <f t="shared" si="4"/>
        <v>-0.12795094850949126</v>
      </c>
      <c r="G81" s="17">
        <f t="shared" si="5"/>
        <v>-9.0119488493504582E-2</v>
      </c>
    </row>
    <row r="82" spans="1:7" x14ac:dyDescent="0.3">
      <c r="A82" s="14">
        <v>44497</v>
      </c>
      <c r="B82" s="15">
        <v>44434</v>
      </c>
      <c r="C82" s="16">
        <v>1477.1</v>
      </c>
      <c r="D82" s="3">
        <v>3.3099999999999997E-2</v>
      </c>
      <c r="E82" s="16">
        <f t="shared" si="3"/>
        <v>0.16953750169537504</v>
      </c>
      <c r="F82" s="18">
        <f t="shared" si="4"/>
        <v>0.13643750169537505</v>
      </c>
      <c r="G82" s="17">
        <f t="shared" si="5"/>
        <v>9.609680902996029E-2</v>
      </c>
    </row>
    <row r="83" spans="1:7" x14ac:dyDescent="0.3">
      <c r="A83" s="14">
        <v>44525</v>
      </c>
      <c r="B83" s="15">
        <v>44435</v>
      </c>
      <c r="C83" s="16">
        <v>1572.45</v>
      </c>
      <c r="D83" s="2">
        <v>3.3099999999999997E-2</v>
      </c>
      <c r="E83" s="16">
        <f t="shared" si="3"/>
        <v>6.455216302213806</v>
      </c>
      <c r="F83" s="18">
        <f t="shared" si="4"/>
        <v>6.4221163022138059</v>
      </c>
      <c r="G83" s="17">
        <f t="shared" si="5"/>
        <v>4.5232789826358628</v>
      </c>
    </row>
    <row r="84" spans="1:7" x14ac:dyDescent="0.3">
      <c r="A84" s="14">
        <v>44525</v>
      </c>
      <c r="B84" s="15">
        <v>44438</v>
      </c>
      <c r="C84" s="16">
        <v>1599.65</v>
      </c>
      <c r="D84" s="3">
        <v>3.3099999999999997E-2</v>
      </c>
      <c r="E84" s="16">
        <f t="shared" si="3"/>
        <v>1.7297847308340517</v>
      </c>
      <c r="F84" s="18">
        <f t="shared" si="4"/>
        <v>1.6966847308340518</v>
      </c>
      <c r="G84" s="17">
        <f t="shared" si="5"/>
        <v>1.1950232636701554</v>
      </c>
    </row>
    <row r="85" spans="1:7" x14ac:dyDescent="0.3">
      <c r="A85" s="14">
        <v>44525</v>
      </c>
      <c r="B85" s="15">
        <v>44439</v>
      </c>
      <c r="C85" s="16">
        <v>1609</v>
      </c>
      <c r="D85" s="2">
        <v>3.3099999999999997E-2</v>
      </c>
      <c r="E85" s="16">
        <f t="shared" si="3"/>
        <v>0.58450286000061946</v>
      </c>
      <c r="F85" s="18">
        <f t="shared" si="4"/>
        <v>0.55140286000061944</v>
      </c>
      <c r="G85" s="17">
        <f t="shared" si="5"/>
        <v>0.38836870125605383</v>
      </c>
    </row>
    <row r="86" spans="1:7" x14ac:dyDescent="0.3">
      <c r="A86" s="14">
        <v>44525</v>
      </c>
      <c r="B86" s="15">
        <v>44440</v>
      </c>
      <c r="C86" s="16">
        <v>1648</v>
      </c>
      <c r="D86" s="3">
        <v>3.3000000000000002E-2</v>
      </c>
      <c r="E86" s="16">
        <f t="shared" si="3"/>
        <v>2.4238657551274083</v>
      </c>
      <c r="F86" s="18">
        <f t="shared" si="4"/>
        <v>2.3908657551274084</v>
      </c>
      <c r="G86" s="17">
        <f t="shared" si="5"/>
        <v>1.6839546827801417</v>
      </c>
    </row>
    <row r="87" spans="1:7" x14ac:dyDescent="0.3">
      <c r="A87" s="14">
        <v>44525</v>
      </c>
      <c r="B87" s="15">
        <v>44441</v>
      </c>
      <c r="C87" s="16">
        <v>1643.25</v>
      </c>
      <c r="D87" s="2">
        <v>3.3000000000000002E-2</v>
      </c>
      <c r="E87" s="16">
        <f t="shared" si="3"/>
        <v>-0.28822815533980584</v>
      </c>
      <c r="F87" s="18">
        <f t="shared" si="4"/>
        <v>-0.32122815533980587</v>
      </c>
      <c r="G87" s="17">
        <f t="shared" si="5"/>
        <v>-0.22625011683120064</v>
      </c>
    </row>
    <row r="88" spans="1:7" x14ac:dyDescent="0.3">
      <c r="A88" s="14">
        <v>44525</v>
      </c>
      <c r="B88" s="15">
        <v>44442</v>
      </c>
      <c r="C88" s="16">
        <v>1643.9</v>
      </c>
      <c r="D88" s="3">
        <v>3.3099999999999997E-2</v>
      </c>
      <c r="E88" s="16">
        <f t="shared" si="3"/>
        <v>3.9555758405604199E-2</v>
      </c>
      <c r="F88" s="18">
        <f t="shared" si="4"/>
        <v>6.4557584056042019E-3</v>
      </c>
      <c r="G88" s="17">
        <f t="shared" si="5"/>
        <v>4.5469740719236386E-3</v>
      </c>
    </row>
    <row r="89" spans="1:7" x14ac:dyDescent="0.3">
      <c r="A89" s="14">
        <v>44525</v>
      </c>
      <c r="B89" s="15">
        <v>44445</v>
      </c>
      <c r="C89" s="16">
        <v>1576.45</v>
      </c>
      <c r="D89" s="2">
        <v>3.3000000000000002E-2</v>
      </c>
      <c r="E89" s="16">
        <f t="shared" si="3"/>
        <v>-4.1030476306344692</v>
      </c>
      <c r="F89" s="18">
        <f t="shared" si="4"/>
        <v>-4.1360476306344696</v>
      </c>
      <c r="G89" s="17">
        <f t="shared" si="5"/>
        <v>-2.9131358633883093</v>
      </c>
    </row>
    <row r="90" spans="1:7" x14ac:dyDescent="0.3">
      <c r="A90" s="14">
        <v>44525</v>
      </c>
      <c r="B90" s="15">
        <v>44446</v>
      </c>
      <c r="C90" s="16">
        <v>1602.9</v>
      </c>
      <c r="D90" s="3">
        <v>3.2899999999999999E-2</v>
      </c>
      <c r="E90" s="16">
        <f t="shared" si="3"/>
        <v>1.6778204192965236</v>
      </c>
      <c r="F90" s="18">
        <f t="shared" si="4"/>
        <v>1.6449204192965237</v>
      </c>
      <c r="G90" s="17">
        <f t="shared" si="5"/>
        <v>1.1585641882797575</v>
      </c>
    </row>
    <row r="91" spans="1:7" x14ac:dyDescent="0.3">
      <c r="A91" s="14">
        <v>44525</v>
      </c>
      <c r="B91" s="15">
        <v>44447</v>
      </c>
      <c r="C91" s="16">
        <v>1623.95</v>
      </c>
      <c r="D91" s="2">
        <v>3.3000000000000002E-2</v>
      </c>
      <c r="E91" s="16">
        <f t="shared" si="3"/>
        <v>1.3132447439016754</v>
      </c>
      <c r="F91" s="18">
        <f t="shared" si="4"/>
        <v>1.2802447439016755</v>
      </c>
      <c r="G91" s="17">
        <f t="shared" si="5"/>
        <v>0.90171274860348827</v>
      </c>
    </row>
    <row r="92" spans="1:7" x14ac:dyDescent="0.3">
      <c r="A92" s="14">
        <v>44525</v>
      </c>
      <c r="B92" s="15">
        <v>44448</v>
      </c>
      <c r="C92" s="16">
        <v>1634.75</v>
      </c>
      <c r="D92" s="3">
        <v>3.3099999999999997E-2</v>
      </c>
      <c r="E92" s="16">
        <f t="shared" si="3"/>
        <v>0.66504510606853373</v>
      </c>
      <c r="F92" s="18">
        <f t="shared" si="4"/>
        <v>0.63194510606853371</v>
      </c>
      <c r="G92" s="17">
        <f t="shared" si="5"/>
        <v>0.44509689360095073</v>
      </c>
    </row>
    <row r="93" spans="1:7" x14ac:dyDescent="0.3">
      <c r="A93" s="14">
        <v>44525</v>
      </c>
      <c r="B93" s="15">
        <v>44452</v>
      </c>
      <c r="C93" s="16">
        <v>1649.4</v>
      </c>
      <c r="D93" s="2">
        <v>3.3099999999999997E-2</v>
      </c>
      <c r="E93" s="16">
        <f t="shared" si="3"/>
        <v>0.8961614925829694</v>
      </c>
      <c r="F93" s="18">
        <f t="shared" si="4"/>
        <v>0.86306149258296938</v>
      </c>
      <c r="G93" s="17">
        <f t="shared" si="5"/>
        <v>0.60787873131122794</v>
      </c>
    </row>
    <row r="94" spans="1:7" x14ac:dyDescent="0.3">
      <c r="A94" s="14">
        <v>44525</v>
      </c>
      <c r="B94" s="15">
        <v>44453</v>
      </c>
      <c r="C94" s="16">
        <v>1626.95</v>
      </c>
      <c r="D94" s="3">
        <v>3.3099999999999997E-2</v>
      </c>
      <c r="E94" s="16">
        <f t="shared" si="3"/>
        <v>-1.361101006426582</v>
      </c>
      <c r="F94" s="18">
        <f t="shared" si="4"/>
        <v>-1.394201006426582</v>
      </c>
      <c r="G94" s="17">
        <f t="shared" si="5"/>
        <v>-0.98197538212835267</v>
      </c>
    </row>
    <row r="95" spans="1:7" x14ac:dyDescent="0.3">
      <c r="A95" s="14">
        <v>44525</v>
      </c>
      <c r="B95" s="15">
        <v>44454</v>
      </c>
      <c r="C95" s="16">
        <v>1623</v>
      </c>
      <c r="D95" s="2">
        <v>3.2899999999999999E-2</v>
      </c>
      <c r="E95" s="16">
        <f t="shared" si="3"/>
        <v>-0.2427855803804693</v>
      </c>
      <c r="F95" s="18">
        <f t="shared" si="4"/>
        <v>-0.27568558038046931</v>
      </c>
      <c r="G95" s="17">
        <f t="shared" si="5"/>
        <v>-0.19417318729043956</v>
      </c>
    </row>
    <row r="96" spans="1:7" x14ac:dyDescent="0.3">
      <c r="A96" s="14">
        <v>44525</v>
      </c>
      <c r="B96" s="15">
        <v>44455</v>
      </c>
      <c r="C96" s="16">
        <v>1628.1</v>
      </c>
      <c r="D96" s="3">
        <v>3.3300000000000003E-2</v>
      </c>
      <c r="E96" s="16">
        <f t="shared" si="3"/>
        <v>0.31423290203326609</v>
      </c>
      <c r="F96" s="18">
        <f t="shared" si="4"/>
        <v>0.2809329020332661</v>
      </c>
      <c r="G96" s="17">
        <f t="shared" si="5"/>
        <v>0.19786902502216111</v>
      </c>
    </row>
    <row r="97" spans="1:7" x14ac:dyDescent="0.3">
      <c r="A97" s="14">
        <v>44525</v>
      </c>
      <c r="B97" s="15">
        <v>44456</v>
      </c>
      <c r="C97" s="16">
        <v>1615.55</v>
      </c>
      <c r="D97" s="2">
        <v>3.3000000000000002E-2</v>
      </c>
      <c r="E97" s="16">
        <f t="shared" si="3"/>
        <v>-0.77083717216386927</v>
      </c>
      <c r="F97" s="18">
        <f t="shared" si="4"/>
        <v>-0.8038371721638693</v>
      </c>
      <c r="G97" s="17">
        <f t="shared" si="5"/>
        <v>-0.56616535970500803</v>
      </c>
    </row>
    <row r="98" spans="1:7" x14ac:dyDescent="0.3">
      <c r="A98" s="14">
        <v>44525</v>
      </c>
      <c r="B98" s="15">
        <v>44459</v>
      </c>
      <c r="C98" s="16">
        <v>1639.4</v>
      </c>
      <c r="D98" s="3">
        <v>3.3000000000000002E-2</v>
      </c>
      <c r="E98" s="16">
        <f t="shared" si="3"/>
        <v>1.4762774287394471</v>
      </c>
      <c r="F98" s="18">
        <f t="shared" si="4"/>
        <v>1.4432774287394472</v>
      </c>
      <c r="G98" s="17">
        <f t="shared" si="5"/>
        <v>1.0165413007670765</v>
      </c>
    </row>
    <row r="99" spans="1:7" x14ac:dyDescent="0.3">
      <c r="A99" s="14">
        <v>44525</v>
      </c>
      <c r="B99" s="15">
        <v>44460</v>
      </c>
      <c r="C99" s="16">
        <v>1649.2</v>
      </c>
      <c r="D99" s="2">
        <v>3.3099999999999997E-2</v>
      </c>
      <c r="E99" s="16">
        <f t="shared" si="3"/>
        <v>0.5977796754910305</v>
      </c>
      <c r="F99" s="18">
        <f t="shared" si="4"/>
        <v>0.56467967549103049</v>
      </c>
      <c r="G99" s="17">
        <f t="shared" si="5"/>
        <v>0.39771993963886054</v>
      </c>
    </row>
    <row r="100" spans="1:7" x14ac:dyDescent="0.3">
      <c r="A100" s="14">
        <v>44525</v>
      </c>
      <c r="B100" s="15">
        <v>44461</v>
      </c>
      <c r="C100" s="16">
        <v>1640.05</v>
      </c>
      <c r="D100" s="3">
        <v>3.3500000000000002E-2</v>
      </c>
      <c r="E100" s="16">
        <f t="shared" si="3"/>
        <v>-0.55481445549357811</v>
      </c>
      <c r="F100" s="18">
        <f t="shared" si="4"/>
        <v>-0.58831445549357808</v>
      </c>
      <c r="G100" s="17">
        <f t="shared" si="5"/>
        <v>-0.41436658672743687</v>
      </c>
    </row>
    <row r="101" spans="1:7" x14ac:dyDescent="0.3">
      <c r="A101" s="14">
        <v>44525</v>
      </c>
      <c r="B101" s="15">
        <v>44462</v>
      </c>
      <c r="C101" s="16">
        <v>1584.8</v>
      </c>
      <c r="D101" s="2">
        <v>3.3599999999999998E-2</v>
      </c>
      <c r="E101" s="16">
        <f t="shared" si="3"/>
        <v>-3.3687997317154967</v>
      </c>
      <c r="F101" s="18">
        <f t="shared" si="4"/>
        <v>-3.4023997317154966</v>
      </c>
      <c r="G101" s="17">
        <f t="shared" si="5"/>
        <v>-2.3964068031109034</v>
      </c>
    </row>
    <row r="102" spans="1:7" x14ac:dyDescent="0.3">
      <c r="A102" s="14">
        <v>44525</v>
      </c>
      <c r="B102" s="15">
        <v>44463</v>
      </c>
      <c r="C102" s="16">
        <v>1594.2</v>
      </c>
      <c r="D102" s="3">
        <v>3.3700000000000001E-2</v>
      </c>
      <c r="E102" s="16">
        <f t="shared" si="3"/>
        <v>0.59313478041393808</v>
      </c>
      <c r="F102" s="18">
        <f t="shared" si="4"/>
        <v>0.55943478041393813</v>
      </c>
      <c r="G102" s="17">
        <f t="shared" si="5"/>
        <v>0.39402581101335371</v>
      </c>
    </row>
    <row r="103" spans="1:7" x14ac:dyDescent="0.3">
      <c r="A103" s="14">
        <v>44525</v>
      </c>
      <c r="B103" s="15">
        <v>44466</v>
      </c>
      <c r="C103" s="16">
        <v>1577.35</v>
      </c>
      <c r="D103" s="2">
        <v>3.3799999999999997E-2</v>
      </c>
      <c r="E103" s="16">
        <f t="shared" si="3"/>
        <v>-1.0569564671935852</v>
      </c>
      <c r="F103" s="18">
        <f t="shared" si="4"/>
        <v>-1.0907564671935852</v>
      </c>
      <c r="G103" s="17">
        <f t="shared" si="5"/>
        <v>-0.76825077140539011</v>
      </c>
    </row>
    <row r="104" spans="1:7" x14ac:dyDescent="0.3">
      <c r="A104" s="14">
        <v>44525</v>
      </c>
      <c r="B104" s="15">
        <v>44467</v>
      </c>
      <c r="C104" s="16">
        <v>1572</v>
      </c>
      <c r="D104" s="3">
        <v>3.3700000000000001E-2</v>
      </c>
      <c r="E104" s="16">
        <f t="shared" si="3"/>
        <v>-0.33917646685896657</v>
      </c>
      <c r="F104" s="18">
        <f t="shared" si="4"/>
        <v>-0.37287646685896658</v>
      </c>
      <c r="G104" s="17">
        <f t="shared" si="5"/>
        <v>-0.26262749011276471</v>
      </c>
    </row>
    <row r="105" spans="1:7" x14ac:dyDescent="0.3">
      <c r="A105" s="14">
        <v>44525</v>
      </c>
      <c r="B105" s="15">
        <v>44468</v>
      </c>
      <c r="C105" s="16">
        <v>1602.55</v>
      </c>
      <c r="D105" s="2">
        <v>3.4200000000000001E-2</v>
      </c>
      <c r="E105" s="16">
        <f t="shared" si="3"/>
        <v>1.9433842239185724</v>
      </c>
      <c r="F105" s="18">
        <f t="shared" si="4"/>
        <v>1.9091842239185723</v>
      </c>
      <c r="G105" s="17">
        <f t="shared" si="5"/>
        <v>1.3446926943777007</v>
      </c>
    </row>
    <row r="106" spans="1:7" x14ac:dyDescent="0.3">
      <c r="A106" s="14">
        <v>44525</v>
      </c>
      <c r="B106" s="15">
        <v>44469</v>
      </c>
      <c r="C106" s="16">
        <v>1598.9</v>
      </c>
      <c r="D106" s="3">
        <v>3.4500000000000003E-2</v>
      </c>
      <c r="E106" s="16">
        <f t="shared" si="3"/>
        <v>-0.2277620043056294</v>
      </c>
      <c r="F106" s="18">
        <f t="shared" si="4"/>
        <v>-0.2622620043056294</v>
      </c>
      <c r="G106" s="17">
        <f t="shared" si="5"/>
        <v>-0.1847185812581249</v>
      </c>
    </row>
    <row r="107" spans="1:7" x14ac:dyDescent="0.3">
      <c r="A107" s="14">
        <v>44560</v>
      </c>
      <c r="B107" s="15">
        <v>44470</v>
      </c>
      <c r="C107" s="16">
        <v>1597.6</v>
      </c>
      <c r="D107" s="2">
        <v>3.4700000000000002E-2</v>
      </c>
      <c r="E107" s="16">
        <f t="shared" si="3"/>
        <v>-8.1305897804752128E-2</v>
      </c>
      <c r="F107" s="18">
        <f t="shared" si="4"/>
        <v>-0.11600589780475212</v>
      </c>
      <c r="G107" s="17">
        <f t="shared" si="5"/>
        <v>-8.1706249888554225E-2</v>
      </c>
    </row>
    <row r="108" spans="1:7" x14ac:dyDescent="0.3">
      <c r="A108" s="14">
        <v>44560</v>
      </c>
      <c r="B108" s="15">
        <v>44473</v>
      </c>
      <c r="C108" s="16">
        <v>1587</v>
      </c>
      <c r="D108" s="3">
        <v>3.4599999999999999E-2</v>
      </c>
      <c r="E108" s="16">
        <f t="shared" si="3"/>
        <v>-0.66349524286429085</v>
      </c>
      <c r="F108" s="18">
        <f t="shared" si="4"/>
        <v>-0.69809524286429081</v>
      </c>
      <c r="G108" s="17">
        <f t="shared" si="5"/>
        <v>-0.49168831446381966</v>
      </c>
    </row>
    <row r="109" spans="1:7" x14ac:dyDescent="0.3">
      <c r="A109" s="14">
        <v>44560</v>
      </c>
      <c r="B109" s="15">
        <v>44474</v>
      </c>
      <c r="C109" s="16">
        <v>1568.45</v>
      </c>
      <c r="D109" s="2">
        <v>3.44E-2</v>
      </c>
      <c r="E109" s="16">
        <f t="shared" si="3"/>
        <v>-1.1688720856962793</v>
      </c>
      <c r="F109" s="18">
        <f t="shared" si="4"/>
        <v>-1.2032720856962793</v>
      </c>
      <c r="G109" s="17">
        <f t="shared" si="5"/>
        <v>-0.84749871841252722</v>
      </c>
    </row>
    <row r="110" spans="1:7" x14ac:dyDescent="0.3">
      <c r="A110" s="14">
        <v>44560</v>
      </c>
      <c r="B110" s="15">
        <v>44475</v>
      </c>
      <c r="C110" s="16">
        <v>1567.5</v>
      </c>
      <c r="D110" s="3">
        <v>3.4799999999999998E-2</v>
      </c>
      <c r="E110" s="16">
        <f t="shared" si="3"/>
        <v>-6.0569351907937476E-2</v>
      </c>
      <c r="F110" s="18">
        <f t="shared" si="4"/>
        <v>-9.5369351907937466E-2</v>
      </c>
      <c r="G110" s="17">
        <f t="shared" si="5"/>
        <v>-6.7171344269189359E-2</v>
      </c>
    </row>
    <row r="111" spans="1:7" x14ac:dyDescent="0.3">
      <c r="A111" s="14">
        <v>44560</v>
      </c>
      <c r="B111" s="15">
        <v>44476</v>
      </c>
      <c r="C111" s="16">
        <v>1562.35</v>
      </c>
      <c r="D111" s="2">
        <v>3.49E-2</v>
      </c>
      <c r="E111" s="16">
        <f t="shared" si="3"/>
        <v>-0.32854864433812381</v>
      </c>
      <c r="F111" s="18">
        <f t="shared" si="4"/>
        <v>-0.36344864433812379</v>
      </c>
      <c r="G111" s="17">
        <f t="shared" si="5"/>
        <v>-0.25598720683950027</v>
      </c>
    </row>
    <row r="112" spans="1:7" x14ac:dyDescent="0.3">
      <c r="A112" s="14">
        <v>44560</v>
      </c>
      <c r="B112" s="15">
        <v>44477</v>
      </c>
      <c r="C112" s="16">
        <v>1542.85</v>
      </c>
      <c r="D112" s="3">
        <v>3.4599999999999999E-2</v>
      </c>
      <c r="E112" s="16">
        <f t="shared" si="3"/>
        <v>-1.2481198195026724</v>
      </c>
      <c r="F112" s="18">
        <f t="shared" si="4"/>
        <v>-1.2827198195026723</v>
      </c>
      <c r="G112" s="17">
        <f t="shared" si="5"/>
        <v>-0.90345601467336067</v>
      </c>
    </row>
    <row r="113" spans="1:7" x14ac:dyDescent="0.3">
      <c r="A113" s="14">
        <v>44560</v>
      </c>
      <c r="B113" s="15">
        <v>44480</v>
      </c>
      <c r="C113" s="16">
        <v>1549.65</v>
      </c>
      <c r="D113" s="2">
        <v>3.4300000000000004E-2</v>
      </c>
      <c r="E113" s="16">
        <f t="shared" si="3"/>
        <v>0.44074278121659155</v>
      </c>
      <c r="F113" s="18">
        <f t="shared" si="4"/>
        <v>0.40644278121659155</v>
      </c>
      <c r="G113" s="17">
        <f t="shared" si="5"/>
        <v>0.28626919903137388</v>
      </c>
    </row>
    <row r="114" spans="1:7" x14ac:dyDescent="0.3">
      <c r="A114" s="14">
        <v>44560</v>
      </c>
      <c r="B114" s="15">
        <v>44481</v>
      </c>
      <c r="C114" s="16">
        <v>1545.85</v>
      </c>
      <c r="D114" s="3">
        <v>3.4099999999999998E-2</v>
      </c>
      <c r="E114" s="16">
        <f t="shared" si="3"/>
        <v>-0.24521666182687588</v>
      </c>
      <c r="F114" s="18">
        <f t="shared" si="4"/>
        <v>-0.27931666182687587</v>
      </c>
      <c r="G114" s="17">
        <f t="shared" si="5"/>
        <v>-0.19673066112271945</v>
      </c>
    </row>
    <row r="115" spans="1:7" x14ac:dyDescent="0.3">
      <c r="A115" s="14">
        <v>44560</v>
      </c>
      <c r="B115" s="15">
        <v>44482</v>
      </c>
      <c r="C115" s="16">
        <v>1533</v>
      </c>
      <c r="D115" s="2">
        <v>3.4099999999999998E-2</v>
      </c>
      <c r="E115" s="16">
        <f t="shared" si="3"/>
        <v>-0.83125788401202638</v>
      </c>
      <c r="F115" s="18">
        <f t="shared" si="4"/>
        <v>-0.8653578840120264</v>
      </c>
      <c r="G115" s="17">
        <f t="shared" si="5"/>
        <v>-0.60949614504186655</v>
      </c>
    </row>
    <row r="116" spans="1:7" x14ac:dyDescent="0.3">
      <c r="A116" s="14">
        <v>44560</v>
      </c>
      <c r="B116" s="15">
        <v>44483</v>
      </c>
      <c r="C116" s="16">
        <v>1532.7</v>
      </c>
      <c r="D116" s="3">
        <v>3.4099999999999998E-2</v>
      </c>
      <c r="E116" s="16">
        <f t="shared" si="3"/>
        <v>-1.9569471624263177E-2</v>
      </c>
      <c r="F116" s="18">
        <f t="shared" si="4"/>
        <v>-5.3669471624263179E-2</v>
      </c>
      <c r="G116" s="17">
        <f t="shared" si="5"/>
        <v>-3.7800933770619743E-2</v>
      </c>
    </row>
    <row r="117" spans="1:7" x14ac:dyDescent="0.3">
      <c r="A117" s="14">
        <v>44560</v>
      </c>
      <c r="B117" s="15">
        <v>44487</v>
      </c>
      <c r="C117" s="16">
        <v>1531.25</v>
      </c>
      <c r="D117" s="2">
        <v>3.4099999999999998E-2</v>
      </c>
      <c r="E117" s="16">
        <f t="shared" si="3"/>
        <v>-9.4604293077578477E-2</v>
      </c>
      <c r="F117" s="18">
        <f t="shared" si="4"/>
        <v>-0.12870429307757847</v>
      </c>
      <c r="G117" s="17">
        <f t="shared" si="5"/>
        <v>-9.0650090477516779E-2</v>
      </c>
    </row>
    <row r="118" spans="1:7" x14ac:dyDescent="0.3">
      <c r="A118" s="14">
        <v>44560</v>
      </c>
      <c r="B118" s="15">
        <v>44488</v>
      </c>
      <c r="C118" s="16">
        <v>1540.9</v>
      </c>
      <c r="D118" s="3">
        <f>AVERAGE(D113:D117)</f>
        <v>3.4139999999999997E-2</v>
      </c>
      <c r="E118" s="16">
        <f t="shared" si="3"/>
        <v>0.63020408163265895</v>
      </c>
      <c r="F118" s="18">
        <f t="shared" si="4"/>
        <v>0.596064081632659</v>
      </c>
      <c r="G118" s="17">
        <f t="shared" si="5"/>
        <v>0.41982486860659041</v>
      </c>
    </row>
    <row r="119" spans="1:7" x14ac:dyDescent="0.3">
      <c r="A119" s="14">
        <v>44560</v>
      </c>
      <c r="B119" s="15">
        <v>44489</v>
      </c>
      <c r="C119" s="16">
        <v>1518</v>
      </c>
      <c r="D119" s="2">
        <v>3.4599999999999999E-2</v>
      </c>
      <c r="E119" s="16">
        <f t="shared" si="3"/>
        <v>-1.4861444610292744</v>
      </c>
      <c r="F119" s="18">
        <f t="shared" si="4"/>
        <v>-1.5207444610292744</v>
      </c>
      <c r="G119" s="17">
        <f t="shared" si="5"/>
        <v>-1.0711035326723068</v>
      </c>
    </row>
    <row r="120" spans="1:7" x14ac:dyDescent="0.3">
      <c r="A120" s="14">
        <v>44560</v>
      </c>
      <c r="B120" s="15">
        <v>44490</v>
      </c>
      <c r="C120" s="16">
        <v>1519.4</v>
      </c>
      <c r="D120" s="3">
        <v>3.4799999999999998E-2</v>
      </c>
      <c r="E120" s="16">
        <f t="shared" si="3"/>
        <v>9.2226613965750395E-2</v>
      </c>
      <c r="F120" s="18">
        <f t="shared" si="4"/>
        <v>5.7426613965750398E-2</v>
      </c>
      <c r="G120" s="17">
        <f t="shared" si="5"/>
        <v>4.0447195873061288E-2</v>
      </c>
    </row>
    <row r="121" spans="1:7" x14ac:dyDescent="0.3">
      <c r="A121" s="14">
        <v>44560</v>
      </c>
      <c r="B121" s="15">
        <v>44491</v>
      </c>
      <c r="C121" s="16">
        <v>1506</v>
      </c>
      <c r="D121" s="2">
        <v>3.4799999999999998E-2</v>
      </c>
      <c r="E121" s="16">
        <f t="shared" si="3"/>
        <v>-0.88192707647756285</v>
      </c>
      <c r="F121" s="18">
        <f t="shared" si="4"/>
        <v>-0.9167270764775628</v>
      </c>
      <c r="G121" s="17">
        <f t="shared" si="5"/>
        <v>-0.64567692684337952</v>
      </c>
    </row>
    <row r="122" spans="1:7" x14ac:dyDescent="0.3">
      <c r="A122" s="14">
        <v>44560</v>
      </c>
      <c r="B122" s="15">
        <v>44494</v>
      </c>
      <c r="C122" s="16">
        <v>1505</v>
      </c>
      <c r="D122" s="3">
        <v>3.5000000000000003E-2</v>
      </c>
      <c r="E122" s="16">
        <f t="shared" si="3"/>
        <v>-6.6401062416998669E-2</v>
      </c>
      <c r="F122" s="18">
        <f t="shared" si="4"/>
        <v>-0.10140106241699867</v>
      </c>
      <c r="G122" s="17">
        <f t="shared" si="5"/>
        <v>-7.1419649359144757E-2</v>
      </c>
    </row>
    <row r="123" spans="1:7" x14ac:dyDescent="0.3">
      <c r="A123" s="14">
        <v>44560</v>
      </c>
      <c r="B123" s="15">
        <v>44495</v>
      </c>
      <c r="C123" s="16">
        <v>1515.75</v>
      </c>
      <c r="D123" s="2">
        <v>3.5099999999999999E-2</v>
      </c>
      <c r="E123" s="16">
        <f t="shared" si="3"/>
        <v>0.7142857142857143</v>
      </c>
      <c r="F123" s="18">
        <f t="shared" si="4"/>
        <v>0.67918571428571428</v>
      </c>
      <c r="G123" s="17">
        <f t="shared" si="5"/>
        <v>0.47836979621127063</v>
      </c>
    </row>
    <row r="124" spans="1:7" x14ac:dyDescent="0.3">
      <c r="A124" s="14">
        <v>44560</v>
      </c>
      <c r="B124" s="15">
        <v>44496</v>
      </c>
      <c r="C124" s="16">
        <v>1511.1</v>
      </c>
      <c r="D124" s="3">
        <v>3.5099999999999999E-2</v>
      </c>
      <c r="E124" s="16">
        <f t="shared" si="3"/>
        <v>-0.30677882236517173</v>
      </c>
      <c r="F124" s="18">
        <f t="shared" si="4"/>
        <v>-0.34187882236517175</v>
      </c>
      <c r="G124" s="17">
        <f t="shared" si="5"/>
        <v>-0.24079496836262643</v>
      </c>
    </row>
    <row r="125" spans="1:7" x14ac:dyDescent="0.3">
      <c r="A125" s="14">
        <v>44560</v>
      </c>
      <c r="B125" s="15">
        <v>44497</v>
      </c>
      <c r="C125" s="16">
        <v>1479.5</v>
      </c>
      <c r="D125" s="2">
        <v>3.5900000000000001E-2</v>
      </c>
      <c r="E125" s="16">
        <f t="shared" si="3"/>
        <v>-2.0911918469988691</v>
      </c>
      <c r="F125" s="18">
        <f t="shared" si="4"/>
        <v>-2.1270918469988689</v>
      </c>
      <c r="G125" s="17">
        <f t="shared" si="5"/>
        <v>-1.4981712247019601</v>
      </c>
    </row>
    <row r="126" spans="1:7" x14ac:dyDescent="0.3">
      <c r="A126" s="19">
        <v>44588</v>
      </c>
      <c r="B126" s="20">
        <v>44498</v>
      </c>
      <c r="C126" s="21">
        <v>1495.75</v>
      </c>
      <c r="D126" s="22">
        <v>3.5900000000000001E-2</v>
      </c>
      <c r="E126" s="21">
        <f t="shared" si="3"/>
        <v>1.0983440351470091</v>
      </c>
      <c r="F126" s="23">
        <f>E126-D126</f>
        <v>1.062444035147009</v>
      </c>
      <c r="G126" s="24">
        <f t="shared" si="5"/>
        <v>0.74830952107651671</v>
      </c>
    </row>
  </sheetData>
  <mergeCells count="3">
    <mergeCell ref="J7:K7"/>
    <mergeCell ref="J15:K15"/>
    <mergeCell ref="J21:K2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0002-643D-4D5C-B534-E5967B553F0A}">
  <dimension ref="A1:L53"/>
  <sheetViews>
    <sheetView workbookViewId="0">
      <selection activeCell="K5" sqref="K5:L20"/>
    </sheetView>
  </sheetViews>
  <sheetFormatPr defaultRowHeight="14.4" x14ac:dyDescent="0.3"/>
  <cols>
    <col min="1" max="1" width="11.5" customWidth="1"/>
    <col min="2" max="2" width="12.296875" customWidth="1"/>
    <col min="3" max="3" width="12" customWidth="1"/>
    <col min="5" max="5" width="18.5" customWidth="1"/>
    <col min="6" max="6" width="17.59765625" customWidth="1"/>
    <col min="7" max="7" width="14.5" customWidth="1"/>
    <col min="11" max="11" width="23.59765625" customWidth="1"/>
    <col min="12" max="12" width="24.59765625" customWidth="1"/>
  </cols>
  <sheetData>
    <row r="1" spans="1:12" x14ac:dyDescent="0.3">
      <c r="A1" s="10" t="s">
        <v>0</v>
      </c>
      <c r="B1" s="11" t="s">
        <v>2</v>
      </c>
      <c r="C1" s="11" t="s">
        <v>1</v>
      </c>
      <c r="D1" s="12" t="s">
        <v>3</v>
      </c>
      <c r="E1" s="12" t="s">
        <v>4</v>
      </c>
      <c r="F1" s="12" t="s">
        <v>14</v>
      </c>
      <c r="G1" s="25" t="s">
        <v>6</v>
      </c>
    </row>
    <row r="2" spans="1:12" x14ac:dyDescent="0.3">
      <c r="A2" s="14">
        <v>44406</v>
      </c>
      <c r="B2" s="15">
        <v>44319</v>
      </c>
      <c r="C2" s="16">
        <v>1448.55</v>
      </c>
      <c r="D2" s="1">
        <v>3.3399999999999999E-2</v>
      </c>
      <c r="E2" s="16"/>
      <c r="F2" s="16"/>
      <c r="G2" s="17"/>
    </row>
    <row r="3" spans="1:12" x14ac:dyDescent="0.3">
      <c r="A3" s="14">
        <v>44406</v>
      </c>
      <c r="B3" s="15">
        <v>44323</v>
      </c>
      <c r="C3" s="16">
        <v>1462.4</v>
      </c>
      <c r="D3" s="3">
        <v>3.3599999999999998E-2</v>
      </c>
      <c r="E3" s="16">
        <f>((C3-C2)/C2)*100</f>
        <v>0.95612854233544831</v>
      </c>
      <c r="F3" s="18">
        <f>E3-D3</f>
        <v>0.92252854233544834</v>
      </c>
      <c r="G3" s="17">
        <f>F3/$L$17</f>
        <v>0.37406620925975509</v>
      </c>
    </row>
    <row r="4" spans="1:12" x14ac:dyDescent="0.3">
      <c r="A4" s="14">
        <v>44406</v>
      </c>
      <c r="B4" s="15">
        <v>44326</v>
      </c>
      <c r="C4" s="16">
        <v>1509.8</v>
      </c>
      <c r="D4" s="2">
        <v>3.3799999999999997E-2</v>
      </c>
      <c r="E4" s="16"/>
      <c r="F4" s="18"/>
      <c r="G4" s="17"/>
    </row>
    <row r="5" spans="1:12" x14ac:dyDescent="0.3">
      <c r="A5" s="14">
        <v>44406</v>
      </c>
      <c r="B5" s="15">
        <v>44330</v>
      </c>
      <c r="C5" s="16">
        <v>1484.65</v>
      </c>
      <c r="D5" s="3">
        <v>3.39E-2</v>
      </c>
      <c r="E5" s="16">
        <f t="shared" ref="E4:E53" si="0">((C5-C4)/C4)*100</f>
        <v>-1.6657835474897247</v>
      </c>
      <c r="F5" s="18">
        <f t="shared" ref="F4:F53" si="1">E5-D5</f>
        <v>-1.6996835474897247</v>
      </c>
      <c r="G5" s="17">
        <f t="shared" ref="G4:G52" si="2">F5/$L$17</f>
        <v>-0.68918646131109917</v>
      </c>
      <c r="K5" s="4" t="s">
        <v>7</v>
      </c>
      <c r="L5" s="5"/>
    </row>
    <row r="6" spans="1:12" x14ac:dyDescent="0.3">
      <c r="A6" s="14">
        <v>44406</v>
      </c>
      <c r="B6" s="15">
        <v>44333</v>
      </c>
      <c r="C6" s="16">
        <v>1486.65</v>
      </c>
      <c r="D6" s="2">
        <v>3.4000000000000002E-2</v>
      </c>
      <c r="E6" s="16"/>
      <c r="F6" s="18"/>
      <c r="G6" s="17"/>
      <c r="K6" s="6" t="s">
        <v>8</v>
      </c>
      <c r="L6" s="7">
        <f>AVERAGE(E3,E5,E7,E9,E11,E13,E15,E17,E19,E21,E23,E25,E27,E29,E31,E33,E35,E37,E39,E41,E43,E45,E47,E49,E51,E53)</f>
        <v>0.27960845777963705</v>
      </c>
    </row>
    <row r="7" spans="1:12" x14ac:dyDescent="0.3">
      <c r="A7" s="14">
        <v>44406</v>
      </c>
      <c r="B7" s="15">
        <v>44337</v>
      </c>
      <c r="C7" s="16">
        <v>1538.3</v>
      </c>
      <c r="D7" s="2">
        <v>3.39E-2</v>
      </c>
      <c r="E7" s="16">
        <f t="shared" si="0"/>
        <v>3.4742541956748298</v>
      </c>
      <c r="F7" s="18">
        <f t="shared" si="1"/>
        <v>3.4403541956748298</v>
      </c>
      <c r="G7" s="17">
        <f t="shared" si="2"/>
        <v>1.394992342707408</v>
      </c>
      <c r="K7" s="6" t="s">
        <v>9</v>
      </c>
      <c r="L7" s="7">
        <f>MAX(E3:E53)</f>
        <v>5.0997560405039568</v>
      </c>
    </row>
    <row r="8" spans="1:12" x14ac:dyDescent="0.3">
      <c r="A8" s="14">
        <v>44406</v>
      </c>
      <c r="B8" s="15">
        <v>44340</v>
      </c>
      <c r="C8" s="16">
        <v>1503.7</v>
      </c>
      <c r="D8" s="3">
        <v>3.3799999999999997E-2</v>
      </c>
      <c r="E8" s="16"/>
      <c r="F8" s="18"/>
      <c r="G8" s="17"/>
      <c r="K8" s="6" t="s">
        <v>10</v>
      </c>
      <c r="L8" s="7">
        <f>MIN(E3:E53)</f>
        <v>-4.0511793780892198</v>
      </c>
    </row>
    <row r="9" spans="1:12" x14ac:dyDescent="0.3">
      <c r="A9" s="14">
        <v>44434</v>
      </c>
      <c r="B9" s="15">
        <v>44344</v>
      </c>
      <c r="C9" s="16">
        <v>1497.95</v>
      </c>
      <c r="D9" s="3">
        <v>3.4099999999999998E-2</v>
      </c>
      <c r="E9" s="16">
        <f t="shared" si="0"/>
        <v>-0.38239010440912413</v>
      </c>
      <c r="F9" s="18">
        <f t="shared" si="1"/>
        <v>-0.41649010440912415</v>
      </c>
      <c r="G9" s="17">
        <f t="shared" si="2"/>
        <v>-0.16887810772349068</v>
      </c>
      <c r="K9" s="6" t="s">
        <v>11</v>
      </c>
      <c r="L9" s="8">
        <f>_xlfn.STDEV.S(E3,E5,E7,E9,E11,E13,E15,E17,E19,E21,E23,E25,E27,E29,E31,E33,E35,E37,E39,E41,E43,E45,E47,E49,E51,E53)</f>
        <v>2.4660042520480374</v>
      </c>
    </row>
    <row r="10" spans="1:12" x14ac:dyDescent="0.3">
      <c r="A10" s="14">
        <v>44434</v>
      </c>
      <c r="B10" s="15">
        <v>44347</v>
      </c>
      <c r="C10" s="16">
        <v>1485.15</v>
      </c>
      <c r="D10" s="2">
        <v>3.4099999999999998E-2</v>
      </c>
      <c r="E10" s="16"/>
      <c r="F10" s="18"/>
      <c r="G10" s="17"/>
      <c r="K10" s="6"/>
      <c r="L10" s="6"/>
    </row>
    <row r="11" spans="1:12" x14ac:dyDescent="0.3">
      <c r="A11" s="14">
        <v>44434</v>
      </c>
      <c r="B11" s="15">
        <v>44351</v>
      </c>
      <c r="C11" s="16">
        <v>1460</v>
      </c>
      <c r="D11" s="2">
        <v>3.44E-2</v>
      </c>
      <c r="E11" s="16">
        <f t="shared" si="0"/>
        <v>-1.6934316399016995</v>
      </c>
      <c r="F11" s="18">
        <f t="shared" si="1"/>
        <v>-1.7278316399016995</v>
      </c>
      <c r="G11" s="17">
        <f t="shared" si="2"/>
        <v>-0.70059992955977268</v>
      </c>
      <c r="K11" s="6"/>
      <c r="L11" s="6"/>
    </row>
    <row r="12" spans="1:12" x14ac:dyDescent="0.3">
      <c r="A12" s="14">
        <v>44434</v>
      </c>
      <c r="B12" s="15">
        <v>44354</v>
      </c>
      <c r="C12" s="16">
        <v>1455.65</v>
      </c>
      <c r="D12" s="3">
        <v>3.4200000000000001E-2</v>
      </c>
      <c r="E12" s="16"/>
      <c r="F12" s="18"/>
      <c r="G12" s="17"/>
      <c r="K12" s="6"/>
      <c r="L12" s="6"/>
    </row>
    <row r="13" spans="1:12" x14ac:dyDescent="0.3">
      <c r="A13" s="14">
        <v>44434</v>
      </c>
      <c r="B13" s="15">
        <v>44358</v>
      </c>
      <c r="C13" s="16">
        <v>1527.7</v>
      </c>
      <c r="D13" s="3">
        <v>3.4099999999999998E-2</v>
      </c>
      <c r="E13" s="16">
        <f t="shared" si="0"/>
        <v>4.9496788376326695</v>
      </c>
      <c r="F13" s="18">
        <f t="shared" si="1"/>
        <v>4.9155788376326699</v>
      </c>
      <c r="G13" s="17">
        <f t="shared" si="2"/>
        <v>1.9931653685812161</v>
      </c>
      <c r="K13" s="4" t="s">
        <v>12</v>
      </c>
      <c r="L13" s="5"/>
    </row>
    <row r="14" spans="1:12" x14ac:dyDescent="0.3">
      <c r="A14" s="14">
        <v>44434</v>
      </c>
      <c r="B14" s="15">
        <v>44361</v>
      </c>
      <c r="C14" s="16">
        <v>1515.7</v>
      </c>
      <c r="D14" s="2">
        <v>3.4200000000000001E-2</v>
      </c>
      <c r="E14" s="16"/>
      <c r="F14" s="18"/>
      <c r="G14" s="17"/>
      <c r="K14" s="6" t="s">
        <v>8</v>
      </c>
      <c r="L14" s="9">
        <f>AVERAGE(F3,F5,F7,F9,F11,F13,F15,F17,F19,F21,F23,F25,F27,F29,F31,F33,F35,F37,F39,F41,F43,F45,F47,F49,F51,F53)</f>
        <v>0.24555076547194463</v>
      </c>
    </row>
    <row r="15" spans="1:12" x14ac:dyDescent="0.3">
      <c r="A15" s="14">
        <v>44434</v>
      </c>
      <c r="B15" s="15">
        <v>44365</v>
      </c>
      <c r="C15" s="16">
        <v>1545</v>
      </c>
      <c r="D15" s="2">
        <v>3.4799999999999998E-2</v>
      </c>
      <c r="E15" s="16">
        <f t="shared" si="0"/>
        <v>1.9331002177211818</v>
      </c>
      <c r="F15" s="18">
        <f t="shared" si="1"/>
        <v>1.8983002177211818</v>
      </c>
      <c r="G15" s="17">
        <f t="shared" si="2"/>
        <v>0.76972140578142512</v>
      </c>
      <c r="K15" s="6" t="s">
        <v>9</v>
      </c>
      <c r="L15" s="7">
        <f>MAX(F3:F53)</f>
        <v>5.0666560405039567</v>
      </c>
    </row>
    <row r="16" spans="1:12" x14ac:dyDescent="0.3">
      <c r="A16" s="14">
        <v>44434</v>
      </c>
      <c r="B16" s="15">
        <v>44368</v>
      </c>
      <c r="C16" s="16">
        <v>1537.85</v>
      </c>
      <c r="D16" s="3">
        <v>3.4500000000000003E-2</v>
      </c>
      <c r="E16" s="16"/>
      <c r="F16" s="18"/>
      <c r="G16" s="17"/>
      <c r="K16" s="6" t="s">
        <v>10</v>
      </c>
      <c r="L16" s="7">
        <f>MIN(F3:F53)</f>
        <v>-4.0855793780892196</v>
      </c>
    </row>
    <row r="17" spans="1:12" x14ac:dyDescent="0.3">
      <c r="A17" s="14">
        <v>44469</v>
      </c>
      <c r="B17" s="15">
        <v>44372</v>
      </c>
      <c r="C17" s="16">
        <v>1565.1</v>
      </c>
      <c r="D17" s="3">
        <v>3.4200000000000001E-2</v>
      </c>
      <c r="E17" s="16">
        <f t="shared" si="0"/>
        <v>1.7719543518548626</v>
      </c>
      <c r="F17" s="18">
        <f t="shared" si="1"/>
        <v>1.7377543518548626</v>
      </c>
      <c r="G17" s="17">
        <f t="shared" si="2"/>
        <v>0.7046233836596314</v>
      </c>
      <c r="K17" s="6" t="s">
        <v>11</v>
      </c>
      <c r="L17" s="6">
        <f>_xlfn.STDEV.S(F3,F5,F7,F9,F11,F13,F15,F17,F19,F21,F23,F25,F27,F29,F31,F33,F35,F37,F39,F41,F43,F45,F47,F49,F51,F53)</f>
        <v>2.4662172618078846</v>
      </c>
    </row>
    <row r="18" spans="1:12" x14ac:dyDescent="0.3">
      <c r="A18" s="14">
        <v>44469</v>
      </c>
      <c r="B18" s="15">
        <v>44375</v>
      </c>
      <c r="C18" s="16">
        <v>1614.3</v>
      </c>
      <c r="D18" s="2">
        <v>3.44E-2</v>
      </c>
      <c r="E18" s="16"/>
      <c r="F18" s="18"/>
      <c r="G18" s="17"/>
      <c r="K18" s="6"/>
      <c r="L18" s="6"/>
    </row>
    <row r="19" spans="1:12" x14ac:dyDescent="0.3">
      <c r="A19" s="14">
        <v>44469</v>
      </c>
      <c r="B19" s="15">
        <v>44379</v>
      </c>
      <c r="C19" s="16">
        <v>1568.15</v>
      </c>
      <c r="D19" s="2">
        <v>3.4099999999999998E-2</v>
      </c>
      <c r="E19" s="16">
        <f t="shared" si="0"/>
        <v>-2.858824258192397</v>
      </c>
      <c r="F19" s="18">
        <f t="shared" si="1"/>
        <v>-2.8929242581923971</v>
      </c>
      <c r="G19" s="17">
        <f t="shared" si="2"/>
        <v>-1.1730208457269944</v>
      </c>
      <c r="K19" s="4" t="s">
        <v>13</v>
      </c>
      <c r="L19" s="5"/>
    </row>
    <row r="20" spans="1:12" x14ac:dyDescent="0.3">
      <c r="A20" s="14">
        <v>44469</v>
      </c>
      <c r="B20" s="15">
        <v>44382</v>
      </c>
      <c r="C20" s="16">
        <v>1580.95</v>
      </c>
      <c r="D20" s="3">
        <v>3.4099999999999998E-2</v>
      </c>
      <c r="E20" s="16"/>
      <c r="F20" s="18"/>
      <c r="G20" s="17"/>
      <c r="K20" s="6" t="s">
        <v>8</v>
      </c>
      <c r="L20" s="6">
        <f>AVERAGE(G3,G5,G7,G9,G11,G13,G15,G17,G19,G21,G23,G25,G27,G29,G31,G33,G35,G37,G39,G41,G43,G45,G47,G49,G51,G53)</f>
        <v>9.9565747622714085E-2</v>
      </c>
    </row>
    <row r="21" spans="1:12" x14ac:dyDescent="0.3">
      <c r="A21" s="14">
        <v>44469</v>
      </c>
      <c r="B21" s="15">
        <v>44386</v>
      </c>
      <c r="C21" s="16">
        <v>1582.25</v>
      </c>
      <c r="D21" s="3">
        <v>3.4599999999999999E-2</v>
      </c>
      <c r="E21" s="16">
        <f t="shared" si="0"/>
        <v>8.2229039501562642E-2</v>
      </c>
      <c r="F21" s="18">
        <f t="shared" si="1"/>
        <v>4.7629039501562644E-2</v>
      </c>
      <c r="G21" s="17">
        <f t="shared" si="2"/>
        <v>1.9312588651110046E-2</v>
      </c>
    </row>
    <row r="22" spans="1:12" x14ac:dyDescent="0.3">
      <c r="A22" s="14">
        <v>44469</v>
      </c>
      <c r="B22" s="15">
        <v>44389</v>
      </c>
      <c r="C22" s="16">
        <v>1598.3</v>
      </c>
      <c r="D22" s="2">
        <v>3.4300000000000004E-2</v>
      </c>
      <c r="E22" s="16"/>
      <c r="F22" s="18"/>
      <c r="G22" s="17"/>
    </row>
    <row r="23" spans="1:12" x14ac:dyDescent="0.3">
      <c r="A23" s="14">
        <v>44469</v>
      </c>
      <c r="B23" s="15">
        <v>44393</v>
      </c>
      <c r="C23" s="16">
        <v>1533.55</v>
      </c>
      <c r="D23" s="2">
        <v>3.44E-2</v>
      </c>
      <c r="E23" s="16">
        <f t="shared" si="0"/>
        <v>-4.0511793780892198</v>
      </c>
      <c r="F23" s="18">
        <f t="shared" si="1"/>
        <v>-4.0855793780892196</v>
      </c>
      <c r="G23" s="17">
        <f t="shared" si="2"/>
        <v>-1.6566177852044737</v>
      </c>
    </row>
    <row r="24" spans="1:12" x14ac:dyDescent="0.3">
      <c r="A24" s="14">
        <v>44469</v>
      </c>
      <c r="B24" s="15">
        <v>44396</v>
      </c>
      <c r="C24" s="16">
        <v>1501.15</v>
      </c>
      <c r="D24" s="3">
        <v>3.44E-2</v>
      </c>
      <c r="E24" s="16"/>
      <c r="F24" s="18"/>
      <c r="G24" s="17"/>
    </row>
    <row r="25" spans="1:12" x14ac:dyDescent="0.3">
      <c r="A25" s="14">
        <v>44469</v>
      </c>
      <c r="B25" s="15">
        <v>44400</v>
      </c>
      <c r="C25" s="16">
        <v>1495.5</v>
      </c>
      <c r="D25" s="2">
        <v>3.4200000000000001E-2</v>
      </c>
      <c r="E25" s="16">
        <f t="shared" si="0"/>
        <v>-0.37637811011558409</v>
      </c>
      <c r="F25" s="18">
        <f t="shared" si="1"/>
        <v>-0.41057811011558409</v>
      </c>
      <c r="G25" s="17">
        <f t="shared" si="2"/>
        <v>-0.16648091653312239</v>
      </c>
    </row>
    <row r="26" spans="1:12" x14ac:dyDescent="0.3">
      <c r="A26" s="14">
        <v>44469</v>
      </c>
      <c r="B26" s="15">
        <v>44403</v>
      </c>
      <c r="C26" s="16">
        <v>1469.4</v>
      </c>
      <c r="D26" s="3">
        <v>3.4099999999999998E-2</v>
      </c>
      <c r="E26" s="16"/>
      <c r="F26" s="18"/>
      <c r="G26" s="17"/>
    </row>
    <row r="27" spans="1:12" x14ac:dyDescent="0.3">
      <c r="A27" s="14">
        <v>44497</v>
      </c>
      <c r="B27" s="15">
        <v>44407</v>
      </c>
      <c r="C27" s="16">
        <v>1489.65</v>
      </c>
      <c r="D27" s="3">
        <v>3.4099999999999998E-2</v>
      </c>
      <c r="E27" s="16">
        <f t="shared" si="0"/>
        <v>1.3781135157207021</v>
      </c>
      <c r="F27" s="18">
        <f t="shared" si="1"/>
        <v>1.344013515720702</v>
      </c>
      <c r="G27" s="17">
        <f t="shared" si="2"/>
        <v>0.54496963286010736</v>
      </c>
    </row>
    <row r="28" spans="1:12" x14ac:dyDescent="0.3">
      <c r="A28" s="14">
        <v>44497</v>
      </c>
      <c r="B28" s="15">
        <v>44410</v>
      </c>
      <c r="C28" s="16">
        <v>1468.5</v>
      </c>
      <c r="D28" s="2">
        <v>3.4099999999999998E-2</v>
      </c>
      <c r="E28" s="16"/>
      <c r="F28" s="18"/>
      <c r="G28" s="17"/>
    </row>
    <row r="29" spans="1:12" x14ac:dyDescent="0.3">
      <c r="A29" s="14">
        <v>44497</v>
      </c>
      <c r="B29" s="15">
        <v>44414</v>
      </c>
      <c r="C29" s="16">
        <v>1458.45</v>
      </c>
      <c r="D29" s="2">
        <v>3.39E-2</v>
      </c>
      <c r="E29" s="16">
        <f t="shared" si="0"/>
        <v>-0.68437180796731056</v>
      </c>
      <c r="F29" s="18">
        <f t="shared" si="1"/>
        <v>-0.7182718079673106</v>
      </c>
      <c r="G29" s="17">
        <f t="shared" si="2"/>
        <v>-0.29124433564331409</v>
      </c>
    </row>
    <row r="30" spans="1:12" x14ac:dyDescent="0.3">
      <c r="A30" s="14">
        <v>44497</v>
      </c>
      <c r="B30" s="15">
        <v>44417</v>
      </c>
      <c r="C30" s="16">
        <v>1450.55</v>
      </c>
      <c r="D30" s="3">
        <v>3.3799999999999997E-2</v>
      </c>
      <c r="E30" s="16"/>
      <c r="F30" s="18"/>
      <c r="G30" s="17"/>
    </row>
    <row r="31" spans="1:12" x14ac:dyDescent="0.3">
      <c r="A31" s="14">
        <v>44497</v>
      </c>
      <c r="B31" s="15">
        <v>44421</v>
      </c>
      <c r="C31" s="16">
        <v>1460</v>
      </c>
      <c r="D31" s="3">
        <v>3.3599999999999998E-2</v>
      </c>
      <c r="E31" s="16">
        <f t="shared" si="0"/>
        <v>0.65147702595567514</v>
      </c>
      <c r="F31" s="18">
        <f t="shared" si="1"/>
        <v>0.61787702595567517</v>
      </c>
      <c r="G31" s="17">
        <f t="shared" si="2"/>
        <v>0.25053633170288264</v>
      </c>
    </row>
    <row r="32" spans="1:12" x14ac:dyDescent="0.3">
      <c r="A32" s="14">
        <v>44497</v>
      </c>
      <c r="B32" s="15">
        <v>44424</v>
      </c>
      <c r="C32" s="16">
        <v>1455.45</v>
      </c>
      <c r="D32" s="2">
        <f>AVERAGE(D30:D31)</f>
        <v>3.3699999999999994E-2</v>
      </c>
      <c r="E32" s="16"/>
      <c r="F32" s="18"/>
      <c r="G32" s="17"/>
    </row>
    <row r="33" spans="1:7" x14ac:dyDescent="0.3">
      <c r="A33" s="14">
        <v>44497</v>
      </c>
      <c r="B33" s="15">
        <v>44428</v>
      </c>
      <c r="C33" s="16">
        <v>1482.9</v>
      </c>
      <c r="D33" s="3">
        <v>3.3500000000000002E-2</v>
      </c>
      <c r="E33" s="16">
        <f t="shared" si="0"/>
        <v>1.8860146346490807</v>
      </c>
      <c r="F33" s="18">
        <f t="shared" si="1"/>
        <v>1.8525146346490806</v>
      </c>
      <c r="G33" s="17">
        <f t="shared" si="2"/>
        <v>0.75115630051631244</v>
      </c>
    </row>
    <row r="34" spans="1:7" x14ac:dyDescent="0.3">
      <c r="A34" s="14">
        <v>44497</v>
      </c>
      <c r="B34" s="15">
        <v>44431</v>
      </c>
      <c r="C34" s="16">
        <v>1496.15</v>
      </c>
      <c r="D34" s="2">
        <v>3.3399999999999999E-2</v>
      </c>
      <c r="E34" s="16"/>
      <c r="F34" s="18"/>
      <c r="G34" s="17"/>
    </row>
    <row r="35" spans="1:7" x14ac:dyDescent="0.3">
      <c r="A35" s="14">
        <v>44525</v>
      </c>
      <c r="B35" s="15">
        <v>44435</v>
      </c>
      <c r="C35" s="16">
        <v>1572.45</v>
      </c>
      <c r="D35" s="2">
        <v>3.3099999999999997E-2</v>
      </c>
      <c r="E35" s="16">
        <f t="shared" si="0"/>
        <v>5.0997560405039568</v>
      </c>
      <c r="F35" s="18">
        <f t="shared" si="1"/>
        <v>5.0666560405039567</v>
      </c>
      <c r="G35" s="17">
        <f t="shared" si="2"/>
        <v>2.054424044047845</v>
      </c>
    </row>
    <row r="36" spans="1:7" x14ac:dyDescent="0.3">
      <c r="A36" s="14">
        <v>44525</v>
      </c>
      <c r="B36" s="15">
        <v>44438</v>
      </c>
      <c r="C36" s="16">
        <v>1599.65</v>
      </c>
      <c r="D36" s="3">
        <v>3.3099999999999997E-2</v>
      </c>
      <c r="E36" s="16"/>
      <c r="F36" s="18"/>
      <c r="G36" s="17"/>
    </row>
    <row r="37" spans="1:7" x14ac:dyDescent="0.3">
      <c r="A37" s="14">
        <v>44525</v>
      </c>
      <c r="B37" s="15">
        <v>44442</v>
      </c>
      <c r="C37" s="16">
        <v>1643.9</v>
      </c>
      <c r="D37" s="3">
        <v>3.3099999999999997E-2</v>
      </c>
      <c r="E37" s="16">
        <f t="shared" si="0"/>
        <v>2.7662301128371829</v>
      </c>
      <c r="F37" s="18">
        <f t="shared" si="1"/>
        <v>2.7331301128371828</v>
      </c>
      <c r="G37" s="17">
        <f t="shared" si="2"/>
        <v>1.1082276306969141</v>
      </c>
    </row>
    <row r="38" spans="1:7" x14ac:dyDescent="0.3">
      <c r="A38" s="14">
        <v>44525</v>
      </c>
      <c r="B38" s="15">
        <v>44445</v>
      </c>
      <c r="C38" s="16">
        <v>1576.45</v>
      </c>
      <c r="D38" s="2">
        <v>3.3000000000000002E-2</v>
      </c>
      <c r="E38" s="16"/>
      <c r="F38" s="18"/>
      <c r="G38" s="17"/>
    </row>
    <row r="39" spans="1:7" x14ac:dyDescent="0.3">
      <c r="A39" s="14">
        <v>44525</v>
      </c>
      <c r="B39" s="15">
        <v>44448</v>
      </c>
      <c r="C39" s="16">
        <v>1634.75</v>
      </c>
      <c r="D39" s="3">
        <v>3.3099999999999997E-2</v>
      </c>
      <c r="E39" s="16">
        <f t="shared" si="0"/>
        <v>3.6981826255193604</v>
      </c>
      <c r="F39" s="18">
        <f t="shared" si="1"/>
        <v>3.6650826255193603</v>
      </c>
      <c r="G39" s="17">
        <f t="shared" si="2"/>
        <v>1.4861150646689723</v>
      </c>
    </row>
    <row r="40" spans="1:7" x14ac:dyDescent="0.3">
      <c r="A40" s="14">
        <v>44525</v>
      </c>
      <c r="B40" s="15">
        <v>44452</v>
      </c>
      <c r="C40" s="16">
        <v>1649.4</v>
      </c>
      <c r="D40" s="2">
        <v>3.3099999999999997E-2</v>
      </c>
      <c r="E40" s="16"/>
      <c r="F40" s="18"/>
      <c r="G40" s="17"/>
    </row>
    <row r="41" spans="1:7" x14ac:dyDescent="0.3">
      <c r="A41" s="14">
        <v>44525</v>
      </c>
      <c r="B41" s="15">
        <v>44456</v>
      </c>
      <c r="C41" s="16">
        <v>1615.55</v>
      </c>
      <c r="D41" s="2">
        <v>3.3000000000000002E-2</v>
      </c>
      <c r="E41" s="16">
        <f t="shared" si="0"/>
        <v>-2.0522614283982135</v>
      </c>
      <c r="F41" s="18">
        <f t="shared" si="1"/>
        <v>-2.0852614283982134</v>
      </c>
      <c r="G41" s="17">
        <f t="shared" si="2"/>
        <v>-0.84553030290185882</v>
      </c>
    </row>
    <row r="42" spans="1:7" x14ac:dyDescent="0.3">
      <c r="A42" s="14">
        <v>44525</v>
      </c>
      <c r="B42" s="15">
        <v>44459</v>
      </c>
      <c r="C42" s="16">
        <v>1639.4</v>
      </c>
      <c r="D42" s="3">
        <v>3.3000000000000002E-2</v>
      </c>
      <c r="E42" s="16"/>
      <c r="F42" s="18"/>
      <c r="G42" s="17"/>
    </row>
    <row r="43" spans="1:7" x14ac:dyDescent="0.3">
      <c r="A43" s="14">
        <v>44525</v>
      </c>
      <c r="B43" s="15">
        <v>44463</v>
      </c>
      <c r="C43" s="16">
        <v>1594.2</v>
      </c>
      <c r="D43" s="3">
        <v>3.3700000000000001E-2</v>
      </c>
      <c r="E43" s="16">
        <f t="shared" si="0"/>
        <v>-2.7571062583872172</v>
      </c>
      <c r="F43" s="18">
        <f t="shared" si="1"/>
        <v>-2.7908062583872173</v>
      </c>
      <c r="G43" s="17">
        <f t="shared" si="2"/>
        <v>-1.1316141126761028</v>
      </c>
    </row>
    <row r="44" spans="1:7" x14ac:dyDescent="0.3">
      <c r="A44" s="14">
        <v>44525</v>
      </c>
      <c r="B44" s="15">
        <v>44466</v>
      </c>
      <c r="C44" s="16">
        <v>1577.35</v>
      </c>
      <c r="D44" s="2">
        <v>3.3799999999999997E-2</v>
      </c>
      <c r="E44" s="16"/>
      <c r="F44" s="18"/>
      <c r="G44" s="17"/>
    </row>
    <row r="45" spans="1:7" x14ac:dyDescent="0.3">
      <c r="A45" s="14">
        <v>44560</v>
      </c>
      <c r="B45" s="15">
        <v>44470</v>
      </c>
      <c r="C45" s="16">
        <v>1597.6</v>
      </c>
      <c r="D45" s="2">
        <v>3.4700000000000002E-2</v>
      </c>
      <c r="E45" s="16">
        <f t="shared" si="0"/>
        <v>1.2837987764288206</v>
      </c>
      <c r="F45" s="18">
        <f t="shared" si="1"/>
        <v>1.2490987764288206</v>
      </c>
      <c r="G45" s="17">
        <f t="shared" si="2"/>
        <v>0.50648367269684769</v>
      </c>
    </row>
    <row r="46" spans="1:7" x14ac:dyDescent="0.3">
      <c r="A46" s="14">
        <v>44560</v>
      </c>
      <c r="B46" s="15">
        <v>44473</v>
      </c>
      <c r="C46" s="16">
        <v>1587</v>
      </c>
      <c r="D46" s="3">
        <v>3.4599999999999999E-2</v>
      </c>
      <c r="E46" s="16"/>
      <c r="F46" s="18"/>
      <c r="G46" s="17"/>
    </row>
    <row r="47" spans="1:7" x14ac:dyDescent="0.3">
      <c r="A47" s="14">
        <v>44560</v>
      </c>
      <c r="B47" s="15">
        <v>44477</v>
      </c>
      <c r="C47" s="16">
        <v>1542.85</v>
      </c>
      <c r="D47" s="3">
        <v>3.4599999999999999E-2</v>
      </c>
      <c r="E47" s="16">
        <f t="shared" si="0"/>
        <v>-2.7819785759294322</v>
      </c>
      <c r="F47" s="18">
        <f t="shared" si="1"/>
        <v>-2.8165785759294324</v>
      </c>
      <c r="G47" s="17">
        <f t="shared" si="2"/>
        <v>-1.1420642534407988</v>
      </c>
    </row>
    <row r="48" spans="1:7" x14ac:dyDescent="0.3">
      <c r="A48" s="14">
        <v>44560</v>
      </c>
      <c r="B48" s="15">
        <v>44480</v>
      </c>
      <c r="C48" s="16">
        <v>1549.65</v>
      </c>
      <c r="D48" s="2">
        <v>3.4300000000000004E-2</v>
      </c>
      <c r="E48" s="16"/>
      <c r="F48" s="18"/>
      <c r="G48" s="17"/>
    </row>
    <row r="49" spans="1:7" x14ac:dyDescent="0.3">
      <c r="A49" s="14">
        <v>44560</v>
      </c>
      <c r="B49" s="15">
        <v>44483</v>
      </c>
      <c r="C49" s="16">
        <v>1532.7</v>
      </c>
      <c r="D49" s="3">
        <v>3.4099999999999998E-2</v>
      </c>
      <c r="E49" s="16">
        <f t="shared" si="0"/>
        <v>-1.0937953731487784</v>
      </c>
      <c r="F49" s="18">
        <f t="shared" si="1"/>
        <v>-1.1278953731487784</v>
      </c>
      <c r="G49" s="17">
        <f t="shared" si="2"/>
        <v>-0.45733820398368458</v>
      </c>
    </row>
    <row r="50" spans="1:7" x14ac:dyDescent="0.3">
      <c r="A50" s="14">
        <v>44560</v>
      </c>
      <c r="B50" s="15">
        <v>44487</v>
      </c>
      <c r="C50" s="16">
        <v>1531.25</v>
      </c>
      <c r="D50" s="2">
        <v>3.4099999999999998E-2</v>
      </c>
      <c r="E50" s="16"/>
      <c r="F50" s="18"/>
      <c r="G50" s="17"/>
    </row>
    <row r="51" spans="1:7" x14ac:dyDescent="0.3">
      <c r="A51" s="14">
        <v>44560</v>
      </c>
      <c r="B51" s="15">
        <v>44491</v>
      </c>
      <c r="C51" s="16">
        <v>1506</v>
      </c>
      <c r="D51" s="2">
        <v>3.4799999999999998E-2</v>
      </c>
      <c r="E51" s="16">
        <f t="shared" si="0"/>
        <v>-1.6489795918367345</v>
      </c>
      <c r="F51" s="18">
        <f t="shared" si="1"/>
        <v>-1.6837795918367344</v>
      </c>
      <c r="G51" s="17">
        <f t="shared" si="2"/>
        <v>-0.68273773682146044</v>
      </c>
    </row>
    <row r="52" spans="1:7" x14ac:dyDescent="0.3">
      <c r="A52" s="14">
        <v>44560</v>
      </c>
      <c r="B52" s="15">
        <v>44494</v>
      </c>
      <c r="C52" s="16">
        <v>1505</v>
      </c>
      <c r="D52" s="3">
        <v>3.5000000000000003E-2</v>
      </c>
      <c r="E52" s="16"/>
      <c r="F52" s="18"/>
      <c r="G52" s="17"/>
    </row>
    <row r="53" spans="1:7" x14ac:dyDescent="0.3">
      <c r="A53" s="19">
        <v>44588</v>
      </c>
      <c r="B53" s="20">
        <v>44498</v>
      </c>
      <c r="C53" s="21">
        <v>1495.75</v>
      </c>
      <c r="D53" s="22">
        <v>3.5900000000000001E-2</v>
      </c>
      <c r="E53" s="21">
        <f t="shared" si="0"/>
        <v>-0.61461794019933547</v>
      </c>
      <c r="F53" s="23">
        <f t="shared" si="1"/>
        <v>-0.65051794019933551</v>
      </c>
      <c r="G53" s="24">
        <f>F53/$L$17</f>
        <v>-0.26377154611368953</v>
      </c>
    </row>
  </sheetData>
  <mergeCells count="3">
    <mergeCell ref="K5:L5"/>
    <mergeCell ref="K13:L13"/>
    <mergeCell ref="K19:L19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5C82-BF6A-439F-AA94-9E6C43E0751D}">
  <dimension ref="A1:L19"/>
  <sheetViews>
    <sheetView tabSelected="1" workbookViewId="0">
      <selection activeCell="G20" sqref="G20"/>
    </sheetView>
  </sheetViews>
  <sheetFormatPr defaultRowHeight="14.4" x14ac:dyDescent="0.3"/>
  <cols>
    <col min="1" max="1" width="14.59765625" customWidth="1"/>
    <col min="2" max="2" width="15" customWidth="1"/>
    <col min="3" max="3" width="11.69921875" customWidth="1"/>
    <col min="5" max="5" width="20.3984375" customWidth="1"/>
    <col min="6" max="6" width="17.3984375" customWidth="1"/>
    <col min="7" max="7" width="15.59765625" customWidth="1"/>
    <col min="11" max="11" width="18.69921875" customWidth="1"/>
    <col min="12" max="12" width="20.796875" customWidth="1"/>
  </cols>
  <sheetData>
    <row r="1" spans="1:12" x14ac:dyDescent="0.3">
      <c r="A1" s="29" t="s">
        <v>0</v>
      </c>
      <c r="B1" s="12" t="s">
        <v>2</v>
      </c>
      <c r="C1" s="12" t="s">
        <v>1</v>
      </c>
      <c r="D1" s="12" t="s">
        <v>3</v>
      </c>
      <c r="E1" s="12" t="s">
        <v>4</v>
      </c>
      <c r="F1" s="12" t="s">
        <v>14</v>
      </c>
      <c r="G1" s="25" t="s">
        <v>6</v>
      </c>
    </row>
    <row r="2" spans="1:12" x14ac:dyDescent="0.3">
      <c r="A2" s="28">
        <v>44343</v>
      </c>
      <c r="B2" s="26">
        <v>44319</v>
      </c>
      <c r="C2" s="27">
        <v>1441.9</v>
      </c>
      <c r="D2" s="1">
        <v>3.3399999999999999E-2</v>
      </c>
      <c r="E2" s="16"/>
      <c r="F2" s="16"/>
      <c r="G2" s="17"/>
    </row>
    <row r="3" spans="1:12" x14ac:dyDescent="0.3">
      <c r="A3" s="14">
        <v>44371</v>
      </c>
      <c r="B3" s="15">
        <v>44347</v>
      </c>
      <c r="C3" s="16">
        <v>1478.35</v>
      </c>
      <c r="D3" s="2">
        <v>3.4099999999999998E-2</v>
      </c>
      <c r="E3" s="16">
        <f>((C3-C2)/C2)*100</f>
        <v>2.5279145571814836</v>
      </c>
      <c r="F3" s="30">
        <f>E3-D3</f>
        <v>2.4938145571814836</v>
      </c>
      <c r="G3" s="17">
        <f>F3/$L$16</f>
        <v>0.41671698195201223</v>
      </c>
    </row>
    <row r="4" spans="1:12" x14ac:dyDescent="0.3">
      <c r="A4" s="28">
        <v>44371</v>
      </c>
      <c r="B4" s="26">
        <v>44348</v>
      </c>
      <c r="C4" s="27">
        <v>1473.3</v>
      </c>
      <c r="D4" s="3">
        <v>3.4200000000000001E-2</v>
      </c>
      <c r="E4" s="16"/>
      <c r="F4" s="30"/>
      <c r="G4" s="17"/>
      <c r="K4" s="4" t="s">
        <v>7</v>
      </c>
      <c r="L4" s="5"/>
    </row>
    <row r="5" spans="1:12" x14ac:dyDescent="0.3">
      <c r="A5" s="14">
        <v>44406</v>
      </c>
      <c r="B5" s="15">
        <v>44377</v>
      </c>
      <c r="C5" s="16">
        <v>1571.15</v>
      </c>
      <c r="D5" s="2">
        <v>3.4000000000000002E-2</v>
      </c>
      <c r="E5" s="16">
        <f t="shared" ref="E4:E13" si="0">((C5-C4)/C4)*100</f>
        <v>6.6415529763116901</v>
      </c>
      <c r="F5" s="30">
        <f t="shared" ref="F4:F13" si="1">E5-D5</f>
        <v>6.6075529763116903</v>
      </c>
      <c r="G5" s="17">
        <f t="shared" ref="G4:G13" si="2">F5/$L$16</f>
        <v>1.1041236111351576</v>
      </c>
      <c r="K5" s="6" t="s">
        <v>8</v>
      </c>
      <c r="L5" s="7">
        <f>AVERAGE(E3,E5,E7,E9,E11,E13)</f>
        <v>0.56103862202117094</v>
      </c>
    </row>
    <row r="6" spans="1:12" x14ac:dyDescent="0.3">
      <c r="A6" s="28">
        <v>44406</v>
      </c>
      <c r="B6" s="26">
        <v>44378</v>
      </c>
      <c r="C6" s="27">
        <v>1565.95</v>
      </c>
      <c r="D6" s="3">
        <v>3.4000000000000002E-2</v>
      </c>
      <c r="E6" s="16"/>
      <c r="F6" s="30"/>
      <c r="G6" s="17"/>
      <c r="K6" s="6" t="s">
        <v>9</v>
      </c>
      <c r="L6" s="7">
        <f>MAX(E3:E13)</f>
        <v>9.172022425817044</v>
      </c>
    </row>
    <row r="7" spans="1:12" x14ac:dyDescent="0.3">
      <c r="A7" s="28">
        <v>44434</v>
      </c>
      <c r="B7" s="26">
        <v>44407</v>
      </c>
      <c r="C7" s="27">
        <v>1478.45</v>
      </c>
      <c r="D7" s="3">
        <v>3.4099999999999998E-2</v>
      </c>
      <c r="E7" s="16">
        <f t="shared" si="0"/>
        <v>-5.5876624413295435</v>
      </c>
      <c r="F7" s="30">
        <f t="shared" si="1"/>
        <v>-5.6217624413295431</v>
      </c>
      <c r="G7" s="17">
        <f t="shared" si="2"/>
        <v>-0.93939778764052595</v>
      </c>
      <c r="K7" s="6" t="s">
        <v>10</v>
      </c>
      <c r="L7" s="7">
        <f>MIN(E3:E13)</f>
        <v>-6.5066230374728677</v>
      </c>
    </row>
    <row r="8" spans="1:12" x14ac:dyDescent="0.3">
      <c r="A8" s="14">
        <v>44434</v>
      </c>
      <c r="B8" s="15">
        <v>44410</v>
      </c>
      <c r="C8" s="16">
        <v>1462.6</v>
      </c>
      <c r="D8" s="2">
        <v>3.4099999999999998E-2</v>
      </c>
      <c r="E8" s="16"/>
      <c r="F8" s="30"/>
      <c r="G8" s="17"/>
      <c r="K8" s="6" t="s">
        <v>11</v>
      </c>
      <c r="L8" s="8">
        <f>_xlfn.STDEV.S(E3,E5,E7,E9,E11,E13)</f>
        <v>6.551276306183234</v>
      </c>
    </row>
    <row r="9" spans="1:12" x14ac:dyDescent="0.3">
      <c r="A9" s="14">
        <v>44469</v>
      </c>
      <c r="B9" s="15">
        <v>44439</v>
      </c>
      <c r="C9" s="16">
        <v>1596.75</v>
      </c>
      <c r="D9" s="2">
        <v>3.3099999999999997E-2</v>
      </c>
      <c r="E9" s="16">
        <f t="shared" si="0"/>
        <v>9.172022425817044</v>
      </c>
      <c r="F9" s="30">
        <f t="shared" si="1"/>
        <v>9.1389224258170447</v>
      </c>
      <c r="G9" s="17">
        <f t="shared" si="2"/>
        <v>1.5271160241699138</v>
      </c>
      <c r="K9" s="6"/>
      <c r="L9" s="6"/>
    </row>
    <row r="10" spans="1:12" x14ac:dyDescent="0.3">
      <c r="A10" s="28">
        <v>44469</v>
      </c>
      <c r="B10" s="26">
        <v>44440</v>
      </c>
      <c r="C10" s="27">
        <v>1636.6</v>
      </c>
      <c r="D10" s="3">
        <v>3.3000000000000002E-2</v>
      </c>
      <c r="E10" s="16"/>
      <c r="F10" s="30"/>
      <c r="G10" s="17"/>
      <c r="K10" s="6"/>
      <c r="L10" s="6"/>
    </row>
    <row r="11" spans="1:12" x14ac:dyDescent="0.3">
      <c r="A11" s="28">
        <v>44469</v>
      </c>
      <c r="B11" s="26">
        <v>44469</v>
      </c>
      <c r="C11" s="27">
        <v>1589.45</v>
      </c>
      <c r="D11" s="3">
        <v>3.4500000000000003E-2</v>
      </c>
      <c r="E11" s="16">
        <f t="shared" si="0"/>
        <v>-2.8809727483807812</v>
      </c>
      <c r="F11" s="30">
        <f t="shared" si="1"/>
        <v>-2.9154727483807812</v>
      </c>
      <c r="G11" s="17">
        <f t="shared" si="2"/>
        <v>-0.48717616198443064</v>
      </c>
      <c r="K11" s="6"/>
      <c r="L11" s="6"/>
    </row>
    <row r="12" spans="1:12" x14ac:dyDescent="0.3">
      <c r="A12" s="14">
        <v>44497</v>
      </c>
      <c r="B12" s="15">
        <v>44470</v>
      </c>
      <c r="C12" s="16">
        <v>1589.15</v>
      </c>
      <c r="D12" s="2">
        <v>3.4700000000000002E-2</v>
      </c>
      <c r="E12" s="16"/>
      <c r="F12" s="30"/>
      <c r="G12" s="17"/>
      <c r="K12" s="4" t="s">
        <v>12</v>
      </c>
      <c r="L12" s="5"/>
    </row>
    <row r="13" spans="1:12" x14ac:dyDescent="0.3">
      <c r="A13" s="31">
        <v>44525</v>
      </c>
      <c r="B13" s="32">
        <v>44498</v>
      </c>
      <c r="C13" s="33">
        <v>1485.75</v>
      </c>
      <c r="D13" s="22">
        <v>3.5900000000000001E-2</v>
      </c>
      <c r="E13" s="21">
        <f t="shared" si="0"/>
        <v>-6.5066230374728677</v>
      </c>
      <c r="F13" s="34">
        <f t="shared" si="1"/>
        <v>-6.5425230374728676</v>
      </c>
      <c r="G13" s="24">
        <f t="shared" si="2"/>
        <v>-1.0932570935060097</v>
      </c>
      <c r="K13" s="6" t="s">
        <v>8</v>
      </c>
      <c r="L13" s="9">
        <f>AVERAGE(F3,F5,F7,F9,F11,F13)</f>
        <v>0.52675528868783816</v>
      </c>
    </row>
    <row r="14" spans="1:12" x14ac:dyDescent="0.3">
      <c r="K14" s="6" t="s">
        <v>9</v>
      </c>
      <c r="L14" s="7">
        <f>MAX(F3:F13)</f>
        <v>9.1389224258170447</v>
      </c>
    </row>
    <row r="15" spans="1:12" x14ac:dyDescent="0.3">
      <c r="K15" s="6" t="s">
        <v>10</v>
      </c>
      <c r="L15" s="7">
        <f>MIN(F3:F13)</f>
        <v>-6.5425230374728676</v>
      </c>
    </row>
    <row r="16" spans="1:12" x14ac:dyDescent="0.3">
      <c r="K16" s="6" t="s">
        <v>11</v>
      </c>
      <c r="L16" s="6">
        <f>_xlfn.STDEV.S(F3,F5,F7,F9,F11,F13,)</f>
        <v>5.9844322770331999</v>
      </c>
    </row>
    <row r="17" spans="11:12" x14ac:dyDescent="0.3">
      <c r="K17" s="6"/>
      <c r="L17" s="6"/>
    </row>
    <row r="18" spans="11:12" x14ac:dyDescent="0.3">
      <c r="K18" s="4" t="s">
        <v>13</v>
      </c>
      <c r="L18" s="5"/>
    </row>
    <row r="19" spans="11:12" x14ac:dyDescent="0.3">
      <c r="K19" s="6" t="s">
        <v>8</v>
      </c>
      <c r="L19" s="6">
        <f>AVERAGE(G3,G5,G7,G9,G11,G13)</f>
        <v>8.8020929021019545E-2</v>
      </c>
    </row>
  </sheetData>
  <mergeCells count="3">
    <mergeCell ref="K4:L4"/>
    <mergeCell ref="K12:L12"/>
    <mergeCell ref="K18:L18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ICICIGI-FM-daily</vt:lpstr>
      <vt:lpstr>ICICIGI-FM-weekly</vt:lpstr>
      <vt:lpstr>ICICIGI-FM-monthly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K CHAITANYA</dc:creator>
  <cp:lastModifiedBy>B K CHAITANYA</cp:lastModifiedBy>
  <dcterms:created xsi:type="dcterms:W3CDTF">2021-11-19T13:06:03Z</dcterms:created>
  <dcterms:modified xsi:type="dcterms:W3CDTF">2021-11-19T13:53:35Z</dcterms:modified>
</cp:coreProperties>
</file>