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037d0b0750be3/Desktop/DRM/"/>
    </mc:Choice>
  </mc:AlternateContent>
  <xr:revisionPtr revIDLastSave="1" documentId="13_ncr:1_{9CD685C7-85DE-4E31-81B5-A8C7CDF012D4}" xr6:coauthVersionLast="47" xr6:coauthVersionMax="47" xr10:uidLastSave="{7149C75D-7359-471C-B7D5-E347B866A5CA}"/>
  <bookViews>
    <workbookView xWindow="-104" yWindow="-104" windowWidth="22326" windowHeight="12050" activeTab="2" xr2:uid="{00000000-000D-0000-FFFF-FFFF00000000}"/>
  </bookViews>
  <sheets>
    <sheet name="INDIGO-daily" sheetId="1" r:id="rId1"/>
    <sheet name="INDIGO-Weekly" sheetId="2" r:id="rId2"/>
    <sheet name="INDIGO-Monthl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3" l="1"/>
  <c r="F5" i="3"/>
  <c r="F7" i="3"/>
  <c r="F9" i="3"/>
  <c r="F11" i="3"/>
  <c r="F13" i="3"/>
  <c r="F3" i="3"/>
  <c r="L15" i="3"/>
  <c r="L14" i="3"/>
  <c r="L13" i="3"/>
  <c r="L12" i="3"/>
  <c r="L7" i="3"/>
  <c r="L6" i="3"/>
  <c r="L5" i="3"/>
  <c r="L4" i="3"/>
  <c r="E5" i="3"/>
  <c r="E7" i="3"/>
  <c r="E9" i="3"/>
  <c r="E11" i="3"/>
  <c r="E13" i="3"/>
  <c r="E3" i="3"/>
  <c r="D3" i="3"/>
  <c r="D5" i="3"/>
  <c r="D7" i="3"/>
  <c r="D9" i="3"/>
  <c r="D11" i="3"/>
  <c r="D13" i="3"/>
  <c r="D17" i="2"/>
  <c r="E17" i="2" s="1"/>
  <c r="D5" i="2"/>
  <c r="E5" i="2" s="1"/>
  <c r="D7" i="2"/>
  <c r="E7" i="2" s="1"/>
  <c r="D9" i="2"/>
  <c r="E9" i="2" s="1"/>
  <c r="D11" i="2"/>
  <c r="E11" i="2" s="1"/>
  <c r="D13" i="2"/>
  <c r="E13" i="2" s="1"/>
  <c r="D15" i="2"/>
  <c r="E15" i="2" s="1"/>
  <c r="D19" i="2"/>
  <c r="E19" i="2" s="1"/>
  <c r="D21" i="2"/>
  <c r="E21" i="2" s="1"/>
  <c r="D23" i="2"/>
  <c r="E23" i="2" s="1"/>
  <c r="D25" i="2"/>
  <c r="E25" i="2" s="1"/>
  <c r="D27" i="2"/>
  <c r="E27" i="2" s="1"/>
  <c r="D29" i="2"/>
  <c r="E29" i="2" s="1"/>
  <c r="D31" i="2"/>
  <c r="E31" i="2" s="1"/>
  <c r="D33" i="2"/>
  <c r="E33" i="2" s="1"/>
  <c r="D35" i="2"/>
  <c r="E35" i="2" s="1"/>
  <c r="D37" i="2"/>
  <c r="E37" i="2" s="1"/>
  <c r="D39" i="2"/>
  <c r="E39" i="2" s="1"/>
  <c r="D41" i="2"/>
  <c r="E41" i="2" s="1"/>
  <c r="D43" i="2"/>
  <c r="E43" i="2" s="1"/>
  <c r="D45" i="2"/>
  <c r="E45" i="2" s="1"/>
  <c r="D47" i="2"/>
  <c r="E47" i="2" s="1"/>
  <c r="D49" i="2"/>
  <c r="E49" i="2" s="1"/>
  <c r="D51" i="2"/>
  <c r="E51" i="2" s="1"/>
  <c r="D53" i="2"/>
  <c r="E53" i="2" s="1"/>
  <c r="D3" i="2"/>
  <c r="L7" i="2" s="1"/>
  <c r="C32" i="2"/>
  <c r="M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3" i="1"/>
  <c r="M13" i="1"/>
  <c r="M12" i="1"/>
  <c r="M11" i="1"/>
  <c r="M10" i="1"/>
  <c r="M21" i="1"/>
  <c r="M20" i="1"/>
  <c r="M19" i="1"/>
  <c r="M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1"/>
  <c r="C118" i="1"/>
  <c r="C75" i="1"/>
  <c r="C18" i="1"/>
  <c r="L8" i="2" l="1"/>
  <c r="L6" i="2"/>
  <c r="L9" i="2"/>
  <c r="E3" i="2"/>
  <c r="L14" i="2" l="1"/>
  <c r="L17" i="2"/>
  <c r="L16" i="2"/>
  <c r="L15" i="2"/>
  <c r="F21" i="2" l="1"/>
  <c r="F13" i="2"/>
  <c r="F35" i="2"/>
  <c r="F5" i="2"/>
  <c r="F9" i="2"/>
  <c r="F33" i="2"/>
  <c r="F17" i="2"/>
  <c r="F31" i="2"/>
  <c r="F37" i="2"/>
  <c r="F27" i="2"/>
  <c r="F29" i="2"/>
  <c r="F25" i="2"/>
  <c r="F19" i="2"/>
  <c r="F7" i="2"/>
  <c r="F43" i="2"/>
  <c r="F53" i="2"/>
  <c r="F11" i="2"/>
  <c r="F49" i="2"/>
  <c r="F41" i="2"/>
  <c r="F39" i="2"/>
  <c r="F51" i="2"/>
  <c r="F47" i="2"/>
  <c r="F23" i="2"/>
  <c r="F15" i="2"/>
  <c r="F45" i="2"/>
  <c r="F3" i="2"/>
  <c r="L20" i="2" l="1"/>
</calcChain>
</file>

<file path=xl/sharedStrings.xml><?xml version="1.0" encoding="utf-8"?>
<sst xmlns="http://schemas.openxmlformats.org/spreadsheetml/2006/main" count="54" uniqueCount="14">
  <si>
    <t>Date</t>
  </si>
  <si>
    <t>Adj Close</t>
  </si>
  <si>
    <t>Unadjusted Returns</t>
  </si>
  <si>
    <t>T-bills</t>
  </si>
  <si>
    <t>adjusted Returns</t>
  </si>
  <si>
    <t>Sharpe Ratio</t>
  </si>
  <si>
    <t>DAILY RISK UNADJUSTED RETURN</t>
  </si>
  <si>
    <t>MEAN</t>
  </si>
  <si>
    <t>MAX</t>
  </si>
  <si>
    <t>MIN</t>
  </si>
  <si>
    <t>STANDARD DEVIATION</t>
  </si>
  <si>
    <t>DAILY RISK ADJUSTED RETURN</t>
  </si>
  <si>
    <t>SHARPE RATIO</t>
  </si>
  <si>
    <t>Adjusted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</si>
</sst>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5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0" fontId="20" fillId="37" borderId="13" xfId="0" applyFont="1" applyFill="1" applyBorder="1"/>
    <xf numFmtId="164" fontId="20" fillId="37" borderId="13" xfId="0" applyNumberFormat="1" applyFont="1" applyFill="1" applyBorder="1"/>
    <xf numFmtId="165" fontId="20" fillId="37" borderId="13" xfId="0" applyNumberFormat="1" applyFont="1" applyFill="1" applyBorder="1"/>
    <xf numFmtId="0" fontId="0" fillId="0" borderId="14" xfId="0" applyBorder="1"/>
    <xf numFmtId="0" fontId="0" fillId="0" borderId="15" xfId="0" applyBorder="1"/>
    <xf numFmtId="0" fontId="13" fillId="34" borderId="15" xfId="0" applyFont="1" applyFill="1" applyBorder="1"/>
    <xf numFmtId="0" fontId="0" fillId="0" borderId="16" xfId="0" applyBorder="1"/>
    <xf numFmtId="14" fontId="0" fillId="0" borderId="17" xfId="0" applyNumberFormat="1" applyBorder="1"/>
    <xf numFmtId="0" fontId="0" fillId="0" borderId="10" xfId="0" applyBorder="1"/>
    <xf numFmtId="0" fontId="0" fillId="0" borderId="18" xfId="0" applyBorder="1"/>
    <xf numFmtId="164" fontId="0" fillId="0" borderId="10" xfId="0" applyNumberFormat="1" applyBorder="1"/>
    <xf numFmtId="14" fontId="0" fillId="0" borderId="19" xfId="0" applyNumberFormat="1" applyBorder="1"/>
    <xf numFmtId="0" fontId="0" fillId="0" borderId="20" xfId="0" applyBorder="1"/>
    <xf numFmtId="164" fontId="0" fillId="35" borderId="20" xfId="0" applyNumberFormat="1" applyFill="1" applyBorder="1" applyAlignment="1">
      <alignment horizontal="center" vertical="center"/>
    </xf>
    <xf numFmtId="164" fontId="0" fillId="0" borderId="20" xfId="0" applyNumberFormat="1" applyBorder="1"/>
    <xf numFmtId="0" fontId="0" fillId="0" borderId="21" xfId="0" applyBorder="1"/>
    <xf numFmtId="164" fontId="0" fillId="35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6" fontId="20" fillId="37" borderId="13" xfId="0" applyNumberFormat="1" applyFont="1" applyFill="1" applyBorder="1"/>
    <xf numFmtId="14" fontId="0" fillId="33" borderId="17" xfId="0" applyNumberFormat="1" applyFill="1" applyBorder="1"/>
    <xf numFmtId="164" fontId="0" fillId="0" borderId="20" xfId="0" applyNumberFormat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D7B13-94E3-4F99-913D-49510E5EAEE7}" name="Table1" displayName="Table1" ref="A1:F126" totalsRowShown="0" headerRowDxfId="29" headerRowBorderDxfId="28" tableBorderDxfId="27" totalsRowBorderDxfId="26">
  <autoFilter ref="A1:F126" xr:uid="{F53D7B13-94E3-4F99-913D-49510E5EAEE7}"/>
  <tableColumns count="6">
    <tableColumn id="1" xr3:uid="{49FCEE0E-0162-491D-869F-61F19171E0E8}" name="Date" dataDxfId="25"/>
    <tableColumn id="2" xr3:uid="{4B440286-EA86-471C-89AA-00F6087D72E5}" name="Adj Close" dataDxfId="24"/>
    <tableColumn id="3" xr3:uid="{1CBAF500-9224-49DA-82B4-1A337F409B9D}" name="T-bills" dataDxfId="23"/>
    <tableColumn id="4" xr3:uid="{A110965C-CB80-43F3-BA49-235A06599219}" name="Unadjusted Returns" dataDxfId="22">
      <calculatedColumnFormula>(B2-B1)/B1*100</calculatedColumnFormula>
    </tableColumn>
    <tableColumn id="5" xr3:uid="{8D8E3AF6-3E24-479A-8894-22618AF8C1F0}" name="adjusted Returns" dataDxfId="21">
      <calculatedColumnFormula>D2-C2</calculatedColumnFormula>
    </tableColumn>
    <tableColumn id="6" xr3:uid="{C7D9AF86-072B-4497-B3E1-306259822913}" name="Sharpe Ratio" dataDxfId="20">
      <calculatedColumnFormula>E2/$M$21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970C8B-395B-4229-A92E-687A422F6ACA}" name="Table2" displayName="Table2" ref="A1:F53" totalsRowShown="0" headerRowDxfId="9" headerRowBorderDxfId="7" tableBorderDxfId="8" totalsRowBorderDxfId="6">
  <autoFilter ref="A1:F53" xr:uid="{0B970C8B-395B-4229-A92E-687A422F6ACA}"/>
  <tableColumns count="6">
    <tableColumn id="1" xr3:uid="{276EB93D-670E-40E8-A686-9679D83C63E9}" name="Date" dataDxfId="5"/>
    <tableColumn id="2" xr3:uid="{1BE8636B-12A7-47A0-9D58-DEDCFCC9F754}" name="Adj Close" dataDxfId="4"/>
    <tableColumn id="3" xr3:uid="{6090D2A8-00D0-4008-8F6A-BAC308C6839B}" name="T-bills" dataDxfId="3"/>
    <tableColumn id="4" xr3:uid="{583320B4-B8DF-48D4-8894-70F3C3BE41A1}" name="Unadjusted Returns" dataDxfId="2"/>
    <tableColumn id="5" xr3:uid="{024AF3CE-BDDD-482C-A690-3A7D87671A11}" name="Adjusted Returns" dataDxfId="1"/>
    <tableColumn id="6" xr3:uid="{AF646FBC-95FC-4C93-B2FC-2B8C7DAD509F}" name="Sharpe Ratio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36DA8-2584-490A-91E7-EFAF8CB698D5}" name="Table3" displayName="Table3" ref="A1:F13" totalsRowShown="0" headerRowDxfId="19" headerRowBorderDxfId="18" tableBorderDxfId="17" totalsRowBorderDxfId="16">
  <autoFilter ref="A1:F13" xr:uid="{DEB36DA8-2584-490A-91E7-EFAF8CB698D5}"/>
  <tableColumns count="6">
    <tableColumn id="1" xr3:uid="{28EE234F-75EB-4D63-837E-BE613F4EC427}" name="Date" dataDxfId="15"/>
    <tableColumn id="2" xr3:uid="{2C3A7948-9689-438A-8FD7-F0EEC11D3ED3}" name="Adj Close" dataDxfId="14"/>
    <tableColumn id="3" xr3:uid="{B1D6718E-16D4-4F5D-B09E-5205F1672DBB}" name="T-bills" dataDxfId="13"/>
    <tableColumn id="4" xr3:uid="{2EBAEAB5-9556-4F27-A940-1B38945A8C71}" name="Unadjusted Returns" dataDxfId="12"/>
    <tableColumn id="5" xr3:uid="{ED1431D1-F0F7-450D-998D-62577E3A31E9}" name="Adjusted Returns" dataDxfId="11"/>
    <tableColumn id="6" xr3:uid="{0A65D5EE-28E0-4254-B6B7-F9F71429CEF4}" name="Sharpe Ratio" dataDxfId="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opLeftCell="A104" workbookViewId="0">
      <selection sqref="A1:F126"/>
    </sheetView>
  </sheetViews>
  <sheetFormatPr defaultRowHeight="14.4" x14ac:dyDescent="0.3"/>
  <cols>
    <col min="1" max="1" width="11.59765625" customWidth="1"/>
    <col min="2" max="2" width="9.796875" customWidth="1"/>
    <col min="4" max="4" width="18" customWidth="1"/>
    <col min="5" max="5" width="15.796875" customWidth="1"/>
    <col min="6" max="6" width="13.3984375" customWidth="1"/>
    <col min="12" max="12" width="19.296875" customWidth="1"/>
    <col min="13" max="13" width="25.3984375" customWidth="1"/>
  </cols>
  <sheetData>
    <row r="1" spans="1:13" x14ac:dyDescent="0.3">
      <c r="A1" s="7" t="s">
        <v>0</v>
      </c>
      <c r="B1" s="8" t="s">
        <v>1</v>
      </c>
      <c r="C1" s="9" t="s">
        <v>3</v>
      </c>
      <c r="D1" s="8" t="s">
        <v>2</v>
      </c>
      <c r="E1" s="8" t="s">
        <v>4</v>
      </c>
      <c r="F1" s="10" t="s">
        <v>5</v>
      </c>
    </row>
    <row r="2" spans="1:13" x14ac:dyDescent="0.3">
      <c r="A2" s="11">
        <v>44319</v>
      </c>
      <c r="B2" s="12">
        <v>1666.25</v>
      </c>
      <c r="C2" s="1">
        <v>3.3399999999999999E-2</v>
      </c>
      <c r="D2" s="12"/>
      <c r="E2" s="12"/>
      <c r="F2" s="13"/>
    </row>
    <row r="3" spans="1:13" x14ac:dyDescent="0.3">
      <c r="A3" s="11">
        <v>44320</v>
      </c>
      <c r="B3" s="12">
        <v>1621.9499510000001</v>
      </c>
      <c r="C3" s="2">
        <v>3.3300000000000003E-2</v>
      </c>
      <c r="D3" s="12">
        <f>(B3-B2)/B2*100</f>
        <v>-2.6586676069017221</v>
      </c>
      <c r="E3" s="14">
        <f>D3-C3</f>
        <v>-2.6919676069017222</v>
      </c>
      <c r="F3" s="13">
        <f>E3/$M$21</f>
        <v>-1.3507876351342256</v>
      </c>
    </row>
    <row r="4" spans="1:13" x14ac:dyDescent="0.3">
      <c r="A4" s="11">
        <v>44321</v>
      </c>
      <c r="B4" s="12">
        <v>1649.349976</v>
      </c>
      <c r="C4" s="3">
        <v>3.3399999999999999E-2</v>
      </c>
      <c r="D4" s="12">
        <f t="shared" ref="D4:D67" si="0">(B4-B3)/B3*100</f>
        <v>1.6893261708295408</v>
      </c>
      <c r="E4" s="14">
        <f t="shared" ref="E4:E67" si="1">D4-C4</f>
        <v>1.6559261708295407</v>
      </c>
      <c r="F4" s="13">
        <f t="shared" ref="F4:F67" si="2">E4/$M$21</f>
        <v>0.83091809519436388</v>
      </c>
    </row>
    <row r="5" spans="1:13" x14ac:dyDescent="0.3">
      <c r="A5" s="11">
        <v>44322</v>
      </c>
      <c r="B5" s="12">
        <v>1662.9499510000001</v>
      </c>
      <c r="C5" s="2">
        <v>3.3700000000000001E-2</v>
      </c>
      <c r="D5" s="12">
        <f t="shared" si="0"/>
        <v>0.82456575001642263</v>
      </c>
      <c r="E5" s="14">
        <f t="shared" si="1"/>
        <v>0.79086575001642268</v>
      </c>
      <c r="F5" s="13">
        <f t="shared" si="2"/>
        <v>0.39684417948954176</v>
      </c>
    </row>
    <row r="6" spans="1:13" x14ac:dyDescent="0.3">
      <c r="A6" s="11">
        <v>44323</v>
      </c>
      <c r="B6" s="12">
        <v>1640.599976</v>
      </c>
      <c r="C6" s="3">
        <v>3.3599999999999998E-2</v>
      </c>
      <c r="D6" s="12">
        <f t="shared" si="0"/>
        <v>-1.3439956498125591</v>
      </c>
      <c r="E6" s="14">
        <f t="shared" si="1"/>
        <v>-1.3775956498125592</v>
      </c>
      <c r="F6" s="13">
        <f t="shared" si="2"/>
        <v>-0.69125615226968029</v>
      </c>
    </row>
    <row r="7" spans="1:13" x14ac:dyDescent="0.3">
      <c r="A7" s="11">
        <v>44326</v>
      </c>
      <c r="B7" s="12">
        <v>1677.6999510000001</v>
      </c>
      <c r="C7" s="2">
        <v>3.3799999999999997E-2</v>
      </c>
      <c r="D7" s="12">
        <f t="shared" si="0"/>
        <v>2.2613663015194443</v>
      </c>
      <c r="E7" s="14">
        <f t="shared" si="1"/>
        <v>2.2275663015194445</v>
      </c>
      <c r="F7" s="13">
        <f t="shared" si="2"/>
        <v>1.1177582556415935</v>
      </c>
    </row>
    <row r="8" spans="1:13" x14ac:dyDescent="0.3">
      <c r="A8" s="11">
        <v>44327</v>
      </c>
      <c r="B8" s="12">
        <v>1674.9499510000001</v>
      </c>
      <c r="C8" s="3">
        <v>3.3799999999999997E-2</v>
      </c>
      <c r="D8" s="12">
        <f t="shared" si="0"/>
        <v>-0.1639148882588243</v>
      </c>
      <c r="E8" s="14">
        <f t="shared" si="1"/>
        <v>-0.1977148882588243</v>
      </c>
      <c r="F8" s="13">
        <f t="shared" si="2"/>
        <v>-9.9210267485107639E-2</v>
      </c>
    </row>
    <row r="9" spans="1:13" x14ac:dyDescent="0.3">
      <c r="A9" s="11">
        <v>44328</v>
      </c>
      <c r="B9" s="12">
        <v>1680.900024</v>
      </c>
      <c r="C9" s="2">
        <v>3.39E-2</v>
      </c>
      <c r="D9" s="12">
        <f t="shared" si="0"/>
        <v>0.35523885334290656</v>
      </c>
      <c r="E9" s="14">
        <f t="shared" si="1"/>
        <v>0.32133885334290657</v>
      </c>
      <c r="F9" s="13">
        <f t="shared" si="2"/>
        <v>0.16124285770413996</v>
      </c>
      <c r="L9" s="25" t="s">
        <v>6</v>
      </c>
      <c r="M9" s="26"/>
    </row>
    <row r="10" spans="1:13" x14ac:dyDescent="0.3">
      <c r="A10" s="11">
        <v>44330</v>
      </c>
      <c r="B10" s="12">
        <v>1694.75</v>
      </c>
      <c r="C10" s="3">
        <v>3.39E-2</v>
      </c>
      <c r="D10" s="12">
        <f t="shared" si="0"/>
        <v>0.82396191339455715</v>
      </c>
      <c r="E10" s="14">
        <f t="shared" si="1"/>
        <v>0.79006191339455711</v>
      </c>
      <c r="F10" s="13">
        <f t="shared" si="2"/>
        <v>0.39644082672753223</v>
      </c>
      <c r="L10" s="4" t="s">
        <v>7</v>
      </c>
      <c r="M10" s="5">
        <f>AVERAGE(D3:D126)</f>
        <v>0.23443206527926222</v>
      </c>
    </row>
    <row r="11" spans="1:13" x14ac:dyDescent="0.3">
      <c r="A11" s="11">
        <v>44333</v>
      </c>
      <c r="B11" s="12">
        <v>1703.75</v>
      </c>
      <c r="C11" s="2">
        <v>3.4000000000000002E-2</v>
      </c>
      <c r="D11" s="12">
        <f t="shared" si="0"/>
        <v>0.53105177754831101</v>
      </c>
      <c r="E11" s="14">
        <f t="shared" si="1"/>
        <v>0.49705177754831098</v>
      </c>
      <c r="F11" s="13">
        <f t="shared" si="2"/>
        <v>0.24941288053109101</v>
      </c>
      <c r="L11" s="4" t="s">
        <v>8</v>
      </c>
      <c r="M11" s="5">
        <f>MAX(D3:D126)</f>
        <v>10.920023012895195</v>
      </c>
    </row>
    <row r="12" spans="1:13" x14ac:dyDescent="0.3">
      <c r="A12" s="11">
        <v>44334</v>
      </c>
      <c r="B12" s="12">
        <v>1714.6999510000001</v>
      </c>
      <c r="C12" s="3">
        <v>3.3799999999999997E-2</v>
      </c>
      <c r="D12" s="12">
        <f t="shared" si="0"/>
        <v>0.6426970506236277</v>
      </c>
      <c r="E12" s="14">
        <f t="shared" si="1"/>
        <v>0.60889705062362776</v>
      </c>
      <c r="F12" s="13">
        <f t="shared" si="2"/>
        <v>0.30553510560207953</v>
      </c>
      <c r="L12" s="4" t="s">
        <v>9</v>
      </c>
      <c r="M12" s="5">
        <f>MIN(D3:D126)</f>
        <v>-5.2069806755945756</v>
      </c>
    </row>
    <row r="13" spans="1:13" x14ac:dyDescent="0.3">
      <c r="A13" s="11">
        <v>44335</v>
      </c>
      <c r="B13" s="12">
        <v>1689.599976</v>
      </c>
      <c r="C13" s="2">
        <v>3.39E-2</v>
      </c>
      <c r="D13" s="12">
        <f t="shared" si="0"/>
        <v>-1.463811495729149</v>
      </c>
      <c r="E13" s="14">
        <f t="shared" si="1"/>
        <v>-1.4977114957291491</v>
      </c>
      <c r="F13" s="13">
        <f t="shared" si="2"/>
        <v>-0.75152842264612729</v>
      </c>
      <c r="L13" s="4" t="s">
        <v>10</v>
      </c>
      <c r="M13" s="6">
        <f>_xlfn.STDEV.S(D3:D126)</f>
        <v>1.992834902730275</v>
      </c>
    </row>
    <row r="14" spans="1:13" x14ac:dyDescent="0.3">
      <c r="A14" s="11">
        <v>44336</v>
      </c>
      <c r="B14" s="12">
        <v>1669.599976</v>
      </c>
      <c r="C14" s="3">
        <v>3.4000000000000002E-2</v>
      </c>
      <c r="D14" s="12">
        <f t="shared" si="0"/>
        <v>-1.1837121380262141</v>
      </c>
      <c r="E14" s="14">
        <f t="shared" si="1"/>
        <v>-1.2177121380262141</v>
      </c>
      <c r="F14" s="13">
        <f t="shared" si="2"/>
        <v>-0.61102908332979888</v>
      </c>
      <c r="L14" s="4"/>
      <c r="M14" s="4"/>
    </row>
    <row r="15" spans="1:13" x14ac:dyDescent="0.3">
      <c r="A15" s="11">
        <v>44337</v>
      </c>
      <c r="B15" s="12">
        <v>1692.5</v>
      </c>
      <c r="C15" s="2">
        <v>3.39E-2</v>
      </c>
      <c r="D15" s="12">
        <f t="shared" si="0"/>
        <v>1.3715874658110341</v>
      </c>
      <c r="E15" s="14">
        <f t="shared" si="1"/>
        <v>1.337687465811034</v>
      </c>
      <c r="F15" s="13">
        <f t="shared" si="2"/>
        <v>0.67123084388494614</v>
      </c>
      <c r="L15" s="4"/>
      <c r="M15" s="4"/>
    </row>
    <row r="16" spans="1:13" x14ac:dyDescent="0.3">
      <c r="A16" s="11">
        <v>44340</v>
      </c>
      <c r="B16" s="12">
        <v>1683.099976</v>
      </c>
      <c r="C16" s="3">
        <v>3.3799999999999997E-2</v>
      </c>
      <c r="D16" s="12">
        <f t="shared" si="0"/>
        <v>-0.55539285081240941</v>
      </c>
      <c r="E16" s="14">
        <f t="shared" si="1"/>
        <v>-0.58919285081240935</v>
      </c>
      <c r="F16" s="13">
        <f t="shared" si="2"/>
        <v>-0.29564784343853462</v>
      </c>
      <c r="L16" s="4"/>
      <c r="M16" s="4"/>
    </row>
    <row r="17" spans="1:13" x14ac:dyDescent="0.3">
      <c r="A17" s="11">
        <v>44341</v>
      </c>
      <c r="B17" s="12">
        <v>1719.099976</v>
      </c>
      <c r="C17" s="2">
        <v>3.4099999999999998E-2</v>
      </c>
      <c r="D17" s="12">
        <f t="shared" si="0"/>
        <v>2.1389103745076641</v>
      </c>
      <c r="E17" s="14">
        <f t="shared" si="1"/>
        <v>2.1048103745076641</v>
      </c>
      <c r="F17" s="13">
        <f t="shared" si="2"/>
        <v>1.0561612334776467</v>
      </c>
      <c r="L17" s="25" t="s">
        <v>11</v>
      </c>
      <c r="M17" s="26"/>
    </row>
    <row r="18" spans="1:13" x14ac:dyDescent="0.3">
      <c r="A18" s="11">
        <v>44342</v>
      </c>
      <c r="B18" s="12">
        <v>1724.150024</v>
      </c>
      <c r="C18" s="3">
        <f>AVERAGE(C16:C17)</f>
        <v>3.3949999999999994E-2</v>
      </c>
      <c r="D18" s="12">
        <f t="shared" si="0"/>
        <v>0.29376115819339998</v>
      </c>
      <c r="E18" s="14">
        <f t="shared" si="1"/>
        <v>0.2598111581934</v>
      </c>
      <c r="F18" s="13">
        <f t="shared" si="2"/>
        <v>0.13036921360337878</v>
      </c>
      <c r="L18" s="4" t="s">
        <v>7</v>
      </c>
      <c r="M18" s="5">
        <f>AVERAGE(E3:E126)</f>
        <v>0.20042859753732672</v>
      </c>
    </row>
    <row r="19" spans="1:13" x14ac:dyDescent="0.3">
      <c r="A19" s="11">
        <v>44343</v>
      </c>
      <c r="B19" s="12">
        <v>1740.6999510000001</v>
      </c>
      <c r="C19" s="2">
        <v>3.4099999999999998E-2</v>
      </c>
      <c r="D19" s="12">
        <f t="shared" si="0"/>
        <v>0.95988903341511223</v>
      </c>
      <c r="E19" s="14">
        <f t="shared" si="1"/>
        <v>0.92578903341511221</v>
      </c>
      <c r="F19" s="13">
        <f t="shared" si="2"/>
        <v>0.46454659256442332</v>
      </c>
      <c r="L19" s="4" t="s">
        <v>8</v>
      </c>
      <c r="M19" s="5">
        <f>MAX(E3:E126)</f>
        <v>10.887023012895195</v>
      </c>
    </row>
    <row r="20" spans="1:13" x14ac:dyDescent="0.3">
      <c r="A20" s="11">
        <v>44344</v>
      </c>
      <c r="B20" s="12">
        <v>1776.099976</v>
      </c>
      <c r="C20" s="3">
        <v>3.4099999999999998E-2</v>
      </c>
      <c r="D20" s="12">
        <f t="shared" si="0"/>
        <v>2.0336661111332401</v>
      </c>
      <c r="E20" s="14">
        <f t="shared" si="1"/>
        <v>1.9995661111332401</v>
      </c>
      <c r="F20" s="13">
        <f t="shared" si="2"/>
        <v>1.0033512927968962</v>
      </c>
      <c r="L20" s="4" t="s">
        <v>9</v>
      </c>
      <c r="M20" s="5">
        <f>MIN(E3:E126)</f>
        <v>-5.2412806755945756</v>
      </c>
    </row>
    <row r="21" spans="1:13" x14ac:dyDescent="0.3">
      <c r="A21" s="11">
        <v>44347</v>
      </c>
      <c r="B21" s="12">
        <v>1758.900024</v>
      </c>
      <c r="C21" s="2">
        <v>3.4099999999999998E-2</v>
      </c>
      <c r="D21" s="12">
        <f t="shared" si="0"/>
        <v>-0.96841125119186078</v>
      </c>
      <c r="E21" s="14">
        <f t="shared" si="1"/>
        <v>-1.0025112511918608</v>
      </c>
      <c r="F21" s="13">
        <f t="shared" si="2"/>
        <v>-0.50304461269185896</v>
      </c>
      <c r="L21" s="4" t="s">
        <v>10</v>
      </c>
      <c r="M21" s="4">
        <f>_xlfn.STDEV.S(E3:E126)</f>
        <v>1.9928873620717038</v>
      </c>
    </row>
    <row r="22" spans="1:13" x14ac:dyDescent="0.3">
      <c r="A22" s="11">
        <v>44348</v>
      </c>
      <c r="B22" s="12">
        <v>1745.6999510000001</v>
      </c>
      <c r="C22" s="3">
        <v>3.4200000000000001E-2</v>
      </c>
      <c r="D22" s="12">
        <f t="shared" si="0"/>
        <v>-0.75047318323306678</v>
      </c>
      <c r="E22" s="14">
        <f t="shared" si="1"/>
        <v>-0.78467318323306678</v>
      </c>
      <c r="F22" s="13">
        <f t="shared" si="2"/>
        <v>-0.39373684542680859</v>
      </c>
      <c r="L22" s="4"/>
      <c r="M22" s="4"/>
    </row>
    <row r="23" spans="1:13" x14ac:dyDescent="0.3">
      <c r="A23" s="11">
        <v>44349</v>
      </c>
      <c r="B23" s="12">
        <v>1764.650024</v>
      </c>
      <c r="C23" s="2">
        <v>3.4200000000000001E-2</v>
      </c>
      <c r="D23" s="12">
        <f t="shared" si="0"/>
        <v>1.0855286436334428</v>
      </c>
      <c r="E23" s="14">
        <f t="shared" si="1"/>
        <v>1.0513286436334428</v>
      </c>
      <c r="F23" s="13">
        <f t="shared" si="2"/>
        <v>0.52754042383034394</v>
      </c>
      <c r="L23" s="25" t="s">
        <v>12</v>
      </c>
      <c r="M23" s="26"/>
    </row>
    <row r="24" spans="1:13" x14ac:dyDescent="0.3">
      <c r="A24" s="11">
        <v>44350</v>
      </c>
      <c r="B24" s="12">
        <v>1764.599976</v>
      </c>
      <c r="C24" s="3">
        <v>3.4300000000000004E-2</v>
      </c>
      <c r="D24" s="12">
        <f t="shared" si="0"/>
        <v>-2.8361431059635831E-3</v>
      </c>
      <c r="E24" s="14">
        <f t="shared" si="1"/>
        <v>-3.7136143105963589E-2</v>
      </c>
      <c r="F24" s="13">
        <f t="shared" si="2"/>
        <v>-1.863434121402564E-2</v>
      </c>
      <c r="L24" s="4" t="s">
        <v>7</v>
      </c>
      <c r="M24" s="4">
        <f>AVERAGE(F3:F126)</f>
        <v>0.10057196475418033</v>
      </c>
    </row>
    <row r="25" spans="1:13" x14ac:dyDescent="0.3">
      <c r="A25" s="11">
        <v>44351</v>
      </c>
      <c r="B25" s="12">
        <v>1754.4499510000001</v>
      </c>
      <c r="C25" s="2">
        <v>3.44E-2</v>
      </c>
      <c r="D25" s="12">
        <f t="shared" si="0"/>
        <v>-0.57520260331228257</v>
      </c>
      <c r="E25" s="14">
        <f t="shared" si="1"/>
        <v>-0.60960260331228255</v>
      </c>
      <c r="F25" s="13">
        <f t="shared" si="2"/>
        <v>-0.30588914100923942</v>
      </c>
    </row>
    <row r="26" spans="1:13" x14ac:dyDescent="0.3">
      <c r="A26" s="11">
        <v>44354</v>
      </c>
      <c r="B26" s="12">
        <v>1755.4499510000001</v>
      </c>
      <c r="C26" s="3">
        <v>3.4200000000000001E-2</v>
      </c>
      <c r="D26" s="12">
        <f t="shared" si="0"/>
        <v>5.6997921167829313E-2</v>
      </c>
      <c r="E26" s="14">
        <f t="shared" si="1"/>
        <v>2.2797921167829312E-2</v>
      </c>
      <c r="F26" s="13">
        <f t="shared" si="2"/>
        <v>1.1439643605411677E-2</v>
      </c>
    </row>
    <row r="27" spans="1:13" x14ac:dyDescent="0.3">
      <c r="A27" s="11">
        <v>44355</v>
      </c>
      <c r="B27" s="12">
        <v>1784.3000489999999</v>
      </c>
      <c r="C27" s="2">
        <v>3.4300000000000004E-2</v>
      </c>
      <c r="D27" s="12">
        <f t="shared" si="0"/>
        <v>1.6434588740946616</v>
      </c>
      <c r="E27" s="14">
        <f t="shared" si="1"/>
        <v>1.6091588740946616</v>
      </c>
      <c r="F27" s="13">
        <f t="shared" si="2"/>
        <v>0.80745099031681467</v>
      </c>
    </row>
    <row r="28" spans="1:13" x14ac:dyDescent="0.3">
      <c r="A28" s="11">
        <v>44356</v>
      </c>
      <c r="B28" s="12">
        <v>1793.0500489999999</v>
      </c>
      <c r="C28" s="3">
        <v>3.4099999999999998E-2</v>
      </c>
      <c r="D28" s="12">
        <f t="shared" si="0"/>
        <v>0.49038837413605879</v>
      </c>
      <c r="E28" s="14">
        <f t="shared" si="1"/>
        <v>0.45628837413605877</v>
      </c>
      <c r="F28" s="13">
        <f t="shared" si="2"/>
        <v>0.22895843629703422</v>
      </c>
    </row>
    <row r="29" spans="1:13" x14ac:dyDescent="0.3">
      <c r="A29" s="11">
        <v>44357</v>
      </c>
      <c r="B29" s="12">
        <v>1787.4499510000001</v>
      </c>
      <c r="C29" s="2">
        <v>3.4099999999999998E-2</v>
      </c>
      <c r="D29" s="12">
        <f t="shared" si="0"/>
        <v>-0.31232245876924147</v>
      </c>
      <c r="E29" s="14">
        <f t="shared" si="1"/>
        <v>-0.34642245876924149</v>
      </c>
      <c r="F29" s="13">
        <f t="shared" si="2"/>
        <v>-0.17382942225551495</v>
      </c>
    </row>
    <row r="30" spans="1:13" x14ac:dyDescent="0.3">
      <c r="A30" s="11">
        <v>44358</v>
      </c>
      <c r="B30" s="12">
        <v>1791.650024</v>
      </c>
      <c r="C30" s="3">
        <v>3.4099999999999998E-2</v>
      </c>
      <c r="D30" s="12">
        <f t="shared" si="0"/>
        <v>0.23497569806920846</v>
      </c>
      <c r="E30" s="14">
        <f t="shared" si="1"/>
        <v>0.20087569806920846</v>
      </c>
      <c r="F30" s="13">
        <f t="shared" si="2"/>
        <v>0.10079631287359279</v>
      </c>
    </row>
    <row r="31" spans="1:13" x14ac:dyDescent="0.3">
      <c r="A31" s="11">
        <v>44361</v>
      </c>
      <c r="B31" s="12">
        <v>1776.400024</v>
      </c>
      <c r="C31" s="2">
        <v>3.4200000000000001E-2</v>
      </c>
      <c r="D31" s="12">
        <f t="shared" si="0"/>
        <v>-0.85117069716289639</v>
      </c>
      <c r="E31" s="14">
        <f t="shared" si="1"/>
        <v>-0.8853706971628964</v>
      </c>
      <c r="F31" s="13">
        <f t="shared" si="2"/>
        <v>-0.44426529768471729</v>
      </c>
    </row>
    <row r="32" spans="1:13" x14ac:dyDescent="0.3">
      <c r="A32" s="11">
        <v>44362</v>
      </c>
      <c r="B32" s="12">
        <v>1789.6999510000001</v>
      </c>
      <c r="C32" s="3">
        <v>3.4099999999999998E-2</v>
      </c>
      <c r="D32" s="12">
        <f t="shared" si="0"/>
        <v>0.74870112701597358</v>
      </c>
      <c r="E32" s="14">
        <f t="shared" si="1"/>
        <v>0.71460112701597356</v>
      </c>
      <c r="F32" s="13">
        <f t="shared" si="2"/>
        <v>0.35857577333076707</v>
      </c>
    </row>
    <row r="33" spans="1:6" x14ac:dyDescent="0.3">
      <c r="A33" s="11">
        <v>44363</v>
      </c>
      <c r="B33" s="12">
        <v>1733.6999510000001</v>
      </c>
      <c r="C33" s="2">
        <v>3.44E-2</v>
      </c>
      <c r="D33" s="12">
        <f t="shared" si="0"/>
        <v>-3.1290161218761749</v>
      </c>
      <c r="E33" s="14">
        <f t="shared" si="1"/>
        <v>-3.1634161218761752</v>
      </c>
      <c r="F33" s="13">
        <f t="shared" si="2"/>
        <v>-1.5873531952090105</v>
      </c>
    </row>
    <row r="34" spans="1:6" x14ac:dyDescent="0.3">
      <c r="A34" s="11">
        <v>44364</v>
      </c>
      <c r="B34" s="12">
        <v>1707.5</v>
      </c>
      <c r="C34" s="3">
        <v>3.4700000000000002E-2</v>
      </c>
      <c r="D34" s="12">
        <f t="shared" si="0"/>
        <v>-1.5112159970292376</v>
      </c>
      <c r="E34" s="14">
        <f t="shared" si="1"/>
        <v>-1.5459159970292375</v>
      </c>
      <c r="F34" s="13">
        <f t="shared" si="2"/>
        <v>-0.77571669450609704</v>
      </c>
    </row>
    <row r="35" spans="1:6" x14ac:dyDescent="0.3">
      <c r="A35" s="11">
        <v>44365</v>
      </c>
      <c r="B35" s="12">
        <v>1702.6999510000001</v>
      </c>
      <c r="C35" s="2">
        <v>3.4799999999999998E-2</v>
      </c>
      <c r="D35" s="12">
        <f t="shared" si="0"/>
        <v>-0.28111560761346677</v>
      </c>
      <c r="E35" s="14">
        <f t="shared" si="1"/>
        <v>-0.31591560761346676</v>
      </c>
      <c r="F35" s="13">
        <f t="shared" si="2"/>
        <v>-0.15852155702621198</v>
      </c>
    </row>
    <row r="36" spans="1:6" x14ac:dyDescent="0.3">
      <c r="A36" s="11">
        <v>44368</v>
      </c>
      <c r="B36" s="12">
        <v>1719</v>
      </c>
      <c r="C36" s="3">
        <v>3.4500000000000003E-2</v>
      </c>
      <c r="D36" s="12">
        <f t="shared" si="0"/>
        <v>0.95730601216185407</v>
      </c>
      <c r="E36" s="14">
        <f t="shared" si="1"/>
        <v>0.92280601216185409</v>
      </c>
      <c r="F36" s="13">
        <f t="shared" si="2"/>
        <v>0.46304975871920434</v>
      </c>
    </row>
    <row r="37" spans="1:6" x14ac:dyDescent="0.3">
      <c r="A37" s="11">
        <v>44369</v>
      </c>
      <c r="B37" s="12">
        <v>1717.4499510000001</v>
      </c>
      <c r="C37" s="2">
        <v>3.4700000000000002E-2</v>
      </c>
      <c r="D37" s="12">
        <f t="shared" si="0"/>
        <v>-9.0171553228618057E-2</v>
      </c>
      <c r="E37" s="14">
        <f t="shared" si="1"/>
        <v>-0.12487155322861807</v>
      </c>
      <c r="F37" s="13">
        <f t="shared" si="2"/>
        <v>-6.2658610619522409E-2</v>
      </c>
    </row>
    <row r="38" spans="1:6" x14ac:dyDescent="0.3">
      <c r="A38" s="11">
        <v>44370</v>
      </c>
      <c r="B38" s="12">
        <v>1708.849976</v>
      </c>
      <c r="C38" s="3">
        <v>3.4599999999999999E-2</v>
      </c>
      <c r="D38" s="12">
        <f t="shared" si="0"/>
        <v>-0.50074093833084776</v>
      </c>
      <c r="E38" s="14">
        <f t="shared" si="1"/>
        <v>-0.53534093833084773</v>
      </c>
      <c r="F38" s="13">
        <f t="shared" si="2"/>
        <v>-0.2686257881500812</v>
      </c>
    </row>
    <row r="39" spans="1:6" x14ac:dyDescent="0.3">
      <c r="A39" s="11">
        <v>44371</v>
      </c>
      <c r="B39" s="12">
        <v>1690.150024</v>
      </c>
      <c r="C39" s="2">
        <v>3.4300000000000004E-2</v>
      </c>
      <c r="D39" s="12">
        <f t="shared" si="0"/>
        <v>-1.0943003928157553</v>
      </c>
      <c r="E39" s="14">
        <f t="shared" si="1"/>
        <v>-1.1286003928157553</v>
      </c>
      <c r="F39" s="13">
        <f t="shared" si="2"/>
        <v>-0.56631419030251662</v>
      </c>
    </row>
    <row r="40" spans="1:6" x14ac:dyDescent="0.3">
      <c r="A40" s="11">
        <v>44372</v>
      </c>
      <c r="B40" s="12">
        <v>1728.1999510000001</v>
      </c>
      <c r="C40" s="3">
        <v>3.4200000000000001E-2</v>
      </c>
      <c r="D40" s="12">
        <f t="shared" si="0"/>
        <v>2.2512751211249888</v>
      </c>
      <c r="E40" s="14">
        <f t="shared" si="1"/>
        <v>2.2170751211249891</v>
      </c>
      <c r="F40" s="13">
        <f t="shared" si="2"/>
        <v>1.1124939438725885</v>
      </c>
    </row>
    <row r="41" spans="1:6" x14ac:dyDescent="0.3">
      <c r="A41" s="11">
        <v>44375</v>
      </c>
      <c r="B41" s="12">
        <v>1729.599976</v>
      </c>
      <c r="C41" s="2">
        <v>3.44E-2</v>
      </c>
      <c r="D41" s="12">
        <f t="shared" si="0"/>
        <v>8.1010591349097549E-2</v>
      </c>
      <c r="E41" s="14">
        <f t="shared" si="1"/>
        <v>4.6610591349097549E-2</v>
      </c>
      <c r="F41" s="13">
        <f t="shared" si="2"/>
        <v>2.3388472542995888E-2</v>
      </c>
    </row>
    <row r="42" spans="1:6" x14ac:dyDescent="0.3">
      <c r="A42" s="11">
        <v>44376</v>
      </c>
      <c r="B42" s="12">
        <v>1729.25</v>
      </c>
      <c r="C42" s="3">
        <v>3.4099999999999998E-2</v>
      </c>
      <c r="D42" s="12">
        <f t="shared" si="0"/>
        <v>-2.0234505368654655E-2</v>
      </c>
      <c r="E42" s="14">
        <f t="shared" si="1"/>
        <v>-5.4334505368654654E-2</v>
      </c>
      <c r="F42" s="13">
        <f t="shared" si="2"/>
        <v>-2.7264212921783638E-2</v>
      </c>
    </row>
    <row r="43" spans="1:6" x14ac:dyDescent="0.3">
      <c r="A43" s="11">
        <v>44377</v>
      </c>
      <c r="B43" s="12">
        <v>1716.9499510000001</v>
      </c>
      <c r="C43" s="2">
        <v>3.4000000000000002E-2</v>
      </c>
      <c r="D43" s="12">
        <f t="shared" si="0"/>
        <v>-0.71129385571779347</v>
      </c>
      <c r="E43" s="14">
        <f t="shared" si="1"/>
        <v>-0.7452938557177935</v>
      </c>
      <c r="F43" s="13">
        <f t="shared" si="2"/>
        <v>-0.37397690903264302</v>
      </c>
    </row>
    <row r="44" spans="1:6" x14ac:dyDescent="0.3">
      <c r="A44" s="11">
        <v>44378</v>
      </c>
      <c r="B44" s="12">
        <v>1742.599976</v>
      </c>
      <c r="C44" s="3">
        <v>3.4000000000000002E-2</v>
      </c>
      <c r="D44" s="12">
        <f t="shared" si="0"/>
        <v>1.4939296853155573</v>
      </c>
      <c r="E44" s="14">
        <f t="shared" si="1"/>
        <v>1.4599296853155572</v>
      </c>
      <c r="F44" s="13">
        <f t="shared" si="2"/>
        <v>0.73257009558126207</v>
      </c>
    </row>
    <row r="45" spans="1:6" x14ac:dyDescent="0.3">
      <c r="A45" s="11">
        <v>44379</v>
      </c>
      <c r="B45" s="12">
        <v>1719.9499510000001</v>
      </c>
      <c r="C45" s="2">
        <v>3.4099999999999998E-2</v>
      </c>
      <c r="D45" s="12">
        <f t="shared" si="0"/>
        <v>-1.2997833875787861</v>
      </c>
      <c r="E45" s="14">
        <f t="shared" si="1"/>
        <v>-1.3338833875787861</v>
      </c>
      <c r="F45" s="13">
        <f t="shared" si="2"/>
        <v>-0.66932201636932909</v>
      </c>
    </row>
    <row r="46" spans="1:6" x14ac:dyDescent="0.3">
      <c r="A46" s="11">
        <v>44382</v>
      </c>
      <c r="B46" s="12">
        <v>1755.9499510000001</v>
      </c>
      <c r="C46" s="3">
        <v>3.4099999999999998E-2</v>
      </c>
      <c r="D46" s="12">
        <f t="shared" si="0"/>
        <v>2.0930841609123076</v>
      </c>
      <c r="E46" s="14">
        <f t="shared" si="1"/>
        <v>2.0589841609123076</v>
      </c>
      <c r="F46" s="13">
        <f t="shared" si="2"/>
        <v>1.033166349538136</v>
      </c>
    </row>
    <row r="47" spans="1:6" x14ac:dyDescent="0.3">
      <c r="A47" s="11">
        <v>44383</v>
      </c>
      <c r="B47" s="12">
        <v>1768.650024</v>
      </c>
      <c r="C47" s="2">
        <v>3.4200000000000001E-2</v>
      </c>
      <c r="D47" s="12">
        <f t="shared" si="0"/>
        <v>0.72325939544959017</v>
      </c>
      <c r="E47" s="14">
        <f t="shared" si="1"/>
        <v>0.68905939544959016</v>
      </c>
      <c r="F47" s="13">
        <f t="shared" si="2"/>
        <v>0.34575932818063498</v>
      </c>
    </row>
    <row r="48" spans="1:6" x14ac:dyDescent="0.3">
      <c r="A48" s="11">
        <v>44384</v>
      </c>
      <c r="B48" s="12">
        <v>1809.5</v>
      </c>
      <c r="C48" s="3">
        <v>3.4200000000000001E-2</v>
      </c>
      <c r="D48" s="12">
        <f t="shared" si="0"/>
        <v>2.3096698298521021</v>
      </c>
      <c r="E48" s="14">
        <f t="shared" si="1"/>
        <v>2.2754698298521023</v>
      </c>
      <c r="F48" s="13">
        <f t="shared" si="2"/>
        <v>1.141795503929856</v>
      </c>
    </row>
    <row r="49" spans="1:6" x14ac:dyDescent="0.3">
      <c r="A49" s="11">
        <v>44385</v>
      </c>
      <c r="B49" s="12">
        <v>1821.9499510000001</v>
      </c>
      <c r="C49" s="2">
        <v>3.4200000000000001E-2</v>
      </c>
      <c r="D49" s="12">
        <f t="shared" si="0"/>
        <v>0.6880326609560683</v>
      </c>
      <c r="E49" s="14">
        <f t="shared" si="1"/>
        <v>0.65383266095606829</v>
      </c>
      <c r="F49" s="13">
        <f t="shared" si="2"/>
        <v>0.32808309862348534</v>
      </c>
    </row>
    <row r="50" spans="1:6" x14ac:dyDescent="0.3">
      <c r="A50" s="11">
        <v>44386</v>
      </c>
      <c r="B50" s="12">
        <v>1809.3000489999999</v>
      </c>
      <c r="C50" s="3">
        <v>3.4599999999999999E-2</v>
      </c>
      <c r="D50" s="12">
        <f t="shared" si="0"/>
        <v>-0.69430568018935168</v>
      </c>
      <c r="E50" s="14">
        <f t="shared" si="1"/>
        <v>-0.72890568018935165</v>
      </c>
      <c r="F50" s="13">
        <f t="shared" si="2"/>
        <v>-0.36575357647489848</v>
      </c>
    </row>
    <row r="51" spans="1:6" x14ac:dyDescent="0.3">
      <c r="A51" s="11">
        <v>44389</v>
      </c>
      <c r="B51" s="12">
        <v>1812.5</v>
      </c>
      <c r="C51" s="2">
        <v>3.4300000000000004E-2</v>
      </c>
      <c r="D51" s="12">
        <f t="shared" si="0"/>
        <v>0.17686126752545372</v>
      </c>
      <c r="E51" s="14">
        <f t="shared" si="1"/>
        <v>0.14256126752545373</v>
      </c>
      <c r="F51" s="13">
        <f t="shared" si="2"/>
        <v>7.1535035164884742E-2</v>
      </c>
    </row>
    <row r="52" spans="1:6" x14ac:dyDescent="0.3">
      <c r="A52" s="11">
        <v>44390</v>
      </c>
      <c r="B52" s="12">
        <v>1824.4499510000001</v>
      </c>
      <c r="C52" s="3">
        <v>3.44E-2</v>
      </c>
      <c r="D52" s="12">
        <f t="shared" si="0"/>
        <v>0.65930764137931341</v>
      </c>
      <c r="E52" s="14">
        <f t="shared" si="1"/>
        <v>0.62490764137931343</v>
      </c>
      <c r="F52" s="13">
        <f t="shared" si="2"/>
        <v>0.3135689719712465</v>
      </c>
    </row>
    <row r="53" spans="1:6" x14ac:dyDescent="0.3">
      <c r="A53" s="11">
        <v>44391</v>
      </c>
      <c r="B53" s="12">
        <v>1822.5500489999999</v>
      </c>
      <c r="C53" s="2">
        <v>3.44E-2</v>
      </c>
      <c r="D53" s="12">
        <f t="shared" si="0"/>
        <v>-0.10413560530716422</v>
      </c>
      <c r="E53" s="14">
        <f t="shared" si="1"/>
        <v>-0.13853560530716422</v>
      </c>
      <c r="F53" s="13">
        <f t="shared" si="2"/>
        <v>-6.9515020238348893E-2</v>
      </c>
    </row>
    <row r="54" spans="1:6" x14ac:dyDescent="0.3">
      <c r="A54" s="11">
        <v>44392</v>
      </c>
      <c r="B54" s="12">
        <v>1824.650024</v>
      </c>
      <c r="C54" s="3">
        <v>3.4300000000000004E-2</v>
      </c>
      <c r="D54" s="12">
        <f t="shared" si="0"/>
        <v>0.11522180151663346</v>
      </c>
      <c r="E54" s="14">
        <f t="shared" si="1"/>
        <v>8.0921801516633446E-2</v>
      </c>
      <c r="F54" s="13">
        <f t="shared" si="2"/>
        <v>4.060530617872516E-2</v>
      </c>
    </row>
    <row r="55" spans="1:6" x14ac:dyDescent="0.3">
      <c r="A55" s="11">
        <v>44393</v>
      </c>
      <c r="B55" s="12">
        <v>1809.0500489999999</v>
      </c>
      <c r="C55" s="2">
        <v>3.44E-2</v>
      </c>
      <c r="D55" s="12">
        <f t="shared" si="0"/>
        <v>-0.85495710381773937</v>
      </c>
      <c r="E55" s="14">
        <f t="shared" si="1"/>
        <v>-0.88935710381773936</v>
      </c>
      <c r="F55" s="13">
        <f t="shared" si="2"/>
        <v>-0.44626561477775101</v>
      </c>
    </row>
    <row r="56" spans="1:6" x14ac:dyDescent="0.3">
      <c r="A56" s="11">
        <v>44396</v>
      </c>
      <c r="B56" s="12">
        <v>1765.900024</v>
      </c>
      <c r="C56" s="3">
        <v>3.44E-2</v>
      </c>
      <c r="D56" s="12">
        <f t="shared" si="0"/>
        <v>-2.3852311340889782</v>
      </c>
      <c r="E56" s="14">
        <f t="shared" si="1"/>
        <v>-2.4196311340889785</v>
      </c>
      <c r="F56" s="13">
        <f t="shared" si="2"/>
        <v>-1.2141334127251695</v>
      </c>
    </row>
    <row r="57" spans="1:6" x14ac:dyDescent="0.3">
      <c r="A57" s="11">
        <v>44397</v>
      </c>
      <c r="B57" s="12">
        <v>1673.9499510000001</v>
      </c>
      <c r="C57" s="2">
        <v>3.4300000000000004E-2</v>
      </c>
      <c r="D57" s="12">
        <f t="shared" si="0"/>
        <v>-5.2069806755945756</v>
      </c>
      <c r="E57" s="14">
        <f t="shared" si="1"/>
        <v>-5.2412806755945756</v>
      </c>
      <c r="F57" s="13">
        <f t="shared" si="2"/>
        <v>-2.6299934333197879</v>
      </c>
    </row>
    <row r="58" spans="1:6" x14ac:dyDescent="0.3">
      <c r="A58" s="11">
        <v>44399</v>
      </c>
      <c r="B58" s="12">
        <v>1694.150024</v>
      </c>
      <c r="C58" s="3">
        <v>3.44E-2</v>
      </c>
      <c r="D58" s="12">
        <f t="shared" si="0"/>
        <v>1.2067310010035046</v>
      </c>
      <c r="E58" s="14">
        <f t="shared" si="1"/>
        <v>1.1723310010035046</v>
      </c>
      <c r="F58" s="13">
        <f t="shared" si="2"/>
        <v>0.58825753191831642</v>
      </c>
    </row>
    <row r="59" spans="1:6" x14ac:dyDescent="0.3">
      <c r="A59" s="11">
        <v>44400</v>
      </c>
      <c r="B59" s="12">
        <v>1727.099976</v>
      </c>
      <c r="C59" s="2">
        <v>3.4200000000000001E-2</v>
      </c>
      <c r="D59" s="12">
        <f t="shared" si="0"/>
        <v>1.9449252742211653</v>
      </c>
      <c r="E59" s="14">
        <f t="shared" si="1"/>
        <v>1.9107252742211653</v>
      </c>
      <c r="F59" s="13">
        <f t="shared" si="2"/>
        <v>0.95877233735622325</v>
      </c>
    </row>
    <row r="60" spans="1:6" x14ac:dyDescent="0.3">
      <c r="A60" s="11">
        <v>44403</v>
      </c>
      <c r="B60" s="12">
        <v>1740.3000489999999</v>
      </c>
      <c r="C60" s="3">
        <v>3.4099999999999998E-2</v>
      </c>
      <c r="D60" s="12">
        <f t="shared" si="0"/>
        <v>0.76429119237043952</v>
      </c>
      <c r="E60" s="14">
        <f t="shared" si="1"/>
        <v>0.7301911923704395</v>
      </c>
      <c r="F60" s="13">
        <f t="shared" si="2"/>
        <v>0.36639862656932604</v>
      </c>
    </row>
    <row r="61" spans="1:6" x14ac:dyDescent="0.3">
      <c r="A61" s="11">
        <v>44404</v>
      </c>
      <c r="B61" s="12">
        <v>1704.849976</v>
      </c>
      <c r="C61" s="2">
        <v>3.4099999999999998E-2</v>
      </c>
      <c r="D61" s="12">
        <f t="shared" si="0"/>
        <v>-2.0370092513857059</v>
      </c>
      <c r="E61" s="14">
        <f t="shared" si="1"/>
        <v>-2.0711092513857059</v>
      </c>
      <c r="F61" s="13">
        <f t="shared" si="2"/>
        <v>-1.0392505320685492</v>
      </c>
    </row>
    <row r="62" spans="1:6" x14ac:dyDescent="0.3">
      <c r="A62" s="11">
        <v>44405</v>
      </c>
      <c r="B62" s="12">
        <v>1667.4499510000001</v>
      </c>
      <c r="C62" s="3">
        <v>3.39E-2</v>
      </c>
      <c r="D62" s="12">
        <f t="shared" si="0"/>
        <v>-2.1937428821596159</v>
      </c>
      <c r="E62" s="14">
        <f t="shared" si="1"/>
        <v>-2.2276428821596159</v>
      </c>
      <c r="F62" s="13">
        <f t="shared" si="2"/>
        <v>-1.1177966826202723</v>
      </c>
    </row>
    <row r="63" spans="1:6" x14ac:dyDescent="0.3">
      <c r="A63" s="11">
        <v>44406</v>
      </c>
      <c r="B63" s="12">
        <v>1653.1999510000001</v>
      </c>
      <c r="C63" s="2">
        <v>3.4000000000000002E-2</v>
      </c>
      <c r="D63" s="12">
        <f t="shared" si="0"/>
        <v>-0.85459836389416166</v>
      </c>
      <c r="E63" s="14">
        <f t="shared" si="1"/>
        <v>-0.88859836389416169</v>
      </c>
      <c r="F63" s="13">
        <f t="shared" si="2"/>
        <v>-0.44588489084020294</v>
      </c>
    </row>
    <row r="64" spans="1:6" x14ac:dyDescent="0.3">
      <c r="A64" s="11">
        <v>44407</v>
      </c>
      <c r="B64" s="12">
        <v>1647.349976</v>
      </c>
      <c r="C64" s="3">
        <v>3.4099999999999998E-2</v>
      </c>
      <c r="D64" s="12">
        <f t="shared" si="0"/>
        <v>-0.35385768046155025</v>
      </c>
      <c r="E64" s="14">
        <f t="shared" si="1"/>
        <v>-0.38795768046155027</v>
      </c>
      <c r="F64" s="13">
        <f t="shared" si="2"/>
        <v>-0.19467115294376161</v>
      </c>
    </row>
    <row r="65" spans="1:6" x14ac:dyDescent="0.3">
      <c r="A65" s="11">
        <v>44410</v>
      </c>
      <c r="B65" s="12">
        <v>1663.150024</v>
      </c>
      <c r="C65" s="2">
        <v>3.4099999999999998E-2</v>
      </c>
      <c r="D65" s="12">
        <f t="shared" si="0"/>
        <v>0.95911908399481838</v>
      </c>
      <c r="E65" s="14">
        <f t="shared" si="1"/>
        <v>0.92501908399481836</v>
      </c>
      <c r="F65" s="13">
        <f t="shared" si="2"/>
        <v>0.46416024387510585</v>
      </c>
    </row>
    <row r="66" spans="1:6" x14ac:dyDescent="0.3">
      <c r="A66" s="11">
        <v>44411</v>
      </c>
      <c r="B66" s="12">
        <v>1678.75</v>
      </c>
      <c r="C66" s="3">
        <v>3.3799999999999997E-2</v>
      </c>
      <c r="D66" s="12">
        <f t="shared" si="0"/>
        <v>0.93797767939664645</v>
      </c>
      <c r="E66" s="14">
        <f t="shared" si="1"/>
        <v>0.90417767939664651</v>
      </c>
      <c r="F66" s="13">
        <f t="shared" si="2"/>
        <v>0.45370234996959868</v>
      </c>
    </row>
    <row r="67" spans="1:6" x14ac:dyDescent="0.3">
      <c r="A67" s="11">
        <v>44412</v>
      </c>
      <c r="B67" s="12">
        <v>1662.5500489999999</v>
      </c>
      <c r="C67" s="2">
        <v>3.4099999999999998E-2</v>
      </c>
      <c r="D67" s="12">
        <f t="shared" si="0"/>
        <v>-0.96500080416977252</v>
      </c>
      <c r="E67" s="14">
        <f t="shared" si="1"/>
        <v>-0.99910080416977254</v>
      </c>
      <c r="F67" s="13">
        <f t="shared" si="2"/>
        <v>-0.50133330321848113</v>
      </c>
    </row>
    <row r="68" spans="1:6" x14ac:dyDescent="0.3">
      <c r="A68" s="11">
        <v>44413</v>
      </c>
      <c r="B68" s="12">
        <v>1648.9499510000001</v>
      </c>
      <c r="C68" s="3">
        <v>3.4000000000000002E-2</v>
      </c>
      <c r="D68" s="12">
        <f t="shared" ref="D68:D126" si="3">(B68-B67)/B67*100</f>
        <v>-0.81802638111136283</v>
      </c>
      <c r="E68" s="14">
        <f t="shared" ref="E68:E126" si="4">D68-C68</f>
        <v>-0.85202638111136286</v>
      </c>
      <c r="F68" s="13">
        <f t="shared" ref="F68:F126" si="5">E68/$M$21</f>
        <v>-0.4275336365351024</v>
      </c>
    </row>
    <row r="69" spans="1:6" x14ac:dyDescent="0.3">
      <c r="A69" s="11">
        <v>44414</v>
      </c>
      <c r="B69" s="12">
        <v>1646.5</v>
      </c>
      <c r="C69" s="2">
        <v>3.39E-2</v>
      </c>
      <c r="D69" s="12">
        <f t="shared" si="3"/>
        <v>-0.14857643183859467</v>
      </c>
      <c r="E69" s="14">
        <f t="shared" si="4"/>
        <v>-0.18247643183859469</v>
      </c>
      <c r="F69" s="13">
        <f t="shared" si="5"/>
        <v>-9.156384616183301E-2</v>
      </c>
    </row>
    <row r="70" spans="1:6" x14ac:dyDescent="0.3">
      <c r="A70" s="11">
        <v>44417</v>
      </c>
      <c r="B70" s="12">
        <v>1662.8000489999999</v>
      </c>
      <c r="C70" s="3">
        <v>3.3799999999999997E-2</v>
      </c>
      <c r="D70" s="12">
        <f t="shared" si="3"/>
        <v>0.98998171879744568</v>
      </c>
      <c r="E70" s="14">
        <f t="shared" si="4"/>
        <v>0.95618171879744573</v>
      </c>
      <c r="F70" s="13">
        <f t="shared" si="5"/>
        <v>0.47979717117752613</v>
      </c>
    </row>
    <row r="71" spans="1:6" x14ac:dyDescent="0.3">
      <c r="A71" s="11">
        <v>44418</v>
      </c>
      <c r="B71" s="12">
        <v>1638.75</v>
      </c>
      <c r="C71" s="2">
        <v>3.4000000000000002E-2</v>
      </c>
      <c r="D71" s="12">
        <f t="shared" si="3"/>
        <v>-1.4463584490789214</v>
      </c>
      <c r="E71" s="14">
        <f t="shared" si="4"/>
        <v>-1.4803584490789214</v>
      </c>
      <c r="F71" s="13">
        <f t="shared" si="5"/>
        <v>-0.7428209327094214</v>
      </c>
    </row>
    <row r="72" spans="1:6" x14ac:dyDescent="0.3">
      <c r="A72" s="11">
        <v>44419</v>
      </c>
      <c r="B72" s="12">
        <v>1640.849976</v>
      </c>
      <c r="C72" s="3">
        <v>3.4000000000000002E-2</v>
      </c>
      <c r="D72" s="12">
        <f t="shared" si="3"/>
        <v>0.12814498855835055</v>
      </c>
      <c r="E72" s="14">
        <f t="shared" si="4"/>
        <v>9.4144988558350545E-2</v>
      </c>
      <c r="F72" s="13">
        <f t="shared" si="5"/>
        <v>4.7240496552942275E-2</v>
      </c>
    </row>
    <row r="73" spans="1:6" x14ac:dyDescent="0.3">
      <c r="A73" s="11">
        <v>44420</v>
      </c>
      <c r="B73" s="12">
        <v>1669.3000489999999</v>
      </c>
      <c r="C73" s="2">
        <v>3.3799999999999997E-2</v>
      </c>
      <c r="D73" s="12">
        <f t="shared" si="3"/>
        <v>1.7338619262045183</v>
      </c>
      <c r="E73" s="14">
        <f t="shared" si="4"/>
        <v>1.7000619262045182</v>
      </c>
      <c r="F73" s="13">
        <f t="shared" si="5"/>
        <v>0.85306473339126443</v>
      </c>
    </row>
    <row r="74" spans="1:6" x14ac:dyDescent="0.3">
      <c r="A74" s="11">
        <v>44421</v>
      </c>
      <c r="B74" s="12">
        <v>1676.599976</v>
      </c>
      <c r="C74" s="3">
        <v>3.3599999999999998E-2</v>
      </c>
      <c r="D74" s="12">
        <f t="shared" si="3"/>
        <v>0.43730466577132565</v>
      </c>
      <c r="E74" s="14">
        <f t="shared" si="4"/>
        <v>0.40370466577132563</v>
      </c>
      <c r="F74" s="13">
        <f t="shared" si="5"/>
        <v>0.20257274618453844</v>
      </c>
    </row>
    <row r="75" spans="1:6" x14ac:dyDescent="0.3">
      <c r="A75" s="11">
        <v>44424</v>
      </c>
      <c r="B75" s="12">
        <v>1692.400024</v>
      </c>
      <c r="C75" s="2">
        <f>AVERAGE(C70:C74)</f>
        <v>3.3839999999999995E-2</v>
      </c>
      <c r="D75" s="12">
        <f t="shared" si="3"/>
        <v>0.94238627139286457</v>
      </c>
      <c r="E75" s="14">
        <f t="shared" si="4"/>
        <v>0.90854627139286459</v>
      </c>
      <c r="F75" s="13">
        <f t="shared" si="5"/>
        <v>0.45589444174526067</v>
      </c>
    </row>
    <row r="76" spans="1:6" x14ac:dyDescent="0.3">
      <c r="A76" s="11">
        <v>44425</v>
      </c>
      <c r="B76" s="12">
        <v>1705.5500489999999</v>
      </c>
      <c r="C76" s="3">
        <v>3.3799999999999997E-2</v>
      </c>
      <c r="D76" s="12">
        <f t="shared" si="3"/>
        <v>0.77700453873309061</v>
      </c>
      <c r="E76" s="14">
        <f t="shared" si="4"/>
        <v>0.74320453873309056</v>
      </c>
      <c r="F76" s="13">
        <f t="shared" si="5"/>
        <v>0.37292852214211097</v>
      </c>
    </row>
    <row r="77" spans="1:6" x14ac:dyDescent="0.3">
      <c r="A77" s="11">
        <v>44426</v>
      </c>
      <c r="B77" s="12">
        <v>1697.4499510000001</v>
      </c>
      <c r="C77" s="2">
        <v>3.3599999999999998E-2</v>
      </c>
      <c r="D77" s="12">
        <f t="shared" si="3"/>
        <v>-0.47492584604885374</v>
      </c>
      <c r="E77" s="14">
        <f t="shared" si="4"/>
        <v>-0.50852584604885376</v>
      </c>
      <c r="F77" s="13">
        <f t="shared" si="5"/>
        <v>-0.25517039032262029</v>
      </c>
    </row>
    <row r="78" spans="1:6" x14ac:dyDescent="0.3">
      <c r="A78" s="11">
        <v>44428</v>
      </c>
      <c r="B78" s="12">
        <v>1658.5</v>
      </c>
      <c r="C78" s="3">
        <v>3.3500000000000002E-2</v>
      </c>
      <c r="D78" s="12">
        <f t="shared" si="3"/>
        <v>-2.2946155777408284</v>
      </c>
      <c r="E78" s="14">
        <f t="shared" si="4"/>
        <v>-2.3281155777408284</v>
      </c>
      <c r="F78" s="13">
        <f t="shared" si="5"/>
        <v>-1.1682123245142357</v>
      </c>
    </row>
    <row r="79" spans="1:6" x14ac:dyDescent="0.3">
      <c r="A79" s="11">
        <v>44431</v>
      </c>
      <c r="B79" s="12">
        <v>1671.4499510000001</v>
      </c>
      <c r="C79" s="2">
        <v>3.3399999999999999E-2</v>
      </c>
      <c r="D79" s="12">
        <f t="shared" si="3"/>
        <v>0.78082309315647003</v>
      </c>
      <c r="E79" s="14">
        <f t="shared" si="4"/>
        <v>0.74742309315647004</v>
      </c>
      <c r="F79" s="13">
        <f t="shared" si="5"/>
        <v>0.37504532738844165</v>
      </c>
    </row>
    <row r="80" spans="1:6" x14ac:dyDescent="0.3">
      <c r="A80" s="11">
        <v>44432</v>
      </c>
      <c r="B80" s="12">
        <v>1692.5</v>
      </c>
      <c r="C80" s="3">
        <v>3.3300000000000003E-2</v>
      </c>
      <c r="D80" s="12">
        <f t="shared" si="3"/>
        <v>1.2593885319393534</v>
      </c>
      <c r="E80" s="14">
        <f t="shared" si="4"/>
        <v>1.2260885319393533</v>
      </c>
      <c r="F80" s="13">
        <f t="shared" si="5"/>
        <v>0.61523222800950195</v>
      </c>
    </row>
    <row r="81" spans="1:6" x14ac:dyDescent="0.3">
      <c r="A81" s="11">
        <v>44433</v>
      </c>
      <c r="B81" s="12">
        <v>1717</v>
      </c>
      <c r="C81" s="2">
        <v>3.3099999999999997E-2</v>
      </c>
      <c r="D81" s="12">
        <f t="shared" si="3"/>
        <v>1.447562776957164</v>
      </c>
      <c r="E81" s="14">
        <f t="shared" si="4"/>
        <v>1.414462776957164</v>
      </c>
      <c r="F81" s="13">
        <f t="shared" si="5"/>
        <v>0.70975550544249566</v>
      </c>
    </row>
    <row r="82" spans="1:6" x14ac:dyDescent="0.3">
      <c r="A82" s="11">
        <v>44434</v>
      </c>
      <c r="B82" s="12">
        <v>1747.8000489999999</v>
      </c>
      <c r="C82" s="3">
        <v>3.3099999999999997E-2</v>
      </c>
      <c r="D82" s="12">
        <f t="shared" si="3"/>
        <v>1.7938292952824662</v>
      </c>
      <c r="E82" s="14">
        <f t="shared" si="4"/>
        <v>1.7607292952824662</v>
      </c>
      <c r="F82" s="13">
        <f t="shared" si="5"/>
        <v>0.8835066791994215</v>
      </c>
    </row>
    <row r="83" spans="1:6" x14ac:dyDescent="0.3">
      <c r="A83" s="11">
        <v>44435</v>
      </c>
      <c r="B83" s="12">
        <v>1776.849976</v>
      </c>
      <c r="C83" s="2">
        <v>3.3099999999999997E-2</v>
      </c>
      <c r="D83" s="12">
        <f t="shared" si="3"/>
        <v>1.6620852606464269</v>
      </c>
      <c r="E83" s="14">
        <f t="shared" si="4"/>
        <v>1.628985260646427</v>
      </c>
      <c r="F83" s="13">
        <f t="shared" si="5"/>
        <v>0.8173995638935746</v>
      </c>
    </row>
    <row r="84" spans="1:6" x14ac:dyDescent="0.3">
      <c r="A84" s="11">
        <v>44438</v>
      </c>
      <c r="B84" s="12">
        <v>1819.25</v>
      </c>
      <c r="C84" s="3">
        <v>3.3099999999999997E-2</v>
      </c>
      <c r="D84" s="12">
        <f t="shared" si="3"/>
        <v>2.3862467047133546</v>
      </c>
      <c r="E84" s="14">
        <f t="shared" si="4"/>
        <v>2.3531467047133545</v>
      </c>
      <c r="F84" s="13">
        <f t="shared" si="5"/>
        <v>1.1807725561906035</v>
      </c>
    </row>
    <row r="85" spans="1:6" x14ac:dyDescent="0.3">
      <c r="A85" s="11">
        <v>44439</v>
      </c>
      <c r="B85" s="12">
        <v>1904.150024</v>
      </c>
      <c r="C85" s="2">
        <v>3.3099999999999997E-2</v>
      </c>
      <c r="D85" s="12">
        <f t="shared" si="3"/>
        <v>4.6667595987357444</v>
      </c>
      <c r="E85" s="14">
        <f t="shared" si="4"/>
        <v>4.6336595987357443</v>
      </c>
      <c r="F85" s="13">
        <f t="shared" si="5"/>
        <v>2.3250985915826314</v>
      </c>
    </row>
    <row r="86" spans="1:6" x14ac:dyDescent="0.3">
      <c r="A86" s="11">
        <v>44440</v>
      </c>
      <c r="B86" s="12">
        <v>1916</v>
      </c>
      <c r="C86" s="3">
        <v>3.3000000000000002E-2</v>
      </c>
      <c r="D86" s="12">
        <f t="shared" si="3"/>
        <v>0.62232365363244979</v>
      </c>
      <c r="E86" s="14">
        <f t="shared" si="4"/>
        <v>0.58932365363244976</v>
      </c>
      <c r="F86" s="13">
        <f t="shared" si="5"/>
        <v>0.29571347826693978</v>
      </c>
    </row>
    <row r="87" spans="1:6" x14ac:dyDescent="0.3">
      <c r="A87" s="11">
        <v>44441</v>
      </c>
      <c r="B87" s="12">
        <v>1944.0500489999999</v>
      </c>
      <c r="C87" s="2">
        <v>3.3000000000000002E-2</v>
      </c>
      <c r="D87" s="12">
        <f t="shared" si="3"/>
        <v>1.4639900313152372</v>
      </c>
      <c r="E87" s="14">
        <f t="shared" si="4"/>
        <v>1.4309900313152373</v>
      </c>
      <c r="F87" s="13">
        <f t="shared" si="5"/>
        <v>0.71804862560202765</v>
      </c>
    </row>
    <row r="88" spans="1:6" x14ac:dyDescent="0.3">
      <c r="A88" s="11">
        <v>44442</v>
      </c>
      <c r="B88" s="12">
        <v>1965.650024</v>
      </c>
      <c r="C88" s="3">
        <v>3.3099999999999997E-2</v>
      </c>
      <c r="D88" s="12">
        <f t="shared" si="3"/>
        <v>1.111081219905367</v>
      </c>
      <c r="E88" s="14">
        <f t="shared" si="4"/>
        <v>1.0779812199053671</v>
      </c>
      <c r="F88" s="13">
        <f t="shared" si="5"/>
        <v>0.54091427364201505</v>
      </c>
    </row>
    <row r="89" spans="1:6" x14ac:dyDescent="0.3">
      <c r="A89" s="11">
        <v>44445</v>
      </c>
      <c r="B89" s="12">
        <v>1968.6999510000001</v>
      </c>
      <c r="C89" s="2">
        <v>3.3000000000000002E-2</v>
      </c>
      <c r="D89" s="12">
        <f t="shared" si="3"/>
        <v>0.15516124247761948</v>
      </c>
      <c r="E89" s="14">
        <f t="shared" si="4"/>
        <v>0.12216124247761947</v>
      </c>
      <c r="F89" s="13">
        <f t="shared" si="5"/>
        <v>6.1298618678893572E-2</v>
      </c>
    </row>
    <row r="90" spans="1:6" x14ac:dyDescent="0.3">
      <c r="A90" s="11">
        <v>44446</v>
      </c>
      <c r="B90" s="12">
        <v>1950.650024</v>
      </c>
      <c r="C90" s="3">
        <v>3.2899999999999999E-2</v>
      </c>
      <c r="D90" s="12">
        <f t="shared" si="3"/>
        <v>-0.91684499666043962</v>
      </c>
      <c r="E90" s="14">
        <f t="shared" si="4"/>
        <v>-0.94974499666043966</v>
      </c>
      <c r="F90" s="13">
        <f t="shared" si="5"/>
        <v>-0.47656732374133443</v>
      </c>
    </row>
    <row r="91" spans="1:6" x14ac:dyDescent="0.3">
      <c r="A91" s="11">
        <v>44447</v>
      </c>
      <c r="B91" s="12">
        <v>1950.650024</v>
      </c>
      <c r="C91" s="2">
        <v>3.3000000000000002E-2</v>
      </c>
      <c r="D91" s="12">
        <f t="shared" si="3"/>
        <v>0</v>
      </c>
      <c r="E91" s="14">
        <f t="shared" si="4"/>
        <v>-3.3000000000000002E-2</v>
      </c>
      <c r="F91" s="13">
        <f t="shared" si="5"/>
        <v>-1.6558888689873014E-2</v>
      </c>
    </row>
    <row r="92" spans="1:6" x14ac:dyDescent="0.3">
      <c r="A92" s="11">
        <v>44448</v>
      </c>
      <c r="B92" s="12">
        <v>1911.599976</v>
      </c>
      <c r="C92" s="3">
        <v>3.3099999999999997E-2</v>
      </c>
      <c r="D92" s="12">
        <f t="shared" si="3"/>
        <v>-2.0018992397172348</v>
      </c>
      <c r="E92" s="14">
        <f t="shared" si="4"/>
        <v>-2.034999239717235</v>
      </c>
      <c r="F92" s="13">
        <f t="shared" si="5"/>
        <v>-1.0211310877107243</v>
      </c>
    </row>
    <row r="93" spans="1:6" x14ac:dyDescent="0.3">
      <c r="A93" s="11">
        <v>44452</v>
      </c>
      <c r="B93" s="12">
        <v>1897.6999510000001</v>
      </c>
      <c r="C93" s="2">
        <v>3.3099999999999997E-2</v>
      </c>
      <c r="D93" s="12">
        <f t="shared" si="3"/>
        <v>-0.72714088588165549</v>
      </c>
      <c r="E93" s="14">
        <f t="shared" si="4"/>
        <v>-0.7602408858816555</v>
      </c>
      <c r="F93" s="13">
        <f t="shared" si="5"/>
        <v>-0.38147709717590256</v>
      </c>
    </row>
    <row r="94" spans="1:6" x14ac:dyDescent="0.3">
      <c r="A94" s="11">
        <v>44453</v>
      </c>
      <c r="B94" s="12">
        <v>1943</v>
      </c>
      <c r="C94" s="3">
        <v>3.3099999999999997E-2</v>
      </c>
      <c r="D94" s="12">
        <f t="shared" si="3"/>
        <v>2.3871028176044855</v>
      </c>
      <c r="E94" s="14">
        <f t="shared" si="4"/>
        <v>2.3540028176044854</v>
      </c>
      <c r="F94" s="13">
        <f t="shared" si="5"/>
        <v>1.181202140374549</v>
      </c>
    </row>
    <row r="95" spans="1:6" x14ac:dyDescent="0.3">
      <c r="A95" s="11">
        <v>44454</v>
      </c>
      <c r="B95" s="12">
        <v>1977.4499510000001</v>
      </c>
      <c r="C95" s="2">
        <v>3.2899999999999999E-2</v>
      </c>
      <c r="D95" s="12">
        <f t="shared" si="3"/>
        <v>1.7730288728769972</v>
      </c>
      <c r="E95" s="14">
        <f t="shared" si="4"/>
        <v>1.7401288728769972</v>
      </c>
      <c r="F95" s="13">
        <f t="shared" si="5"/>
        <v>0.8731697064243753</v>
      </c>
    </row>
    <row r="96" spans="1:6" x14ac:dyDescent="0.3">
      <c r="A96" s="11">
        <v>44455</v>
      </c>
      <c r="B96" s="12">
        <v>1979.849976</v>
      </c>
      <c r="C96" s="3">
        <v>3.3300000000000003E-2</v>
      </c>
      <c r="D96" s="12">
        <f t="shared" si="3"/>
        <v>0.12136969629932819</v>
      </c>
      <c r="E96" s="14">
        <f t="shared" si="4"/>
        <v>8.8069696299328176E-2</v>
      </c>
      <c r="F96" s="13">
        <f t="shared" si="5"/>
        <v>4.4192009029439289E-2</v>
      </c>
    </row>
    <row r="97" spans="1:6" x14ac:dyDescent="0.3">
      <c r="A97" s="11">
        <v>44456</v>
      </c>
      <c r="B97" s="12">
        <v>2196.0500489999999</v>
      </c>
      <c r="C97" s="2">
        <v>3.3000000000000002E-2</v>
      </c>
      <c r="D97" s="12">
        <f t="shared" si="3"/>
        <v>10.920023012895195</v>
      </c>
      <c r="E97" s="14">
        <f t="shared" si="4"/>
        <v>10.887023012895195</v>
      </c>
      <c r="F97" s="13">
        <f t="shared" si="5"/>
        <v>5.4629394616550746</v>
      </c>
    </row>
    <row r="98" spans="1:6" x14ac:dyDescent="0.3">
      <c r="A98" s="11">
        <v>44459</v>
      </c>
      <c r="B98" s="12">
        <v>2169.5</v>
      </c>
      <c r="C98" s="3">
        <v>3.3000000000000002E-2</v>
      </c>
      <c r="D98" s="12">
        <f t="shared" si="3"/>
        <v>-1.2089910706766385</v>
      </c>
      <c r="E98" s="14">
        <f t="shared" si="4"/>
        <v>-1.2419910706766384</v>
      </c>
      <c r="F98" s="13">
        <f t="shared" si="5"/>
        <v>-0.62321187555002</v>
      </c>
    </row>
    <row r="99" spans="1:6" x14ac:dyDescent="0.3">
      <c r="A99" s="11">
        <v>44460</v>
      </c>
      <c r="B99" s="12">
        <v>2236.25</v>
      </c>
      <c r="C99" s="2">
        <v>3.3099999999999997E-2</v>
      </c>
      <c r="D99" s="12">
        <f t="shared" si="3"/>
        <v>3.0767457939617424</v>
      </c>
      <c r="E99" s="14">
        <f t="shared" si="4"/>
        <v>3.0436457939617423</v>
      </c>
      <c r="F99" s="13">
        <f t="shared" si="5"/>
        <v>1.5272543004125048</v>
      </c>
    </row>
    <row r="100" spans="1:6" x14ac:dyDescent="0.3">
      <c r="A100" s="11">
        <v>44461</v>
      </c>
      <c r="B100" s="12">
        <v>2188.3000489999999</v>
      </c>
      <c r="C100" s="3">
        <v>3.3500000000000002E-2</v>
      </c>
      <c r="D100" s="12">
        <f t="shared" si="3"/>
        <v>-2.1442124538848542</v>
      </c>
      <c r="E100" s="14">
        <f t="shared" si="4"/>
        <v>-2.1777124538848542</v>
      </c>
      <c r="F100" s="13">
        <f t="shared" si="5"/>
        <v>-1.092742367346349</v>
      </c>
    </row>
    <row r="101" spans="1:6" x14ac:dyDescent="0.3">
      <c r="A101" s="11">
        <v>44462</v>
      </c>
      <c r="B101" s="12">
        <v>2216.5</v>
      </c>
      <c r="C101" s="2">
        <v>3.3599999999999998E-2</v>
      </c>
      <c r="D101" s="12">
        <f t="shared" si="3"/>
        <v>1.2886693035028147</v>
      </c>
      <c r="E101" s="14">
        <f t="shared" si="4"/>
        <v>1.2550693035028146</v>
      </c>
      <c r="F101" s="13">
        <f t="shared" si="5"/>
        <v>0.62977433014483508</v>
      </c>
    </row>
    <row r="102" spans="1:6" x14ac:dyDescent="0.3">
      <c r="A102" s="11">
        <v>44463</v>
      </c>
      <c r="B102" s="12">
        <v>2138.6999510000001</v>
      </c>
      <c r="C102" s="3">
        <v>3.3700000000000001E-2</v>
      </c>
      <c r="D102" s="12">
        <f t="shared" si="3"/>
        <v>-3.5100405594405566</v>
      </c>
      <c r="E102" s="14">
        <f t="shared" si="4"/>
        <v>-3.5437405594405567</v>
      </c>
      <c r="F102" s="13">
        <f t="shared" si="5"/>
        <v>-1.7781941051383181</v>
      </c>
    </row>
    <row r="103" spans="1:6" x14ac:dyDescent="0.3">
      <c r="A103" s="11">
        <v>44466</v>
      </c>
      <c r="B103" s="12">
        <v>2082.1000979999999</v>
      </c>
      <c r="C103" s="2">
        <v>3.3799999999999997E-2</v>
      </c>
      <c r="D103" s="12">
        <f t="shared" si="3"/>
        <v>-2.6464606675441105</v>
      </c>
      <c r="E103" s="14">
        <f t="shared" si="4"/>
        <v>-2.6802606675441103</v>
      </c>
      <c r="F103" s="13">
        <f t="shared" si="5"/>
        <v>-1.3449132743547776</v>
      </c>
    </row>
    <row r="104" spans="1:6" x14ac:dyDescent="0.3">
      <c r="A104" s="11">
        <v>44467</v>
      </c>
      <c r="B104" s="12">
        <v>2023.0500489999999</v>
      </c>
      <c r="C104" s="3">
        <v>3.3700000000000001E-2</v>
      </c>
      <c r="D104" s="12">
        <f t="shared" si="3"/>
        <v>-2.8360811786484987</v>
      </c>
      <c r="E104" s="14">
        <f t="shared" si="4"/>
        <v>-2.8697811786484988</v>
      </c>
      <c r="F104" s="13">
        <f t="shared" si="5"/>
        <v>-1.440011730349487</v>
      </c>
    </row>
    <row r="105" spans="1:6" x14ac:dyDescent="0.3">
      <c r="A105" s="11">
        <v>44468</v>
      </c>
      <c r="B105" s="12">
        <v>2009.3000489999999</v>
      </c>
      <c r="C105" s="2">
        <v>3.4200000000000001E-2</v>
      </c>
      <c r="D105" s="12">
        <f t="shared" si="3"/>
        <v>-0.67966682321065996</v>
      </c>
      <c r="E105" s="14">
        <f t="shared" si="4"/>
        <v>-0.71386682321065997</v>
      </c>
      <c r="F105" s="13">
        <f t="shared" si="5"/>
        <v>-0.3582073110587447</v>
      </c>
    </row>
    <row r="106" spans="1:6" x14ac:dyDescent="0.3">
      <c r="A106" s="11">
        <v>44469</v>
      </c>
      <c r="B106" s="12">
        <v>2021.6999510000001</v>
      </c>
      <c r="C106" s="3">
        <v>3.4500000000000003E-2</v>
      </c>
      <c r="D106" s="12">
        <f t="shared" si="3"/>
        <v>0.61712545153081377</v>
      </c>
      <c r="E106" s="14">
        <f t="shared" si="4"/>
        <v>0.5826254515308138</v>
      </c>
      <c r="F106" s="13">
        <f t="shared" si="5"/>
        <v>0.29235242423593183</v>
      </c>
    </row>
    <row r="107" spans="1:6" x14ac:dyDescent="0.3">
      <c r="A107" s="11">
        <v>44470</v>
      </c>
      <c r="B107" s="12">
        <v>1976.0500489999999</v>
      </c>
      <c r="C107" s="2">
        <v>3.4700000000000002E-2</v>
      </c>
      <c r="D107" s="12">
        <f t="shared" si="3"/>
        <v>-2.2579958998079883</v>
      </c>
      <c r="E107" s="14">
        <f t="shared" si="4"/>
        <v>-2.2926958998079883</v>
      </c>
      <c r="F107" s="13">
        <f t="shared" si="5"/>
        <v>-1.1504392789287492</v>
      </c>
    </row>
    <row r="108" spans="1:6" x14ac:dyDescent="0.3">
      <c r="A108" s="11">
        <v>44473</v>
      </c>
      <c r="B108" s="12">
        <v>1993.150024</v>
      </c>
      <c r="C108" s="3">
        <v>3.4599999999999999E-2</v>
      </c>
      <c r="D108" s="12">
        <f t="shared" si="3"/>
        <v>0.86536143194620507</v>
      </c>
      <c r="E108" s="14">
        <f t="shared" si="4"/>
        <v>0.83076143194620511</v>
      </c>
      <c r="F108" s="13">
        <f t="shared" si="5"/>
        <v>0.41686321452838559</v>
      </c>
    </row>
    <row r="109" spans="1:6" x14ac:dyDescent="0.3">
      <c r="A109" s="11">
        <v>44474</v>
      </c>
      <c r="B109" s="12">
        <v>1971.0500489999999</v>
      </c>
      <c r="C109" s="2">
        <v>3.44E-2</v>
      </c>
      <c r="D109" s="12">
        <f t="shared" si="3"/>
        <v>-1.1087963642419767</v>
      </c>
      <c r="E109" s="14">
        <f t="shared" si="4"/>
        <v>-1.1431963642419767</v>
      </c>
      <c r="F109" s="13">
        <f t="shared" si="5"/>
        <v>-0.5736382226106187</v>
      </c>
    </row>
    <row r="110" spans="1:6" x14ac:dyDescent="0.3">
      <c r="A110" s="11">
        <v>44475</v>
      </c>
      <c r="B110" s="12">
        <v>1929.3000489999999</v>
      </c>
      <c r="C110" s="3">
        <v>3.4799999999999998E-2</v>
      </c>
      <c r="D110" s="12">
        <f t="shared" si="3"/>
        <v>-2.1181603187185227</v>
      </c>
      <c r="E110" s="14">
        <f t="shared" si="4"/>
        <v>-2.1529603187185229</v>
      </c>
      <c r="F110" s="13">
        <f t="shared" si="5"/>
        <v>-1.0803221294355621</v>
      </c>
    </row>
    <row r="111" spans="1:6" x14ac:dyDescent="0.3">
      <c r="A111" s="11">
        <v>44476</v>
      </c>
      <c r="B111" s="12">
        <v>1947.6999510000001</v>
      </c>
      <c r="C111" s="2">
        <v>3.49E-2</v>
      </c>
      <c r="D111" s="12">
        <f t="shared" si="3"/>
        <v>0.95370867841615392</v>
      </c>
      <c r="E111" s="14">
        <f t="shared" si="4"/>
        <v>0.91880867841615388</v>
      </c>
      <c r="F111" s="13">
        <f t="shared" si="5"/>
        <v>0.4610439585812855</v>
      </c>
    </row>
    <row r="112" spans="1:6" x14ac:dyDescent="0.3">
      <c r="A112" s="11">
        <v>44477</v>
      </c>
      <c r="B112" s="12">
        <v>1962.5</v>
      </c>
      <c r="C112" s="3">
        <v>3.4599999999999999E-2</v>
      </c>
      <c r="D112" s="12">
        <f t="shared" si="3"/>
        <v>0.75987315152938273</v>
      </c>
      <c r="E112" s="14">
        <f t="shared" si="4"/>
        <v>0.72527315152938276</v>
      </c>
      <c r="F112" s="13">
        <f t="shared" si="5"/>
        <v>0.36393082987661973</v>
      </c>
    </row>
    <row r="113" spans="1:6" x14ac:dyDescent="0.3">
      <c r="A113" s="11">
        <v>44480</v>
      </c>
      <c r="B113" s="12">
        <v>2048.1999510000001</v>
      </c>
      <c r="C113" s="2">
        <v>3.4300000000000004E-2</v>
      </c>
      <c r="D113" s="12">
        <f t="shared" si="3"/>
        <v>4.3668764840764362</v>
      </c>
      <c r="E113" s="14">
        <f t="shared" si="4"/>
        <v>4.3325764840764363</v>
      </c>
      <c r="F113" s="13">
        <f t="shared" si="5"/>
        <v>2.1740197497025178</v>
      </c>
    </row>
    <row r="114" spans="1:6" x14ac:dyDescent="0.3">
      <c r="A114" s="11">
        <v>44481</v>
      </c>
      <c r="B114" s="12">
        <v>2040.3000489999999</v>
      </c>
      <c r="C114" s="3">
        <v>3.4099999999999998E-2</v>
      </c>
      <c r="D114" s="12">
        <f t="shared" si="3"/>
        <v>-0.38569974558114373</v>
      </c>
      <c r="E114" s="14">
        <f t="shared" si="4"/>
        <v>-0.41979974558114375</v>
      </c>
      <c r="F114" s="13">
        <f t="shared" si="5"/>
        <v>-0.21064900785197482</v>
      </c>
    </row>
    <row r="115" spans="1:6" x14ac:dyDescent="0.3">
      <c r="A115" s="11">
        <v>44482</v>
      </c>
      <c r="B115" s="12">
        <v>2017.5500489999999</v>
      </c>
      <c r="C115" s="2">
        <v>3.4099999999999998E-2</v>
      </c>
      <c r="D115" s="12">
        <f t="shared" si="3"/>
        <v>-1.1150320763433947</v>
      </c>
      <c r="E115" s="14">
        <f t="shared" si="4"/>
        <v>-1.1491320763433948</v>
      </c>
      <c r="F115" s="13">
        <f t="shared" si="5"/>
        <v>-0.57661667097372515</v>
      </c>
    </row>
    <row r="116" spans="1:6" x14ac:dyDescent="0.3">
      <c r="A116" s="11">
        <v>44483</v>
      </c>
      <c r="B116" s="12">
        <v>2073.1999510000001</v>
      </c>
      <c r="C116" s="3">
        <v>3.4099999999999998E-2</v>
      </c>
      <c r="D116" s="12">
        <f t="shared" si="3"/>
        <v>2.7582910286455111</v>
      </c>
      <c r="E116" s="14">
        <f t="shared" si="4"/>
        <v>2.7241910286455111</v>
      </c>
      <c r="F116" s="13">
        <f t="shared" si="5"/>
        <v>1.3669568488876267</v>
      </c>
    </row>
    <row r="117" spans="1:6" x14ac:dyDescent="0.3">
      <c r="A117" s="11">
        <v>44487</v>
      </c>
      <c r="B117" s="12">
        <v>2052.8500979999999</v>
      </c>
      <c r="C117" s="2">
        <v>3.4099999999999998E-2</v>
      </c>
      <c r="D117" s="12">
        <f t="shared" si="3"/>
        <v>-0.98156731048466861</v>
      </c>
      <c r="E117" s="14">
        <f t="shared" si="4"/>
        <v>-1.0156673104846685</v>
      </c>
      <c r="F117" s="13">
        <f t="shared" si="5"/>
        <v>-0.50964611940176729</v>
      </c>
    </row>
    <row r="118" spans="1:6" x14ac:dyDescent="0.3">
      <c r="A118" s="11">
        <v>44488</v>
      </c>
      <c r="B118" s="12">
        <v>2016.5500489999999</v>
      </c>
      <c r="C118" s="3">
        <f>AVERAGE(C113:C117)</f>
        <v>3.4139999999999997E-2</v>
      </c>
      <c r="D118" s="12">
        <f t="shared" si="3"/>
        <v>-1.7682756785488358</v>
      </c>
      <c r="E118" s="14">
        <f t="shared" si="4"/>
        <v>-1.8024156785488359</v>
      </c>
      <c r="F118" s="13">
        <f t="shared" si="5"/>
        <v>-0.9044242604233973</v>
      </c>
    </row>
    <row r="119" spans="1:6" x14ac:dyDescent="0.3">
      <c r="A119" s="11">
        <v>44489</v>
      </c>
      <c r="B119" s="12">
        <v>2011.9499510000001</v>
      </c>
      <c r="C119" s="2">
        <v>3.4599999999999999E-2</v>
      </c>
      <c r="D119" s="12">
        <f t="shared" si="3"/>
        <v>-0.22811722437938309</v>
      </c>
      <c r="E119" s="14">
        <f t="shared" si="4"/>
        <v>-0.26271722437938311</v>
      </c>
      <c r="F119" s="13">
        <f t="shared" si="5"/>
        <v>-0.13182743258819993</v>
      </c>
    </row>
    <row r="120" spans="1:6" x14ac:dyDescent="0.3">
      <c r="A120" s="11">
        <v>44490</v>
      </c>
      <c r="B120" s="12">
        <v>2043.5</v>
      </c>
      <c r="C120" s="3">
        <v>3.4799999999999998E-2</v>
      </c>
      <c r="D120" s="12">
        <f t="shared" si="3"/>
        <v>1.5681328943753605</v>
      </c>
      <c r="E120" s="14">
        <f t="shared" si="4"/>
        <v>1.5333328943753606</v>
      </c>
      <c r="F120" s="13">
        <f t="shared" si="5"/>
        <v>0.76940268856007299</v>
      </c>
    </row>
    <row r="121" spans="1:6" x14ac:dyDescent="0.3">
      <c r="A121" s="11">
        <v>44491</v>
      </c>
      <c r="B121" s="12">
        <v>2018.6999510000001</v>
      </c>
      <c r="C121" s="2">
        <v>3.4799999999999998E-2</v>
      </c>
      <c r="D121" s="12">
        <f t="shared" si="3"/>
        <v>-1.2136065084413969</v>
      </c>
      <c r="E121" s="14">
        <f t="shared" si="4"/>
        <v>-1.2484065084413969</v>
      </c>
      <c r="F121" s="13">
        <f t="shared" si="5"/>
        <v>-0.62643104281800321</v>
      </c>
    </row>
    <row r="122" spans="1:6" x14ac:dyDescent="0.3">
      <c r="A122" s="11">
        <v>44494</v>
      </c>
      <c r="B122" s="12">
        <v>1996.0500489999999</v>
      </c>
      <c r="C122" s="3">
        <v>3.5000000000000003E-2</v>
      </c>
      <c r="D122" s="12">
        <f t="shared" si="3"/>
        <v>-1.1220043864755664</v>
      </c>
      <c r="E122" s="14">
        <f t="shared" si="4"/>
        <v>-1.1570043864755664</v>
      </c>
      <c r="F122" s="13">
        <f t="shared" si="5"/>
        <v>-0.58056687422253694</v>
      </c>
    </row>
    <row r="123" spans="1:6" x14ac:dyDescent="0.3">
      <c r="A123" s="11">
        <v>44495</v>
      </c>
      <c r="B123" s="12">
        <v>2021.1999510000001</v>
      </c>
      <c r="C123" s="2">
        <v>3.5099999999999999E-2</v>
      </c>
      <c r="D123" s="12">
        <f t="shared" si="3"/>
        <v>1.2599835366152241</v>
      </c>
      <c r="E123" s="14">
        <f t="shared" si="4"/>
        <v>1.2248835366152242</v>
      </c>
      <c r="F123" s="13">
        <f t="shared" si="5"/>
        <v>0.61462758002634821</v>
      </c>
    </row>
    <row r="124" spans="1:6" x14ac:dyDescent="0.3">
      <c r="A124" s="11">
        <v>44496</v>
      </c>
      <c r="B124" s="12">
        <v>2010.25</v>
      </c>
      <c r="C124" s="3">
        <v>3.5099999999999999E-2</v>
      </c>
      <c r="D124" s="12">
        <f t="shared" si="3"/>
        <v>-0.54175496068968854</v>
      </c>
      <c r="E124" s="14">
        <f t="shared" si="4"/>
        <v>-0.57685496068968856</v>
      </c>
      <c r="F124" s="13">
        <f t="shared" si="5"/>
        <v>-0.28945688134126135</v>
      </c>
    </row>
    <row r="125" spans="1:6" x14ac:dyDescent="0.3">
      <c r="A125" s="11">
        <v>44497</v>
      </c>
      <c r="B125" s="12">
        <v>1997.9499510000001</v>
      </c>
      <c r="C125" s="2">
        <v>3.5900000000000001E-2</v>
      </c>
      <c r="D125" s="12">
        <f t="shared" si="3"/>
        <v>-0.61186663350329284</v>
      </c>
      <c r="E125" s="14">
        <f t="shared" si="4"/>
        <v>-0.64776663350329289</v>
      </c>
      <c r="F125" s="13">
        <f t="shared" si="5"/>
        <v>-0.32503926003620587</v>
      </c>
    </row>
    <row r="126" spans="1:6" x14ac:dyDescent="0.3">
      <c r="A126" s="15">
        <v>44498</v>
      </c>
      <c r="B126" s="16">
        <v>2175.1999510000001</v>
      </c>
      <c r="C126" s="17">
        <v>3.5900000000000001E-2</v>
      </c>
      <c r="D126" s="16">
        <f t="shared" si="3"/>
        <v>8.8715936007948581</v>
      </c>
      <c r="E126" s="18">
        <f t="shared" si="4"/>
        <v>8.8356936007948583</v>
      </c>
      <c r="F126" s="19">
        <f t="shared" si="5"/>
        <v>4.4336141464662226</v>
      </c>
    </row>
  </sheetData>
  <mergeCells count="3">
    <mergeCell ref="L9:M9"/>
    <mergeCell ref="L17:M17"/>
    <mergeCell ref="L23:M2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workbookViewId="0">
      <selection activeCell="G2" sqref="G2:G53"/>
    </sheetView>
  </sheetViews>
  <sheetFormatPr defaultRowHeight="14.4" x14ac:dyDescent="0.3"/>
  <cols>
    <col min="1" max="1" width="11.796875" customWidth="1"/>
    <col min="2" max="2" width="9.796875" customWidth="1"/>
    <col min="4" max="4" width="18" customWidth="1"/>
    <col min="5" max="5" width="16" customWidth="1"/>
    <col min="6" max="6" width="12.59765625" customWidth="1"/>
    <col min="11" max="11" width="20.5" customWidth="1"/>
    <col min="12" max="12" width="19.296875" customWidth="1"/>
  </cols>
  <sheetData>
    <row r="1" spans="1:12" x14ac:dyDescent="0.3">
      <c r="A1" s="7" t="s">
        <v>0</v>
      </c>
      <c r="B1" s="8" t="s">
        <v>1</v>
      </c>
      <c r="C1" s="8" t="s">
        <v>3</v>
      </c>
      <c r="D1" s="8" t="s">
        <v>2</v>
      </c>
      <c r="E1" s="8" t="s">
        <v>13</v>
      </c>
      <c r="F1" s="10" t="s">
        <v>5</v>
      </c>
    </row>
    <row r="2" spans="1:12" x14ac:dyDescent="0.3">
      <c r="A2" s="11">
        <v>44319</v>
      </c>
      <c r="B2" s="12">
        <v>1666.25</v>
      </c>
      <c r="C2" s="20">
        <v>3.3399999999999999E-2</v>
      </c>
      <c r="D2" s="12"/>
      <c r="E2" s="12"/>
      <c r="F2" s="13"/>
      <c r="G2">
        <v>0</v>
      </c>
    </row>
    <row r="3" spans="1:12" x14ac:dyDescent="0.3">
      <c r="A3" s="11">
        <v>44323</v>
      </c>
      <c r="B3" s="12">
        <v>1640.599976</v>
      </c>
      <c r="C3" s="21">
        <v>3.3599999999999998E-2</v>
      </c>
      <c r="D3" s="12">
        <f>(B3-B2)/B2*100</f>
        <v>-1.5393862865716448</v>
      </c>
      <c r="E3" s="14">
        <f>D3-C3</f>
        <v>-1.5729862865716449</v>
      </c>
      <c r="F3" s="13">
        <f>E3/$L$17</f>
        <v>-0.3323085869730964</v>
      </c>
      <c r="G3">
        <v>1</v>
      </c>
    </row>
    <row r="4" spans="1:12" x14ac:dyDescent="0.3">
      <c r="A4" s="11">
        <v>44326</v>
      </c>
      <c r="B4" s="12">
        <v>1677.6999510000001</v>
      </c>
      <c r="C4" s="20">
        <v>3.3799999999999997E-2</v>
      </c>
      <c r="D4" s="12"/>
      <c r="E4" s="14"/>
      <c r="F4" s="13"/>
      <c r="G4">
        <v>2</v>
      </c>
    </row>
    <row r="5" spans="1:12" x14ac:dyDescent="0.3">
      <c r="A5" s="11">
        <v>44330</v>
      </c>
      <c r="B5" s="12">
        <v>1694.75</v>
      </c>
      <c r="C5" s="21">
        <v>3.39E-2</v>
      </c>
      <c r="D5" s="12">
        <f t="shared" ref="D5:D53" si="0">(B5-B4)/B4*100</f>
        <v>1.0162752278699889</v>
      </c>
      <c r="E5" s="14">
        <f t="shared" ref="E5:E53" si="1">D5-C5</f>
        <v>0.98237522786998888</v>
      </c>
      <c r="F5" s="13">
        <f t="shared" ref="F5:F53" si="2">E5/$L$17</f>
        <v>0.20753628091848003</v>
      </c>
      <c r="G5">
        <v>3</v>
      </c>
      <c r="K5" s="25" t="s">
        <v>6</v>
      </c>
      <c r="L5" s="26"/>
    </row>
    <row r="6" spans="1:12" x14ac:dyDescent="0.3">
      <c r="A6" s="11">
        <v>44333</v>
      </c>
      <c r="B6" s="12">
        <v>1703.75</v>
      </c>
      <c r="C6" s="20">
        <v>3.4000000000000002E-2</v>
      </c>
      <c r="D6" s="12"/>
      <c r="E6" s="14"/>
      <c r="F6" s="13"/>
      <c r="G6">
        <v>4</v>
      </c>
      <c r="K6" s="4" t="s">
        <v>7</v>
      </c>
      <c r="L6" s="4">
        <f>AVERAGE(D3,D5,D7,D9,D11,D13,D15,D17,D19,D21,D23,D25,D27,D29,D31,D33,D35,D37,D39,D41,D43,D45,D47,D49,D51,D53)</f>
        <v>0.87580480659710436</v>
      </c>
    </row>
    <row r="7" spans="1:12" x14ac:dyDescent="0.3">
      <c r="A7" s="11">
        <v>44337</v>
      </c>
      <c r="B7" s="12">
        <v>1692.5</v>
      </c>
      <c r="C7" s="21">
        <v>3.39E-2</v>
      </c>
      <c r="D7" s="12">
        <f t="shared" si="0"/>
        <v>-0.66030814380044023</v>
      </c>
      <c r="E7" s="14">
        <f t="shared" si="1"/>
        <v>-0.69420814380044027</v>
      </c>
      <c r="F7" s="13">
        <f t="shared" si="2"/>
        <v>-0.1466581935906999</v>
      </c>
      <c r="G7">
        <v>5</v>
      </c>
      <c r="K7" s="4" t="s">
        <v>8</v>
      </c>
      <c r="L7" s="4">
        <f>MAX(D3:D53)</f>
        <v>15.721668635907546</v>
      </c>
    </row>
    <row r="8" spans="1:12" x14ac:dyDescent="0.3">
      <c r="A8" s="11">
        <v>44340</v>
      </c>
      <c r="B8" s="12">
        <v>1683.099976</v>
      </c>
      <c r="C8" s="20">
        <v>3.3799999999999997E-2</v>
      </c>
      <c r="D8" s="12"/>
      <c r="E8" s="14"/>
      <c r="F8" s="13"/>
      <c r="G8">
        <v>6</v>
      </c>
      <c r="K8" s="4" t="s">
        <v>9</v>
      </c>
      <c r="L8" s="4">
        <f>MIN(D3:D53)</f>
        <v>-5.3410371994996115</v>
      </c>
    </row>
    <row r="9" spans="1:12" x14ac:dyDescent="0.3">
      <c r="A9" s="11">
        <v>44344</v>
      </c>
      <c r="B9" s="12">
        <v>1776.099976</v>
      </c>
      <c r="C9" s="21">
        <v>3.4099999999999998E-2</v>
      </c>
      <c r="D9" s="12">
        <f t="shared" si="0"/>
        <v>5.5255184674781317</v>
      </c>
      <c r="E9" s="14">
        <f t="shared" si="1"/>
        <v>5.4914184674781321</v>
      </c>
      <c r="F9" s="13">
        <f t="shared" si="2"/>
        <v>1.1601153341157933</v>
      </c>
      <c r="G9">
        <v>7</v>
      </c>
      <c r="K9" s="4" t="s">
        <v>10</v>
      </c>
      <c r="L9" s="4">
        <f>_xlfn.STDEV.S(D3,D5,D7,D9,D11,D13,D15,D17,D19,D21,D23,D25,D27,D29,D31,D33,D35,D37,D39,D41,D43,D45,D47,D49,D51,D53)</f>
        <v>4.7333708514867245</v>
      </c>
    </row>
    <row r="10" spans="1:12" x14ac:dyDescent="0.3">
      <c r="A10" s="11">
        <v>44347</v>
      </c>
      <c r="B10" s="12">
        <v>1758.900024</v>
      </c>
      <c r="C10" s="20">
        <v>3.4099999999999998E-2</v>
      </c>
      <c r="D10" s="12"/>
      <c r="E10" s="14"/>
      <c r="F10" s="13"/>
      <c r="G10">
        <v>8</v>
      </c>
      <c r="K10" s="4"/>
      <c r="L10" s="4"/>
    </row>
    <row r="11" spans="1:12" x14ac:dyDescent="0.3">
      <c r="A11" s="11">
        <v>44351</v>
      </c>
      <c r="B11" s="12">
        <v>1754.4499510000001</v>
      </c>
      <c r="C11" s="21">
        <v>3.44E-2</v>
      </c>
      <c r="D11" s="12">
        <f t="shared" si="0"/>
        <v>-0.25300318035585939</v>
      </c>
      <c r="E11" s="14">
        <f t="shared" si="1"/>
        <v>-0.28740318035585938</v>
      </c>
      <c r="F11" s="13">
        <f t="shared" si="2"/>
        <v>-6.0716705270068207E-2</v>
      </c>
      <c r="G11">
        <v>9</v>
      </c>
      <c r="K11" s="4"/>
      <c r="L11" s="4"/>
    </row>
    <row r="12" spans="1:12" x14ac:dyDescent="0.3">
      <c r="A12" s="11">
        <v>44354</v>
      </c>
      <c r="B12" s="12">
        <v>1755.4499510000001</v>
      </c>
      <c r="C12" s="20">
        <v>3.4200000000000001E-2</v>
      </c>
      <c r="D12" s="12"/>
      <c r="E12" s="14"/>
      <c r="F12" s="13"/>
      <c r="G12">
        <v>10</v>
      </c>
      <c r="K12" s="4"/>
      <c r="L12" s="4"/>
    </row>
    <row r="13" spans="1:12" x14ac:dyDescent="0.3">
      <c r="A13" s="11">
        <v>44358</v>
      </c>
      <c r="B13" s="12">
        <v>1791.650024</v>
      </c>
      <c r="C13" s="21">
        <v>3.4099999999999998E-2</v>
      </c>
      <c r="D13" s="12">
        <f t="shared" si="0"/>
        <v>2.0621535224845595</v>
      </c>
      <c r="E13" s="14">
        <f t="shared" si="1"/>
        <v>2.0280535224845595</v>
      </c>
      <c r="F13" s="13">
        <f t="shared" si="2"/>
        <v>0.42844594775935374</v>
      </c>
      <c r="G13">
        <v>11</v>
      </c>
      <c r="K13" s="25" t="s">
        <v>11</v>
      </c>
      <c r="L13" s="26"/>
    </row>
    <row r="14" spans="1:12" x14ac:dyDescent="0.3">
      <c r="A14" s="11">
        <v>44361</v>
      </c>
      <c r="B14" s="12">
        <v>1776.400024</v>
      </c>
      <c r="C14" s="20">
        <v>3.4200000000000001E-2</v>
      </c>
      <c r="D14" s="12"/>
      <c r="E14" s="14"/>
      <c r="F14" s="13"/>
      <c r="G14">
        <v>12</v>
      </c>
      <c r="K14" s="4" t="s">
        <v>7</v>
      </c>
      <c r="L14" s="22">
        <f>AVERAGE(E3,E5,E7,E9,E11,E13,E15,E17,E19,E21,E23,E25,E27,E29,E31,E33,E35,E37,E39,E41,E43,E45,E47,E49,E51,E53)</f>
        <v>0.84173942198172003</v>
      </c>
    </row>
    <row r="15" spans="1:12" x14ac:dyDescent="0.3">
      <c r="A15" s="11">
        <v>44365</v>
      </c>
      <c r="B15" s="12">
        <v>1702.6999510000001</v>
      </c>
      <c r="C15" s="21">
        <v>3.4799999999999998E-2</v>
      </c>
      <c r="D15" s="12">
        <f t="shared" si="0"/>
        <v>-4.1488444046542057</v>
      </c>
      <c r="E15" s="14">
        <f t="shared" si="1"/>
        <v>-4.1836444046542054</v>
      </c>
      <c r="F15" s="13">
        <f t="shared" si="2"/>
        <v>-0.88383539791605037</v>
      </c>
      <c r="G15">
        <v>13</v>
      </c>
      <c r="K15" s="4" t="s">
        <v>8</v>
      </c>
      <c r="L15" s="22">
        <f>MAX(E3:E53)</f>
        <v>15.688668635907547</v>
      </c>
    </row>
    <row r="16" spans="1:12" x14ac:dyDescent="0.3">
      <c r="A16" s="11">
        <v>44368</v>
      </c>
      <c r="B16" s="12">
        <v>1719</v>
      </c>
      <c r="C16" s="20">
        <v>3.4500000000000003E-2</v>
      </c>
      <c r="D16" s="12"/>
      <c r="E16" s="14"/>
      <c r="F16" s="13"/>
      <c r="G16">
        <v>14</v>
      </c>
      <c r="K16" s="4" t="s">
        <v>9</v>
      </c>
      <c r="L16" s="22">
        <f>MIN(E3:E53)</f>
        <v>-5.3751371994996111</v>
      </c>
    </row>
    <row r="17" spans="1:12" x14ac:dyDescent="0.3">
      <c r="A17" s="11">
        <v>44372</v>
      </c>
      <c r="B17" s="12">
        <v>1728.1999510000001</v>
      </c>
      <c r="C17" s="21">
        <v>3.4200000000000001E-2</v>
      </c>
      <c r="D17" s="12">
        <f t="shared" si="0"/>
        <v>0.53519203025014872</v>
      </c>
      <c r="E17" s="14">
        <f t="shared" si="1"/>
        <v>0.50099203025014871</v>
      </c>
      <c r="F17" s="13">
        <f t="shared" si="2"/>
        <v>0.10583941835886237</v>
      </c>
      <c r="G17">
        <v>15</v>
      </c>
      <c r="K17" s="4" t="s">
        <v>10</v>
      </c>
      <c r="L17" s="4">
        <f>_xlfn.STDEV.S(E3,E5,E7,E9,E11,E13,E15,E17,E19,E21,E23,E25,E27,E29,E31,E33,E35,E37,E39,E41,E43,E45,E47,E49,E51,E53)</f>
        <v>4.7335108036163787</v>
      </c>
    </row>
    <row r="18" spans="1:12" x14ac:dyDescent="0.3">
      <c r="A18" s="11">
        <v>44375</v>
      </c>
      <c r="B18" s="12">
        <v>1729.599976</v>
      </c>
      <c r="C18" s="20">
        <v>3.44E-2</v>
      </c>
      <c r="D18" s="12"/>
      <c r="E18" s="14"/>
      <c r="F18" s="13"/>
      <c r="G18">
        <v>16</v>
      </c>
      <c r="K18" s="4"/>
      <c r="L18" s="4"/>
    </row>
    <row r="19" spans="1:12" x14ac:dyDescent="0.3">
      <c r="A19" s="11">
        <v>44379</v>
      </c>
      <c r="B19" s="12">
        <v>1719.9499510000001</v>
      </c>
      <c r="C19" s="21">
        <v>3.4099999999999998E-2</v>
      </c>
      <c r="D19" s="12">
        <f t="shared" si="0"/>
        <v>-0.55793392309806067</v>
      </c>
      <c r="E19" s="14">
        <f t="shared" si="1"/>
        <v>-0.59203392309806069</v>
      </c>
      <c r="F19" s="13">
        <f t="shared" si="2"/>
        <v>-0.12507289993840295</v>
      </c>
      <c r="G19">
        <v>17</v>
      </c>
      <c r="K19" s="25" t="s">
        <v>12</v>
      </c>
      <c r="L19" s="26"/>
    </row>
    <row r="20" spans="1:12" x14ac:dyDescent="0.3">
      <c r="A20" s="11">
        <v>44382</v>
      </c>
      <c r="B20" s="12">
        <v>1755.9499510000001</v>
      </c>
      <c r="C20" s="20">
        <v>3.4099999999999998E-2</v>
      </c>
      <c r="D20" s="12"/>
      <c r="E20" s="14"/>
      <c r="F20" s="13"/>
      <c r="G20">
        <v>18</v>
      </c>
      <c r="K20" s="4" t="s">
        <v>7</v>
      </c>
      <c r="L20" s="4">
        <f>AVERAGE(F3,F5,F7,F9,F11,F13,F15,F17,F19,F21,F23,F25,F27,F29,F31,F33,F35,F37,F39,F41,F43,F45,F47,F49,F51,F53)</f>
        <v>0.17782560490590515</v>
      </c>
    </row>
    <row r="21" spans="1:12" x14ac:dyDescent="0.3">
      <c r="A21" s="11">
        <v>44386</v>
      </c>
      <c r="B21" s="12">
        <v>1809.3000489999999</v>
      </c>
      <c r="C21" s="21">
        <v>3.4599999999999999E-2</v>
      </c>
      <c r="D21" s="12">
        <f t="shared" si="0"/>
        <v>3.0382470735921272</v>
      </c>
      <c r="E21" s="14">
        <f t="shared" si="1"/>
        <v>3.003647073592127</v>
      </c>
      <c r="F21" s="13">
        <f t="shared" si="2"/>
        <v>0.6345495337831184</v>
      </c>
      <c r="G21">
        <v>19</v>
      </c>
    </row>
    <row r="22" spans="1:12" x14ac:dyDescent="0.3">
      <c r="A22" s="11">
        <v>44389</v>
      </c>
      <c r="B22" s="12">
        <v>1812.5</v>
      </c>
      <c r="C22" s="20">
        <v>3.4300000000000004E-2</v>
      </c>
      <c r="D22" s="12"/>
      <c r="E22" s="14"/>
      <c r="F22" s="13"/>
      <c r="G22">
        <v>20</v>
      </c>
    </row>
    <row r="23" spans="1:12" x14ac:dyDescent="0.3">
      <c r="A23" s="11">
        <v>44393</v>
      </c>
      <c r="B23" s="12">
        <v>1809.0500489999999</v>
      </c>
      <c r="C23" s="21">
        <v>3.44E-2</v>
      </c>
      <c r="D23" s="12">
        <f t="shared" si="0"/>
        <v>-0.19034212413793411</v>
      </c>
      <c r="E23" s="14">
        <f t="shared" si="1"/>
        <v>-0.2247421241379341</v>
      </c>
      <c r="F23" s="13">
        <f t="shared" si="2"/>
        <v>-4.747895028912414E-2</v>
      </c>
      <c r="G23">
        <v>21</v>
      </c>
    </row>
    <row r="24" spans="1:12" x14ac:dyDescent="0.3">
      <c r="A24" s="11">
        <v>44396</v>
      </c>
      <c r="B24" s="12">
        <v>1765.900024</v>
      </c>
      <c r="C24" s="20">
        <v>3.44E-2</v>
      </c>
      <c r="D24" s="12"/>
      <c r="E24" s="14"/>
      <c r="F24" s="13"/>
      <c r="G24">
        <v>22</v>
      </c>
    </row>
    <row r="25" spans="1:12" x14ac:dyDescent="0.3">
      <c r="A25" s="11">
        <v>44400</v>
      </c>
      <c r="B25" s="12">
        <v>1727.099976</v>
      </c>
      <c r="C25" s="21">
        <v>3.4200000000000001E-2</v>
      </c>
      <c r="D25" s="12">
        <f t="shared" si="0"/>
        <v>-2.1971825965613134</v>
      </c>
      <c r="E25" s="14">
        <f t="shared" si="1"/>
        <v>-2.2313825965613132</v>
      </c>
      <c r="F25" s="13">
        <f t="shared" si="2"/>
        <v>-0.47140118384361729</v>
      </c>
      <c r="G25">
        <v>23</v>
      </c>
    </row>
    <row r="26" spans="1:12" x14ac:dyDescent="0.3">
      <c r="A26" s="11">
        <v>44403</v>
      </c>
      <c r="B26" s="12">
        <v>1740.3000489999999</v>
      </c>
      <c r="C26" s="20">
        <v>3.4099999999999998E-2</v>
      </c>
      <c r="D26" s="12"/>
      <c r="E26" s="14"/>
      <c r="F26" s="13"/>
      <c r="G26">
        <v>24</v>
      </c>
    </row>
    <row r="27" spans="1:12" x14ac:dyDescent="0.3">
      <c r="A27" s="11">
        <v>44407</v>
      </c>
      <c r="B27" s="12">
        <v>1647.349976</v>
      </c>
      <c r="C27" s="21">
        <v>3.4099999999999998E-2</v>
      </c>
      <c r="D27" s="12">
        <f t="shared" si="0"/>
        <v>-5.3410371994996115</v>
      </c>
      <c r="E27" s="14">
        <f t="shared" si="1"/>
        <v>-5.3751371994996111</v>
      </c>
      <c r="F27" s="13">
        <f t="shared" si="2"/>
        <v>-1.1355497901035809</v>
      </c>
      <c r="G27">
        <v>25</v>
      </c>
    </row>
    <row r="28" spans="1:12" x14ac:dyDescent="0.3">
      <c r="A28" s="11">
        <v>44410</v>
      </c>
      <c r="B28" s="12">
        <v>1663.150024</v>
      </c>
      <c r="C28" s="20">
        <v>3.4099999999999998E-2</v>
      </c>
      <c r="D28" s="12"/>
      <c r="E28" s="14"/>
      <c r="F28" s="13"/>
      <c r="G28">
        <v>26</v>
      </c>
    </row>
    <row r="29" spans="1:12" x14ac:dyDescent="0.3">
      <c r="A29" s="11">
        <v>44414</v>
      </c>
      <c r="B29" s="12">
        <v>1646.5</v>
      </c>
      <c r="C29" s="21">
        <v>3.39E-2</v>
      </c>
      <c r="D29" s="12">
        <f t="shared" si="0"/>
        <v>-1.0011137756505861</v>
      </c>
      <c r="E29" s="14">
        <f t="shared" si="1"/>
        <v>-1.0350137756505862</v>
      </c>
      <c r="F29" s="13">
        <f t="shared" si="2"/>
        <v>-0.21865668392683096</v>
      </c>
      <c r="G29">
        <v>27</v>
      </c>
    </row>
    <row r="30" spans="1:12" x14ac:dyDescent="0.3">
      <c r="A30" s="11">
        <v>44417</v>
      </c>
      <c r="B30" s="12">
        <v>1662.8000489999999</v>
      </c>
      <c r="C30" s="20">
        <v>3.3799999999999997E-2</v>
      </c>
      <c r="D30" s="12"/>
      <c r="E30" s="14"/>
      <c r="F30" s="13"/>
      <c r="G30">
        <v>28</v>
      </c>
    </row>
    <row r="31" spans="1:12" x14ac:dyDescent="0.3">
      <c r="A31" s="11">
        <v>44421</v>
      </c>
      <c r="B31" s="12">
        <v>1676.599976</v>
      </c>
      <c r="C31" s="21">
        <v>3.3599999999999998E-2</v>
      </c>
      <c r="D31" s="12">
        <f t="shared" si="0"/>
        <v>0.82992101234897331</v>
      </c>
      <c r="E31" s="14">
        <f t="shared" si="1"/>
        <v>0.79632101234897334</v>
      </c>
      <c r="F31" s="13">
        <f t="shared" si="2"/>
        <v>0.16823052600631819</v>
      </c>
      <c r="G31">
        <v>29</v>
      </c>
    </row>
    <row r="32" spans="1:12" x14ac:dyDescent="0.3">
      <c r="A32" s="11">
        <v>44424</v>
      </c>
      <c r="B32" s="12">
        <v>1692.400024</v>
      </c>
      <c r="C32" s="20">
        <f>AVERAGE(C27:C31)</f>
        <v>3.39E-2</v>
      </c>
      <c r="D32" s="12"/>
      <c r="E32" s="14"/>
      <c r="F32" s="13"/>
      <c r="G32">
        <v>30</v>
      </c>
    </row>
    <row r="33" spans="1:7" x14ac:dyDescent="0.3">
      <c r="A33" s="11">
        <v>44428</v>
      </c>
      <c r="B33" s="12">
        <v>1658.5</v>
      </c>
      <c r="C33" s="21">
        <v>3.3500000000000002E-2</v>
      </c>
      <c r="D33" s="12">
        <f t="shared" si="0"/>
        <v>-2.0030739493773506</v>
      </c>
      <c r="E33" s="14">
        <f t="shared" si="1"/>
        <v>-2.0365739493773507</v>
      </c>
      <c r="F33" s="13">
        <f t="shared" si="2"/>
        <v>-0.43024597045842133</v>
      </c>
      <c r="G33">
        <v>31</v>
      </c>
    </row>
    <row r="34" spans="1:7" x14ac:dyDescent="0.3">
      <c r="A34" s="11">
        <v>44431</v>
      </c>
      <c r="B34" s="12">
        <v>1671.4499510000001</v>
      </c>
      <c r="C34" s="20">
        <v>3.3399999999999999E-2</v>
      </c>
      <c r="D34" s="12"/>
      <c r="E34" s="14"/>
      <c r="F34" s="13"/>
      <c r="G34">
        <v>32</v>
      </c>
    </row>
    <row r="35" spans="1:7" x14ac:dyDescent="0.3">
      <c r="A35" s="11">
        <v>44435</v>
      </c>
      <c r="B35" s="12">
        <v>1776.849976</v>
      </c>
      <c r="C35" s="21">
        <v>3.3099999999999997E-2</v>
      </c>
      <c r="D35" s="12">
        <f t="shared" si="0"/>
        <v>6.3059037416550154</v>
      </c>
      <c r="E35" s="14">
        <f t="shared" si="1"/>
        <v>6.2728037416550153</v>
      </c>
      <c r="F35" s="13">
        <f t="shared" si="2"/>
        <v>1.3251905407847859</v>
      </c>
      <c r="G35">
        <v>33</v>
      </c>
    </row>
    <row r="36" spans="1:7" x14ac:dyDescent="0.3">
      <c r="A36" s="11">
        <v>44438</v>
      </c>
      <c r="B36" s="12">
        <v>1819.25</v>
      </c>
      <c r="C36" s="20">
        <v>3.3099999999999997E-2</v>
      </c>
      <c r="D36" s="12"/>
      <c r="E36" s="14"/>
      <c r="F36" s="13"/>
      <c r="G36">
        <v>34</v>
      </c>
    </row>
    <row r="37" spans="1:7" x14ac:dyDescent="0.3">
      <c r="A37" s="11">
        <v>44442</v>
      </c>
      <c r="B37" s="12">
        <v>1965.650024</v>
      </c>
      <c r="C37" s="21">
        <v>3.3099999999999997E-2</v>
      </c>
      <c r="D37" s="12">
        <f t="shared" si="0"/>
        <v>8.0472735467912617</v>
      </c>
      <c r="E37" s="14">
        <f t="shared" si="1"/>
        <v>8.0141735467912625</v>
      </c>
      <c r="F37" s="13">
        <f t="shared" si="2"/>
        <v>1.693071776802215</v>
      </c>
      <c r="G37">
        <v>35</v>
      </c>
    </row>
    <row r="38" spans="1:7" x14ac:dyDescent="0.3">
      <c r="A38" s="23">
        <v>44445</v>
      </c>
      <c r="B38" s="12">
        <v>1968.6999510000001</v>
      </c>
      <c r="C38" s="20">
        <v>3.3000000000000002E-2</v>
      </c>
      <c r="D38" s="12"/>
      <c r="E38" s="14"/>
      <c r="F38" s="13"/>
      <c r="G38">
        <v>36</v>
      </c>
    </row>
    <row r="39" spans="1:7" x14ac:dyDescent="0.3">
      <c r="A39" s="11">
        <v>44448</v>
      </c>
      <c r="B39" s="12">
        <v>1911.599976</v>
      </c>
      <c r="C39" s="21">
        <v>3.3099999999999997E-2</v>
      </c>
      <c r="D39" s="12">
        <f t="shared" si="0"/>
        <v>-2.9003899233601436</v>
      </c>
      <c r="E39" s="14">
        <f t="shared" si="1"/>
        <v>-2.9334899233601437</v>
      </c>
      <c r="F39" s="13">
        <f t="shared" si="2"/>
        <v>-0.61972815634411815</v>
      </c>
      <c r="G39">
        <v>37</v>
      </c>
    </row>
    <row r="40" spans="1:7" x14ac:dyDescent="0.3">
      <c r="A40" s="11">
        <v>44452</v>
      </c>
      <c r="B40" s="12">
        <v>1897.6999510000001</v>
      </c>
      <c r="C40" s="20">
        <v>3.3099999999999997E-2</v>
      </c>
      <c r="D40" s="12"/>
      <c r="E40" s="14"/>
      <c r="F40" s="13"/>
      <c r="G40">
        <v>38</v>
      </c>
    </row>
    <row r="41" spans="1:7" x14ac:dyDescent="0.3">
      <c r="A41" s="11">
        <v>44456</v>
      </c>
      <c r="B41" s="12">
        <v>2196.0500489999999</v>
      </c>
      <c r="C41" s="21">
        <v>3.3000000000000002E-2</v>
      </c>
      <c r="D41" s="12">
        <f t="shared" si="0"/>
        <v>15.721668635907546</v>
      </c>
      <c r="E41" s="14">
        <f t="shared" si="1"/>
        <v>15.688668635907547</v>
      </c>
      <c r="F41" s="13">
        <f t="shared" si="2"/>
        <v>3.3143831897291713</v>
      </c>
      <c r="G41">
        <v>39</v>
      </c>
    </row>
    <row r="42" spans="1:7" x14ac:dyDescent="0.3">
      <c r="A42" s="11">
        <v>44459</v>
      </c>
      <c r="B42" s="12">
        <v>2169.5</v>
      </c>
      <c r="C42" s="20">
        <v>3.3000000000000002E-2</v>
      </c>
      <c r="D42" s="12"/>
      <c r="E42" s="14"/>
      <c r="F42" s="13"/>
      <c r="G42">
        <v>40</v>
      </c>
    </row>
    <row r="43" spans="1:7" x14ac:dyDescent="0.3">
      <c r="A43" s="11">
        <v>44463</v>
      </c>
      <c r="B43" s="12">
        <v>2138.6999510000001</v>
      </c>
      <c r="C43" s="21">
        <v>3.3700000000000001E-2</v>
      </c>
      <c r="D43" s="12">
        <f t="shared" si="0"/>
        <v>-1.4196842129522906</v>
      </c>
      <c r="E43" s="14">
        <f t="shared" si="1"/>
        <v>-1.4533842129522907</v>
      </c>
      <c r="F43" s="13">
        <f t="shared" si="2"/>
        <v>-0.3070414906081787</v>
      </c>
      <c r="G43">
        <v>41</v>
      </c>
    </row>
    <row r="44" spans="1:7" x14ac:dyDescent="0.3">
      <c r="A44" s="11">
        <v>44466</v>
      </c>
      <c r="B44" s="12">
        <v>2082.1000979999999</v>
      </c>
      <c r="C44" s="20">
        <v>3.3799999999999997E-2</v>
      </c>
      <c r="D44" s="12"/>
      <c r="E44" s="14"/>
      <c r="F44" s="13"/>
      <c r="G44">
        <v>42</v>
      </c>
    </row>
    <row r="45" spans="1:7" x14ac:dyDescent="0.3">
      <c r="A45" s="11">
        <v>44470</v>
      </c>
      <c r="B45" s="12">
        <v>1976.0500489999999</v>
      </c>
      <c r="C45" s="21">
        <v>3.4700000000000002E-2</v>
      </c>
      <c r="D45" s="12">
        <f t="shared" si="0"/>
        <v>-5.0934174155156278</v>
      </c>
      <c r="E45" s="14">
        <f t="shared" si="1"/>
        <v>-5.1281174155156277</v>
      </c>
      <c r="F45" s="13">
        <f t="shared" si="2"/>
        <v>-1.0833644684190371</v>
      </c>
      <c r="G45">
        <v>43</v>
      </c>
    </row>
    <row r="46" spans="1:7" x14ac:dyDescent="0.3">
      <c r="A46" s="11">
        <v>44473</v>
      </c>
      <c r="B46" s="12">
        <v>1993.150024</v>
      </c>
      <c r="C46" s="20">
        <v>3.4599999999999999E-2</v>
      </c>
      <c r="D46" s="12"/>
      <c r="E46" s="14"/>
      <c r="F46" s="13"/>
      <c r="G46">
        <v>44</v>
      </c>
    </row>
    <row r="47" spans="1:7" x14ac:dyDescent="0.3">
      <c r="A47" s="11">
        <v>44477</v>
      </c>
      <c r="B47" s="12">
        <v>1962.5</v>
      </c>
      <c r="C47" s="21">
        <v>3.4599999999999999E-2</v>
      </c>
      <c r="D47" s="12">
        <f t="shared" si="0"/>
        <v>-1.5377680370737628</v>
      </c>
      <c r="E47" s="14">
        <f t="shared" si="1"/>
        <v>-1.5723680370737627</v>
      </c>
      <c r="F47" s="13">
        <f t="shared" si="2"/>
        <v>-0.3321779757790943</v>
      </c>
      <c r="G47">
        <v>45</v>
      </c>
    </row>
    <row r="48" spans="1:7" x14ac:dyDescent="0.3">
      <c r="A48" s="23">
        <v>44480</v>
      </c>
      <c r="B48" s="12">
        <v>2048.1999510000001</v>
      </c>
      <c r="C48" s="20">
        <v>3.4300000000000004E-2</v>
      </c>
      <c r="D48" s="12"/>
      <c r="E48" s="14"/>
      <c r="F48" s="13"/>
      <c r="G48">
        <v>46</v>
      </c>
    </row>
    <row r="49" spans="1:7" x14ac:dyDescent="0.3">
      <c r="A49" s="11">
        <v>44483</v>
      </c>
      <c r="B49" s="12">
        <v>2073.1999510000001</v>
      </c>
      <c r="C49" s="21">
        <v>3.4099999999999998E-2</v>
      </c>
      <c r="D49" s="12">
        <f t="shared" si="0"/>
        <v>1.2205839565514176</v>
      </c>
      <c r="E49" s="14">
        <f t="shared" si="1"/>
        <v>1.1864839565514176</v>
      </c>
      <c r="F49" s="13">
        <f t="shared" si="2"/>
        <v>0.25065622658871928</v>
      </c>
      <c r="G49">
        <v>47</v>
      </c>
    </row>
    <row r="50" spans="1:7" x14ac:dyDescent="0.3">
      <c r="A50" s="11">
        <v>44487</v>
      </c>
      <c r="B50" s="12">
        <v>2052.8500979999999</v>
      </c>
      <c r="C50" s="20">
        <v>3.4099999999999998E-2</v>
      </c>
      <c r="D50" s="12"/>
      <c r="E50" s="14"/>
      <c r="F50" s="13"/>
      <c r="G50">
        <v>48</v>
      </c>
    </row>
    <row r="51" spans="1:7" x14ac:dyDescent="0.3">
      <c r="A51" s="11">
        <v>44491</v>
      </c>
      <c r="B51" s="12">
        <v>2018.6999510000001</v>
      </c>
      <c r="C51" s="21">
        <v>3.5000000000000003E-2</v>
      </c>
      <c r="D51" s="12">
        <f t="shared" si="0"/>
        <v>-1.6635480122621129</v>
      </c>
      <c r="E51" s="14">
        <f t="shared" si="1"/>
        <v>-1.6985480122621128</v>
      </c>
      <c r="F51" s="13">
        <f t="shared" si="2"/>
        <v>-0.35883471755561025</v>
      </c>
      <c r="G51">
        <v>49</v>
      </c>
    </row>
    <row r="52" spans="1:7" x14ac:dyDescent="0.3">
      <c r="A52" s="11">
        <v>44494</v>
      </c>
      <c r="B52" s="12">
        <v>1996.0500489999999</v>
      </c>
      <c r="C52" s="20">
        <v>3.5099999999999999E-2</v>
      </c>
      <c r="D52" s="12"/>
      <c r="E52" s="14"/>
      <c r="F52" s="13"/>
      <c r="G52">
        <v>50</v>
      </c>
    </row>
    <row r="53" spans="1:7" x14ac:dyDescent="0.3">
      <c r="A53" s="15">
        <v>44498</v>
      </c>
      <c r="B53" s="16">
        <v>2175.1999510000001</v>
      </c>
      <c r="C53" s="24">
        <v>3.5900000000000001E-2</v>
      </c>
      <c r="D53" s="16">
        <f t="shared" si="0"/>
        <v>8.975220941466489</v>
      </c>
      <c r="E53" s="18">
        <f t="shared" si="1"/>
        <v>8.9393209414664891</v>
      </c>
      <c r="F53" s="19">
        <f t="shared" si="2"/>
        <v>1.8885181237226485</v>
      </c>
      <c r="G53">
        <v>51</v>
      </c>
    </row>
  </sheetData>
  <mergeCells count="3">
    <mergeCell ref="K5:L5"/>
    <mergeCell ref="K13:L13"/>
    <mergeCell ref="K19:L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abSelected="1" workbookViewId="0">
      <selection sqref="A1:F13"/>
    </sheetView>
  </sheetViews>
  <sheetFormatPr defaultRowHeight="14.4" x14ac:dyDescent="0.3"/>
  <cols>
    <col min="1" max="1" width="9.8984375" customWidth="1"/>
    <col min="2" max="2" width="9.796875" customWidth="1"/>
    <col min="4" max="4" width="18.19921875" customWidth="1"/>
    <col min="5" max="5" width="16" customWidth="1"/>
    <col min="6" max="6" width="12.3984375" customWidth="1"/>
    <col min="11" max="11" width="19.8984375" customWidth="1"/>
    <col min="12" max="12" width="17.19921875" customWidth="1"/>
  </cols>
  <sheetData>
    <row r="1" spans="1:12" x14ac:dyDescent="0.3">
      <c r="A1" s="7" t="s">
        <v>0</v>
      </c>
      <c r="B1" s="8" t="s">
        <v>1</v>
      </c>
      <c r="C1" s="8" t="s">
        <v>3</v>
      </c>
      <c r="D1" s="8" t="s">
        <v>2</v>
      </c>
      <c r="E1" s="8" t="s">
        <v>13</v>
      </c>
      <c r="F1" s="10" t="s">
        <v>5</v>
      </c>
    </row>
    <row r="2" spans="1:12" x14ac:dyDescent="0.3">
      <c r="A2" s="11">
        <v>44319</v>
      </c>
      <c r="B2" s="12">
        <v>1666.25</v>
      </c>
      <c r="C2" s="1">
        <v>3.3399999999999999E-2</v>
      </c>
      <c r="D2" s="12"/>
      <c r="E2" s="12"/>
      <c r="F2" s="13"/>
    </row>
    <row r="3" spans="1:12" x14ac:dyDescent="0.3">
      <c r="A3" s="11">
        <v>44347</v>
      </c>
      <c r="B3" s="12">
        <v>1758.900024</v>
      </c>
      <c r="C3" s="2">
        <v>3.4099999999999998E-2</v>
      </c>
      <c r="D3" s="12">
        <f>(B3-B2)/B2*100</f>
        <v>5.560391537884473</v>
      </c>
      <c r="E3" s="14">
        <f>D3-C3</f>
        <v>5.5262915378844735</v>
      </c>
      <c r="F3" s="13">
        <f>E3/$L$15</f>
        <v>0.75231512805139789</v>
      </c>
      <c r="K3" s="25" t="s">
        <v>6</v>
      </c>
      <c r="L3" s="26"/>
    </row>
    <row r="4" spans="1:12" x14ac:dyDescent="0.3">
      <c r="A4" s="11">
        <v>44348</v>
      </c>
      <c r="B4" s="12">
        <v>1745.6999510000001</v>
      </c>
      <c r="C4" s="3">
        <v>3.4200000000000001E-2</v>
      </c>
      <c r="D4" s="12"/>
      <c r="E4" s="14"/>
      <c r="F4" s="13"/>
      <c r="K4" s="4" t="s">
        <v>7</v>
      </c>
      <c r="L4" s="4">
        <f>AVERAGE(D3,D5,D7,D9,D11,D13)</f>
        <v>4.7554953477086732</v>
      </c>
    </row>
    <row r="5" spans="1:12" x14ac:dyDescent="0.3">
      <c r="A5" s="11">
        <v>44377</v>
      </c>
      <c r="B5" s="12">
        <v>1716.9499510000001</v>
      </c>
      <c r="C5" s="2">
        <v>3.4000000000000002E-2</v>
      </c>
      <c r="D5" s="12">
        <f t="shared" ref="D5:D13" si="0">(B5-B4)/B4*100</f>
        <v>-1.6469038670437586</v>
      </c>
      <c r="E5" s="14">
        <f t="shared" ref="E5:E13" si="1">D5-C5</f>
        <v>-1.6809038670437586</v>
      </c>
      <c r="F5" s="13">
        <f t="shared" ref="F5:F13" si="2">E5/$L$15</f>
        <v>-0.22882784943720264</v>
      </c>
      <c r="K5" s="4" t="s">
        <v>8</v>
      </c>
      <c r="L5" s="4">
        <f>MAX(D3:D13)</f>
        <v>14.490574904383971</v>
      </c>
    </row>
    <row r="6" spans="1:12" x14ac:dyDescent="0.3">
      <c r="A6" s="11">
        <v>44378</v>
      </c>
      <c r="B6" s="12">
        <v>1742.599976</v>
      </c>
      <c r="C6" s="3">
        <v>3.4000000000000002E-2</v>
      </c>
      <c r="D6" s="12"/>
      <c r="E6" s="14"/>
      <c r="F6" s="13"/>
      <c r="K6" s="4" t="s">
        <v>9</v>
      </c>
      <c r="L6" s="4">
        <f>MIN(D3:D13)</f>
        <v>-5.4659704643540064</v>
      </c>
    </row>
    <row r="7" spans="1:12" x14ac:dyDescent="0.3">
      <c r="A7" s="11">
        <v>44407</v>
      </c>
      <c r="B7" s="12">
        <v>1647.349976</v>
      </c>
      <c r="C7" s="3">
        <v>3.4099999999999998E-2</v>
      </c>
      <c r="D7" s="12">
        <f t="shared" si="0"/>
        <v>-5.4659704643540064</v>
      </c>
      <c r="E7" s="14">
        <f t="shared" si="1"/>
        <v>-5.5000704643540059</v>
      </c>
      <c r="F7" s="13">
        <f t="shared" si="2"/>
        <v>-0.74874555338175064</v>
      </c>
      <c r="K7" s="4" t="s">
        <v>10</v>
      </c>
      <c r="L7" s="4">
        <f>_xlfn.STDEV.S(D3,D5,D7,D9,D11,D13)</f>
        <v>7.3457351581906334</v>
      </c>
    </row>
    <row r="8" spans="1:12" x14ac:dyDescent="0.3">
      <c r="A8" s="11">
        <v>44410</v>
      </c>
      <c r="B8" s="12">
        <v>1663.150024</v>
      </c>
      <c r="C8" s="3">
        <v>3.4099999999999998E-2</v>
      </c>
      <c r="D8" s="12"/>
      <c r="E8" s="14"/>
      <c r="F8" s="13"/>
      <c r="K8" s="4"/>
      <c r="L8" s="4"/>
    </row>
    <row r="9" spans="1:12" x14ac:dyDescent="0.3">
      <c r="A9" s="11">
        <v>44439</v>
      </c>
      <c r="B9" s="12">
        <v>1904.150024</v>
      </c>
      <c r="C9" s="2">
        <v>3.3099999999999997E-2</v>
      </c>
      <c r="D9" s="12">
        <f t="shared" si="0"/>
        <v>14.490574904383971</v>
      </c>
      <c r="E9" s="14">
        <f t="shared" si="1"/>
        <v>14.457474904383972</v>
      </c>
      <c r="F9" s="13">
        <f t="shared" si="2"/>
        <v>1.9681511569610703</v>
      </c>
      <c r="K9" s="4"/>
      <c r="L9" s="4"/>
    </row>
    <row r="10" spans="1:12" x14ac:dyDescent="0.3">
      <c r="A10" s="11">
        <v>44440</v>
      </c>
      <c r="B10" s="12">
        <v>1916</v>
      </c>
      <c r="C10" s="3">
        <v>3.3000000000000002E-2</v>
      </c>
      <c r="D10" s="12"/>
      <c r="E10" s="14"/>
      <c r="F10" s="13"/>
      <c r="K10" s="4"/>
      <c r="L10" s="4"/>
    </row>
    <row r="11" spans="1:12" x14ac:dyDescent="0.3">
      <c r="A11" s="11">
        <v>44469</v>
      </c>
      <c r="B11" s="12">
        <v>2021.6999510000001</v>
      </c>
      <c r="C11" s="3">
        <v>3.4500000000000003E-2</v>
      </c>
      <c r="D11" s="12">
        <f t="shared" si="0"/>
        <v>5.5166989039666001</v>
      </c>
      <c r="E11" s="14">
        <f t="shared" si="1"/>
        <v>5.4821989039665997</v>
      </c>
      <c r="F11" s="13">
        <f t="shared" si="2"/>
        <v>0.7463126297567193</v>
      </c>
      <c r="K11" s="25" t="s">
        <v>11</v>
      </c>
      <c r="L11" s="26"/>
    </row>
    <row r="12" spans="1:12" x14ac:dyDescent="0.3">
      <c r="A12" s="11">
        <v>44470</v>
      </c>
      <c r="B12" s="12">
        <v>1976.0500489999999</v>
      </c>
      <c r="C12" s="3">
        <v>3.4700000000000002E-2</v>
      </c>
      <c r="D12" s="12"/>
      <c r="E12" s="14"/>
      <c r="F12" s="13"/>
      <c r="K12" s="4" t="s">
        <v>7</v>
      </c>
      <c r="L12" s="22">
        <f>AVERAGE(E3,E5,E7,E9,E11,E13)</f>
        <v>4.7212120143753404</v>
      </c>
    </row>
    <row r="13" spans="1:12" x14ac:dyDescent="0.3">
      <c r="A13" s="15">
        <v>44498</v>
      </c>
      <c r="B13" s="16">
        <v>2175.1999510000001</v>
      </c>
      <c r="C13" s="17">
        <v>3.5900000000000001E-2</v>
      </c>
      <c r="D13" s="16">
        <f t="shared" si="0"/>
        <v>10.078181071414761</v>
      </c>
      <c r="E13" s="18">
        <f t="shared" si="1"/>
        <v>10.042281071414761</v>
      </c>
      <c r="F13" s="19">
        <f t="shared" si="2"/>
        <v>1.3670939939338866</v>
      </c>
      <c r="K13" s="4" t="s">
        <v>8</v>
      </c>
      <c r="L13" s="22">
        <f>MAX(E3:E13)</f>
        <v>14.457474904383972</v>
      </c>
    </row>
    <row r="14" spans="1:12" x14ac:dyDescent="0.3">
      <c r="K14" s="4" t="s">
        <v>9</v>
      </c>
      <c r="L14" s="22">
        <f>MIN(E3:E13)</f>
        <v>-5.5000704643540059</v>
      </c>
    </row>
    <row r="15" spans="1:12" x14ac:dyDescent="0.3">
      <c r="K15" s="4" t="s">
        <v>10</v>
      </c>
      <c r="L15" s="4">
        <f>_xlfn.STDEV.S(E3,E5,E7,E9,E11,E13)</f>
        <v>7.345713693407105</v>
      </c>
    </row>
    <row r="16" spans="1:12" x14ac:dyDescent="0.3">
      <c r="K16" s="4"/>
      <c r="L16" s="4"/>
    </row>
    <row r="17" spans="11:12" x14ac:dyDescent="0.3">
      <c r="K17" s="25" t="s">
        <v>12</v>
      </c>
      <c r="L17" s="26"/>
    </row>
    <row r="18" spans="11:12" x14ac:dyDescent="0.3">
      <c r="K18" s="4" t="s">
        <v>7</v>
      </c>
      <c r="L18" s="4">
        <f>AVERAGE(F3,F5,F7,F9,F11,F13)</f>
        <v>0.64271658431402023</v>
      </c>
    </row>
  </sheetData>
  <mergeCells count="3">
    <mergeCell ref="K3:L3"/>
    <mergeCell ref="K11:L11"/>
    <mergeCell ref="K17:L1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INDIGO-daily</vt:lpstr>
      <vt:lpstr>INDIGO-Weekly</vt:lpstr>
      <vt:lpstr>INDIGO-Monthly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K CHAITANYA</dc:creator>
  <cp:lastModifiedBy>B K CHAITANYA</cp:lastModifiedBy>
  <dcterms:created xsi:type="dcterms:W3CDTF">2021-11-18T12:55:33Z</dcterms:created>
  <dcterms:modified xsi:type="dcterms:W3CDTF">2021-11-24T07:19:08Z</dcterms:modified>
</cp:coreProperties>
</file>