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har\Desktop\Project Dop\"/>
    </mc:Choice>
  </mc:AlternateContent>
  <xr:revisionPtr revIDLastSave="0" documentId="13_ncr:1_{4033C349-E0AC-46A7-B5CE-1B21B81E49C0}" xr6:coauthVersionLast="47" xr6:coauthVersionMax="47" xr10:uidLastSave="{00000000-0000-0000-0000-000000000000}"/>
  <bookViews>
    <workbookView xWindow="-108" yWindow="-108" windowWidth="23256" windowHeight="12576" activeTab="1" xr2:uid="{68332E82-4453-4C0C-A8CF-1709475EBF6F}"/>
  </bookViews>
  <sheets>
    <sheet name="Sheet1" sheetId="1" r:id="rId1"/>
    <sheet name="Sheet2" sheetId="2" r:id="rId2"/>
  </sheets>
  <definedNames>
    <definedName name="_xlchart.v1.0" hidden="1">Sheet2!$K$7:$K$22</definedName>
    <definedName name="_xlchart.v1.1" hidden="1">Sheet2!$N$16</definedName>
    <definedName name="_xlchart.v1.2" hidden="1">Sheet2!$N$7:$N$15</definedName>
    <definedName name="_xlchart.v1.3" hidden="1">Sheet2!$N$7:$N$16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2" l="1"/>
  <c r="L15" i="2"/>
  <c r="B15" i="2"/>
  <c r="L14" i="2"/>
  <c r="B14" i="2"/>
  <c r="L13" i="2"/>
  <c r="B13" i="2"/>
  <c r="L12" i="2"/>
  <c r="B12" i="2"/>
  <c r="L11" i="2"/>
  <c r="B11" i="2"/>
  <c r="L10" i="2"/>
  <c r="B10" i="2"/>
  <c r="B9" i="2"/>
  <c r="L8" i="2"/>
  <c r="B8" i="2"/>
  <c r="L7" i="2"/>
  <c r="L6" i="1"/>
  <c r="B7" i="1"/>
  <c r="L7" i="1"/>
  <c r="B8" i="1"/>
  <c r="B9" i="1"/>
  <c r="L9" i="1"/>
  <c r="B10" i="1"/>
  <c r="L10" i="1"/>
  <c r="B11" i="1"/>
  <c r="L11" i="1"/>
  <c r="B12" i="1"/>
  <c r="L12" i="1"/>
  <c r="B13" i="1"/>
  <c r="L13" i="1"/>
  <c r="B14" i="1"/>
  <c r="L14" i="1"/>
  <c r="B15" i="1"/>
  <c r="L20" i="1"/>
  <c r="L19" i="1"/>
</calcChain>
</file>

<file path=xl/sharedStrings.xml><?xml version="1.0" encoding="utf-8"?>
<sst xmlns="http://schemas.openxmlformats.org/spreadsheetml/2006/main" count="296" uniqueCount="110">
  <si>
    <t>S.NO</t>
  </si>
  <si>
    <t xml:space="preserve"> Angle of Internal Friction(ϕ)</t>
  </si>
  <si>
    <t>Cohesion (c)</t>
  </si>
  <si>
    <t>Footing Width (B)</t>
  </si>
  <si>
    <r>
      <rPr>
        <b/>
        <sz val="11"/>
        <color theme="1"/>
        <rFont val="Calibri"/>
        <family val="2"/>
        <scheme val="minor"/>
      </rPr>
      <t>Slope Inclination(</t>
    </r>
    <r>
      <rPr>
        <b/>
        <sz val="11"/>
        <color theme="1"/>
        <rFont val="GreekC"/>
      </rPr>
      <t>β)</t>
    </r>
  </si>
  <si>
    <t>30°</t>
  </si>
  <si>
    <t>20°</t>
  </si>
  <si>
    <t>10°</t>
  </si>
  <si>
    <t>1m</t>
  </si>
  <si>
    <t>2m</t>
  </si>
  <si>
    <t>5m</t>
  </si>
  <si>
    <t>0.5m</t>
  </si>
  <si>
    <t>Set back Distance (b)=5B</t>
  </si>
  <si>
    <t>2.5m</t>
  </si>
  <si>
    <t>10m</t>
  </si>
  <si>
    <t>20Mpa</t>
  </si>
  <si>
    <t>Youngs Modulu's (E)Kn/m^2</t>
  </si>
  <si>
    <t xml:space="preserve">Design Project </t>
  </si>
  <si>
    <t>Checking all the conditions with different Parameters</t>
  </si>
  <si>
    <t>Stress</t>
  </si>
  <si>
    <t xml:space="preserve">Strain </t>
  </si>
  <si>
    <t>Phase1</t>
  </si>
  <si>
    <t>Phase 2</t>
  </si>
  <si>
    <t xml:space="preserve">Initial Phase </t>
  </si>
  <si>
    <t>4.38*10^-3</t>
  </si>
  <si>
    <t>Deformed mesh</t>
  </si>
  <si>
    <t>5.506*10^-9</t>
  </si>
  <si>
    <t>1.400*10^-9</t>
  </si>
  <si>
    <t>20.78*10^3</t>
  </si>
  <si>
    <t>0.1350*10^-6</t>
  </si>
  <si>
    <t>0.057*10^-9</t>
  </si>
  <si>
    <t>3.897*10^-9</t>
  </si>
  <si>
    <t>2.256*10^-3</t>
  </si>
  <si>
    <t>0.01282*10^-6</t>
  </si>
  <si>
    <t>3.033*10^-3</t>
  </si>
  <si>
    <t>2.974*10^-6</t>
  </si>
  <si>
    <t>3.784*10^-9</t>
  </si>
  <si>
    <t>8.851*10^-3</t>
  </si>
  <si>
    <t>4.924*10^-3</t>
  </si>
  <si>
    <t>2.055*10^-3</t>
  </si>
  <si>
    <t>0.03173*10^-6</t>
  </si>
  <si>
    <t>3.049*10^-3</t>
  </si>
  <si>
    <t>0.3149*10^-6</t>
  </si>
  <si>
    <t>8.433*10^-9</t>
  </si>
  <si>
    <t>5.633*10^-3</t>
  </si>
  <si>
    <t>15.51*10^3</t>
  </si>
  <si>
    <t>0.2963*10^-6</t>
  </si>
  <si>
    <t>8.206*10^-9</t>
  </si>
  <si>
    <t>1.548*10^-9</t>
  </si>
  <si>
    <t>2.868*10^-3</t>
  </si>
  <si>
    <t>2.278*10^-3</t>
  </si>
  <si>
    <t>0.01263*10^-6</t>
  </si>
  <si>
    <t>0.7653*10^-3</t>
  </si>
  <si>
    <t>2.159*10^-9</t>
  </si>
  <si>
    <t>3.65*10^-6</t>
  </si>
  <si>
    <t>2.237*10^-3</t>
  </si>
  <si>
    <t>2.183*10^-3</t>
  </si>
  <si>
    <t>0.01968*10^-6</t>
  </si>
  <si>
    <t>0.7623*10^-3</t>
  </si>
  <si>
    <t>0.4021*10^-6</t>
  </si>
  <si>
    <t>0.01935*10^-6</t>
  </si>
  <si>
    <t>6.229*10^-3</t>
  </si>
  <si>
    <t>8.668*10^-3</t>
  </si>
  <si>
    <t>35.48*10^3</t>
  </si>
  <si>
    <t>0.2353*10^-6</t>
  </si>
  <si>
    <t>1.288*10^-3</t>
  </si>
  <si>
    <t>2.638*10^-3</t>
  </si>
  <si>
    <t>0.1546*10^-6</t>
  </si>
  <si>
    <t>3.061*10^-3</t>
  </si>
  <si>
    <t>0.1115*10^-6</t>
  </si>
  <si>
    <t>6.272*10^-3</t>
  </si>
  <si>
    <t>4.280*10^-3</t>
  </si>
  <si>
    <t>0.2626*10^-18</t>
  </si>
  <si>
    <t>7.322*10^-9</t>
  </si>
  <si>
    <t>1.351*10^-6</t>
  </si>
  <si>
    <t>0.754*10^-3</t>
  </si>
  <si>
    <t>5.137*10^-9</t>
  </si>
  <si>
    <t>12.11*10^3</t>
  </si>
  <si>
    <t>0.01683*10^-3</t>
  </si>
  <si>
    <t>0.5656*10^-9</t>
  </si>
  <si>
    <t>0.9789*10^-3</t>
  </si>
  <si>
    <t>0.1719*10^-6</t>
  </si>
  <si>
    <t>43.29*10^3</t>
  </si>
  <si>
    <t>5.012*10^-6</t>
  </si>
  <si>
    <t>0.01400*10^-6</t>
  </si>
  <si>
    <t>8.149*10^-3</t>
  </si>
  <si>
    <t>9.119*10^-3</t>
  </si>
  <si>
    <t>2.314*10^-6</t>
  </si>
  <si>
    <t>0.02626*10^-18</t>
  </si>
  <si>
    <t>4.163*10^-3</t>
  </si>
  <si>
    <t>Column9</t>
  </si>
  <si>
    <t>Column10</t>
  </si>
  <si>
    <t>Column11</t>
  </si>
  <si>
    <t>Column12</t>
  </si>
  <si>
    <t>Column13</t>
  </si>
  <si>
    <t>Slope Inclination(β)</t>
  </si>
  <si>
    <t>1</t>
  </si>
  <si>
    <t>2</t>
  </si>
  <si>
    <t>3</t>
  </si>
  <si>
    <t>4</t>
  </si>
  <si>
    <t>5</t>
  </si>
  <si>
    <t>6</t>
  </si>
  <si>
    <t>7</t>
  </si>
  <si>
    <t>8</t>
  </si>
  <si>
    <t>Stress(kN/m^2)</t>
  </si>
  <si>
    <t>Strain</t>
  </si>
  <si>
    <t>Deformed mesh(m)</t>
  </si>
  <si>
    <t>Angle of Internal Friction(ϕ)</t>
  </si>
  <si>
    <t>Initial Phase</t>
  </si>
  <si>
    <t>Msf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</si>
</sst>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reekC"/>
      <family val="2"/>
    </font>
    <font>
      <b/>
      <sz val="11"/>
      <color theme="1"/>
      <name val="GreekC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5" fillId="0" borderId="2" xfId="0" applyFont="1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4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0" borderId="0" xfId="0" applyFill="1"/>
    <xf numFmtId="0" fontId="5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ont="1" applyFill="1"/>
    <xf numFmtId="0" fontId="5" fillId="0" borderId="3" xfId="0" applyFont="1" applyFill="1" applyBorder="1" applyAlignment="1">
      <alignment wrapText="1"/>
    </xf>
    <xf numFmtId="0" fontId="8" fillId="4" borderId="4" xfId="0" applyFont="1" applyFill="1" applyBorder="1" applyAlignment="1">
      <alignment wrapText="1"/>
    </xf>
    <xf numFmtId="0" fontId="1" fillId="4" borderId="4" xfId="1" applyFont="1" applyFill="1" applyBorder="1" applyAlignment="1"/>
    <xf numFmtId="0" fontId="7" fillId="4" borderId="4" xfId="0" applyFont="1" applyFill="1" applyBorder="1" applyAlignment="1">
      <alignment wrapText="1"/>
    </xf>
    <xf numFmtId="0" fontId="0" fillId="3" borderId="4" xfId="0" applyFont="1" applyFill="1" applyBorder="1"/>
    <xf numFmtId="0" fontId="4" fillId="3" borderId="4" xfId="0" applyFont="1" applyFill="1" applyBorder="1"/>
    <xf numFmtId="0" fontId="0" fillId="3" borderId="4" xfId="0" applyFont="1" applyFill="1" applyBorder="1" applyAlignment="1">
      <alignment horizontal="left"/>
    </xf>
    <xf numFmtId="164" fontId="0" fillId="3" borderId="4" xfId="0" applyNumberFormat="1" applyFont="1" applyFill="1" applyBorder="1"/>
    <xf numFmtId="0" fontId="0" fillId="2" borderId="4" xfId="0" applyFont="1" applyFill="1" applyBorder="1"/>
    <xf numFmtId="0" fontId="4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4" fillId="2" borderId="4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5" fillId="2" borderId="4" xfId="0" applyFont="1" applyFill="1" applyBorder="1" applyAlignment="1">
      <alignment horizontal="left" vertical="top" wrapText="1"/>
    </xf>
    <xf numFmtId="0" fontId="7" fillId="4" borderId="4" xfId="0" applyFont="1" applyFill="1" applyBorder="1" applyAlignment="1">
      <alignment horizontal="center" wrapText="1"/>
    </xf>
    <xf numFmtId="0" fontId="0" fillId="4" borderId="4" xfId="0" applyFill="1" applyBorder="1"/>
    <xf numFmtId="0" fontId="1" fillId="4" borderId="4" xfId="0" applyFont="1" applyFill="1" applyBorder="1"/>
    <xf numFmtId="0" fontId="0" fillId="5" borderId="4" xfId="0" applyFill="1" applyBorder="1"/>
    <xf numFmtId="0" fontId="0" fillId="6" borderId="4" xfId="0" applyFill="1" applyBorder="1"/>
  </cellXfs>
  <cellStyles count="2">
    <cellStyle name="Hyperlink" xfId="1" builtinId="8"/>
    <cellStyle name="Normal" xfId="0" builtinId="0"/>
  </cellStyles>
  <dxfs count="6"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mbol"/>
        <family val="1"/>
        <charset val="2"/>
        <scheme val="none"/>
      </font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ymbol"/>
        <family val="1"/>
        <charset val="2"/>
        <scheme val="none"/>
      </font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vs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Stress vs sStrain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Sheet2!$N$7:$N$16</c:f>
              <c:strCache>
                <c:ptCount val="10"/>
                <c:pt idx="0">
                  <c:v>1.400*10^-9</c:v>
                </c:pt>
                <c:pt idx="1">
                  <c:v>0.057*10^-9</c:v>
                </c:pt>
                <c:pt idx="2">
                  <c:v>2.314*10^-6</c:v>
                </c:pt>
                <c:pt idx="3">
                  <c:v>2.974*10^-6</c:v>
                </c:pt>
                <c:pt idx="4">
                  <c:v>0.3149*10^-6</c:v>
                </c:pt>
                <c:pt idx="5">
                  <c:v>8.206*10^-9</c:v>
                </c:pt>
                <c:pt idx="6">
                  <c:v>3.65*10^-6</c:v>
                </c:pt>
                <c:pt idx="7">
                  <c:v>5.012*10^-6</c:v>
                </c:pt>
                <c:pt idx="8">
                  <c:v>0.01683*10^-3</c:v>
                </c:pt>
                <c:pt idx="9">
                  <c:v>1.351*10^-6</c:v>
                </c:pt>
              </c:strCache>
            </c:strRef>
          </c:xVal>
          <c:yVal>
            <c:numRef>
              <c:f>Sheet2!$K$7:$K$22</c:f>
              <c:numCache>
                <c:formatCode>General</c:formatCode>
                <c:ptCount val="16"/>
                <c:pt idx="0">
                  <c:v>1.175</c:v>
                </c:pt>
                <c:pt idx="1">
                  <c:v>9.3270000000000006E-2</c:v>
                </c:pt>
                <c:pt idx="2">
                  <c:v>0</c:v>
                </c:pt>
                <c:pt idx="3">
                  <c:v>0</c:v>
                </c:pt>
                <c:pt idx="4">
                  <c:v>0.1384</c:v>
                </c:pt>
                <c:pt idx="5">
                  <c:v>0.1986</c:v>
                </c:pt>
                <c:pt idx="6">
                  <c:v>3.0130000000000001E-2</c:v>
                </c:pt>
                <c:pt idx="7">
                  <c:v>0.86599999999999999</c:v>
                </c:pt>
                <c:pt idx="8">
                  <c:v>0.49640000000000001</c:v>
                </c:pt>
                <c:pt idx="9">
                  <c:v>0.78810000000000002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1-433C-874A-AF1EAB1C8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21872"/>
        <c:axId val="6402225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Sheet2!$N$7:$N$15</c15:sqref>
                        </c15:formulaRef>
                      </c:ext>
                    </c:extLst>
                    <c:strCache>
                      <c:ptCount val="9"/>
                      <c:pt idx="0">
                        <c:v>1.400*10^-9</c:v>
                      </c:pt>
                      <c:pt idx="1">
                        <c:v>0.057*10^-9</c:v>
                      </c:pt>
                      <c:pt idx="2">
                        <c:v>2.314*10^-6</c:v>
                      </c:pt>
                      <c:pt idx="3">
                        <c:v>2.974*10^-6</c:v>
                      </c:pt>
                      <c:pt idx="4">
                        <c:v>0.3149*10^-6</c:v>
                      </c:pt>
                      <c:pt idx="5">
                        <c:v>8.206*10^-9</c:v>
                      </c:pt>
                      <c:pt idx="6">
                        <c:v>3.65*10^-6</c:v>
                      </c:pt>
                      <c:pt idx="7">
                        <c:v>5.012*10^-6</c:v>
                      </c:pt>
                      <c:pt idx="8">
                        <c:v>0.01683*10^-3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Sheet2!$N$16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BC1-433C-874A-AF1EAB1C8B8A}"/>
                  </c:ext>
                </c:extLst>
              </c15:ser>
            </c15:filteredScatterSeries>
          </c:ext>
        </c:extLst>
      </c:scatterChart>
      <c:valAx>
        <c:axId val="64022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22528"/>
        <c:crosses val="autoZero"/>
        <c:crossBetween val="midCat"/>
      </c:valAx>
      <c:valAx>
        <c:axId val="6402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2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55317585301838"/>
          <c:y val="9.7638888888888914E-2"/>
          <c:w val="0.84922456692913395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Sheet2!$C$7:$C$16</c:f>
              <c:strCache>
                <c:ptCount val="10"/>
                <c:pt idx="0">
                  <c:v>30°</c:v>
                </c:pt>
                <c:pt idx="1">
                  <c:v>10°</c:v>
                </c:pt>
                <c:pt idx="2">
                  <c:v>30°</c:v>
                </c:pt>
                <c:pt idx="3">
                  <c:v>20°</c:v>
                </c:pt>
                <c:pt idx="4">
                  <c:v>10°</c:v>
                </c:pt>
                <c:pt idx="5">
                  <c:v>20°</c:v>
                </c:pt>
                <c:pt idx="6">
                  <c:v>30°</c:v>
                </c:pt>
                <c:pt idx="7">
                  <c:v>10°</c:v>
                </c:pt>
                <c:pt idx="8">
                  <c:v>10°</c:v>
                </c:pt>
                <c:pt idx="9">
                  <c:v>10°</c:v>
                </c:pt>
              </c:strCache>
            </c:strRef>
          </c:xVal>
          <c:yVal>
            <c:numRef>
              <c:f>Sheet2!$R$7:$R$16</c:f>
              <c:numCache>
                <c:formatCode>General</c:formatCode>
                <c:ptCount val="10"/>
                <c:pt idx="0">
                  <c:v>9.5009999999999994</c:v>
                </c:pt>
                <c:pt idx="1">
                  <c:v>12.182</c:v>
                </c:pt>
                <c:pt idx="2">
                  <c:v>12.071999999999999</c:v>
                </c:pt>
                <c:pt idx="3">
                  <c:v>5.9109999999999996</c:v>
                </c:pt>
                <c:pt idx="4">
                  <c:v>6.1929999999999996</c:v>
                </c:pt>
                <c:pt idx="5">
                  <c:v>23.535</c:v>
                </c:pt>
                <c:pt idx="6">
                  <c:v>5.9630000000000001</c:v>
                </c:pt>
                <c:pt idx="7">
                  <c:v>5.97</c:v>
                </c:pt>
                <c:pt idx="8">
                  <c:v>12.212999999999999</c:v>
                </c:pt>
                <c:pt idx="9">
                  <c:v>3.57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B-49A8-A2EB-2DFA56C79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76192"/>
        <c:axId val="696475864"/>
      </c:scatterChart>
      <c:valAx>
        <c:axId val="6964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Slope</a:t>
                </a:r>
                <a:r>
                  <a:rPr lang="en-IN" baseline="0"/>
                  <a:t> Inclination </a:t>
                </a:r>
                <a:r>
                  <a:rPr lang="en-IN" b="1" baseline="0"/>
                  <a:t>(</a:t>
                </a:r>
                <a:r>
                  <a:rPr lang="el-GR" b="1" baseline="0"/>
                  <a:t>β</a:t>
                </a:r>
                <a:r>
                  <a:rPr lang="en-IN" b="1" baseline="0"/>
                  <a:t>)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0.4643182414698163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75864"/>
        <c:crosses val="autoZero"/>
        <c:crossBetween val="midCat"/>
      </c:valAx>
      <c:valAx>
        <c:axId val="69647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Factor</a:t>
                </a:r>
                <a:r>
                  <a:rPr lang="en-IN" baseline="0"/>
                  <a:t> of Saf</a:t>
                </a:r>
                <a:r>
                  <a:rPr lang="en-IN"/>
                  <a:t>ety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Sheet2!$C$7:$C$16</c:f>
              <c:strCache>
                <c:ptCount val="10"/>
                <c:pt idx="0">
                  <c:v>30°</c:v>
                </c:pt>
                <c:pt idx="1">
                  <c:v>10°</c:v>
                </c:pt>
                <c:pt idx="2">
                  <c:v>30°</c:v>
                </c:pt>
                <c:pt idx="3">
                  <c:v>20°</c:v>
                </c:pt>
                <c:pt idx="4">
                  <c:v>10°</c:v>
                </c:pt>
                <c:pt idx="5">
                  <c:v>20°</c:v>
                </c:pt>
                <c:pt idx="6">
                  <c:v>30°</c:v>
                </c:pt>
                <c:pt idx="7">
                  <c:v>10°</c:v>
                </c:pt>
                <c:pt idx="8">
                  <c:v>10°</c:v>
                </c:pt>
                <c:pt idx="9">
                  <c:v>10°</c:v>
                </c:pt>
              </c:strCache>
            </c:strRef>
          </c:xVal>
          <c:yVal>
            <c:numRef>
              <c:f>Sheet2!$R$7:$R$16</c:f>
              <c:numCache>
                <c:formatCode>General</c:formatCode>
                <c:ptCount val="10"/>
                <c:pt idx="0">
                  <c:v>9.5009999999999994</c:v>
                </c:pt>
                <c:pt idx="1">
                  <c:v>12.182</c:v>
                </c:pt>
                <c:pt idx="2">
                  <c:v>12.071999999999999</c:v>
                </c:pt>
                <c:pt idx="3">
                  <c:v>5.9109999999999996</c:v>
                </c:pt>
                <c:pt idx="4">
                  <c:v>6.1929999999999996</c:v>
                </c:pt>
                <c:pt idx="5">
                  <c:v>23.535</c:v>
                </c:pt>
                <c:pt idx="6">
                  <c:v>5.9630000000000001</c:v>
                </c:pt>
                <c:pt idx="7">
                  <c:v>5.97</c:v>
                </c:pt>
                <c:pt idx="8">
                  <c:v>12.212999999999999</c:v>
                </c:pt>
                <c:pt idx="9">
                  <c:v>3.57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8-4F7B-BF3D-A1BFD07A4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73056"/>
        <c:axId val="667877648"/>
      </c:scatterChart>
      <c:valAx>
        <c:axId val="6678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77648"/>
        <c:crosses val="autoZero"/>
        <c:crossBetween val="midCat"/>
      </c:valAx>
      <c:valAx>
        <c:axId val="6678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7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16</xdr:row>
      <xdr:rowOff>163830</xdr:rowOff>
    </xdr:from>
    <xdr:to>
      <xdr:col>12</xdr:col>
      <xdr:colOff>708660</xdr:colOff>
      <xdr:row>31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785EA-6780-2132-F307-FA58417D4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815340</xdr:colOff>
      <xdr:row>16</xdr:row>
      <xdr:rowOff>171450</xdr:rowOff>
    </xdr:from>
    <xdr:to>
      <xdr:col>18</xdr:col>
      <xdr:colOff>243840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92FD69-B0DA-56ED-EA60-389EA3491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320040</xdr:colOff>
      <xdr:row>21</xdr:row>
      <xdr:rowOff>148590</xdr:rowOff>
    </xdr:from>
    <xdr:to>
      <xdr:col>8</xdr:col>
      <xdr:colOff>624840</xdr:colOff>
      <xdr:row>36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7483C-4CAD-6CB7-7061-7CE240955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9074B8-F060-48C4-8BC8-47BA34A9E63A}" name="Table2" displayName="Table2" ref="B4:Q15" totalsRowShown="0" headerRowDxfId="5">
  <autoFilter ref="B4:Q15" xr:uid="{369074B8-F060-48C4-8BC8-47BA34A9E63A}"/>
  <tableColumns count="16">
    <tableColumn id="1" xr3:uid="{C47A0CA0-33A4-4F5A-B044-14F7321CF487}" name="1" dataDxfId="4"/>
    <tableColumn id="2" xr3:uid="{9F295A0E-4C10-4346-AD3E-F35A4449BFD1}" name="2" dataDxfId="3"/>
    <tableColumn id="3" xr3:uid="{C7CD5009-DC9C-4C8A-8146-879CF99C2F07}" name="3" dataDxfId="2"/>
    <tableColumn id="4" xr3:uid="{F236FF85-CCA1-4306-ABF2-5E54EAE8674B}" name="4"/>
    <tableColumn id="5" xr3:uid="{3E8C6B82-45E2-4B9C-9EA0-607E1AED0C92}" name="5" dataDxfId="1"/>
    <tableColumn id="6" xr3:uid="{66DA9D76-486E-40C3-ACCE-0B4CEB657BC6}" name="6" dataDxfId="0"/>
    <tableColumn id="7" xr3:uid="{9C7807B3-0790-4711-BF7E-A27A4AE3D1CF}" name="7"/>
    <tableColumn id="8" xr3:uid="{C7D33C2F-042F-4397-9884-38091D9AD98C}" name="Stress"/>
    <tableColumn id="9" xr3:uid="{C2F4E9F9-6ABD-4E5A-AAA4-64DC0AF40050}" name="8"/>
    <tableColumn id="10" xr3:uid="{982CDA0E-04EA-4621-8F10-A53C23CA7F4D}" name="Column9"/>
    <tableColumn id="11" xr3:uid="{EB8A42A6-9B5A-421B-8989-FFA95E1C2348}" name="Strain "/>
    <tableColumn id="12" xr3:uid="{4905DDC9-0C79-41E3-9A3B-402B40EE693B}" name="Column10"/>
    <tableColumn id="13" xr3:uid="{6B441151-952F-4625-9763-F09A04E57536}" name="Column11"/>
    <tableColumn id="14" xr3:uid="{57480363-FA1A-43AB-B3C1-21560E0A93E5}" name="Deformed mesh"/>
    <tableColumn id="15" xr3:uid="{80741FF7-D059-4051-9479-35B8A58B6F1B}" name="Column12"/>
    <tableColumn id="16" xr3:uid="{FB98C788-5A6C-456D-9B9B-1482692EEBD5}" name="Column13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5E18F-6336-4187-AA11-85748C69D873}">
  <dimension ref="A2:X29"/>
  <sheetViews>
    <sheetView topLeftCell="B1" workbookViewId="0">
      <selection activeCell="A2" sqref="A2:E3"/>
    </sheetView>
  </sheetViews>
  <sheetFormatPr defaultRowHeight="14.4" x14ac:dyDescent="0.3"/>
  <cols>
    <col min="2" max="2" width="10.109375" customWidth="1"/>
    <col min="3" max="3" width="10.21875" customWidth="1"/>
    <col min="4" max="4" width="10.5546875" customWidth="1"/>
    <col min="5" max="8" width="10.109375" customWidth="1"/>
    <col min="9" max="9" width="12.33203125" customWidth="1"/>
    <col min="10" max="10" width="11.44140625" customWidth="1"/>
    <col min="11" max="11" width="11.77734375" customWidth="1"/>
    <col min="12" max="12" width="14.33203125" customWidth="1"/>
    <col min="13" max="13" width="12.109375" customWidth="1"/>
    <col min="14" max="14" width="11.88671875" customWidth="1"/>
    <col min="15" max="15" width="16.33203125" customWidth="1"/>
    <col min="16" max="16" width="13.33203125" customWidth="1"/>
    <col min="17" max="17" width="11.44140625" customWidth="1"/>
  </cols>
  <sheetData>
    <row r="2" spans="1:17" x14ac:dyDescent="0.3">
      <c r="A2" s="1" t="s">
        <v>17</v>
      </c>
      <c r="B2" s="1"/>
    </row>
    <row r="3" spans="1:17" x14ac:dyDescent="0.3">
      <c r="A3" t="s">
        <v>18</v>
      </c>
    </row>
    <row r="4" spans="1:17" ht="28.8" customHeight="1" x14ac:dyDescent="0.3">
      <c r="B4" t="s">
        <v>96</v>
      </c>
      <c r="C4" t="s">
        <v>97</v>
      </c>
      <c r="D4" t="s">
        <v>98</v>
      </c>
      <c r="E4" t="s">
        <v>99</v>
      </c>
      <c r="F4" t="s">
        <v>100</v>
      </c>
      <c r="G4" t="s">
        <v>101</v>
      </c>
      <c r="H4" t="s">
        <v>102</v>
      </c>
      <c r="I4" s="6" t="s">
        <v>19</v>
      </c>
      <c r="J4" s="6" t="s">
        <v>103</v>
      </c>
      <c r="K4" s="6" t="s">
        <v>90</v>
      </c>
      <c r="L4" s="7" t="s">
        <v>20</v>
      </c>
      <c r="M4" s="7" t="s">
        <v>91</v>
      </c>
      <c r="N4" s="7" t="s">
        <v>92</v>
      </c>
      <c r="O4" s="6" t="s">
        <v>25</v>
      </c>
      <c r="P4" s="6" t="s">
        <v>93</v>
      </c>
      <c r="Q4" s="6" t="s">
        <v>94</v>
      </c>
    </row>
    <row r="5" spans="1:17" ht="45.6" x14ac:dyDescent="0.45">
      <c r="B5" s="1" t="s">
        <v>0</v>
      </c>
      <c r="C5" s="2" t="s">
        <v>1</v>
      </c>
      <c r="D5" s="2" t="s">
        <v>2</v>
      </c>
      <c r="E5" s="2" t="s">
        <v>16</v>
      </c>
      <c r="F5" s="3" t="s">
        <v>4</v>
      </c>
      <c r="G5" s="2" t="s">
        <v>3</v>
      </c>
      <c r="H5" s="2" t="s">
        <v>12</v>
      </c>
      <c r="I5" s="2" t="s">
        <v>23</v>
      </c>
      <c r="J5" s="2" t="s">
        <v>21</v>
      </c>
      <c r="K5" s="2" t="s">
        <v>22</v>
      </c>
      <c r="L5" s="2" t="s">
        <v>23</v>
      </c>
      <c r="M5" s="2" t="s">
        <v>21</v>
      </c>
      <c r="N5" s="2" t="s">
        <v>22</v>
      </c>
      <c r="O5" s="2" t="s">
        <v>23</v>
      </c>
      <c r="P5" s="2" t="s">
        <v>21</v>
      </c>
      <c r="Q5" s="2" t="s">
        <v>22</v>
      </c>
    </row>
    <row r="6" spans="1:17" x14ac:dyDescent="0.3">
      <c r="B6" s="18">
        <v>1</v>
      </c>
      <c r="C6" s="4" t="s">
        <v>5</v>
      </c>
      <c r="D6" s="5">
        <v>40</v>
      </c>
      <c r="E6" t="s">
        <v>15</v>
      </c>
      <c r="F6" s="4" t="s">
        <v>7</v>
      </c>
      <c r="G6" s="5" t="s">
        <v>9</v>
      </c>
      <c r="H6" t="s">
        <v>14</v>
      </c>
      <c r="I6">
        <v>1.0970000000000001E-2</v>
      </c>
      <c r="J6" t="s">
        <v>24</v>
      </c>
      <c r="K6">
        <v>1.175</v>
      </c>
      <c r="L6" s="8">
        <f>-1.329*10^-6</f>
        <v>-1.3289999999999999E-6</v>
      </c>
      <c r="M6" t="s">
        <v>26</v>
      </c>
      <c r="N6" t="s">
        <v>27</v>
      </c>
      <c r="O6">
        <v>1.213E-2</v>
      </c>
      <c r="P6" t="s">
        <v>29</v>
      </c>
      <c r="Q6" t="s">
        <v>28</v>
      </c>
    </row>
    <row r="7" spans="1:17" x14ac:dyDescent="0.3">
      <c r="B7" s="13">
        <f>ROW(B2)</f>
        <v>2</v>
      </c>
      <c r="C7" s="4" t="s">
        <v>7</v>
      </c>
      <c r="D7" s="5">
        <v>40</v>
      </c>
      <c r="E7" t="s">
        <v>15</v>
      </c>
      <c r="F7" s="4" t="s">
        <v>7</v>
      </c>
      <c r="G7" s="5" t="s">
        <v>8</v>
      </c>
      <c r="H7" t="s">
        <v>10</v>
      </c>
      <c r="I7" t="s">
        <v>32</v>
      </c>
      <c r="J7" t="s">
        <v>32</v>
      </c>
      <c r="K7">
        <v>9.3270000000000006E-2</v>
      </c>
      <c r="L7">
        <f>-0.5029*10^-6</f>
        <v>-5.0289999999999998E-7</v>
      </c>
      <c r="M7" t="s">
        <v>31</v>
      </c>
      <c r="N7" t="s">
        <v>30</v>
      </c>
      <c r="O7" t="s">
        <v>34</v>
      </c>
      <c r="P7" t="s">
        <v>33</v>
      </c>
      <c r="Q7">
        <v>9466</v>
      </c>
    </row>
    <row r="8" spans="1:17" x14ac:dyDescent="0.3">
      <c r="B8" s="13">
        <f t="shared" ref="B8:B15" si="0">ROW(B3)</f>
        <v>3</v>
      </c>
      <c r="C8" s="4" t="s">
        <v>5</v>
      </c>
      <c r="D8" s="5">
        <v>20</v>
      </c>
      <c r="E8" t="s">
        <v>15</v>
      </c>
      <c r="F8" s="4" t="s">
        <v>5</v>
      </c>
      <c r="G8" s="5" t="s">
        <v>8</v>
      </c>
      <c r="H8" t="s">
        <v>10</v>
      </c>
      <c r="I8" t="s">
        <v>71</v>
      </c>
      <c r="J8" t="s">
        <v>70</v>
      </c>
      <c r="K8" t="s">
        <v>89</v>
      </c>
      <c r="L8" t="s">
        <v>88</v>
      </c>
      <c r="M8" t="s">
        <v>73</v>
      </c>
      <c r="N8" t="s">
        <v>87</v>
      </c>
      <c r="O8" t="s">
        <v>68</v>
      </c>
      <c r="P8" t="s">
        <v>69</v>
      </c>
      <c r="Q8">
        <v>8098</v>
      </c>
    </row>
    <row r="9" spans="1:17" x14ac:dyDescent="0.3">
      <c r="B9" s="13">
        <f t="shared" si="0"/>
        <v>4</v>
      </c>
      <c r="C9" s="4" t="s">
        <v>6</v>
      </c>
      <c r="D9" s="5">
        <v>60</v>
      </c>
      <c r="E9" t="s">
        <v>15</v>
      </c>
      <c r="F9" s="4" t="s">
        <v>6</v>
      </c>
      <c r="G9" s="5" t="s">
        <v>8</v>
      </c>
      <c r="H9" t="s">
        <v>10</v>
      </c>
      <c r="I9" t="s">
        <v>39</v>
      </c>
      <c r="J9" t="s">
        <v>38</v>
      </c>
      <c r="K9" t="s">
        <v>37</v>
      </c>
      <c r="L9">
        <f>-0.3167*10^-6</f>
        <v>-3.1669999999999997E-7</v>
      </c>
      <c r="M9" t="s">
        <v>36</v>
      </c>
      <c r="N9" t="s">
        <v>35</v>
      </c>
      <c r="O9" t="s">
        <v>41</v>
      </c>
      <c r="P9" t="s">
        <v>40</v>
      </c>
      <c r="Q9">
        <v>5279</v>
      </c>
    </row>
    <row r="10" spans="1:17" x14ac:dyDescent="0.3">
      <c r="B10" s="13">
        <f t="shared" si="0"/>
        <v>5</v>
      </c>
      <c r="C10" s="4" t="s">
        <v>7</v>
      </c>
      <c r="D10" s="5">
        <v>20</v>
      </c>
      <c r="E10" t="s">
        <v>15</v>
      </c>
      <c r="F10" s="4" t="s">
        <v>5</v>
      </c>
      <c r="G10" s="5" t="s">
        <v>11</v>
      </c>
      <c r="H10" t="s">
        <v>13</v>
      </c>
      <c r="I10" t="s">
        <v>44</v>
      </c>
      <c r="J10">
        <v>1.1129999999999999E-2</v>
      </c>
      <c r="K10">
        <v>0.1384</v>
      </c>
      <c r="L10">
        <f>-1.052*10^-6</f>
        <v>-1.052E-6</v>
      </c>
      <c r="M10" t="s">
        <v>43</v>
      </c>
      <c r="N10" t="s">
        <v>42</v>
      </c>
      <c r="O10">
        <v>1.2239999999999999E-2</v>
      </c>
      <c r="P10" t="s">
        <v>46</v>
      </c>
      <c r="Q10" t="s">
        <v>45</v>
      </c>
    </row>
    <row r="11" spans="1:17" x14ac:dyDescent="0.3">
      <c r="B11" s="13">
        <f t="shared" si="0"/>
        <v>6</v>
      </c>
      <c r="C11" s="4" t="s">
        <v>6</v>
      </c>
      <c r="D11" s="5">
        <v>20</v>
      </c>
      <c r="E11" t="s">
        <v>15</v>
      </c>
      <c r="F11" s="4" t="s">
        <v>5</v>
      </c>
      <c r="G11" s="5" t="s">
        <v>11</v>
      </c>
      <c r="H11" t="s">
        <v>13</v>
      </c>
      <c r="I11" t="s">
        <v>50</v>
      </c>
      <c r="J11" t="s">
        <v>49</v>
      </c>
      <c r="K11">
        <v>0.1986</v>
      </c>
      <c r="L11">
        <f>-0.2488*10^-6</f>
        <v>-2.488E-7</v>
      </c>
      <c r="M11" t="s">
        <v>48</v>
      </c>
      <c r="N11" t="s">
        <v>47</v>
      </c>
      <c r="O11" t="s">
        <v>52</v>
      </c>
      <c r="P11" t="s">
        <v>51</v>
      </c>
      <c r="Q11">
        <v>326.7</v>
      </c>
    </row>
    <row r="12" spans="1:17" ht="15" thickBot="1" x14ac:dyDescent="0.35">
      <c r="B12" s="13">
        <f t="shared" si="0"/>
        <v>7</v>
      </c>
      <c r="C12" s="4" t="s">
        <v>5</v>
      </c>
      <c r="D12" s="5">
        <v>60</v>
      </c>
      <c r="E12" t="s">
        <v>15</v>
      </c>
      <c r="F12" s="4" t="s">
        <v>6</v>
      </c>
      <c r="G12" s="5" t="s">
        <v>11</v>
      </c>
      <c r="H12" t="s">
        <v>13</v>
      </c>
      <c r="I12" t="s">
        <v>56</v>
      </c>
      <c r="J12" t="s">
        <v>55</v>
      </c>
      <c r="K12">
        <v>3.0130000000000001E-2</v>
      </c>
      <c r="L12">
        <f>-0.1488*10^-6</f>
        <v>-1.4879999999999998E-7</v>
      </c>
      <c r="M12" t="s">
        <v>53</v>
      </c>
      <c r="N12" t="s">
        <v>54</v>
      </c>
      <c r="O12" t="s">
        <v>58</v>
      </c>
      <c r="P12" t="s">
        <v>57</v>
      </c>
      <c r="Q12">
        <v>9690</v>
      </c>
    </row>
    <row r="13" spans="1:17" ht="15" thickBot="1" x14ac:dyDescent="0.35">
      <c r="B13" s="13">
        <f t="shared" si="0"/>
        <v>8</v>
      </c>
      <c r="C13" s="11" t="s">
        <v>7</v>
      </c>
      <c r="D13" s="12">
        <v>60</v>
      </c>
      <c r="E13" s="12" t="s">
        <v>15</v>
      </c>
      <c r="F13" s="11" t="s">
        <v>6</v>
      </c>
      <c r="G13" s="12" t="s">
        <v>9</v>
      </c>
      <c r="H13" s="12" t="s">
        <v>14</v>
      </c>
      <c r="I13" t="s">
        <v>85</v>
      </c>
      <c r="J13" t="s">
        <v>86</v>
      </c>
      <c r="K13">
        <v>0.86599999999999999</v>
      </c>
      <c r="L13">
        <f>-1.326*10^-6</f>
        <v>-1.3260000000000001E-6</v>
      </c>
      <c r="M13" t="s">
        <v>84</v>
      </c>
      <c r="N13" t="s">
        <v>83</v>
      </c>
      <c r="O13">
        <v>1.2200000000000001E-2</v>
      </c>
      <c r="P13" t="s">
        <v>81</v>
      </c>
      <c r="Q13" t="s">
        <v>82</v>
      </c>
    </row>
    <row r="14" spans="1:17" x14ac:dyDescent="0.3">
      <c r="B14" s="13">
        <f t="shared" si="0"/>
        <v>9</v>
      </c>
      <c r="C14" s="4" t="s">
        <v>7</v>
      </c>
      <c r="D14" s="5">
        <v>20</v>
      </c>
      <c r="E14" t="s">
        <v>15</v>
      </c>
      <c r="F14" s="4" t="s">
        <v>7</v>
      </c>
      <c r="G14" s="5" t="s">
        <v>11</v>
      </c>
      <c r="H14" t="s">
        <v>13</v>
      </c>
      <c r="I14" t="s">
        <v>80</v>
      </c>
      <c r="J14" t="s">
        <v>80</v>
      </c>
      <c r="K14">
        <v>0.49640000000000001</v>
      </c>
      <c r="L14">
        <f>-0.2735*10^-6</f>
        <v>-2.7350000000000001E-7</v>
      </c>
      <c r="M14" t="s">
        <v>79</v>
      </c>
      <c r="N14" t="s">
        <v>78</v>
      </c>
      <c r="O14" t="s">
        <v>75</v>
      </c>
      <c r="P14" t="s">
        <v>76</v>
      </c>
      <c r="Q14" t="s">
        <v>77</v>
      </c>
    </row>
    <row r="15" spans="1:17" x14ac:dyDescent="0.3">
      <c r="B15" s="13">
        <f t="shared" si="0"/>
        <v>10</v>
      </c>
      <c r="C15" s="4" t="s">
        <v>7</v>
      </c>
      <c r="D15" s="5">
        <v>40</v>
      </c>
      <c r="E15" t="s">
        <v>15</v>
      </c>
      <c r="F15" s="4" t="s">
        <v>5</v>
      </c>
      <c r="G15" s="5" t="s">
        <v>8</v>
      </c>
      <c r="H15" t="s">
        <v>10</v>
      </c>
      <c r="I15" t="s">
        <v>71</v>
      </c>
      <c r="J15" t="s">
        <v>70</v>
      </c>
      <c r="K15">
        <v>0.78810000000000002</v>
      </c>
      <c r="L15" t="s">
        <v>72</v>
      </c>
      <c r="M15" t="s">
        <v>73</v>
      </c>
      <c r="N15" t="s">
        <v>74</v>
      </c>
      <c r="O15" t="s">
        <v>68</v>
      </c>
      <c r="P15" t="s">
        <v>69</v>
      </c>
      <c r="Q15">
        <v>1798</v>
      </c>
    </row>
    <row r="16" spans="1:17" x14ac:dyDescent="0.3">
      <c r="D16" s="10"/>
    </row>
    <row r="19" spans="9:24" x14ac:dyDescent="0.3">
      <c r="I19" s="19" t="s">
        <v>62</v>
      </c>
      <c r="J19" s="9" t="s">
        <v>61</v>
      </c>
      <c r="K19">
        <v>0.83099999999999996</v>
      </c>
      <c r="L19">
        <f>-0.1952*10^-6</f>
        <v>-1.952E-7</v>
      </c>
      <c r="M19" t="s">
        <v>60</v>
      </c>
      <c r="N19" t="s">
        <v>59</v>
      </c>
      <c r="O19" t="s">
        <v>65</v>
      </c>
      <c r="P19" t="s">
        <v>64</v>
      </c>
      <c r="Q19" t="s">
        <v>63</v>
      </c>
    </row>
    <row r="20" spans="9:24" x14ac:dyDescent="0.3">
      <c r="I20" t="s">
        <v>50</v>
      </c>
      <c r="J20" t="s">
        <v>49</v>
      </c>
      <c r="K20" t="s">
        <v>66</v>
      </c>
      <c r="L20">
        <f>-0.2488*10^-6</f>
        <v>-2.488E-7</v>
      </c>
      <c r="M20" t="s">
        <v>48</v>
      </c>
      <c r="N20" t="s">
        <v>67</v>
      </c>
      <c r="O20" t="s">
        <v>52</v>
      </c>
      <c r="P20" t="s">
        <v>51</v>
      </c>
      <c r="Q20">
        <v>1.217E-2</v>
      </c>
    </row>
    <row r="21" spans="9:24" x14ac:dyDescent="0.3">
      <c r="P21" s="14"/>
      <c r="Q21" s="15"/>
      <c r="R21" s="14"/>
      <c r="S21" s="14"/>
      <c r="T21" s="15"/>
      <c r="U21" s="14"/>
      <c r="V21" s="14"/>
    </row>
    <row r="22" spans="9:24" x14ac:dyDescent="0.3">
      <c r="P22" s="14"/>
      <c r="Q22" s="15"/>
      <c r="R22" s="14"/>
      <c r="S22" s="14"/>
      <c r="T22" s="15"/>
      <c r="U22" s="14"/>
      <c r="V22" s="14"/>
    </row>
    <row r="23" spans="9:24" x14ac:dyDescent="0.3">
      <c r="P23" s="16"/>
      <c r="Q23" s="17"/>
      <c r="R23" s="16"/>
      <c r="S23" s="16"/>
      <c r="T23" s="17"/>
      <c r="U23" s="16"/>
      <c r="V23" s="16"/>
    </row>
    <row r="24" spans="9:24" x14ac:dyDescent="0.3">
      <c r="P24" s="14"/>
      <c r="Q24" s="15"/>
      <c r="R24" s="14"/>
      <c r="S24" s="14"/>
      <c r="T24" s="15"/>
      <c r="U24" s="14"/>
      <c r="V24" s="14"/>
    </row>
    <row r="25" spans="9:24" x14ac:dyDescent="0.3">
      <c r="P25" s="14"/>
      <c r="Q25" s="15"/>
      <c r="R25" s="14"/>
      <c r="S25" s="14"/>
      <c r="T25" s="15"/>
      <c r="U25" s="14"/>
      <c r="V25" s="14"/>
    </row>
    <row r="26" spans="9:24" x14ac:dyDescent="0.3">
      <c r="P26" s="14"/>
      <c r="Q26" s="15"/>
      <c r="R26" s="14"/>
      <c r="S26" s="14"/>
      <c r="T26" s="15"/>
      <c r="U26" s="14"/>
      <c r="V26" s="14"/>
    </row>
    <row r="27" spans="9:24" x14ac:dyDescent="0.3">
      <c r="P27" s="14"/>
      <c r="Q27" s="15"/>
      <c r="R27" s="14"/>
      <c r="S27" s="14"/>
      <c r="T27" s="15"/>
      <c r="U27" s="14"/>
      <c r="V27" s="14"/>
    </row>
    <row r="28" spans="9:24" x14ac:dyDescent="0.3">
      <c r="P28" s="14"/>
      <c r="Q28" s="15"/>
      <c r="R28" s="14"/>
      <c r="S28" s="14"/>
      <c r="T28" s="15"/>
      <c r="U28" s="14"/>
      <c r="V28" s="14"/>
    </row>
    <row r="29" spans="9:24" x14ac:dyDescent="0.3">
      <c r="P29" s="16"/>
      <c r="Q29" s="17"/>
      <c r="R29" s="16"/>
      <c r="S29" s="16"/>
      <c r="T29" s="17"/>
      <c r="U29" s="16"/>
      <c r="V29" s="16"/>
      <c r="W29" s="13"/>
      <c r="X29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7400-A29E-4B19-B903-E80707FF2063}">
  <dimension ref="A2:R16"/>
  <sheetViews>
    <sheetView tabSelected="1" topLeftCell="B13" workbookViewId="0">
      <selection activeCell="O36" sqref="O36"/>
    </sheetView>
  </sheetViews>
  <sheetFormatPr defaultRowHeight="14.4" x14ac:dyDescent="0.3"/>
  <cols>
    <col min="9" max="9" width="11.6640625" customWidth="1"/>
    <col min="10" max="10" width="14.109375" customWidth="1"/>
    <col min="11" max="11" width="12.77734375" customWidth="1"/>
    <col min="12" max="12" width="13.44140625" customWidth="1"/>
    <col min="13" max="13" width="12.88671875" customWidth="1"/>
    <col min="14" max="14" width="14" customWidth="1"/>
    <col min="15" max="15" width="13.88671875" customWidth="1"/>
    <col min="16" max="16" width="14.44140625" customWidth="1"/>
    <col min="17" max="17" width="13.6640625" customWidth="1"/>
  </cols>
  <sheetData>
    <row r="2" spans="1:18" x14ac:dyDescent="0.3">
      <c r="A2" s="1" t="s">
        <v>17</v>
      </c>
      <c r="B2" s="1"/>
    </row>
    <row r="3" spans="1:18" x14ac:dyDescent="0.3">
      <c r="A3" t="s">
        <v>18</v>
      </c>
    </row>
    <row r="5" spans="1:18" x14ac:dyDescent="0.3">
      <c r="B5" s="20"/>
      <c r="C5" s="20"/>
      <c r="D5" s="20"/>
      <c r="E5" s="20"/>
      <c r="F5" s="20"/>
      <c r="G5" s="20"/>
      <c r="H5" s="20"/>
      <c r="I5" s="33" t="s">
        <v>104</v>
      </c>
      <c r="J5" s="33"/>
      <c r="K5" s="33"/>
      <c r="L5" s="33" t="s">
        <v>105</v>
      </c>
      <c r="M5" s="33"/>
      <c r="N5" s="33"/>
      <c r="O5" s="33" t="s">
        <v>106</v>
      </c>
      <c r="P5" s="33"/>
      <c r="Q5" s="33"/>
      <c r="R5" s="34"/>
    </row>
    <row r="6" spans="1:18" ht="57.6" x14ac:dyDescent="0.3">
      <c r="B6" s="21" t="s">
        <v>0</v>
      </c>
      <c r="C6" s="22" t="s">
        <v>107</v>
      </c>
      <c r="D6" s="22" t="s">
        <v>2</v>
      </c>
      <c r="E6" s="22" t="s">
        <v>16</v>
      </c>
      <c r="F6" s="22" t="s">
        <v>95</v>
      </c>
      <c r="G6" s="22" t="s">
        <v>3</v>
      </c>
      <c r="H6" s="22" t="s">
        <v>12</v>
      </c>
      <c r="I6" s="22" t="s">
        <v>108</v>
      </c>
      <c r="J6" s="22" t="s">
        <v>21</v>
      </c>
      <c r="K6" s="22" t="s">
        <v>22</v>
      </c>
      <c r="L6" s="22" t="s">
        <v>108</v>
      </c>
      <c r="M6" s="22" t="s">
        <v>21</v>
      </c>
      <c r="N6" s="22" t="s">
        <v>22</v>
      </c>
      <c r="O6" s="22" t="s">
        <v>108</v>
      </c>
      <c r="P6" s="22" t="s">
        <v>21</v>
      </c>
      <c r="Q6" s="22" t="s">
        <v>22</v>
      </c>
      <c r="R6" s="35" t="s">
        <v>109</v>
      </c>
    </row>
    <row r="7" spans="1:18" x14ac:dyDescent="0.3">
      <c r="B7" s="23">
        <v>1</v>
      </c>
      <c r="C7" s="24" t="s">
        <v>5</v>
      </c>
      <c r="D7" s="25">
        <v>40</v>
      </c>
      <c r="E7" s="23" t="s">
        <v>15</v>
      </c>
      <c r="F7" s="24" t="s">
        <v>7</v>
      </c>
      <c r="G7" s="25" t="s">
        <v>9</v>
      </c>
      <c r="H7" s="23" t="s">
        <v>14</v>
      </c>
      <c r="I7" s="23">
        <v>1.0970000000000001E-2</v>
      </c>
      <c r="J7" s="23" t="s">
        <v>24</v>
      </c>
      <c r="K7" s="23">
        <v>1.175</v>
      </c>
      <c r="L7" s="26">
        <f>-1.329*10^-6</f>
        <v>-1.3289999999999999E-6</v>
      </c>
      <c r="M7" s="23" t="s">
        <v>26</v>
      </c>
      <c r="N7" s="23" t="s">
        <v>27</v>
      </c>
      <c r="O7" s="23">
        <v>1.213E-2</v>
      </c>
      <c r="P7" s="23" t="s">
        <v>29</v>
      </c>
      <c r="Q7" s="23" t="s">
        <v>28</v>
      </c>
      <c r="R7" s="37">
        <v>9.5009999999999994</v>
      </c>
    </row>
    <row r="8" spans="1:18" x14ac:dyDescent="0.3">
      <c r="B8" s="27">
        <f>ROW(B3)</f>
        <v>3</v>
      </c>
      <c r="C8" s="28" t="s">
        <v>7</v>
      </c>
      <c r="D8" s="29">
        <v>40</v>
      </c>
      <c r="E8" s="27" t="s">
        <v>15</v>
      </c>
      <c r="F8" s="28" t="s">
        <v>7</v>
      </c>
      <c r="G8" s="29" t="s">
        <v>8</v>
      </c>
      <c r="H8" s="27" t="s">
        <v>10</v>
      </c>
      <c r="I8" s="27" t="s">
        <v>32</v>
      </c>
      <c r="J8" s="27" t="s">
        <v>32</v>
      </c>
      <c r="K8" s="27">
        <v>9.3270000000000006E-2</v>
      </c>
      <c r="L8" s="27">
        <f>-0.5029*10^-6</f>
        <v>-5.0289999999999998E-7</v>
      </c>
      <c r="M8" s="27" t="s">
        <v>31</v>
      </c>
      <c r="N8" s="27" t="s">
        <v>30</v>
      </c>
      <c r="O8" s="27" t="s">
        <v>34</v>
      </c>
      <c r="P8" s="27" t="s">
        <v>33</v>
      </c>
      <c r="Q8" s="27">
        <v>9466</v>
      </c>
      <c r="R8" s="36">
        <v>12.182</v>
      </c>
    </row>
    <row r="9" spans="1:18" x14ac:dyDescent="0.3">
      <c r="B9" s="23">
        <f t="shared" ref="B9:B16" si="0">ROW(B4)</f>
        <v>4</v>
      </c>
      <c r="C9" s="24" t="s">
        <v>5</v>
      </c>
      <c r="D9" s="25">
        <v>20</v>
      </c>
      <c r="E9" s="23" t="s">
        <v>15</v>
      </c>
      <c r="F9" s="24" t="s">
        <v>5</v>
      </c>
      <c r="G9" s="25" t="s">
        <v>8</v>
      </c>
      <c r="H9" s="23" t="s">
        <v>10</v>
      </c>
      <c r="I9" s="23" t="s">
        <v>71</v>
      </c>
      <c r="J9" s="23" t="s">
        <v>70</v>
      </c>
      <c r="K9" s="23" t="s">
        <v>89</v>
      </c>
      <c r="L9" s="23" t="s">
        <v>88</v>
      </c>
      <c r="M9" s="23" t="s">
        <v>73</v>
      </c>
      <c r="N9" s="23" t="s">
        <v>87</v>
      </c>
      <c r="O9" s="23" t="s">
        <v>68</v>
      </c>
      <c r="P9" s="23" t="s">
        <v>69</v>
      </c>
      <c r="Q9" s="23">
        <v>8098</v>
      </c>
      <c r="R9" s="37">
        <v>12.071999999999999</v>
      </c>
    </row>
    <row r="10" spans="1:18" x14ac:dyDescent="0.3">
      <c r="B10" s="27">
        <f t="shared" si="0"/>
        <v>5</v>
      </c>
      <c r="C10" s="28" t="s">
        <v>6</v>
      </c>
      <c r="D10" s="29">
        <v>60</v>
      </c>
      <c r="E10" s="27" t="s">
        <v>15</v>
      </c>
      <c r="F10" s="28" t="s">
        <v>6</v>
      </c>
      <c r="G10" s="29" t="s">
        <v>8</v>
      </c>
      <c r="H10" s="27" t="s">
        <v>10</v>
      </c>
      <c r="I10" s="27" t="s">
        <v>39</v>
      </c>
      <c r="J10" s="27" t="s">
        <v>38</v>
      </c>
      <c r="K10" s="27" t="s">
        <v>37</v>
      </c>
      <c r="L10" s="27">
        <f>-0.3167*10^-6</f>
        <v>-3.1669999999999997E-7</v>
      </c>
      <c r="M10" s="27" t="s">
        <v>36</v>
      </c>
      <c r="N10" s="27" t="s">
        <v>35</v>
      </c>
      <c r="O10" s="27" t="s">
        <v>41</v>
      </c>
      <c r="P10" s="27" t="s">
        <v>40</v>
      </c>
      <c r="Q10" s="27">
        <v>5279</v>
      </c>
      <c r="R10" s="36">
        <v>5.9109999999999996</v>
      </c>
    </row>
    <row r="11" spans="1:18" x14ac:dyDescent="0.3">
      <c r="B11" s="23">
        <f t="shared" si="0"/>
        <v>6</v>
      </c>
      <c r="C11" s="24" t="s">
        <v>7</v>
      </c>
      <c r="D11" s="25">
        <v>20</v>
      </c>
      <c r="E11" s="23" t="s">
        <v>15</v>
      </c>
      <c r="F11" s="24" t="s">
        <v>5</v>
      </c>
      <c r="G11" s="25" t="s">
        <v>11</v>
      </c>
      <c r="H11" s="23" t="s">
        <v>13</v>
      </c>
      <c r="I11" s="23" t="s">
        <v>44</v>
      </c>
      <c r="J11" s="23">
        <v>1.1129999999999999E-2</v>
      </c>
      <c r="K11" s="23">
        <v>0.1384</v>
      </c>
      <c r="L11" s="23">
        <f>-1.052*10^-6</f>
        <v>-1.052E-6</v>
      </c>
      <c r="M11" s="23" t="s">
        <v>43</v>
      </c>
      <c r="N11" s="23" t="s">
        <v>42</v>
      </c>
      <c r="O11" s="23">
        <v>1.2239999999999999E-2</v>
      </c>
      <c r="P11" s="23" t="s">
        <v>46</v>
      </c>
      <c r="Q11" s="23" t="s">
        <v>45</v>
      </c>
      <c r="R11" s="37">
        <v>6.1929999999999996</v>
      </c>
    </row>
    <row r="12" spans="1:18" x14ac:dyDescent="0.3">
      <c r="B12" s="27">
        <f t="shared" si="0"/>
        <v>7</v>
      </c>
      <c r="C12" s="28" t="s">
        <v>6</v>
      </c>
      <c r="D12" s="29">
        <v>20</v>
      </c>
      <c r="E12" s="27" t="s">
        <v>15</v>
      </c>
      <c r="F12" s="28" t="s">
        <v>5</v>
      </c>
      <c r="G12" s="29" t="s">
        <v>11</v>
      </c>
      <c r="H12" s="27" t="s">
        <v>13</v>
      </c>
      <c r="I12" s="27" t="s">
        <v>50</v>
      </c>
      <c r="J12" s="27" t="s">
        <v>49</v>
      </c>
      <c r="K12" s="27">
        <v>0.1986</v>
      </c>
      <c r="L12" s="27">
        <f>-0.2488*10^-6</f>
        <v>-2.488E-7</v>
      </c>
      <c r="M12" s="27" t="s">
        <v>48</v>
      </c>
      <c r="N12" s="27" t="s">
        <v>47</v>
      </c>
      <c r="O12" s="27" t="s">
        <v>52</v>
      </c>
      <c r="P12" s="27" t="s">
        <v>51</v>
      </c>
      <c r="Q12" s="27">
        <v>326.7</v>
      </c>
      <c r="R12" s="36">
        <v>23.535</v>
      </c>
    </row>
    <row r="13" spans="1:18" x14ac:dyDescent="0.3">
      <c r="B13" s="23">
        <f t="shared" si="0"/>
        <v>8</v>
      </c>
      <c r="C13" s="24" t="s">
        <v>5</v>
      </c>
      <c r="D13" s="25">
        <v>60</v>
      </c>
      <c r="E13" s="23" t="s">
        <v>15</v>
      </c>
      <c r="F13" s="24" t="s">
        <v>6</v>
      </c>
      <c r="G13" s="25" t="s">
        <v>11</v>
      </c>
      <c r="H13" s="23" t="s">
        <v>13</v>
      </c>
      <c r="I13" s="23" t="s">
        <v>56</v>
      </c>
      <c r="J13" s="23" t="s">
        <v>55</v>
      </c>
      <c r="K13" s="23">
        <v>3.0130000000000001E-2</v>
      </c>
      <c r="L13" s="23">
        <f>-0.1488*10^-6</f>
        <v>-1.4879999999999998E-7</v>
      </c>
      <c r="M13" s="23" t="s">
        <v>53</v>
      </c>
      <c r="N13" s="23" t="s">
        <v>54</v>
      </c>
      <c r="O13" s="23" t="s">
        <v>58</v>
      </c>
      <c r="P13" s="23" t="s">
        <v>57</v>
      </c>
      <c r="Q13" s="23">
        <v>9690</v>
      </c>
      <c r="R13" s="37">
        <v>5.9630000000000001</v>
      </c>
    </row>
    <row r="14" spans="1:18" x14ac:dyDescent="0.3">
      <c r="B14" s="27">
        <f t="shared" si="0"/>
        <v>9</v>
      </c>
      <c r="C14" s="30" t="s">
        <v>7</v>
      </c>
      <c r="D14" s="32">
        <v>60</v>
      </c>
      <c r="E14" s="31" t="s">
        <v>15</v>
      </c>
      <c r="F14" s="30" t="s">
        <v>6</v>
      </c>
      <c r="G14" s="31" t="s">
        <v>9</v>
      </c>
      <c r="H14" s="31" t="s">
        <v>14</v>
      </c>
      <c r="I14" s="27" t="s">
        <v>85</v>
      </c>
      <c r="J14" s="27" t="s">
        <v>86</v>
      </c>
      <c r="K14" s="27">
        <v>0.86599999999999999</v>
      </c>
      <c r="L14" s="27">
        <f>-1.326*10^-6</f>
        <v>-1.3260000000000001E-6</v>
      </c>
      <c r="M14" s="27" t="s">
        <v>84</v>
      </c>
      <c r="N14" s="27" t="s">
        <v>83</v>
      </c>
      <c r="O14" s="27">
        <v>1.2200000000000001E-2</v>
      </c>
      <c r="P14" s="27" t="s">
        <v>81</v>
      </c>
      <c r="Q14" s="27" t="s">
        <v>82</v>
      </c>
      <c r="R14" s="36">
        <v>5.97</v>
      </c>
    </row>
    <row r="15" spans="1:18" x14ac:dyDescent="0.3">
      <c r="B15" s="23">
        <f t="shared" si="0"/>
        <v>10</v>
      </c>
      <c r="C15" s="24" t="s">
        <v>7</v>
      </c>
      <c r="D15" s="25">
        <v>20</v>
      </c>
      <c r="E15" s="23" t="s">
        <v>15</v>
      </c>
      <c r="F15" s="24" t="s">
        <v>7</v>
      </c>
      <c r="G15" s="25" t="s">
        <v>11</v>
      </c>
      <c r="H15" s="23" t="s">
        <v>13</v>
      </c>
      <c r="I15" s="23" t="s">
        <v>80</v>
      </c>
      <c r="J15" s="23" t="s">
        <v>80</v>
      </c>
      <c r="K15" s="23">
        <v>0.49640000000000001</v>
      </c>
      <c r="L15" s="23">
        <f>-0.2735*10^-6</f>
        <v>-2.7350000000000001E-7</v>
      </c>
      <c r="M15" s="23" t="s">
        <v>79</v>
      </c>
      <c r="N15" s="23" t="s">
        <v>78</v>
      </c>
      <c r="O15" s="23" t="s">
        <v>75</v>
      </c>
      <c r="P15" s="23" t="s">
        <v>76</v>
      </c>
      <c r="Q15" s="23" t="s">
        <v>77</v>
      </c>
      <c r="R15" s="37">
        <v>12.212999999999999</v>
      </c>
    </row>
    <row r="16" spans="1:18" x14ac:dyDescent="0.3">
      <c r="B16" s="27">
        <f t="shared" si="0"/>
        <v>11</v>
      </c>
      <c r="C16" s="28" t="s">
        <v>7</v>
      </c>
      <c r="D16" s="29">
        <v>40</v>
      </c>
      <c r="E16" s="27" t="s">
        <v>15</v>
      </c>
      <c r="F16" s="28" t="s">
        <v>5</v>
      </c>
      <c r="G16" s="29" t="s">
        <v>8</v>
      </c>
      <c r="H16" s="27" t="s">
        <v>10</v>
      </c>
      <c r="I16" s="27" t="s">
        <v>71</v>
      </c>
      <c r="J16" s="27" t="s">
        <v>70</v>
      </c>
      <c r="K16" s="27">
        <v>0.78810000000000002</v>
      </c>
      <c r="L16" s="27" t="s">
        <v>72</v>
      </c>
      <c r="M16" s="27" t="s">
        <v>73</v>
      </c>
      <c r="N16" s="27" t="s">
        <v>74</v>
      </c>
      <c r="O16" s="27" t="s">
        <v>68</v>
      </c>
      <c r="P16" s="27" t="s">
        <v>69</v>
      </c>
      <c r="Q16" s="27">
        <v>1798</v>
      </c>
      <c r="R16" s="36">
        <v>3.57</v>
      </c>
    </row>
  </sheetData>
  <mergeCells count="3">
    <mergeCell ref="I5:K5"/>
    <mergeCell ref="L5:N5"/>
    <mergeCell ref="O5:Q5"/>
  </mergeCells>
  <hyperlinks>
    <hyperlink ref="B6" r:id="rId1" display="http://s.no/" xr:uid="{1A2EA61B-E56B-4416-AB44-F4D44C1C9CD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vihar</dc:creator>
  <cp:lastModifiedBy>vihar</cp:lastModifiedBy>
  <dcterms:created xsi:type="dcterms:W3CDTF">2022-05-02T11:11:50Z</dcterms:created>
  <dcterms:modified xsi:type="dcterms:W3CDTF">2022-05-07T15:07:11Z</dcterms:modified>
</cp:coreProperties>
</file>