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itam2-my.sharepoint.com/personal/mauricio_verduzco_itam_mx/Documents/ITAM/Semestres/6- Sexto/Modelado II/"/>
    </mc:Choice>
  </mc:AlternateContent>
  <xr:revisionPtr revIDLastSave="0" documentId="8_{E1A1DB77-035B-44BB-B596-3A508463F41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1" sheetId="1" r:id="rId1"/>
    <sheet name="P2.a" sheetId="2" r:id="rId2"/>
    <sheet name="P2.b" sheetId="3" r:id="rId3"/>
  </sheets>
  <definedNames>
    <definedName name="solver_adj" localSheetId="2" hidden="1">'P2.b'!$K$25:$M$27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'P2.b'!$E$17</definedName>
    <definedName name="solver_lhs2" localSheetId="2" hidden="1">'P2.b'!$E$18</definedName>
    <definedName name="solver_lhs3" localSheetId="2" hidden="1">'P2.b'!$E$19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opt" localSheetId="2" hidden="1">'P2.b'!$C$18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2</definedName>
    <definedName name="solver_rhs1" localSheetId="2" hidden="1">'P2.b'!$G$17</definedName>
    <definedName name="solver_rhs2" localSheetId="2" hidden="1">'P2.b'!$G$18</definedName>
    <definedName name="solver_rhs3" localSheetId="2" hidden="1">'P2.b'!$G$19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2" l="1"/>
  <c r="G55" i="2"/>
  <c r="G53" i="2"/>
  <c r="F54" i="2"/>
  <c r="F55" i="2"/>
  <c r="F53" i="2"/>
  <c r="E54" i="2"/>
  <c r="E55" i="2"/>
  <c r="H55" i="2" s="1"/>
  <c r="M59" i="2" s="1"/>
  <c r="E53" i="2"/>
  <c r="H53" i="2" s="1"/>
  <c r="K59" i="2" s="1"/>
  <c r="E75" i="1"/>
  <c r="E74" i="1"/>
  <c r="E73" i="1"/>
  <c r="E72" i="1"/>
  <c r="E65" i="1"/>
  <c r="E64" i="1"/>
  <c r="E63" i="1"/>
  <c r="E62" i="1"/>
  <c r="E52" i="1"/>
  <c r="E57" i="1" s="1"/>
  <c r="F61" i="1" s="1"/>
  <c r="E53" i="1"/>
  <c r="E54" i="1"/>
  <c r="E55" i="1"/>
  <c r="E17" i="3"/>
  <c r="F62" i="1" l="1"/>
  <c r="F63" i="1" s="1"/>
  <c r="F64" i="1" s="1"/>
  <c r="F65" i="1" s="1"/>
  <c r="G65" i="1" s="1"/>
  <c r="G61" i="1"/>
  <c r="G63" i="1"/>
  <c r="G62" i="1"/>
  <c r="H54" i="2"/>
  <c r="L59" i="2" s="1"/>
  <c r="E61" i="2" s="1"/>
  <c r="F60" i="2"/>
  <c r="G59" i="2"/>
  <c r="E60" i="2"/>
  <c r="F61" i="2"/>
  <c r="G61" i="2"/>
  <c r="F59" i="2"/>
  <c r="E59" i="2"/>
  <c r="H59" i="2" s="1"/>
  <c r="K65" i="2" s="1"/>
  <c r="G60" i="2"/>
  <c r="H61" i="2" l="1"/>
  <c r="M65" i="2" s="1"/>
  <c r="F66" i="2"/>
  <c r="F67" i="2"/>
  <c r="E67" i="1"/>
  <c r="F71" i="1" s="1"/>
  <c r="F65" i="2"/>
  <c r="G64" i="1"/>
  <c r="H60" i="2"/>
  <c r="L65" i="2" s="1"/>
  <c r="G65" i="2" s="1"/>
  <c r="G67" i="2" l="1"/>
  <c r="E66" i="2"/>
  <c r="E65" i="2"/>
  <c r="H65" i="2" s="1"/>
  <c r="G66" i="2"/>
  <c r="G71" i="1"/>
  <c r="F72" i="1"/>
  <c r="E67" i="2"/>
  <c r="H67" i="2" s="1"/>
  <c r="E27" i="3"/>
  <c r="E26" i="3"/>
  <c r="E25" i="3"/>
  <c r="E19" i="3"/>
  <c r="E18" i="3"/>
  <c r="F73" i="1" l="1"/>
  <c r="G72" i="1"/>
  <c r="H66" i="2"/>
  <c r="K21" i="3"/>
  <c r="C18" i="3" s="1"/>
  <c r="M22" i="3"/>
  <c r="M23" i="3"/>
  <c r="M21" i="3"/>
  <c r="L23" i="3"/>
  <c r="L22" i="3"/>
  <c r="L21" i="3"/>
  <c r="K23" i="3"/>
  <c r="K22" i="3"/>
  <c r="F74" i="1" l="1"/>
  <c r="G73" i="1"/>
  <c r="F75" i="1" l="1"/>
  <c r="G75" i="1" s="1"/>
  <c r="E77" i="1" s="1"/>
  <c r="H46" i="1" s="1"/>
  <c r="G74" i="1"/>
</calcChain>
</file>

<file path=xl/sharedStrings.xml><?xml version="1.0" encoding="utf-8"?>
<sst xmlns="http://schemas.openxmlformats.org/spreadsheetml/2006/main" count="141" uniqueCount="74">
  <si>
    <t>Precio de Cierre</t>
  </si>
  <si>
    <t>Día 1</t>
  </si>
  <si>
    <t>Día 2</t>
  </si>
  <si>
    <t>Día 3</t>
  </si>
  <si>
    <t>$100</t>
  </si>
  <si>
    <t>$101</t>
  </si>
  <si>
    <t>$102</t>
  </si>
  <si>
    <t>$103</t>
  </si>
  <si>
    <t>$104</t>
  </si>
  <si>
    <t>Variables de Decisión (2 puntos):</t>
  </si>
  <si>
    <t>Variables de Estado (2 puntos):</t>
  </si>
  <si>
    <t>Etapas (1 punto):</t>
  </si>
  <si>
    <t>Cuadros por Etapas:</t>
  </si>
  <si>
    <t>Al Final:</t>
  </si>
  <si>
    <t>Valor del Call (10 puntos):</t>
  </si>
  <si>
    <t>=</t>
  </si>
  <si>
    <t>P (2,2,2) =</t>
  </si>
  <si>
    <t>P (1,1,1) =</t>
  </si>
  <si>
    <t>R (1,1,1) =</t>
  </si>
  <si>
    <t>R (2,2,2) =</t>
  </si>
  <si>
    <t>P (3,3,3) =</t>
  </si>
  <si>
    <t>R (3,3,3)</t>
  </si>
  <si>
    <t>E1</t>
  </si>
  <si>
    <t>E2</t>
  </si>
  <si>
    <t>E3</t>
  </si>
  <si>
    <t>D1</t>
  </si>
  <si>
    <t>D2</t>
  </si>
  <si>
    <t>D3</t>
  </si>
  <si>
    <t>f*</t>
  </si>
  <si>
    <t>x*</t>
  </si>
  <si>
    <r>
      <rPr>
        <u/>
        <sz val="11"/>
        <color theme="1"/>
        <rFont val="Calibri"/>
        <family val="2"/>
        <scheme val="minor"/>
      </rPr>
      <t>Principio del segundo día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</si>
  <si>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Principio del tercer día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</si>
  <si>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Principio del primer día</t>
    </r>
    <r>
      <rPr>
        <sz val="11"/>
        <color theme="1"/>
        <rFont val="Calibri"/>
        <family val="2"/>
        <scheme val="minor"/>
      </rPr>
      <t>:</t>
    </r>
  </si>
  <si>
    <t>En breves palabras, exponga sus resultados:</t>
  </si>
  <si>
    <t>Primer Día:</t>
  </si>
  <si>
    <t>Segundo Día:</t>
  </si>
  <si>
    <t>Tercer Día:</t>
  </si>
  <si>
    <t>Función Objetivo:</t>
  </si>
  <si>
    <t>Restricciones:</t>
  </si>
  <si>
    <t>Solución Óptima:</t>
  </si>
  <si>
    <t>w´s</t>
  </si>
  <si>
    <t>La solución corresponde a</t>
  </si>
  <si>
    <t>la estrategia:</t>
  </si>
  <si>
    <t xml:space="preserve">Z = </t>
  </si>
  <si>
    <t>(Elaborar aquí abajo. 25 puntos)</t>
  </si>
  <si>
    <t>Mide el criterio a1 de ABET.</t>
  </si>
  <si>
    <t>V =</t>
  </si>
  <si>
    <t xml:space="preserve">W = </t>
  </si>
  <si>
    <t>w12</t>
  </si>
  <si>
    <t>w23</t>
  </si>
  <si>
    <t>w31</t>
  </si>
  <si>
    <t>(2,3,1)</t>
  </si>
  <si>
    <t>MAX Z = 4.5w11 + 4.1w21 + 4.4 w31 + 5.4w12 + 4.7w22 + 4.1 w32</t>
  </si>
  <si>
    <t>+ 4.6w31 + 6w32 + 4.3w33</t>
  </si>
  <si>
    <t>NOTA. R3 se haria de la misma manera pero como es comb. Lineal de las otras se puede ver como una suma = 1</t>
  </si>
  <si>
    <t>Dia</t>
  </si>
  <si>
    <t>Precio de cierre</t>
  </si>
  <si>
    <t>Comprar o vender el activo</t>
  </si>
  <si>
    <t>R1: 0.4w11+0.5w21+0.6w31+0.5w12+0.3w22+0.3w32+0.2w13+0.1w23+0.1w33=w11+w12+w13</t>
  </si>
  <si>
    <t>R2: 0.5w11+0.3w21+0.2w31+0.4w12+0.4w22+0.3w32+0.3w13+0.3w23+0.4w33=w21+w22+w23</t>
  </si>
  <si>
    <t>R3: w11+w21+w31+w12+w22+w32+w13+w23+w33=1</t>
  </si>
  <si>
    <t>Dia 3</t>
  </si>
  <si>
    <t>VE</t>
  </si>
  <si>
    <t>Probabilidad</t>
  </si>
  <si>
    <t>Dia 2</t>
  </si>
  <si>
    <t>Dia 1</t>
  </si>
  <si>
    <t>Ganancia C</t>
  </si>
  <si>
    <t>Ganancia P</t>
  </si>
  <si>
    <t>NOTA. Aqui no tomas la opcion de P,</t>
  </si>
  <si>
    <t>solo C y es la optima</t>
  </si>
  <si>
    <t>NOTA. Siempre se decide lo mismo para cada E, independientemente del dia (siempre dio lo mismo)</t>
  </si>
  <si>
    <t>empeora (E2) se baja la dosis (D3) y si baja la captacion (E3) se aumenta la dosis (D1)</t>
  </si>
  <si>
    <t>Si aumento la capacitacion (E1) se mantiene la dosis (D2), si no hay mejora pero tampoco</t>
  </si>
  <si>
    <t>¡Perfecto!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</si>
</sst>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1" applyFont="1" applyFill="1" applyBorder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5" fillId="0" borderId="0" xfId="0" applyFont="1"/>
    <xf numFmtId="0" fontId="3" fillId="2" borderId="5" xfId="0" applyFont="1" applyFill="1" applyBorder="1"/>
    <xf numFmtId="0" fontId="5" fillId="2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7</xdr:col>
          <xdr:colOff>426720</xdr:colOff>
          <xdr:row>19</xdr:row>
          <xdr:rowOff>99060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7</xdr:col>
          <xdr:colOff>426720</xdr:colOff>
          <xdr:row>33</xdr:row>
          <xdr:rowOff>182880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0</xdr:colOff>
      <xdr:row>21</xdr:row>
      <xdr:rowOff>0</xdr:rowOff>
    </xdr:from>
    <xdr:to>
      <xdr:col>7</xdr:col>
      <xdr:colOff>317500</xdr:colOff>
      <xdr:row>21</xdr:row>
      <xdr:rowOff>158751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0" y="4000500"/>
          <a:ext cx="317500" cy="158751"/>
        </a:xfrm>
        <a:prstGeom prst="rect">
          <a:avLst/>
        </a:prstGeom>
        <a:solidFill>
          <a:srgbClr val="FFFF00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8</xdr:col>
          <xdr:colOff>754380</xdr:colOff>
          <xdr:row>10</xdr:row>
          <xdr:rowOff>68580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8</xdr:col>
          <xdr:colOff>754380</xdr:colOff>
          <xdr:row>43</xdr:row>
          <xdr:rowOff>76200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8</xdr:col>
          <xdr:colOff>754380</xdr:colOff>
          <xdr:row>49</xdr:row>
          <xdr:rowOff>7620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3</xdr:row>
      <xdr:rowOff>0</xdr:rowOff>
    </xdr:from>
    <xdr:to>
      <xdr:col>10</xdr:col>
      <xdr:colOff>317500</xdr:colOff>
      <xdr:row>3</xdr:row>
      <xdr:rowOff>158751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5" y="571500"/>
          <a:ext cx="317500" cy="158751"/>
        </a:xfrm>
        <a:prstGeom prst="rect">
          <a:avLst/>
        </a:prstGeom>
        <a:solidFill>
          <a:srgbClr val="FFFF00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7</xdr:col>
          <xdr:colOff>769620</xdr:colOff>
          <xdr:row>6</xdr:row>
          <xdr:rowOff>7620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2</xdr:row>
      <xdr:rowOff>0</xdr:rowOff>
    </xdr:from>
    <xdr:to>
      <xdr:col>8</xdr:col>
      <xdr:colOff>317500</xdr:colOff>
      <xdr:row>2</xdr:row>
      <xdr:rowOff>158751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381000"/>
          <a:ext cx="317500" cy="158751"/>
        </a:xfrm>
        <a:prstGeom prst="rect">
          <a:avLst/>
        </a:prstGeom>
        <a:solidFill>
          <a:srgbClr val="FFFF00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4.docx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3.docx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2.docx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7.emf"/><Relationship Id="rId4" Type="http://schemas.openxmlformats.org/officeDocument/2006/relationships/package" Target="../embeddings/Microsoft_Word_Document5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85"/>
  <sheetViews>
    <sheetView tabSelected="1" workbookViewId="0">
      <selection activeCell="I4" sqref="I4"/>
    </sheetView>
  </sheetViews>
  <sheetFormatPr baseColWidth="10" defaultRowHeight="14.4" x14ac:dyDescent="0.3"/>
  <cols>
    <col min="2" max="2" width="13.109375" customWidth="1"/>
    <col min="3" max="3" width="15" customWidth="1"/>
    <col min="7" max="7" width="12.109375" customWidth="1"/>
  </cols>
  <sheetData>
    <row r="4" spans="9:9" x14ac:dyDescent="0.3">
      <c r="I4" s="24" t="s">
        <v>73</v>
      </c>
    </row>
    <row r="22" spans="3:6" x14ac:dyDescent="0.3">
      <c r="C22" s="2" t="s">
        <v>0</v>
      </c>
      <c r="D22" s="2" t="s">
        <v>1</v>
      </c>
      <c r="E22" s="2" t="s">
        <v>2</v>
      </c>
      <c r="F22" s="2" t="s">
        <v>3</v>
      </c>
    </row>
    <row r="23" spans="3:6" x14ac:dyDescent="0.3">
      <c r="C23" s="3" t="s">
        <v>4</v>
      </c>
      <c r="D23" s="3">
        <v>0.2</v>
      </c>
      <c r="E23" s="3">
        <v>0.1</v>
      </c>
      <c r="F23" s="3">
        <v>0.1</v>
      </c>
    </row>
    <row r="24" spans="3:6" x14ac:dyDescent="0.3">
      <c r="C24" s="3" t="s">
        <v>5</v>
      </c>
      <c r="D24" s="3">
        <v>0.2</v>
      </c>
      <c r="E24" s="3">
        <v>0.2</v>
      </c>
      <c r="F24" s="3">
        <v>0.3</v>
      </c>
    </row>
    <row r="25" spans="3:6" x14ac:dyDescent="0.3">
      <c r="C25" s="3" t="s">
        <v>6</v>
      </c>
      <c r="D25" s="3">
        <v>0.3</v>
      </c>
      <c r="E25" s="3">
        <v>0.3</v>
      </c>
      <c r="F25" s="3">
        <v>0.3</v>
      </c>
    </row>
    <row r="26" spans="3:6" x14ac:dyDescent="0.3">
      <c r="C26" s="3" t="s">
        <v>7</v>
      </c>
      <c r="D26" s="3">
        <v>0.2</v>
      </c>
      <c r="E26" s="3">
        <v>0.2</v>
      </c>
      <c r="F26" s="3">
        <v>0.2</v>
      </c>
    </row>
    <row r="27" spans="3:6" x14ac:dyDescent="0.3">
      <c r="C27" s="3" t="s">
        <v>8</v>
      </c>
      <c r="D27" s="3">
        <v>0.1</v>
      </c>
      <c r="E27" s="3">
        <v>0.2</v>
      </c>
      <c r="F27" s="3">
        <v>0.1</v>
      </c>
    </row>
    <row r="37" spans="2:8" x14ac:dyDescent="0.3">
      <c r="B37" s="27" t="s">
        <v>9</v>
      </c>
      <c r="C37" s="27"/>
      <c r="D37" s="27"/>
      <c r="E37" s="28" t="s">
        <v>57</v>
      </c>
      <c r="F37" s="28"/>
      <c r="G37" s="28"/>
      <c r="H37" s="28"/>
    </row>
    <row r="39" spans="2:8" x14ac:dyDescent="0.3">
      <c r="B39" s="27" t="s">
        <v>10</v>
      </c>
      <c r="C39" s="27"/>
      <c r="D39" s="27"/>
      <c r="E39" s="28" t="s">
        <v>56</v>
      </c>
      <c r="F39" s="28"/>
      <c r="G39" s="28"/>
      <c r="H39" s="28"/>
    </row>
    <row r="41" spans="2:8" x14ac:dyDescent="0.3">
      <c r="B41" s="27" t="s">
        <v>11</v>
      </c>
      <c r="C41" s="27"/>
      <c r="D41" s="27"/>
      <c r="E41" s="28" t="s">
        <v>55</v>
      </c>
      <c r="F41" s="28"/>
      <c r="G41" s="28"/>
      <c r="H41" s="28"/>
    </row>
    <row r="44" spans="2:8" x14ac:dyDescent="0.3">
      <c r="B44" s="25" t="s">
        <v>12</v>
      </c>
      <c r="C44" s="25"/>
      <c r="F44" s="5" t="s">
        <v>13</v>
      </c>
    </row>
    <row r="45" spans="2:8" x14ac:dyDescent="0.3">
      <c r="B45" s="26" t="s">
        <v>44</v>
      </c>
      <c r="C45" s="26"/>
    </row>
    <row r="46" spans="2:8" x14ac:dyDescent="0.3">
      <c r="F46" s="26" t="s">
        <v>14</v>
      </c>
      <c r="G46" s="26"/>
      <c r="H46" s="4">
        <f>E77</f>
        <v>1.82</v>
      </c>
    </row>
    <row r="48" spans="2:8" x14ac:dyDescent="0.3">
      <c r="B48" s="6"/>
      <c r="C48" s="7"/>
      <c r="D48" s="7"/>
      <c r="E48" s="7"/>
      <c r="F48" s="7"/>
      <c r="G48" s="7"/>
      <c r="H48" s="8"/>
    </row>
    <row r="49" spans="2:8" x14ac:dyDescent="0.3">
      <c r="B49" s="21" t="s">
        <v>61</v>
      </c>
      <c r="C49" s="10"/>
      <c r="D49" s="10"/>
      <c r="E49" s="10"/>
      <c r="F49" s="10"/>
      <c r="G49" s="10"/>
      <c r="H49" s="11"/>
    </row>
    <row r="50" spans="2:8" x14ac:dyDescent="0.3">
      <c r="B50" s="9"/>
      <c r="C50" s="2" t="s">
        <v>0</v>
      </c>
      <c r="D50" s="2" t="s">
        <v>63</v>
      </c>
      <c r="E50" s="2" t="s">
        <v>66</v>
      </c>
      <c r="F50" s="22" t="s">
        <v>68</v>
      </c>
      <c r="G50" s="10"/>
      <c r="H50" s="11"/>
    </row>
    <row r="51" spans="2:8" x14ac:dyDescent="0.3">
      <c r="B51" s="9"/>
      <c r="C51" s="3" t="s">
        <v>4</v>
      </c>
      <c r="D51" s="3">
        <v>0.1</v>
      </c>
      <c r="E51" s="3">
        <v>0</v>
      </c>
      <c r="F51" s="22" t="s">
        <v>69</v>
      </c>
      <c r="G51" s="10"/>
      <c r="H51" s="11"/>
    </row>
    <row r="52" spans="2:8" x14ac:dyDescent="0.3">
      <c r="B52" s="9"/>
      <c r="C52" s="3" t="s">
        <v>5</v>
      </c>
      <c r="D52" s="3">
        <v>0.3</v>
      </c>
      <c r="E52" s="3">
        <f>C52-101</f>
        <v>0</v>
      </c>
      <c r="F52" s="10"/>
      <c r="G52" s="10"/>
      <c r="H52" s="11"/>
    </row>
    <row r="53" spans="2:8" x14ac:dyDescent="0.3">
      <c r="B53" s="9"/>
      <c r="C53" s="3" t="s">
        <v>6</v>
      </c>
      <c r="D53" s="3">
        <v>0.3</v>
      </c>
      <c r="E53" s="3">
        <f t="shared" ref="E53:E55" si="0">C53-101</f>
        <v>1</v>
      </c>
      <c r="F53" s="10"/>
      <c r="G53" s="10"/>
      <c r="H53" s="11"/>
    </row>
    <row r="54" spans="2:8" x14ac:dyDescent="0.3">
      <c r="B54" s="9"/>
      <c r="C54" s="3" t="s">
        <v>7</v>
      </c>
      <c r="D54" s="3">
        <v>0.2</v>
      </c>
      <c r="E54" s="3">
        <f t="shared" si="0"/>
        <v>2</v>
      </c>
      <c r="F54" s="10"/>
      <c r="G54" s="10"/>
      <c r="H54" s="11"/>
    </row>
    <row r="55" spans="2:8" x14ac:dyDescent="0.3">
      <c r="B55" s="9"/>
      <c r="C55" s="3" t="s">
        <v>8</v>
      </c>
      <c r="D55" s="3">
        <v>0.1</v>
      </c>
      <c r="E55" s="3">
        <f t="shared" si="0"/>
        <v>3</v>
      </c>
      <c r="F55" s="10"/>
      <c r="G55" s="10"/>
      <c r="H55" s="11"/>
    </row>
    <row r="56" spans="2:8" x14ac:dyDescent="0.3">
      <c r="B56" s="9"/>
      <c r="C56" s="10"/>
      <c r="D56" s="10"/>
      <c r="E56" s="10"/>
      <c r="F56" s="10"/>
      <c r="G56" s="10"/>
      <c r="H56" s="11"/>
    </row>
    <row r="57" spans="2:8" x14ac:dyDescent="0.3">
      <c r="B57" s="9"/>
      <c r="C57" s="10"/>
      <c r="D57" s="2" t="s">
        <v>62</v>
      </c>
      <c r="E57" s="3">
        <f>SUMPRODUCT(D51:D55,E51:E55)</f>
        <v>1</v>
      </c>
      <c r="F57" s="10"/>
      <c r="G57" s="10"/>
      <c r="H57" s="11"/>
    </row>
    <row r="58" spans="2:8" x14ac:dyDescent="0.3">
      <c r="B58" s="9"/>
      <c r="C58" s="10"/>
      <c r="D58" s="10"/>
      <c r="E58" s="10"/>
      <c r="F58" s="10"/>
      <c r="G58" s="10"/>
      <c r="H58" s="11"/>
    </row>
    <row r="59" spans="2:8" x14ac:dyDescent="0.3">
      <c r="B59" s="21" t="s">
        <v>64</v>
      </c>
      <c r="C59" s="10"/>
      <c r="D59" s="10"/>
      <c r="E59" s="10"/>
      <c r="F59" s="10"/>
      <c r="G59" s="10"/>
      <c r="H59" s="11"/>
    </row>
    <row r="60" spans="2:8" x14ac:dyDescent="0.3">
      <c r="B60" s="9"/>
      <c r="C60" s="2" t="s">
        <v>0</v>
      </c>
      <c r="D60" s="2" t="s">
        <v>63</v>
      </c>
      <c r="E60" s="2" t="s">
        <v>66</v>
      </c>
      <c r="F60" s="2" t="s">
        <v>67</v>
      </c>
      <c r="G60" s="2" t="s">
        <v>28</v>
      </c>
      <c r="H60" s="11"/>
    </row>
    <row r="61" spans="2:8" x14ac:dyDescent="0.3">
      <c r="B61" s="9"/>
      <c r="C61" s="3" t="s">
        <v>4</v>
      </c>
      <c r="D61" s="3">
        <v>0.1</v>
      </c>
      <c r="E61" s="3">
        <v>0</v>
      </c>
      <c r="F61" s="3">
        <f>E57</f>
        <v>1</v>
      </c>
      <c r="G61" s="3">
        <f>MAX(E61,F61)</f>
        <v>1</v>
      </c>
      <c r="H61" s="11"/>
    </row>
    <row r="62" spans="2:8" x14ac:dyDescent="0.3">
      <c r="B62" s="9"/>
      <c r="C62" s="3" t="s">
        <v>5</v>
      </c>
      <c r="D62" s="3">
        <v>0.2</v>
      </c>
      <c r="E62" s="3">
        <f>C62-101</f>
        <v>0</v>
      </c>
      <c r="F62" s="3">
        <f>F61</f>
        <v>1</v>
      </c>
      <c r="G62" s="3">
        <f t="shared" ref="G62:G65" si="1">MAX(E62,F62)</f>
        <v>1</v>
      </c>
      <c r="H62" s="11"/>
    </row>
    <row r="63" spans="2:8" x14ac:dyDescent="0.3">
      <c r="B63" s="9"/>
      <c r="C63" s="3" t="s">
        <v>6</v>
      </c>
      <c r="D63" s="3">
        <v>0.3</v>
      </c>
      <c r="E63" s="3">
        <f t="shared" ref="E63:E65" si="2">C63-101</f>
        <v>1</v>
      </c>
      <c r="F63" s="3">
        <f t="shared" ref="F63:F65" si="3">F62</f>
        <v>1</v>
      </c>
      <c r="G63" s="3">
        <f t="shared" si="1"/>
        <v>1</v>
      </c>
      <c r="H63" s="11"/>
    </row>
    <row r="64" spans="2:8" x14ac:dyDescent="0.3">
      <c r="B64" s="9"/>
      <c r="C64" s="3" t="s">
        <v>7</v>
      </c>
      <c r="D64" s="3">
        <v>0.2</v>
      </c>
      <c r="E64" s="3">
        <f t="shared" si="2"/>
        <v>2</v>
      </c>
      <c r="F64" s="3">
        <f t="shared" si="3"/>
        <v>1</v>
      </c>
      <c r="G64" s="3">
        <f t="shared" si="1"/>
        <v>2</v>
      </c>
      <c r="H64" s="11"/>
    </row>
    <row r="65" spans="2:8" x14ac:dyDescent="0.3">
      <c r="B65" s="9"/>
      <c r="C65" s="3" t="s">
        <v>8</v>
      </c>
      <c r="D65" s="3">
        <v>0.2</v>
      </c>
      <c r="E65" s="3">
        <f t="shared" si="2"/>
        <v>3</v>
      </c>
      <c r="F65" s="3">
        <f t="shared" si="3"/>
        <v>1</v>
      </c>
      <c r="G65" s="3">
        <f t="shared" si="1"/>
        <v>3</v>
      </c>
      <c r="H65" s="11"/>
    </row>
    <row r="66" spans="2:8" x14ac:dyDescent="0.3">
      <c r="B66" s="9"/>
      <c r="C66" s="10"/>
      <c r="D66" s="10"/>
      <c r="E66" s="10"/>
      <c r="F66" s="10"/>
      <c r="G66" s="10"/>
      <c r="H66" s="11"/>
    </row>
    <row r="67" spans="2:8" x14ac:dyDescent="0.3">
      <c r="B67" s="9"/>
      <c r="C67" s="10"/>
      <c r="D67" s="2" t="s">
        <v>62</v>
      </c>
      <c r="E67" s="3">
        <f>SUMPRODUCT(D61:D65,G61:G65)</f>
        <v>1.6</v>
      </c>
      <c r="F67" s="10"/>
      <c r="G67" s="10"/>
      <c r="H67" s="11"/>
    </row>
    <row r="68" spans="2:8" x14ac:dyDescent="0.3">
      <c r="B68" s="9"/>
      <c r="C68" s="10"/>
      <c r="D68" s="10"/>
      <c r="E68" s="10"/>
      <c r="F68" s="10"/>
      <c r="G68" s="10"/>
      <c r="H68" s="11"/>
    </row>
    <row r="69" spans="2:8" x14ac:dyDescent="0.3">
      <c r="B69" s="21" t="s">
        <v>65</v>
      </c>
      <c r="C69" s="10"/>
      <c r="D69" s="10"/>
      <c r="E69" s="10"/>
      <c r="F69" s="10"/>
      <c r="G69" s="10"/>
      <c r="H69" s="11"/>
    </row>
    <row r="70" spans="2:8" x14ac:dyDescent="0.3">
      <c r="B70" s="9"/>
      <c r="C70" s="2" t="s">
        <v>0</v>
      </c>
      <c r="D70" s="2" t="s">
        <v>63</v>
      </c>
      <c r="E70" s="2" t="s">
        <v>66</v>
      </c>
      <c r="F70" s="2" t="s">
        <v>67</v>
      </c>
      <c r="G70" s="2" t="s">
        <v>28</v>
      </c>
      <c r="H70" s="11"/>
    </row>
    <row r="71" spans="2:8" x14ac:dyDescent="0.3">
      <c r="B71" s="9"/>
      <c r="C71" s="3" t="s">
        <v>4</v>
      </c>
      <c r="D71" s="3">
        <v>0.2</v>
      </c>
      <c r="E71" s="3">
        <v>0</v>
      </c>
      <c r="F71" s="3">
        <f>E67</f>
        <v>1.6</v>
      </c>
      <c r="G71" s="3">
        <f>MAX(E71,F71)</f>
        <v>1.6</v>
      </c>
      <c r="H71" s="11"/>
    </row>
    <row r="72" spans="2:8" x14ac:dyDescent="0.3">
      <c r="B72" s="9"/>
      <c r="C72" s="3" t="s">
        <v>5</v>
      </c>
      <c r="D72" s="3">
        <v>0.2</v>
      </c>
      <c r="E72" s="3">
        <f>C72-101</f>
        <v>0</v>
      </c>
      <c r="F72" s="3">
        <f>F71</f>
        <v>1.6</v>
      </c>
      <c r="G72" s="3">
        <f t="shared" ref="G72:G75" si="4">MAX(E72,F72)</f>
        <v>1.6</v>
      </c>
      <c r="H72" s="11"/>
    </row>
    <row r="73" spans="2:8" x14ac:dyDescent="0.3">
      <c r="B73" s="9"/>
      <c r="C73" s="3" t="s">
        <v>6</v>
      </c>
      <c r="D73" s="3">
        <v>0.3</v>
      </c>
      <c r="E73" s="3">
        <f t="shared" ref="E73:E75" si="5">C73-101</f>
        <v>1</v>
      </c>
      <c r="F73" s="3">
        <f t="shared" ref="F73:F75" si="6">F72</f>
        <v>1.6</v>
      </c>
      <c r="G73" s="3">
        <f t="shared" si="4"/>
        <v>1.6</v>
      </c>
      <c r="H73" s="11"/>
    </row>
    <row r="74" spans="2:8" x14ac:dyDescent="0.3">
      <c r="B74" s="9"/>
      <c r="C74" s="3" t="s">
        <v>7</v>
      </c>
      <c r="D74" s="3">
        <v>0.2</v>
      </c>
      <c r="E74" s="3">
        <f t="shared" si="5"/>
        <v>2</v>
      </c>
      <c r="F74" s="3">
        <f t="shared" si="6"/>
        <v>1.6</v>
      </c>
      <c r="G74" s="3">
        <f t="shared" si="4"/>
        <v>2</v>
      </c>
      <c r="H74" s="11"/>
    </row>
    <row r="75" spans="2:8" x14ac:dyDescent="0.3">
      <c r="B75" s="9"/>
      <c r="C75" s="3" t="s">
        <v>8</v>
      </c>
      <c r="D75" s="3">
        <v>0.1</v>
      </c>
      <c r="E75" s="3">
        <f t="shared" si="5"/>
        <v>3</v>
      </c>
      <c r="F75" s="3">
        <f t="shared" si="6"/>
        <v>1.6</v>
      </c>
      <c r="G75" s="3">
        <f t="shared" si="4"/>
        <v>3</v>
      </c>
      <c r="H75" s="11"/>
    </row>
    <row r="76" spans="2:8" x14ac:dyDescent="0.3">
      <c r="B76" s="9"/>
      <c r="C76" s="10"/>
      <c r="D76" s="10"/>
      <c r="E76" s="10"/>
      <c r="F76" s="10"/>
      <c r="G76" s="10"/>
      <c r="H76" s="11"/>
    </row>
    <row r="77" spans="2:8" x14ac:dyDescent="0.3">
      <c r="B77" s="9"/>
      <c r="C77" s="10"/>
      <c r="D77" s="2" t="s">
        <v>62</v>
      </c>
      <c r="E77" s="3">
        <f>SUMPRODUCT(D71:D75,G71:G75)</f>
        <v>1.82</v>
      </c>
      <c r="F77" s="10"/>
      <c r="G77" s="10"/>
      <c r="H77" s="11"/>
    </row>
    <row r="78" spans="2:8" x14ac:dyDescent="0.3">
      <c r="B78" s="9"/>
      <c r="C78" s="10"/>
      <c r="D78" s="10"/>
      <c r="E78" s="10"/>
      <c r="F78" s="10"/>
      <c r="G78" s="10"/>
      <c r="H78" s="11"/>
    </row>
    <row r="79" spans="2:8" x14ac:dyDescent="0.3">
      <c r="B79" s="9"/>
      <c r="C79" s="10"/>
      <c r="D79" s="10"/>
      <c r="E79" s="10"/>
      <c r="F79" s="10"/>
      <c r="G79" s="10"/>
      <c r="H79" s="11"/>
    </row>
    <row r="80" spans="2:8" x14ac:dyDescent="0.3">
      <c r="B80" s="9"/>
      <c r="C80" s="10"/>
      <c r="D80" s="10"/>
      <c r="E80" s="10"/>
      <c r="F80" s="10"/>
      <c r="G80" s="10"/>
      <c r="H80" s="11"/>
    </row>
    <row r="81" spans="2:8" x14ac:dyDescent="0.3">
      <c r="B81" s="9"/>
      <c r="C81" s="10"/>
      <c r="D81" s="10"/>
      <c r="E81" s="10"/>
      <c r="F81" s="10"/>
      <c r="G81" s="10"/>
      <c r="H81" s="11"/>
    </row>
    <row r="82" spans="2:8" x14ac:dyDescent="0.3">
      <c r="B82" s="9"/>
      <c r="C82" s="10"/>
      <c r="D82" s="10"/>
      <c r="E82" s="10"/>
      <c r="F82" s="10"/>
      <c r="G82" s="10"/>
      <c r="H82" s="11"/>
    </row>
    <row r="83" spans="2:8" x14ac:dyDescent="0.3">
      <c r="B83" s="9"/>
      <c r="C83" s="10"/>
      <c r="D83" s="10"/>
      <c r="E83" s="10"/>
      <c r="F83" s="10"/>
      <c r="G83" s="10"/>
      <c r="H83" s="11"/>
    </row>
    <row r="84" spans="2:8" x14ac:dyDescent="0.3">
      <c r="B84" s="9"/>
      <c r="C84" s="10"/>
      <c r="D84" s="10"/>
      <c r="E84" s="10"/>
      <c r="F84" s="10"/>
      <c r="G84" s="10"/>
      <c r="H84" s="11"/>
    </row>
    <row r="85" spans="2:8" x14ac:dyDescent="0.3">
      <c r="B85" s="12"/>
      <c r="C85" s="13"/>
      <c r="D85" s="13"/>
      <c r="E85" s="13"/>
      <c r="F85" s="13"/>
      <c r="G85" s="13"/>
      <c r="H85" s="14"/>
    </row>
  </sheetData>
  <mergeCells count="9">
    <mergeCell ref="B44:C44"/>
    <mergeCell ref="B45:C45"/>
    <mergeCell ref="F46:G46"/>
    <mergeCell ref="B37:D37"/>
    <mergeCell ref="E37:H37"/>
    <mergeCell ref="B39:D39"/>
    <mergeCell ref="E39:H39"/>
    <mergeCell ref="B41:D41"/>
    <mergeCell ref="E41:H41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7</xdr:col>
                <xdr:colOff>426720</xdr:colOff>
                <xdr:row>19</xdr:row>
                <xdr:rowOff>99060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8" r:id="rId6">
          <objectPr defaultSize="0" r:id="rId7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7</xdr:col>
                <xdr:colOff>426720</xdr:colOff>
                <xdr:row>33</xdr:row>
                <xdr:rowOff>182880</xdr:rowOff>
              </to>
            </anchor>
          </objectPr>
        </oleObject>
      </mc:Choice>
      <mc:Fallback>
        <oleObject progId="Word.Document.12" shapeId="102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78"/>
  <sheetViews>
    <sheetView workbookViewId="0">
      <selection activeCell="K9" sqref="K9"/>
    </sheetView>
  </sheetViews>
  <sheetFormatPr baseColWidth="10" defaultRowHeight="14.4" x14ac:dyDescent="0.3"/>
  <cols>
    <col min="1" max="1" width="4.88671875" customWidth="1"/>
    <col min="3" max="3" width="12.6640625" customWidth="1"/>
  </cols>
  <sheetData>
    <row r="1" spans="2:10" x14ac:dyDescent="0.3">
      <c r="C1" s="29" t="s">
        <v>45</v>
      </c>
      <c r="D1" s="29"/>
      <c r="E1" s="29"/>
    </row>
    <row r="13" spans="2:10" x14ac:dyDescent="0.3">
      <c r="C13" s="15">
        <v>0.4</v>
      </c>
      <c r="D13" s="1">
        <v>0.5</v>
      </c>
      <c r="E13" s="16">
        <v>0.1</v>
      </c>
      <c r="H13" s="15">
        <v>4</v>
      </c>
      <c r="I13" s="1">
        <v>5</v>
      </c>
      <c r="J13" s="16">
        <v>4</v>
      </c>
    </row>
    <row r="14" spans="2:10" x14ac:dyDescent="0.3">
      <c r="B14" t="s">
        <v>17</v>
      </c>
      <c r="C14" s="15">
        <v>0.5</v>
      </c>
      <c r="D14" s="1">
        <v>0.3</v>
      </c>
      <c r="E14" s="16">
        <v>0.2</v>
      </c>
      <c r="G14" t="s">
        <v>18</v>
      </c>
      <c r="H14" s="15">
        <v>5</v>
      </c>
      <c r="I14" s="1">
        <v>4</v>
      </c>
      <c r="J14" s="16">
        <v>2</v>
      </c>
    </row>
    <row r="15" spans="2:10" x14ac:dyDescent="0.3">
      <c r="C15" s="15">
        <v>0.6</v>
      </c>
      <c r="D15" s="1">
        <v>0.2</v>
      </c>
      <c r="E15" s="16">
        <v>0.2</v>
      </c>
      <c r="H15" s="15">
        <v>6</v>
      </c>
      <c r="I15" s="1">
        <v>3</v>
      </c>
      <c r="J15" s="16">
        <v>1</v>
      </c>
    </row>
    <row r="17" spans="2:10" x14ac:dyDescent="0.3">
      <c r="C17" s="15">
        <v>0.5</v>
      </c>
      <c r="D17" s="1">
        <v>0.4</v>
      </c>
      <c r="E17" s="16">
        <v>0.1</v>
      </c>
      <c r="H17" s="15">
        <v>5</v>
      </c>
      <c r="I17" s="1">
        <v>6</v>
      </c>
      <c r="J17" s="16">
        <v>5</v>
      </c>
    </row>
    <row r="18" spans="2:10" x14ac:dyDescent="0.3">
      <c r="B18" t="s">
        <v>16</v>
      </c>
      <c r="C18" s="15">
        <v>0.3</v>
      </c>
      <c r="D18" s="1">
        <v>0.4</v>
      </c>
      <c r="E18" s="16">
        <v>0.3</v>
      </c>
      <c r="G18" t="s">
        <v>19</v>
      </c>
      <c r="H18" s="15">
        <v>6</v>
      </c>
      <c r="I18" s="1">
        <v>5</v>
      </c>
      <c r="J18" s="16">
        <v>3</v>
      </c>
    </row>
    <row r="19" spans="2:10" x14ac:dyDescent="0.3">
      <c r="C19" s="15">
        <v>0.3</v>
      </c>
      <c r="D19" s="1">
        <v>0.3</v>
      </c>
      <c r="E19" s="16">
        <v>0.4</v>
      </c>
      <c r="H19" s="15">
        <v>7</v>
      </c>
      <c r="I19" s="1">
        <v>4</v>
      </c>
      <c r="J19" s="16">
        <v>2</v>
      </c>
    </row>
    <row r="21" spans="2:10" x14ac:dyDescent="0.3">
      <c r="C21" s="15">
        <v>0.2</v>
      </c>
      <c r="D21" s="1">
        <v>0.3</v>
      </c>
      <c r="E21" s="16">
        <v>0.5</v>
      </c>
      <c r="H21" s="15">
        <v>8</v>
      </c>
      <c r="I21" s="1">
        <v>5</v>
      </c>
      <c r="J21" s="16">
        <v>3</v>
      </c>
    </row>
    <row r="22" spans="2:10" x14ac:dyDescent="0.3">
      <c r="B22" t="s">
        <v>20</v>
      </c>
      <c r="C22" s="15">
        <v>0.1</v>
      </c>
      <c r="D22" s="1">
        <v>0.3</v>
      </c>
      <c r="E22" s="16">
        <v>0.6</v>
      </c>
      <c r="G22" t="s">
        <v>21</v>
      </c>
      <c r="H22" s="15">
        <v>9</v>
      </c>
      <c r="I22" s="1">
        <v>7</v>
      </c>
      <c r="J22" s="16">
        <v>5</v>
      </c>
    </row>
    <row r="23" spans="2:10" x14ac:dyDescent="0.3">
      <c r="C23" s="15">
        <v>0.1</v>
      </c>
      <c r="D23" s="1">
        <v>0.4</v>
      </c>
      <c r="E23" s="16">
        <v>0.5</v>
      </c>
      <c r="H23" s="15">
        <v>9</v>
      </c>
      <c r="I23" s="1">
        <v>6</v>
      </c>
      <c r="J23" s="16">
        <v>2</v>
      </c>
    </row>
    <row r="51" spans="3:13" x14ac:dyDescent="0.3">
      <c r="C51" s="26" t="s">
        <v>31</v>
      </c>
      <c r="D51" s="26"/>
    </row>
    <row r="52" spans="3:13" x14ac:dyDescent="0.3">
      <c r="E52" s="3" t="s">
        <v>25</v>
      </c>
      <c r="F52" s="3" t="s">
        <v>26</v>
      </c>
      <c r="G52" s="3" t="s">
        <v>27</v>
      </c>
      <c r="H52" s="3" t="s">
        <v>28</v>
      </c>
      <c r="I52" s="3" t="s">
        <v>29</v>
      </c>
    </row>
    <row r="53" spans="3:13" x14ac:dyDescent="0.3">
      <c r="D53" s="3" t="s">
        <v>22</v>
      </c>
      <c r="E53" s="3">
        <f>SUMPRODUCT(C13:E13,H13:J13)</f>
        <v>4.5</v>
      </c>
      <c r="F53" s="23">
        <f>SUMPRODUCT(C17:E17,H17:J17)</f>
        <v>5.4</v>
      </c>
      <c r="G53" s="3">
        <f>SUMPRODUCT(C21:E21,H21:J21)</f>
        <v>4.5999999999999996</v>
      </c>
      <c r="H53" s="3">
        <f>MAX(E53:G53)</f>
        <v>5.4</v>
      </c>
      <c r="I53" s="3" t="s">
        <v>26</v>
      </c>
    </row>
    <row r="54" spans="3:13" x14ac:dyDescent="0.3">
      <c r="D54" s="3" t="s">
        <v>23</v>
      </c>
      <c r="E54" s="3">
        <f t="shared" ref="E54:E55" si="0">SUMPRODUCT(C14:E14,H14:J14)</f>
        <v>4.1000000000000005</v>
      </c>
      <c r="F54" s="3">
        <f t="shared" ref="F54:F55" si="1">SUMPRODUCT(C18:E18,H18:J18)</f>
        <v>4.6999999999999993</v>
      </c>
      <c r="G54" s="23">
        <f t="shared" ref="G54:G55" si="2">SUMPRODUCT(C22:E22,H22:J22)</f>
        <v>6</v>
      </c>
      <c r="H54" s="3">
        <f t="shared" ref="H54:H55" si="3">MAX(E54:G54)</f>
        <v>6</v>
      </c>
      <c r="I54" s="3" t="s">
        <v>27</v>
      </c>
    </row>
    <row r="55" spans="3:13" x14ac:dyDescent="0.3">
      <c r="D55" s="3" t="s">
        <v>24</v>
      </c>
      <c r="E55" s="23">
        <f t="shared" si="0"/>
        <v>4.3999999999999995</v>
      </c>
      <c r="F55" s="3">
        <f t="shared" si="1"/>
        <v>4.0999999999999996</v>
      </c>
      <c r="G55" s="3">
        <f t="shared" si="2"/>
        <v>4.3000000000000007</v>
      </c>
      <c r="H55" s="3">
        <f t="shared" si="3"/>
        <v>4.3999999999999995</v>
      </c>
      <c r="I55" s="3" t="s">
        <v>25</v>
      </c>
    </row>
    <row r="57" spans="3:13" x14ac:dyDescent="0.3">
      <c r="C57" s="26" t="s">
        <v>30</v>
      </c>
      <c r="D57" s="26"/>
    </row>
    <row r="58" spans="3:13" x14ac:dyDescent="0.3">
      <c r="E58" s="3" t="s">
        <v>25</v>
      </c>
      <c r="F58" s="3" t="s">
        <v>26</v>
      </c>
      <c r="G58" s="3" t="s">
        <v>27</v>
      </c>
      <c r="H58" s="3" t="s">
        <v>28</v>
      </c>
      <c r="I58" s="3" t="s">
        <v>29</v>
      </c>
    </row>
    <row r="59" spans="3:13" x14ac:dyDescent="0.3">
      <c r="D59" s="3" t="s">
        <v>22</v>
      </c>
      <c r="E59" s="3">
        <f>E53+SUMPRODUCT(C13:E13,K$59:M$59)</f>
        <v>10.1</v>
      </c>
      <c r="F59" s="23">
        <f>F53+SUMPRODUCT(C17:E17,K$59:M$59)</f>
        <v>10.940000000000001</v>
      </c>
      <c r="G59" s="3">
        <f>G53+SUMPRODUCT(C21:E21,K$59:M$59)</f>
        <v>9.68</v>
      </c>
      <c r="H59" s="3">
        <f>MAX(E59:G59)</f>
        <v>10.940000000000001</v>
      </c>
      <c r="I59" s="3" t="s">
        <v>26</v>
      </c>
      <c r="K59" s="3">
        <f>H53</f>
        <v>5.4</v>
      </c>
      <c r="L59" s="3">
        <f>H54</f>
        <v>6</v>
      </c>
      <c r="M59" s="3">
        <f>H55</f>
        <v>4.3999999999999995</v>
      </c>
    </row>
    <row r="60" spans="3:13" x14ac:dyDescent="0.3">
      <c r="D60" s="3" t="s">
        <v>23</v>
      </c>
      <c r="E60" s="3">
        <f>E54+SUMPRODUCT(C14:E14,K$59:M$59)</f>
        <v>9.48</v>
      </c>
      <c r="F60" s="3">
        <f t="shared" ref="F60:F61" si="4">F54+SUMPRODUCT(C18:E18,K$59:M$59)</f>
        <v>10.039999999999999</v>
      </c>
      <c r="G60" s="23">
        <f t="shared" ref="G60:G61" si="5">G54+SUMPRODUCT(C22:E22,K$59:M$59)</f>
        <v>10.98</v>
      </c>
      <c r="H60" s="3">
        <f t="shared" ref="H60:H61" si="6">MAX(E60:G60)</f>
        <v>10.98</v>
      </c>
      <c r="I60" s="3" t="s">
        <v>27</v>
      </c>
    </row>
    <row r="61" spans="3:13" x14ac:dyDescent="0.3">
      <c r="D61" s="3" t="s">
        <v>24</v>
      </c>
      <c r="E61" s="23">
        <f t="shared" ref="E61" si="7">E55+SUMPRODUCT(C15:E15,K$59:M$59)</f>
        <v>9.7199999999999989</v>
      </c>
      <c r="F61" s="3">
        <f t="shared" si="4"/>
        <v>9.2799999999999994</v>
      </c>
      <c r="G61" s="3">
        <f t="shared" si="5"/>
        <v>9.4400000000000013</v>
      </c>
      <c r="H61" s="3">
        <f t="shared" si="6"/>
        <v>9.7199999999999989</v>
      </c>
      <c r="I61" s="3" t="s">
        <v>25</v>
      </c>
    </row>
    <row r="63" spans="3:13" x14ac:dyDescent="0.3">
      <c r="C63" s="26" t="s">
        <v>32</v>
      </c>
      <c r="D63" s="26"/>
    </row>
    <row r="64" spans="3:13" x14ac:dyDescent="0.3">
      <c r="E64" s="3" t="s">
        <v>25</v>
      </c>
      <c r="F64" s="3" t="s">
        <v>26</v>
      </c>
      <c r="G64" s="3" t="s">
        <v>27</v>
      </c>
      <c r="H64" s="3" t="s">
        <v>28</v>
      </c>
      <c r="I64" s="3" t="s">
        <v>29</v>
      </c>
    </row>
    <row r="65" spans="3:13" x14ac:dyDescent="0.3">
      <c r="D65" s="3" t="s">
        <v>22</v>
      </c>
      <c r="E65" s="3">
        <f>E53+SUMPRODUCT(C13:E13,K$65:M$65)</f>
        <v>15.337999999999999</v>
      </c>
      <c r="F65" s="23">
        <f>F53+SUMPRODUCT(C17:E17,K$65:M$65)</f>
        <v>16.234000000000002</v>
      </c>
      <c r="G65" s="3">
        <f>G53+SUMPRODUCT(C21:E21,K$65:M$65)</f>
        <v>14.941999999999998</v>
      </c>
      <c r="H65" s="3">
        <f>MAX(E65:G65)</f>
        <v>16.234000000000002</v>
      </c>
      <c r="I65" s="3" t="s">
        <v>26</v>
      </c>
      <c r="K65" s="3">
        <f>H59</f>
        <v>10.940000000000001</v>
      </c>
      <c r="L65" s="3">
        <f>H60</f>
        <v>10.98</v>
      </c>
      <c r="M65" s="3">
        <f>H61</f>
        <v>9.7199999999999989</v>
      </c>
    </row>
    <row r="66" spans="3:13" x14ac:dyDescent="0.3">
      <c r="D66" s="3" t="s">
        <v>23</v>
      </c>
      <c r="E66" s="3">
        <f t="shared" ref="E66:E67" si="8">E54+SUMPRODUCT(C14:E14,K$65:M$65)</f>
        <v>14.808000000000003</v>
      </c>
      <c r="F66" s="3">
        <f t="shared" ref="F66:F67" si="9">F54+SUMPRODUCT(C18:E18,K$65:M$65)</f>
        <v>15.29</v>
      </c>
      <c r="G66" s="23">
        <f t="shared" ref="G66:G67" si="10">G54+SUMPRODUCT(C22:E22,K$65:M$65)</f>
        <v>16.22</v>
      </c>
      <c r="H66" s="3">
        <f t="shared" ref="H66:H67" si="11">MAX(E66:G66)</f>
        <v>16.22</v>
      </c>
      <c r="I66" s="3" t="s">
        <v>27</v>
      </c>
    </row>
    <row r="67" spans="3:13" x14ac:dyDescent="0.3">
      <c r="D67" s="3" t="s">
        <v>24</v>
      </c>
      <c r="E67" s="23">
        <f t="shared" si="8"/>
        <v>15.103999999999999</v>
      </c>
      <c r="F67" s="3">
        <f t="shared" si="9"/>
        <v>14.564</v>
      </c>
      <c r="G67" s="3">
        <f t="shared" si="10"/>
        <v>14.646000000000001</v>
      </c>
      <c r="H67" s="3">
        <f t="shared" si="11"/>
        <v>15.103999999999999</v>
      </c>
      <c r="I67" s="3" t="s">
        <v>25</v>
      </c>
    </row>
    <row r="68" spans="3:13" x14ac:dyDescent="0.3">
      <c r="D68" s="20" t="s">
        <v>70</v>
      </c>
    </row>
    <row r="69" spans="3:13" x14ac:dyDescent="0.3">
      <c r="C69" s="26" t="s">
        <v>33</v>
      </c>
      <c r="D69" s="26"/>
      <c r="E69" s="26"/>
      <c r="F69" s="26"/>
    </row>
    <row r="71" spans="3:13" x14ac:dyDescent="0.3">
      <c r="C71" t="s">
        <v>34</v>
      </c>
      <c r="D71" s="28" t="s">
        <v>72</v>
      </c>
      <c r="E71" s="28"/>
      <c r="F71" s="28"/>
      <c r="G71" s="28"/>
      <c r="H71" s="28"/>
      <c r="I71" s="28"/>
    </row>
    <row r="72" spans="3:13" x14ac:dyDescent="0.3">
      <c r="D72" s="28" t="s">
        <v>71</v>
      </c>
      <c r="E72" s="28"/>
      <c r="F72" s="28"/>
      <c r="G72" s="28"/>
      <c r="H72" s="28"/>
      <c r="I72" s="28"/>
    </row>
    <row r="74" spans="3:13" x14ac:dyDescent="0.3">
      <c r="C74" t="s">
        <v>35</v>
      </c>
      <c r="D74" s="28" t="s">
        <v>72</v>
      </c>
      <c r="E74" s="28"/>
      <c r="F74" s="28"/>
      <c r="G74" s="28"/>
      <c r="H74" s="28"/>
      <c r="I74" s="28"/>
    </row>
    <row r="75" spans="3:13" x14ac:dyDescent="0.3">
      <c r="D75" s="28" t="s">
        <v>71</v>
      </c>
      <c r="E75" s="28"/>
      <c r="F75" s="28"/>
      <c r="G75" s="28"/>
      <c r="H75" s="28"/>
      <c r="I75" s="28"/>
    </row>
    <row r="77" spans="3:13" x14ac:dyDescent="0.3">
      <c r="C77" t="s">
        <v>36</v>
      </c>
      <c r="D77" s="28" t="s">
        <v>72</v>
      </c>
      <c r="E77" s="28"/>
      <c r="F77" s="28"/>
      <c r="G77" s="28"/>
      <c r="H77" s="28"/>
      <c r="I77" s="28"/>
    </row>
    <row r="78" spans="3:13" x14ac:dyDescent="0.3">
      <c r="D78" s="28" t="s">
        <v>71</v>
      </c>
      <c r="E78" s="28"/>
      <c r="F78" s="28"/>
      <c r="G78" s="28"/>
      <c r="H78" s="28"/>
      <c r="I78" s="28"/>
    </row>
  </sheetData>
  <mergeCells count="11">
    <mergeCell ref="C1:E1"/>
    <mergeCell ref="C51:D51"/>
    <mergeCell ref="C63:D63"/>
    <mergeCell ref="C69:F69"/>
    <mergeCell ref="D71:I71"/>
    <mergeCell ref="C57:D57"/>
    <mergeCell ref="D72:I72"/>
    <mergeCell ref="D74:I74"/>
    <mergeCell ref="D75:I75"/>
    <mergeCell ref="D77:I77"/>
    <mergeCell ref="D78:I7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51" r:id="rId4">
          <object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8</xdr:col>
                <xdr:colOff>754380</xdr:colOff>
                <xdr:row>10</xdr:row>
                <xdr:rowOff>68580</xdr:rowOff>
              </to>
            </anchor>
          </objectPr>
        </oleObject>
      </mc:Choice>
      <mc:Fallback>
        <oleObject progId="Word.Document.12" shapeId="2051" r:id="rId4"/>
      </mc:Fallback>
    </mc:AlternateContent>
    <mc:AlternateContent xmlns:mc="http://schemas.openxmlformats.org/markup-compatibility/2006">
      <mc:Choice Requires="x14">
        <oleObject progId="Word.Document.12" shapeId="2052" r:id="rId6">
          <objectPr defaultSize="0" r:id="rId7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8</xdr:col>
                <xdr:colOff>754380</xdr:colOff>
                <xdr:row>43</xdr:row>
                <xdr:rowOff>76200</xdr:rowOff>
              </to>
            </anchor>
          </objectPr>
        </oleObject>
      </mc:Choice>
      <mc:Fallback>
        <oleObject progId="Word.Document.12" shapeId="2052" r:id="rId6"/>
      </mc:Fallback>
    </mc:AlternateContent>
    <mc:AlternateContent xmlns:mc="http://schemas.openxmlformats.org/markup-compatibility/2006">
      <mc:Choice Requires="x14">
        <oleObject progId="Word.Document.12" shapeId="2054" r:id="rId8">
          <objectPr defaultSize="0" r:id="rId9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8</xdr:col>
                <xdr:colOff>754380</xdr:colOff>
                <xdr:row>49</xdr:row>
                <xdr:rowOff>7620</xdr:rowOff>
              </to>
            </anchor>
          </objectPr>
        </oleObject>
      </mc:Choice>
      <mc:Fallback>
        <oleObject progId="Word.Document.12" shapeId="2054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R27"/>
  <sheetViews>
    <sheetView workbookViewId="0">
      <selection activeCell="I3" sqref="I3"/>
    </sheetView>
  </sheetViews>
  <sheetFormatPr baseColWidth="10" defaultRowHeight="14.4" x14ac:dyDescent="0.3"/>
  <cols>
    <col min="5" max="5" width="12.33203125" bestFit="1" customWidth="1"/>
    <col min="8" max="8" width="36.44140625" customWidth="1"/>
  </cols>
  <sheetData>
    <row r="8" spans="2:18" x14ac:dyDescent="0.3">
      <c r="B8" s="26" t="s">
        <v>37</v>
      </c>
      <c r="C8" s="26"/>
      <c r="D8" s="30" t="s">
        <v>52</v>
      </c>
      <c r="E8" s="31"/>
      <c r="F8" s="31"/>
      <c r="G8" s="31"/>
      <c r="H8" s="32"/>
    </row>
    <row r="9" spans="2:18" x14ac:dyDescent="0.3">
      <c r="D9" s="33" t="s">
        <v>53</v>
      </c>
      <c r="E9" s="34"/>
      <c r="F9" s="34"/>
      <c r="G9" s="34"/>
      <c r="H9" s="35"/>
      <c r="K9" s="15">
        <v>0.4</v>
      </c>
      <c r="L9" s="1">
        <v>0.5</v>
      </c>
      <c r="M9" s="16">
        <v>0.1</v>
      </c>
      <c r="P9" s="15">
        <v>4</v>
      </c>
      <c r="Q9" s="1">
        <v>5</v>
      </c>
      <c r="R9" s="16">
        <v>4</v>
      </c>
    </row>
    <row r="10" spans="2:18" x14ac:dyDescent="0.3">
      <c r="J10" t="s">
        <v>17</v>
      </c>
      <c r="K10" s="15">
        <v>0.5</v>
      </c>
      <c r="L10" s="1">
        <v>0.3</v>
      </c>
      <c r="M10" s="16">
        <v>0.2</v>
      </c>
      <c r="O10" t="s">
        <v>18</v>
      </c>
      <c r="P10" s="15">
        <v>5</v>
      </c>
      <c r="Q10" s="1">
        <v>4</v>
      </c>
      <c r="R10" s="16">
        <v>2</v>
      </c>
    </row>
    <row r="11" spans="2:18" x14ac:dyDescent="0.3">
      <c r="B11" s="26" t="s">
        <v>38</v>
      </c>
      <c r="C11" s="26"/>
      <c r="D11" s="28" t="s">
        <v>58</v>
      </c>
      <c r="E11" s="28"/>
      <c r="F11" s="28"/>
      <c r="G11" s="28"/>
      <c r="H11" s="28"/>
      <c r="K11" s="15">
        <v>0.6</v>
      </c>
      <c r="L11" s="1">
        <v>0.2</v>
      </c>
      <c r="M11" s="16">
        <v>0.2</v>
      </c>
      <c r="P11" s="15">
        <v>6</v>
      </c>
      <c r="Q11" s="1">
        <v>3</v>
      </c>
      <c r="R11" s="16">
        <v>1</v>
      </c>
    </row>
    <row r="12" spans="2:18" x14ac:dyDescent="0.3">
      <c r="D12" s="28" t="s">
        <v>59</v>
      </c>
      <c r="E12" s="28"/>
      <c r="F12" s="28"/>
      <c r="G12" s="28"/>
      <c r="H12" s="28"/>
    </row>
    <row r="13" spans="2:18" x14ac:dyDescent="0.3">
      <c r="D13" s="28" t="s">
        <v>60</v>
      </c>
      <c r="E13" s="28"/>
      <c r="F13" s="28"/>
      <c r="G13" s="28"/>
      <c r="H13" s="28"/>
      <c r="K13" s="15">
        <v>0.5</v>
      </c>
      <c r="L13" s="1">
        <v>0.4</v>
      </c>
      <c r="M13" s="16">
        <v>0.1</v>
      </c>
      <c r="P13" s="15">
        <v>5</v>
      </c>
      <c r="Q13" s="1">
        <v>6</v>
      </c>
      <c r="R13" s="16">
        <v>5</v>
      </c>
    </row>
    <row r="14" spans="2:18" x14ac:dyDescent="0.3">
      <c r="D14" s="28"/>
      <c r="E14" s="28"/>
      <c r="F14" s="28"/>
      <c r="G14" s="28"/>
      <c r="H14" s="28"/>
      <c r="J14" t="s">
        <v>16</v>
      </c>
      <c r="K14" s="15">
        <v>0.3</v>
      </c>
      <c r="L14" s="1">
        <v>0.4</v>
      </c>
      <c r="M14" s="16">
        <v>0.3</v>
      </c>
      <c r="O14" t="s">
        <v>19</v>
      </c>
      <c r="P14" s="15">
        <v>6</v>
      </c>
      <c r="Q14" s="1">
        <v>5</v>
      </c>
      <c r="R14" s="16">
        <v>3</v>
      </c>
    </row>
    <row r="15" spans="2:18" x14ac:dyDescent="0.3">
      <c r="D15" s="20" t="s">
        <v>54</v>
      </c>
      <c r="K15" s="15">
        <v>0.3</v>
      </c>
      <c r="L15" s="1">
        <v>0.3</v>
      </c>
      <c r="M15" s="16">
        <v>0.4</v>
      </c>
      <c r="P15" s="15">
        <v>7</v>
      </c>
      <c r="Q15" s="1">
        <v>4</v>
      </c>
      <c r="R15" s="16">
        <v>2</v>
      </c>
    </row>
    <row r="16" spans="2:18" x14ac:dyDescent="0.3">
      <c r="B16" s="26" t="s">
        <v>39</v>
      </c>
      <c r="C16" s="26"/>
      <c r="E16" s="1" t="s">
        <v>40</v>
      </c>
    </row>
    <row r="17" spans="2:18" x14ac:dyDescent="0.3">
      <c r="E17" s="19">
        <f>SUMPRODUCT(K9:K11,K25:K27)+SUMPRODUCT(K13:K15,L25:L27)+SUMPRODUCT(K17:K19,M25:M27)-SUM(K25:M25)</f>
        <v>-1.0307473263804212E-8</v>
      </c>
      <c r="F17" s="17" t="s">
        <v>15</v>
      </c>
      <c r="G17" s="19">
        <v>0</v>
      </c>
      <c r="K17" s="15">
        <v>0.2</v>
      </c>
      <c r="L17" s="1">
        <v>0.3</v>
      </c>
      <c r="M17" s="16">
        <v>0.5</v>
      </c>
      <c r="P17" s="15">
        <v>8</v>
      </c>
      <c r="Q17" s="1">
        <v>5</v>
      </c>
      <c r="R17" s="16">
        <v>3</v>
      </c>
    </row>
    <row r="18" spans="2:18" x14ac:dyDescent="0.3">
      <c r="B18" s="1" t="s">
        <v>43</v>
      </c>
      <c r="C18" s="19">
        <f>SUMPRODUCT(K21:M23,K25:M27)</f>
        <v>5.3027523098557605</v>
      </c>
      <c r="E18" s="19">
        <f>SUMPRODUCT(L9:L11,K25:K27)+SUMPRODUCT(L13:L15,L25:L27)+SUMPRODUCT(L17:L19,M25:M27)-SUM(K26:M26)</f>
        <v>-4.1013188956107172E-9</v>
      </c>
      <c r="F18" s="17" t="s">
        <v>15</v>
      </c>
      <c r="G18" s="19">
        <v>0</v>
      </c>
      <c r="J18" t="s">
        <v>20</v>
      </c>
      <c r="K18" s="15">
        <v>0.1</v>
      </c>
      <c r="L18" s="1">
        <v>0.3</v>
      </c>
      <c r="M18" s="16">
        <v>0.6</v>
      </c>
      <c r="O18" t="s">
        <v>21</v>
      </c>
      <c r="P18" s="15">
        <v>9</v>
      </c>
      <c r="Q18" s="1">
        <v>7</v>
      </c>
      <c r="R18" s="16">
        <v>5</v>
      </c>
    </row>
    <row r="19" spans="2:18" x14ac:dyDescent="0.3">
      <c r="E19" s="19">
        <f>SUM(K25:M27)</f>
        <v>1</v>
      </c>
      <c r="F19" s="17" t="s">
        <v>15</v>
      </c>
      <c r="G19" s="19">
        <v>1</v>
      </c>
      <c r="K19" s="15">
        <v>0.1</v>
      </c>
      <c r="L19" s="1">
        <v>0.4</v>
      </c>
      <c r="M19" s="16">
        <v>0.5</v>
      </c>
      <c r="P19" s="15">
        <v>9</v>
      </c>
      <c r="Q19" s="1">
        <v>6</v>
      </c>
      <c r="R19" s="16">
        <v>2</v>
      </c>
    </row>
    <row r="21" spans="2:18" x14ac:dyDescent="0.3">
      <c r="B21" s="26" t="s">
        <v>41</v>
      </c>
      <c r="C21" s="26"/>
      <c r="D21" s="26"/>
      <c r="K21" s="15">
        <f>SUMPRODUCT(K9:M9,P9:R9)</f>
        <v>4.5</v>
      </c>
      <c r="L21" s="1">
        <f>SUMPRODUCT(K13:M13,P13:R13)</f>
        <v>5.4</v>
      </c>
      <c r="M21" s="16">
        <f>SUMPRODUCT(K17:M17,P17:R17)</f>
        <v>4.5999999999999996</v>
      </c>
    </row>
    <row r="22" spans="2:18" x14ac:dyDescent="0.3">
      <c r="B22" s="26" t="s">
        <v>42</v>
      </c>
      <c r="C22" s="26"/>
      <c r="D22" s="26"/>
      <c r="E22" s="18" t="s">
        <v>51</v>
      </c>
      <c r="J22" t="s">
        <v>46</v>
      </c>
      <c r="K22" s="15">
        <f>SUMPRODUCT(K10:M10,P10:R10)</f>
        <v>4.1000000000000005</v>
      </c>
      <c r="L22" s="1">
        <f t="shared" ref="L22" si="0">SUMPRODUCT(K14:M14,P14:R14)</f>
        <v>4.6999999999999993</v>
      </c>
      <c r="M22" s="16">
        <f t="shared" ref="M22:M23" si="1">SUMPRODUCT(K18:M18,P18:R18)</f>
        <v>6</v>
      </c>
    </row>
    <row r="23" spans="2:18" x14ac:dyDescent="0.3">
      <c r="K23" s="15">
        <f>SUMPRODUCT(K11:M11,P11:R11)</f>
        <v>4.3999999999999995</v>
      </c>
      <c r="L23" s="1">
        <f>SUMPRODUCT(K15:M15,P15:R15)</f>
        <v>4.0999999999999996</v>
      </c>
      <c r="M23" s="16">
        <f t="shared" si="1"/>
        <v>4.3000000000000007</v>
      </c>
    </row>
    <row r="25" spans="2:18" x14ac:dyDescent="0.3">
      <c r="C25" s="1" t="s">
        <v>48</v>
      </c>
      <c r="D25" s="1" t="s">
        <v>15</v>
      </c>
      <c r="E25">
        <f>L25</f>
        <v>0.40366973140006102</v>
      </c>
      <c r="K25" s="15">
        <v>0</v>
      </c>
      <c r="L25" s="1">
        <v>0.40366973140006102</v>
      </c>
      <c r="M25" s="16">
        <v>0</v>
      </c>
    </row>
    <row r="26" spans="2:18" x14ac:dyDescent="0.3">
      <c r="C26" s="1" t="s">
        <v>49</v>
      </c>
      <c r="D26" s="1" t="s">
        <v>15</v>
      </c>
      <c r="E26">
        <f>M26</f>
        <v>0.31192661153481233</v>
      </c>
      <c r="J26" t="s">
        <v>47</v>
      </c>
      <c r="K26" s="15">
        <v>0</v>
      </c>
      <c r="L26" s="1">
        <v>0</v>
      </c>
      <c r="M26" s="16">
        <v>0.31192661153481233</v>
      </c>
    </row>
    <row r="27" spans="2:18" x14ac:dyDescent="0.3">
      <c r="C27" s="1" t="s">
        <v>50</v>
      </c>
      <c r="D27" s="1" t="s">
        <v>15</v>
      </c>
      <c r="E27">
        <f>K27</f>
        <v>0.28440365706512666</v>
      </c>
      <c r="K27" s="15">
        <v>0.28440365706512666</v>
      </c>
      <c r="L27" s="1">
        <v>0</v>
      </c>
      <c r="M27" s="16">
        <v>0</v>
      </c>
    </row>
  </sheetData>
  <mergeCells count="11">
    <mergeCell ref="D12:H12"/>
    <mergeCell ref="B8:C8"/>
    <mergeCell ref="D8:H8"/>
    <mergeCell ref="D9:H9"/>
    <mergeCell ref="B11:C11"/>
    <mergeCell ref="D11:H11"/>
    <mergeCell ref="D13:H13"/>
    <mergeCell ref="D14:H14"/>
    <mergeCell ref="B16:C16"/>
    <mergeCell ref="B21:D21"/>
    <mergeCell ref="B22:D22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7</xdr:col>
                <xdr:colOff>769620</xdr:colOff>
                <xdr:row>6</xdr:row>
                <xdr:rowOff>7620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P1</vt:lpstr>
      <vt:lpstr>P2.a</vt:lpstr>
      <vt:lpstr>P2.b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EVENTOS</dc:creator>
  <cp:lastModifiedBy>Mau V Ch</cp:lastModifiedBy>
  <dcterms:created xsi:type="dcterms:W3CDTF">2020-09-10T21:32:56Z</dcterms:created>
  <dcterms:modified xsi:type="dcterms:W3CDTF">2023-02-23T03:19:21Z</dcterms:modified>
</cp:coreProperties>
</file>