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tam2-my.sharepoint.com/personal/mauricio_verduzco_itam_mx/Documents/ITAM/Semestres/5- Quinto/Planeación y Control de la Producción/"/>
    </mc:Choice>
  </mc:AlternateContent>
  <xr:revisionPtr revIDLastSave="3" documentId="13_ncr:1_{FF6EEF6F-25FC-4939-A48A-9DE4E2C23039}" xr6:coauthVersionLast="47" xr6:coauthVersionMax="47" xr10:uidLastSave="{C07CBAAF-C9E5-44CE-BF13-B1E3A9770B72}"/>
  <bookViews>
    <workbookView xWindow="-108" yWindow="-108" windowWidth="23256" windowHeight="13176" tabRatio="500" xr2:uid="{00000000-000D-0000-FFFF-FFFF00000000}"/>
  </bookViews>
  <sheets>
    <sheet name="ventaAutosMx" sheetId="3" r:id="rId1"/>
  </sheets>
  <definedNames>
    <definedName name="solver_adj" localSheetId="0" hidden="1">ventaAutosMx!$D$69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ventaAutosMx!$D$69</definedName>
    <definedName name="solver_lhs2" localSheetId="0" hidden="1">ventaAutosMx!$D$69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ventaAutosMx!$J$67</definedName>
    <definedName name="solver_pre" localSheetId="0" hidden="1">0.000001</definedName>
    <definedName name="solver_rbv" localSheetId="0" hidden="1">2</definedName>
    <definedName name="solver_rel1" localSheetId="0" hidden="1">1</definedName>
    <definedName name="solver_rel2" localSheetId="0" hidden="1">3</definedName>
    <definedName name="solver_rhs1" localSheetId="0" hidden="1">1</definedName>
    <definedName name="solver_rhs2" localSheetId="0" hidden="1">0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67" i="3" l="1"/>
  <c r="E73" i="3"/>
  <c r="E74" i="3" s="1"/>
  <c r="E75" i="3" s="1"/>
  <c r="E76" i="3" s="1"/>
  <c r="E77" i="3" s="1"/>
  <c r="E78" i="3" s="1"/>
  <c r="E79" i="3" s="1"/>
  <c r="E80" i="3" s="1"/>
  <c r="E81" i="3" s="1"/>
  <c r="E82" i="3" s="1"/>
  <c r="E83" i="3" s="1"/>
  <c r="E84" i="3" s="1"/>
  <c r="E85" i="3" s="1"/>
  <c r="E86" i="3" s="1"/>
  <c r="E87" i="3" s="1"/>
  <c r="E88" i="3" s="1"/>
  <c r="E89" i="3" s="1"/>
  <c r="E90" i="3" s="1"/>
  <c r="E91" i="3" s="1"/>
  <c r="E92" i="3" s="1"/>
  <c r="E93" i="3" s="1"/>
  <c r="E94" i="3" s="1"/>
  <c r="E95" i="3" s="1"/>
  <c r="E96" i="3" s="1"/>
  <c r="E97" i="3" s="1"/>
  <c r="E98" i="3" s="1"/>
  <c r="E99" i="3" s="1"/>
  <c r="E100" i="3" s="1"/>
  <c r="E101" i="3" s="1"/>
  <c r="E102" i="3" s="1"/>
  <c r="E103" i="3" s="1"/>
  <c r="E104" i="3" s="1"/>
  <c r="E105" i="3" s="1"/>
  <c r="E106" i="3" s="1"/>
  <c r="E107" i="3" s="1"/>
  <c r="E108" i="3" s="1"/>
  <c r="E109" i="3" s="1"/>
  <c r="E110" i="3" s="1"/>
  <c r="E111" i="3" s="1"/>
  <c r="E112" i="3" s="1"/>
  <c r="E113" i="3" s="1"/>
  <c r="E114" i="3" s="1"/>
  <c r="E115" i="3" s="1"/>
  <c r="E116" i="3" s="1"/>
  <c r="E117" i="3" s="1"/>
  <c r="E118" i="3" s="1"/>
  <c r="E119" i="3" s="1"/>
  <c r="E120" i="3" s="1"/>
  <c r="E121" i="3" s="1"/>
  <c r="E122" i="3" s="1"/>
  <c r="E123" i="3" s="1"/>
  <c r="E124" i="3" s="1"/>
  <c r="E125" i="3" s="1"/>
  <c r="E126" i="3" s="1"/>
  <c r="E127" i="3" s="1"/>
  <c r="E128" i="3" s="1"/>
  <c r="E129" i="3" s="1"/>
  <c r="E130" i="3" s="1"/>
  <c r="E131" i="3" s="1"/>
  <c r="E132" i="3" s="1"/>
  <c r="K86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88" i="3"/>
  <c r="K87" i="3"/>
  <c r="K85" i="3"/>
  <c r="K84" i="3"/>
  <c r="K83" i="3"/>
  <c r="K82" i="3"/>
  <c r="K81" i="3"/>
  <c r="K80" i="3"/>
  <c r="K79" i="3"/>
  <c r="K78" i="3"/>
  <c r="K77" i="3"/>
  <c r="K76" i="3"/>
  <c r="K75" i="3"/>
  <c r="K74" i="3"/>
  <c r="G73" i="3"/>
  <c r="J73" i="3" l="1"/>
  <c r="F73" i="3"/>
  <c r="H73" i="3" l="1"/>
  <c r="I73" i="3"/>
  <c r="G74" i="3"/>
  <c r="F74" i="3"/>
  <c r="I74" i="3" l="1"/>
  <c r="H74" i="3"/>
  <c r="G75" i="3"/>
  <c r="J75" i="3" s="1"/>
  <c r="F75" i="3"/>
  <c r="J74" i="3"/>
  <c r="G76" i="3" l="1"/>
  <c r="F76" i="3"/>
  <c r="I75" i="3"/>
  <c r="H75" i="3"/>
  <c r="G77" i="3" l="1"/>
  <c r="J77" i="3" s="1"/>
  <c r="F77" i="3"/>
  <c r="I76" i="3"/>
  <c r="H76" i="3"/>
  <c r="J76" i="3"/>
  <c r="G78" i="3" l="1"/>
  <c r="J78" i="3" s="1"/>
  <c r="F78" i="3"/>
  <c r="I77" i="3"/>
  <c r="H77" i="3"/>
  <c r="G79" i="3" l="1"/>
  <c r="F79" i="3"/>
  <c r="I78" i="3"/>
  <c r="H78" i="3"/>
  <c r="G80" i="3" l="1"/>
  <c r="J80" i="3" s="1"/>
  <c r="F80" i="3"/>
  <c r="H80" i="3" s="1"/>
  <c r="I79" i="3"/>
  <c r="H79" i="3"/>
  <c r="J79" i="3"/>
  <c r="G81" i="3" l="1"/>
  <c r="J81" i="3" s="1"/>
  <c r="F81" i="3"/>
  <c r="I80" i="3"/>
  <c r="G82" i="3" l="1"/>
  <c r="J82" i="3" s="1"/>
  <c r="F82" i="3"/>
  <c r="I81" i="3"/>
  <c r="H81" i="3"/>
  <c r="G83" i="3" l="1"/>
  <c r="J83" i="3" s="1"/>
  <c r="F83" i="3"/>
  <c r="I82" i="3"/>
  <c r="H82" i="3"/>
  <c r="G84" i="3" l="1"/>
  <c r="J84" i="3" s="1"/>
  <c r="F84" i="3"/>
  <c r="I83" i="3"/>
  <c r="H83" i="3"/>
  <c r="G85" i="3" l="1"/>
  <c r="J85" i="3" s="1"/>
  <c r="F85" i="3"/>
  <c r="I84" i="3"/>
  <c r="H84" i="3"/>
  <c r="G86" i="3" l="1"/>
  <c r="J86" i="3" s="1"/>
  <c r="F86" i="3"/>
  <c r="I86" i="3" s="1"/>
  <c r="I85" i="3"/>
  <c r="H85" i="3"/>
  <c r="G87" i="3" l="1"/>
  <c r="J87" i="3" s="1"/>
  <c r="F87" i="3"/>
  <c r="H86" i="3"/>
  <c r="G88" i="3" l="1"/>
  <c r="F88" i="3"/>
  <c r="I87" i="3"/>
  <c r="H87" i="3"/>
  <c r="F89" i="3" l="1"/>
  <c r="G89" i="3"/>
  <c r="J89" i="3" s="1"/>
  <c r="J88" i="3"/>
  <c r="L67" i="3" s="1"/>
  <c r="H67" i="3"/>
  <c r="I88" i="3"/>
  <c r="K67" i="3" s="1"/>
  <c r="H88" i="3"/>
  <c r="G67" i="3"/>
  <c r="I89" i="3" l="1"/>
  <c r="H89" i="3"/>
  <c r="F90" i="3"/>
  <c r="G90" i="3"/>
  <c r="J90" i="3" s="1"/>
  <c r="I67" i="3"/>
  <c r="H90" i="3" l="1"/>
  <c r="I90" i="3"/>
  <c r="F91" i="3"/>
  <c r="G91" i="3"/>
  <c r="J91" i="3" s="1"/>
  <c r="I91" i="3" l="1"/>
  <c r="H91" i="3"/>
  <c r="G92" i="3"/>
  <c r="J92" i="3" s="1"/>
  <c r="F92" i="3"/>
  <c r="I92" i="3" l="1"/>
  <c r="H92" i="3"/>
  <c r="F93" i="3"/>
  <c r="G93" i="3"/>
  <c r="J93" i="3" s="1"/>
  <c r="G94" i="3" l="1"/>
  <c r="J94" i="3" s="1"/>
  <c r="F94" i="3"/>
  <c r="I93" i="3"/>
  <c r="H93" i="3"/>
  <c r="I94" i="3" l="1"/>
  <c r="H94" i="3"/>
  <c r="G95" i="3"/>
  <c r="J95" i="3" s="1"/>
  <c r="F95" i="3"/>
  <c r="H95" i="3" l="1"/>
  <c r="I95" i="3"/>
  <c r="F96" i="3"/>
  <c r="G96" i="3"/>
  <c r="J96" i="3" s="1"/>
  <c r="I96" i="3" l="1"/>
  <c r="H96" i="3"/>
  <c r="G97" i="3"/>
  <c r="J97" i="3" s="1"/>
  <c r="F97" i="3"/>
  <c r="I97" i="3" l="1"/>
  <c r="H97" i="3"/>
  <c r="F98" i="3"/>
  <c r="G98" i="3"/>
  <c r="J98" i="3" s="1"/>
  <c r="H98" i="3" l="1"/>
  <c r="I98" i="3"/>
  <c r="F99" i="3"/>
  <c r="G99" i="3"/>
  <c r="J99" i="3" s="1"/>
  <c r="I99" i="3" l="1"/>
  <c r="H99" i="3"/>
  <c r="G100" i="3"/>
  <c r="J100" i="3" s="1"/>
  <c r="F100" i="3"/>
  <c r="H100" i="3" l="1"/>
  <c r="I100" i="3"/>
  <c r="G101" i="3"/>
  <c r="J101" i="3" s="1"/>
  <c r="F101" i="3"/>
  <c r="H101" i="3" l="1"/>
  <c r="I101" i="3"/>
  <c r="F102" i="3"/>
  <c r="G102" i="3"/>
  <c r="J102" i="3" s="1"/>
  <c r="I102" i="3" l="1"/>
  <c r="H102" i="3"/>
  <c r="G103" i="3"/>
  <c r="J103" i="3" s="1"/>
  <c r="F103" i="3"/>
  <c r="H103" i="3" l="1"/>
  <c r="I103" i="3"/>
  <c r="F104" i="3"/>
  <c r="G104" i="3"/>
  <c r="J104" i="3" s="1"/>
  <c r="I104" i="3" l="1"/>
  <c r="H104" i="3"/>
  <c r="F105" i="3"/>
  <c r="G105" i="3"/>
  <c r="J105" i="3" s="1"/>
  <c r="H105" i="3" l="1"/>
  <c r="I105" i="3"/>
  <c r="G106" i="3"/>
  <c r="J106" i="3" s="1"/>
  <c r="F106" i="3"/>
  <c r="H106" i="3" l="1"/>
  <c r="I106" i="3"/>
  <c r="F107" i="3"/>
  <c r="G107" i="3"/>
  <c r="J107" i="3" s="1"/>
  <c r="I107" i="3" l="1"/>
  <c r="H107" i="3"/>
  <c r="G108" i="3"/>
  <c r="J108" i="3" s="1"/>
  <c r="F108" i="3"/>
  <c r="H108" i="3" l="1"/>
  <c r="I108" i="3"/>
  <c r="F109" i="3"/>
  <c r="G109" i="3"/>
  <c r="J109" i="3" s="1"/>
  <c r="G110" i="3" l="1"/>
  <c r="J110" i="3" s="1"/>
  <c r="F110" i="3"/>
  <c r="H109" i="3"/>
  <c r="I109" i="3"/>
  <c r="G111" i="3" l="1"/>
  <c r="J111" i="3" s="1"/>
  <c r="F111" i="3"/>
  <c r="I110" i="3"/>
  <c r="H110" i="3"/>
  <c r="H111" i="3" l="1"/>
  <c r="I111" i="3"/>
  <c r="F112" i="3"/>
  <c r="G112" i="3"/>
  <c r="J112" i="3" s="1"/>
  <c r="H112" i="3" l="1"/>
  <c r="I112" i="3"/>
  <c r="G113" i="3"/>
  <c r="J113" i="3" s="1"/>
  <c r="F113" i="3"/>
  <c r="I113" i="3" l="1"/>
  <c r="H113" i="3"/>
  <c r="G114" i="3"/>
  <c r="J114" i="3" s="1"/>
  <c r="F114" i="3"/>
  <c r="H114" i="3" l="1"/>
  <c r="I114" i="3"/>
  <c r="F115" i="3"/>
  <c r="G115" i="3"/>
  <c r="J115" i="3" s="1"/>
  <c r="G116" i="3" l="1"/>
  <c r="J116" i="3" s="1"/>
  <c r="F116" i="3"/>
  <c r="I115" i="3"/>
  <c r="H115" i="3"/>
  <c r="G117" i="3" l="1"/>
  <c r="J117" i="3" s="1"/>
  <c r="F117" i="3"/>
  <c r="I116" i="3"/>
  <c r="H116" i="3"/>
  <c r="I117" i="3" l="1"/>
  <c r="H117" i="3"/>
  <c r="F118" i="3"/>
  <c r="G118" i="3"/>
  <c r="J118" i="3" s="1"/>
  <c r="I118" i="3" l="1"/>
  <c r="H118" i="3"/>
  <c r="G119" i="3"/>
  <c r="J119" i="3" s="1"/>
  <c r="F119" i="3"/>
  <c r="H119" i="3" l="1"/>
  <c r="I119" i="3"/>
  <c r="F120" i="3"/>
  <c r="G120" i="3"/>
  <c r="J120" i="3" s="1"/>
  <c r="I120" i="3" l="1"/>
  <c r="H120" i="3"/>
  <c r="F121" i="3"/>
  <c r="G121" i="3"/>
  <c r="J121" i="3" s="1"/>
  <c r="G122" i="3" l="1"/>
  <c r="J122" i="3" s="1"/>
  <c r="F122" i="3"/>
  <c r="I121" i="3"/>
  <c r="H121" i="3"/>
  <c r="F123" i="3" l="1"/>
  <c r="G123" i="3"/>
  <c r="J123" i="3" s="1"/>
  <c r="H122" i="3"/>
  <c r="I122" i="3"/>
  <c r="I123" i="3" l="1"/>
  <c r="H123" i="3"/>
  <c r="G124" i="3"/>
  <c r="J124" i="3" s="1"/>
  <c r="F124" i="3"/>
  <c r="H124" i="3" l="1"/>
  <c r="I124" i="3"/>
  <c r="F125" i="3"/>
  <c r="G125" i="3"/>
  <c r="J125" i="3" s="1"/>
  <c r="I125" i="3" l="1"/>
  <c r="H125" i="3"/>
  <c r="F126" i="3"/>
  <c r="G126" i="3"/>
  <c r="J126" i="3" s="1"/>
  <c r="I126" i="3" l="1"/>
  <c r="H126" i="3"/>
  <c r="G127" i="3"/>
  <c r="J127" i="3" s="1"/>
  <c r="F127" i="3"/>
  <c r="I127" i="3" l="1"/>
  <c r="H127" i="3"/>
  <c r="F128" i="3"/>
  <c r="G128" i="3"/>
  <c r="J128" i="3" s="1"/>
  <c r="H128" i="3" l="1"/>
  <c r="I128" i="3"/>
  <c r="G129" i="3"/>
  <c r="J129" i="3" s="1"/>
  <c r="F129" i="3"/>
  <c r="H129" i="3" l="1"/>
  <c r="I129" i="3"/>
  <c r="F130" i="3"/>
  <c r="G130" i="3"/>
  <c r="J130" i="3" s="1"/>
  <c r="I130" i="3" l="1"/>
  <c r="H130" i="3"/>
  <c r="F131" i="3"/>
  <c r="G131" i="3"/>
  <c r="J131" i="3" s="1"/>
  <c r="I131" i="3" l="1"/>
  <c r="H131" i="3"/>
  <c r="G132" i="3"/>
  <c r="J132" i="3" s="1"/>
  <c r="F132" i="3"/>
  <c r="I132" i="3" l="1"/>
  <c r="H132" i="3"/>
</calcChain>
</file>

<file path=xl/sharedStrings.xml><?xml version="1.0" encoding="utf-8"?>
<sst xmlns="http://schemas.openxmlformats.org/spreadsheetml/2006/main" count="25" uniqueCount="25">
  <si>
    <t xml:space="preserve">alpha = </t>
  </si>
  <si>
    <t>Period</t>
  </si>
  <si>
    <t>Demand</t>
  </si>
  <si>
    <t>Fitted Value</t>
  </si>
  <si>
    <t>Residuals</t>
  </si>
  <si>
    <t>t</t>
  </si>
  <si>
    <t>yt</t>
  </si>
  <si>
    <t>y^t</t>
  </si>
  <si>
    <t>yt - y^t</t>
  </si>
  <si>
    <t>|yt - y^t|</t>
  </si>
  <si>
    <r>
      <rPr>
        <b/>
        <sz val="12"/>
        <color rgb="FF000000"/>
        <rFont val="Calibri"/>
        <family val="2"/>
        <charset val="1"/>
      </rPr>
      <t>(yt - y^t)</t>
    </r>
    <r>
      <rPr>
        <b/>
        <vertAlign val="superscript"/>
        <sz val="10"/>
        <color rgb="FF000000"/>
        <rFont val="Arial"/>
        <family val="2"/>
        <charset val="1"/>
      </rPr>
      <t>2</t>
    </r>
  </si>
  <si>
    <t>(yt - y^t)/yt</t>
  </si>
  <si>
    <t>|yt - y^t| / |yt|</t>
  </si>
  <si>
    <t>(yt - yt-1)^2</t>
  </si>
  <si>
    <t xml:space="preserve">ME </t>
  </si>
  <si>
    <t xml:space="preserve">MAE </t>
  </si>
  <si>
    <t xml:space="preserve">MSE </t>
  </si>
  <si>
    <t xml:space="preserve">RMSE </t>
  </si>
  <si>
    <t xml:space="preserve">MPE </t>
  </si>
  <si>
    <t xml:space="preserve">MAPE </t>
  </si>
  <si>
    <t>Columna1</t>
  </si>
  <si>
    <t>Columna2</t>
  </si>
  <si>
    <t>Columna3</t>
  </si>
  <si>
    <t>Columna4</t>
  </si>
  <si>
    <t>Columna5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</si>
</sst>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E+00"/>
  </numFmts>
  <fonts count="11" x14ac:knownFonts="1">
    <font>
      <sz val="12"/>
      <color rgb="FF000000"/>
      <name val="Calibri"/>
      <family val="2"/>
      <charset val="1"/>
    </font>
    <font>
      <sz val="10"/>
      <name val="Arial"/>
      <family val="2"/>
      <charset val="1"/>
    </font>
    <font>
      <sz val="10"/>
      <color rgb="FF000000"/>
      <name val="Arial"/>
      <family val="2"/>
      <charset val="1"/>
    </font>
    <font>
      <sz val="12"/>
      <color rgb="FF000000"/>
      <name val="Calibri"/>
      <family val="2"/>
      <charset val="1"/>
    </font>
    <font>
      <b/>
      <sz val="12"/>
      <color rgb="FFFFFFFF"/>
      <name val="Calibri"/>
      <family val="2"/>
      <charset val="1"/>
    </font>
    <font>
      <u/>
      <sz val="10"/>
      <name val="Arial"/>
      <family val="2"/>
      <charset val="1"/>
    </font>
    <font>
      <b/>
      <sz val="12"/>
      <color rgb="FFC9211E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vertAlign val="superscript"/>
      <sz val="10"/>
      <color rgb="FF000000"/>
      <name val="Arial"/>
      <family val="2"/>
      <charset val="1"/>
    </font>
    <font>
      <b/>
      <sz val="10"/>
      <color rgb="FF000000"/>
      <name val="Arial"/>
      <family val="2"/>
      <charset val="1"/>
    </font>
    <font>
      <b/>
      <sz val="10"/>
      <color rgb="FFFF000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0000"/>
        <bgColor rgb="FF003300"/>
      </patternFill>
    </fill>
    <fill>
      <patternFill patternType="solid">
        <fgColor rgb="FF00B0F0"/>
        <bgColor rgb="FF33CCCC"/>
      </patternFill>
    </fill>
    <fill>
      <patternFill patternType="solid">
        <fgColor rgb="FFF2F2F2"/>
        <bgColor rgb="FFFFFFF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1">
    <xf numFmtId="0" fontId="0" fillId="0" borderId="0" xfId="0"/>
    <xf numFmtId="0" fontId="1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11" fontId="0" fillId="0" borderId="0" xfId="0" applyNumberFormat="1"/>
    <xf numFmtId="0" fontId="0" fillId="0" borderId="0" xfId="0" applyAlignment="1">
      <alignment horizontal="right"/>
    </xf>
    <xf numFmtId="0" fontId="4" fillId="3" borderId="0" xfId="0" applyFont="1" applyFill="1" applyAlignment="1">
      <alignment horizontal="center"/>
    </xf>
    <xf numFmtId="0" fontId="5" fillId="0" borderId="0" xfId="0" applyFont="1"/>
    <xf numFmtId="0" fontId="0" fillId="0" borderId="0" xfId="0" applyAlignment="1">
      <alignment horizontal="center"/>
    </xf>
    <xf numFmtId="2" fontId="0" fillId="0" borderId="0" xfId="0" applyNumberFormat="1"/>
    <xf numFmtId="0" fontId="6" fillId="2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7" fillId="4" borderId="0" xfId="0" applyFont="1" applyFill="1" applyAlignment="1">
      <alignment horizontal="center"/>
    </xf>
    <xf numFmtId="0" fontId="7" fillId="5" borderId="0" xfId="0" applyFont="1" applyFill="1" applyAlignment="1">
      <alignment horizontal="center"/>
    </xf>
    <xf numFmtId="17" fontId="0" fillId="0" borderId="0" xfId="0" applyNumberFormat="1" applyAlignment="1">
      <alignment horizontal="center"/>
    </xf>
    <xf numFmtId="164" fontId="9" fillId="4" borderId="0" xfId="0" applyNumberFormat="1" applyFont="1" applyFill="1" applyAlignment="1">
      <alignment horizontal="center"/>
    </xf>
    <xf numFmtId="164" fontId="0" fillId="0" borderId="0" xfId="0" applyNumberFormat="1" applyAlignment="1">
      <alignment horizontal="right"/>
    </xf>
    <xf numFmtId="164" fontId="0" fillId="5" borderId="0" xfId="0" applyNumberFormat="1" applyFill="1" applyAlignment="1">
      <alignment horizontal="right"/>
    </xf>
    <xf numFmtId="164" fontId="0" fillId="0" borderId="0" xfId="0" applyNumberFormat="1"/>
    <xf numFmtId="164" fontId="10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1" applyNumberFormat="1" applyFont="1" applyBorder="1" applyAlignment="1" applyProtection="1">
      <alignment horizontal="center"/>
    </xf>
  </cellXfs>
  <cellStyles count="2">
    <cellStyle name="Normal" xfId="0" builtinId="0"/>
    <cellStyle name="Porcentaje" xfId="1" builtinId="5"/>
  </cellStyles>
  <dxfs count="9">
    <dxf>
      <numFmt numFmtId="164" formatCode="0.0000000000E+00"/>
      <fill>
        <patternFill patternType="solid">
          <fgColor rgb="FFFFFFFF"/>
          <bgColor rgb="FFF2F2F2"/>
        </patternFill>
      </fill>
      <alignment horizontal="right" vertical="bottom" textRotation="0" wrapText="0" indent="0" justifyLastLine="0" shrinkToFit="0" readingOrder="0"/>
    </dxf>
    <dxf>
      <numFmt numFmtId="164" formatCode="0.0000000000E+00"/>
      <alignment horizontal="right" vertical="bottom" textRotation="0" wrapText="0" indent="0" justifyLastLine="0" shrinkToFit="0" readingOrder="0"/>
    </dxf>
    <dxf>
      <numFmt numFmtId="164" formatCode="0.0000000000E+00"/>
      <fill>
        <patternFill patternType="solid">
          <fgColor rgb="FFFFFFFF"/>
          <bgColor rgb="FFF2F2F2"/>
        </patternFill>
      </fill>
      <alignment horizontal="right" vertical="bottom" textRotation="0" wrapText="0" indent="0" justifyLastLine="0" shrinkToFit="0" readingOrder="0"/>
    </dxf>
    <dxf>
      <numFmt numFmtId="164" formatCode="0.0000000000E+00"/>
      <alignment horizontal="right" vertical="bottom" textRotation="0" wrapText="0" indent="0" justifyLastLine="0" shrinkToFit="0" readingOrder="0"/>
    </dxf>
    <dxf>
      <numFmt numFmtId="164" formatCode="0.0000000000E+00"/>
      <fill>
        <patternFill patternType="solid">
          <fgColor rgb="FFFFFFFF"/>
          <bgColor rgb="FFF2F2F2"/>
        </patternFill>
      </fill>
      <alignment horizontal="right" vertical="bottom" textRotation="0" wrapText="0" indent="0" justifyLastLine="0" shrinkToFit="0" readingOrder="0"/>
    </dxf>
    <dxf>
      <numFmt numFmtId="164" formatCode="0.0000000000E+00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charset val="1"/>
        <scheme val="none"/>
      </font>
      <numFmt numFmtId="164" formatCode="0.0000000000E+00"/>
      <fill>
        <patternFill patternType="solid">
          <fgColor rgb="FF33CCCC"/>
          <bgColor rgb="FF00B0F0"/>
        </patternFill>
      </fill>
      <alignment horizontal="center" vertical="bottom" textRotation="0" wrapText="0" indent="0" justifyLastLine="0" shrinkToFit="0" readingOrder="0"/>
    </dxf>
    <dxf>
      <numFmt numFmtId="22" formatCode="mmm\-yy"/>
      <alignment horizontal="center" vertical="bottom" textRotation="0" wrapText="0" indent="0" justifyLastLine="0" shrinkToFit="0" readingOrder="0"/>
    </dxf>
    <dxf>
      <fill>
        <patternFill patternType="solid">
          <fgColor rgb="FFFFFFFF"/>
          <bgColor rgb="FFF2F2F2"/>
        </patternFill>
      </fill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ventaAutosMx!$D$73:$D$132</c:f>
              <c:numCache>
                <c:formatCode>General</c:formatCode>
                <c:ptCount val="60"/>
                <c:pt idx="0">
                  <c:v>66931</c:v>
                </c:pt>
                <c:pt idx="1">
                  <c:v>65932</c:v>
                </c:pt>
                <c:pt idx="2">
                  <c:v>74094</c:v>
                </c:pt>
                <c:pt idx="3">
                  <c:v>75582</c:v>
                </c:pt>
                <c:pt idx="4">
                  <c:v>104941</c:v>
                </c:pt>
                <c:pt idx="5">
                  <c:v>68766</c:v>
                </c:pt>
                <c:pt idx="6">
                  <c:v>66990</c:v>
                </c:pt>
                <c:pt idx="7">
                  <c:v>75125</c:v>
                </c:pt>
                <c:pt idx="8">
                  <c:v>65246</c:v>
                </c:pt>
                <c:pt idx="9">
                  <c:v>68634</c:v>
                </c:pt>
                <c:pt idx="10">
                  <c:v>68365</c:v>
                </c:pt>
                <c:pt idx="11">
                  <c:v>68533</c:v>
                </c:pt>
                <c:pt idx="12">
                  <c:v>75680</c:v>
                </c:pt>
                <c:pt idx="13">
                  <c:v>73997</c:v>
                </c:pt>
                <c:pt idx="14">
                  <c:v>75747</c:v>
                </c:pt>
                <c:pt idx="15">
                  <c:v>83107</c:v>
                </c:pt>
                <c:pt idx="16">
                  <c:v>115696</c:v>
                </c:pt>
                <c:pt idx="17">
                  <c:v>75297</c:v>
                </c:pt>
                <c:pt idx="18">
                  <c:v>74703</c:v>
                </c:pt>
                <c:pt idx="19">
                  <c:v>83574</c:v>
                </c:pt>
                <c:pt idx="20">
                  <c:v>69890</c:v>
                </c:pt>
                <c:pt idx="21">
                  <c:v>80307</c:v>
                </c:pt>
                <c:pt idx="22" formatCode="#,##0">
                  <c:v>78508</c:v>
                </c:pt>
                <c:pt idx="23" formatCode="#,##0">
                  <c:v>78094</c:v>
                </c:pt>
                <c:pt idx="24" formatCode="#,##0">
                  <c:v>83326</c:v>
                </c:pt>
                <c:pt idx="25" formatCode="#,##0">
                  <c:v>79960</c:v>
                </c:pt>
                <c:pt idx="26" formatCode="#,##0">
                  <c:v>83172</c:v>
                </c:pt>
                <c:pt idx="27" formatCode="#,##0">
                  <c:v>91826</c:v>
                </c:pt>
                <c:pt idx="28" formatCode="#,##0">
                  <c:v>110849</c:v>
                </c:pt>
                <c:pt idx="29" formatCode="#,##0">
                  <c:v>84269</c:v>
                </c:pt>
                <c:pt idx="30" formatCode="#,##0">
                  <c:v>80193</c:v>
                </c:pt>
                <c:pt idx="31" formatCode="#,##0">
                  <c:v>82767</c:v>
                </c:pt>
                <c:pt idx="32">
                  <c:v>83527</c:v>
                </c:pt>
                <c:pt idx="33">
                  <c:v>87518</c:v>
                </c:pt>
                <c:pt idx="34" formatCode="#,##0">
                  <c:v>83713</c:v>
                </c:pt>
                <c:pt idx="35" formatCode="#,##0">
                  <c:v>86645</c:v>
                </c:pt>
                <c:pt idx="36" formatCode="#,##0">
                  <c:v>88332</c:v>
                </c:pt>
                <c:pt idx="37" formatCode="#,##0">
                  <c:v>78351</c:v>
                </c:pt>
                <c:pt idx="38" formatCode="#,##0">
                  <c:v>88261</c:v>
                </c:pt>
                <c:pt idx="39" formatCode="#,##0">
                  <c:v>100423</c:v>
                </c:pt>
                <c:pt idx="40" formatCode="#,##0">
                  <c:v>119364</c:v>
                </c:pt>
                <c:pt idx="41" formatCode="#,##0">
                  <c:v>85504</c:v>
                </c:pt>
                <c:pt idx="42" formatCode="#,##0">
                  <c:v>79938</c:v>
                </c:pt>
                <c:pt idx="43" formatCode="#,##0">
                  <c:v>85682</c:v>
                </c:pt>
                <c:pt idx="44">
                  <c:v>76865</c:v>
                </c:pt>
                <c:pt idx="45">
                  <c:v>88244</c:v>
                </c:pt>
                <c:pt idx="46">
                  <c:v>84127</c:v>
                </c:pt>
                <c:pt idx="47">
                  <c:v>96211</c:v>
                </c:pt>
                <c:pt idx="48">
                  <c:v>103881</c:v>
                </c:pt>
                <c:pt idx="49">
                  <c:v>89116</c:v>
                </c:pt>
                <c:pt idx="50">
                  <c:v>100923</c:v>
                </c:pt>
                <c:pt idx="51">
                  <c:v>111645</c:v>
                </c:pt>
                <c:pt idx="52">
                  <c:v>133273</c:v>
                </c:pt>
                <c:pt idx="53">
                  <c:v>103697</c:v>
                </c:pt>
                <c:pt idx="54">
                  <c:v>97558</c:v>
                </c:pt>
                <c:pt idx="55">
                  <c:v>104902</c:v>
                </c:pt>
                <c:pt idx="56">
                  <c:v>94796</c:v>
                </c:pt>
                <c:pt idx="57">
                  <c:v>101982</c:v>
                </c:pt>
                <c:pt idx="58">
                  <c:v>106890</c:v>
                </c:pt>
                <c:pt idx="59">
                  <c:v>111714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2B-46CF-9A12-F66F5EC421C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ventaAutosMx!$E$73:$E$132</c:f>
              <c:numCache>
                <c:formatCode>0.0000000000E+00</c:formatCode>
                <c:ptCount val="60"/>
                <c:pt idx="0">
                  <c:v>66931</c:v>
                </c:pt>
                <c:pt idx="1">
                  <c:v>66931</c:v>
                </c:pt>
                <c:pt idx="2">
                  <c:v>66781.725387041166</c:v>
                </c:pt>
                <c:pt idx="3">
                  <c:v>67874.354979331605</c:v>
                </c:pt>
                <c:pt idx="4">
                  <c:v>69026.062414050684</c:v>
                </c:pt>
                <c:pt idx="5">
                  <c:v>74392.617376596507</c:v>
                </c:pt>
                <c:pt idx="6">
                  <c:v>73551.865493554564</c:v>
                </c:pt>
                <c:pt idx="7">
                  <c:v>72571.365061283999</c:v>
                </c:pt>
                <c:pt idx="8">
                  <c:v>72952.939502840542</c:v>
                </c:pt>
                <c:pt idx="9">
                  <c:v>71801.337489443467</c:v>
                </c:pt>
                <c:pt idx="10">
                  <c:v>71328.061135242577</c:v>
                </c:pt>
                <c:pt idx="11">
                  <c:v>70885.308578549186</c:v>
                </c:pt>
                <c:pt idx="12">
                  <c:v>70533.817134482437</c:v>
                </c:pt>
                <c:pt idx="13">
                  <c:v>71302.780553366843</c:v>
                </c:pt>
                <c:pt idx="14">
                  <c:v>71705.361699635439</c:v>
                </c:pt>
                <c:pt idx="15">
                  <c:v>72309.279610552869</c:v>
                </c:pt>
                <c:pt idx="16">
                  <c:v>73922.718581496243</c:v>
                </c:pt>
                <c:pt idx="17">
                  <c:v>80164.650929611977</c:v>
                </c:pt>
                <c:pt idx="18">
                  <c:v>79437.306877022842</c:v>
                </c:pt>
                <c:pt idx="19">
                  <c:v>78729.887631080972</c:v>
                </c:pt>
                <c:pt idx="20">
                  <c:v>79453.71445690628</c:v>
                </c:pt>
                <c:pt idx="21">
                  <c:v>78024.665634079953</c:v>
                </c:pt>
                <c:pt idx="22">
                  <c:v>78365.701248810044</c:v>
                </c:pt>
                <c:pt idx="23">
                  <c:v>78386.964102672311</c:v>
                </c:pt>
                <c:pt idx="24">
                  <c:v>78343.188223756151</c:v>
                </c:pt>
                <c:pt idx="25">
                  <c:v>79087.740074952875</c:v>
                </c:pt>
                <c:pt idx="26">
                  <c:v>79218.076674263095</c:v>
                </c:pt>
                <c:pt idx="27">
                  <c:v>79808.887859566676</c:v>
                </c:pt>
                <c:pt idx="28">
                  <c:v>81604.533268621817</c:v>
                </c:pt>
                <c:pt idx="29">
                  <c:v>85974.359547414613</c:v>
                </c:pt>
                <c:pt idx="30">
                  <c:v>85719.537839310535</c:v>
                </c:pt>
                <c:pt idx="31">
                  <c:v>84893.74024475053</c:v>
                </c:pt>
                <c:pt idx="32">
                  <c:v>84575.954131738414</c:v>
                </c:pt>
                <c:pt idx="33">
                  <c:v>84419.215170750613</c:v>
                </c:pt>
                <c:pt idx="34">
                  <c:v>84882.248109718479</c:v>
                </c:pt>
                <c:pt idx="35">
                  <c:v>84707.534336914599</c:v>
                </c:pt>
                <c:pt idx="36">
                  <c:v>84997.038277833621</c:v>
                </c:pt>
                <c:pt idx="37">
                  <c:v>85495.361721586276</c:v>
                </c:pt>
                <c:pt idx="38">
                  <c:v>84427.822351388371</c:v>
                </c:pt>
                <c:pt idx="39">
                  <c:v>85000.591230166101</c:v>
                </c:pt>
                <c:pt idx="40">
                  <c:v>87305.06980875459</c:v>
                </c:pt>
                <c:pt idx="41">
                  <c:v>92095.444579697985</c:v>
                </c:pt>
                <c:pt idx="42">
                  <c:v>91110.524320965225</c:v>
                </c:pt>
                <c:pt idx="43">
                  <c:v>89441.0806334925</c:v>
                </c:pt>
                <c:pt idx="44">
                  <c:v>88879.383629843214</c:v>
                </c:pt>
                <c:pt idx="45">
                  <c:v>87084.145925855424</c:v>
                </c:pt>
                <c:pt idx="46">
                  <c:v>87257.456003940169</c:v>
                </c:pt>
                <c:pt idx="47">
                  <c:v>86789.690630193596</c:v>
                </c:pt>
                <c:pt idx="48">
                  <c:v>88197.46071001672</c:v>
                </c:pt>
                <c:pt idx="49">
                  <c:v>90540.95846510875</c:v>
                </c:pt>
                <c:pt idx="50">
                  <c:v>90328.03541870082</c:v>
                </c:pt>
                <c:pt idx="51">
                  <c:v>91911.177798266377</c:v>
                </c:pt>
                <c:pt idx="52">
                  <c:v>94859.885177007352</c:v>
                </c:pt>
                <c:pt idx="53">
                  <c:v>100599.72786744329</c:v>
                </c:pt>
                <c:pt idx="54">
                  <c:v>101062.5347731646</c:v>
                </c:pt>
                <c:pt idx="55">
                  <c:v>100538.87303956608</c:v>
                </c:pt>
                <c:pt idx="56">
                  <c:v>101190.82908391947</c:v>
                </c:pt>
                <c:pt idx="57">
                  <c:v>100235.28790630188</c:v>
                </c:pt>
                <c:pt idx="58">
                  <c:v>100496.28867881169</c:v>
                </c:pt>
                <c:pt idx="59">
                  <c:v>101451.66283580958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2B-46CF-9A12-F66F5EC421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9393135"/>
        <c:axId val="1020782383"/>
      </c:lineChart>
      <c:catAx>
        <c:axId val="8993931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20782383"/>
        <c:crosses val="autoZero"/>
        <c:auto val="1"/>
        <c:lblAlgn val="ctr"/>
        <c:lblOffset val="100"/>
        <c:noMultiLvlLbl val="0"/>
      </c:catAx>
      <c:valAx>
        <c:axId val="1020782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99393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8148</xdr:colOff>
      <xdr:row>81</xdr:row>
      <xdr:rowOff>133044</xdr:rowOff>
    </xdr:from>
    <xdr:to>
      <xdr:col>23</xdr:col>
      <xdr:colOff>692727</xdr:colOff>
      <xdr:row>101</xdr:row>
      <xdr:rowOff>121228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984322B-1CF8-481D-924F-9CF276A90F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25555E6-CAE5-402F-BF59-9D552B07FF17}" name="Tabla1" displayName="Tabla1" ref="C71:K132" totalsRowShown="0" dataDxfId="8">
  <autoFilter ref="C71:K132" xr:uid="{715C1F6B-8948-4221-BB2A-658EDA3628B2}"/>
  <tableColumns count="9">
    <tableColumn id="1" xr3:uid="{5875E98B-59A1-4609-8100-6527896D994E}" name="Period" dataDxfId="7"/>
    <tableColumn id="2" xr3:uid="{39191678-71AF-40CB-BB2E-E2A722631C2C}" name="Demand"/>
    <tableColumn id="3" xr3:uid="{56CA1A96-3ED7-46E8-B1E9-7033DF936647}" name="Fitted Value" dataDxfId="6">
      <calculatedColumnFormula>$C$3*D71+(1-$C$3)*E71</calculatedColumnFormula>
    </tableColumn>
    <tableColumn id="4" xr3:uid="{BB1347B5-373D-4D1E-BD1D-9487E1818F66}" name="Residuals" dataDxfId="5"/>
    <tableColumn id="5" xr3:uid="{D52AD806-34A0-4CB5-A4CB-CE4C8B7EC8B4}" name="Columna1" dataDxfId="4"/>
    <tableColumn id="6" xr3:uid="{FC359038-5A34-4BF0-9601-064FB0CCF0B9}" name="Columna2" dataDxfId="3"/>
    <tableColumn id="7" xr3:uid="{73C7FE19-AB33-4959-A8DB-03667183950F}" name="Columna3" dataDxfId="2"/>
    <tableColumn id="8" xr3:uid="{C3D20D99-0293-42BF-B501-D1793A9A3625}" name="Columna4" dataDxfId="1"/>
    <tableColumn id="9" xr3:uid="{4B8BBC16-6CE7-40B8-9B76-DACD3F1E892C}" name="Columna5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L132"/>
  <sheetViews>
    <sheetView tabSelected="1" topLeftCell="G63" zoomScaleNormal="100" workbookViewId="0">
      <selection activeCell="K68" sqref="K68"/>
    </sheetView>
  </sheetViews>
  <sheetFormatPr baseColWidth="10" defaultColWidth="10.8984375" defaultRowHeight="15.6" x14ac:dyDescent="0.3"/>
  <cols>
    <col min="1" max="1" width="20.8984375" customWidth="1"/>
    <col min="4" max="4" width="26.5" customWidth="1"/>
    <col min="5" max="5" width="30" customWidth="1"/>
    <col min="6" max="6" width="20.69921875" customWidth="1"/>
    <col min="7" max="7" width="19.5" customWidth="1"/>
    <col min="8" max="8" width="18.19921875" customWidth="1"/>
    <col min="9" max="9" width="22.09765625" customWidth="1"/>
    <col min="10" max="10" width="23.69921875" customWidth="1"/>
    <col min="11" max="11" width="18.09765625" customWidth="1"/>
    <col min="12" max="12" width="17.8984375" customWidth="1"/>
  </cols>
  <sheetData>
    <row r="2" spans="1:9" x14ac:dyDescent="0.3">
      <c r="A2" s="1"/>
    </row>
    <row r="3" spans="1:9" x14ac:dyDescent="0.3">
      <c r="A3" s="1"/>
    </row>
    <row r="4" spans="1:9" x14ac:dyDescent="0.3">
      <c r="A4" s="1"/>
    </row>
    <row r="5" spans="1:9" x14ac:dyDescent="0.3">
      <c r="A5" s="1"/>
    </row>
    <row r="6" spans="1:9" x14ac:dyDescent="0.3">
      <c r="A6" s="1"/>
    </row>
    <row r="7" spans="1:9" x14ac:dyDescent="0.3">
      <c r="A7" s="1"/>
      <c r="I7" s="3"/>
    </row>
    <row r="8" spans="1:9" x14ac:dyDescent="0.3">
      <c r="A8" s="1"/>
    </row>
    <row r="9" spans="1:9" x14ac:dyDescent="0.3">
      <c r="A9" s="1"/>
    </row>
    <row r="10" spans="1:9" x14ac:dyDescent="0.3">
      <c r="A10" s="1"/>
    </row>
    <row r="11" spans="1:9" x14ac:dyDescent="0.3">
      <c r="A11" s="1"/>
    </row>
    <row r="12" spans="1:9" x14ac:dyDescent="0.3">
      <c r="A12" s="1"/>
    </row>
    <row r="13" spans="1:9" x14ac:dyDescent="0.3">
      <c r="A13" s="1"/>
    </row>
    <row r="14" spans="1:9" x14ac:dyDescent="0.3">
      <c r="A14" s="1"/>
    </row>
    <row r="15" spans="1:9" x14ac:dyDescent="0.3">
      <c r="A15" s="1"/>
    </row>
    <row r="16" spans="1:9" x14ac:dyDescent="0.3">
      <c r="A16" s="1"/>
    </row>
    <row r="17" spans="1:1" x14ac:dyDescent="0.3">
      <c r="A17" s="1"/>
    </row>
    <row r="18" spans="1:1" x14ac:dyDescent="0.3">
      <c r="A18" s="1"/>
    </row>
    <row r="19" spans="1:1" x14ac:dyDescent="0.3">
      <c r="A19" s="1"/>
    </row>
    <row r="20" spans="1:1" x14ac:dyDescent="0.3">
      <c r="A20" s="1"/>
    </row>
    <row r="21" spans="1:1" x14ac:dyDescent="0.3">
      <c r="A21" s="1"/>
    </row>
    <row r="22" spans="1:1" x14ac:dyDescent="0.3">
      <c r="A22" s="1"/>
    </row>
    <row r="23" spans="1:1" x14ac:dyDescent="0.3">
      <c r="A23" s="1"/>
    </row>
    <row r="24" spans="1:1" x14ac:dyDescent="0.3">
      <c r="A24" s="2"/>
    </row>
    <row r="25" spans="1:1" x14ac:dyDescent="0.3">
      <c r="A25" s="2"/>
    </row>
    <row r="26" spans="1:1" x14ac:dyDescent="0.3">
      <c r="A26" s="2"/>
    </row>
    <row r="27" spans="1:1" x14ac:dyDescent="0.3">
      <c r="A27" s="2"/>
    </row>
    <row r="28" spans="1:1" x14ac:dyDescent="0.3">
      <c r="A28" s="2"/>
    </row>
    <row r="29" spans="1:1" x14ac:dyDescent="0.3">
      <c r="A29" s="2"/>
    </row>
    <row r="30" spans="1:1" x14ac:dyDescent="0.3">
      <c r="A30" s="2"/>
    </row>
    <row r="31" spans="1:1" x14ac:dyDescent="0.3">
      <c r="A31" s="2"/>
    </row>
    <row r="32" spans="1:1" x14ac:dyDescent="0.3">
      <c r="A32" s="2"/>
    </row>
    <row r="33" spans="1:1" x14ac:dyDescent="0.3">
      <c r="A33" s="2"/>
    </row>
    <row r="34" spans="1:1" x14ac:dyDescent="0.3">
      <c r="A34" s="1"/>
    </row>
    <row r="35" spans="1:1" x14ac:dyDescent="0.3">
      <c r="A35" s="1"/>
    </row>
    <row r="36" spans="1:1" x14ac:dyDescent="0.3">
      <c r="A36" s="2"/>
    </row>
    <row r="37" spans="1:1" x14ac:dyDescent="0.3">
      <c r="A37" s="2"/>
    </row>
    <row r="38" spans="1:1" x14ac:dyDescent="0.3">
      <c r="A38" s="2"/>
    </row>
    <row r="39" spans="1:1" x14ac:dyDescent="0.3">
      <c r="A39" s="2"/>
    </row>
    <row r="40" spans="1:1" x14ac:dyDescent="0.3">
      <c r="A40" s="2"/>
    </row>
    <row r="41" spans="1:1" x14ac:dyDescent="0.3">
      <c r="A41" s="2"/>
    </row>
    <row r="42" spans="1:1" x14ac:dyDescent="0.3">
      <c r="A42" s="2"/>
    </row>
    <row r="43" spans="1:1" x14ac:dyDescent="0.3">
      <c r="A43" s="2"/>
    </row>
    <row r="44" spans="1:1" x14ac:dyDescent="0.3">
      <c r="A44" s="2"/>
    </row>
    <row r="45" spans="1:1" x14ac:dyDescent="0.3">
      <c r="A45" s="2"/>
    </row>
    <row r="46" spans="1:1" x14ac:dyDescent="0.3">
      <c r="A46" s="1"/>
    </row>
    <row r="47" spans="1:1" x14ac:dyDescent="0.3">
      <c r="A47" s="1"/>
    </row>
    <row r="48" spans="1:1" x14ac:dyDescent="0.3">
      <c r="A48" s="1"/>
    </row>
    <row r="49" spans="1:1" x14ac:dyDescent="0.3">
      <c r="A49" s="1"/>
    </row>
    <row r="50" spans="1:1" x14ac:dyDescent="0.3">
      <c r="A50" s="1"/>
    </row>
    <row r="51" spans="1:1" x14ac:dyDescent="0.3">
      <c r="A51" s="1"/>
    </row>
    <row r="52" spans="1:1" x14ac:dyDescent="0.3">
      <c r="A52" s="1"/>
    </row>
    <row r="53" spans="1:1" x14ac:dyDescent="0.3">
      <c r="A53" s="1"/>
    </row>
    <row r="54" spans="1:1" x14ac:dyDescent="0.3">
      <c r="A54" s="1"/>
    </row>
    <row r="55" spans="1:1" x14ac:dyDescent="0.3">
      <c r="A55" s="1"/>
    </row>
    <row r="56" spans="1:1" x14ac:dyDescent="0.3">
      <c r="A56" s="1"/>
    </row>
    <row r="57" spans="1:1" x14ac:dyDescent="0.3">
      <c r="A57" s="1"/>
    </row>
    <row r="58" spans="1:1" x14ac:dyDescent="0.3">
      <c r="A58" s="1"/>
    </row>
    <row r="59" spans="1:1" x14ac:dyDescent="0.3">
      <c r="A59" s="1"/>
    </row>
    <row r="60" spans="1:1" x14ac:dyDescent="0.3">
      <c r="A60" s="1"/>
    </row>
    <row r="61" spans="1:1" x14ac:dyDescent="0.3">
      <c r="A61" s="1"/>
    </row>
    <row r="66" spans="3:12" x14ac:dyDescent="0.3">
      <c r="G66" s="18" t="s">
        <v>14</v>
      </c>
      <c r="H66" s="18" t="s">
        <v>15</v>
      </c>
      <c r="I66" s="18" t="s">
        <v>16</v>
      </c>
      <c r="J66" s="18" t="s">
        <v>17</v>
      </c>
      <c r="K66" s="18" t="s">
        <v>18</v>
      </c>
      <c r="L66" s="18" t="s">
        <v>19</v>
      </c>
    </row>
    <row r="67" spans="3:12" x14ac:dyDescent="0.3">
      <c r="G67" s="19">
        <f>AVERAGE(F73:F88)</f>
        <v>2924.4452240017572</v>
      </c>
      <c r="H67" s="19">
        <f>AVERAGE(G73:G88)</f>
        <v>6596.5864210301124</v>
      </c>
      <c r="I67" s="19">
        <f>AVERAGE(H73:H88)</f>
        <v>108462843.77030876</v>
      </c>
      <c r="J67" s="19">
        <f>SQRT(AVERAGE(H73:H88))</f>
        <v>10414.549619177431</v>
      </c>
      <c r="K67" s="20">
        <f>AVERAGE(I73:I88)</f>
        <v>2.6732918298309434E-2</v>
      </c>
      <c r="L67" s="20">
        <f>AVERAGE(J73:J88)</f>
        <v>8.134073778312445E-2</v>
      </c>
    </row>
    <row r="69" spans="3:12" x14ac:dyDescent="0.3">
      <c r="C69" s="4" t="s">
        <v>0</v>
      </c>
      <c r="D69" s="5">
        <v>0.14942403699583037</v>
      </c>
      <c r="G69" s="6"/>
    </row>
    <row r="70" spans="3:12" x14ac:dyDescent="0.3">
      <c r="C70" s="7"/>
      <c r="G70" s="8"/>
    </row>
    <row r="71" spans="3:12" x14ac:dyDescent="0.3">
      <c r="C71" s="9" t="s">
        <v>1</v>
      </c>
      <c r="D71" s="9" t="s">
        <v>2</v>
      </c>
      <c r="E71" s="9" t="s">
        <v>3</v>
      </c>
      <c r="F71" s="9" t="s">
        <v>4</v>
      </c>
      <c r="G71" s="8" t="s">
        <v>20</v>
      </c>
      <c r="H71" t="s">
        <v>21</v>
      </c>
      <c r="I71" t="s">
        <v>22</v>
      </c>
      <c r="J71" t="s">
        <v>23</v>
      </c>
      <c r="K71" t="s">
        <v>24</v>
      </c>
    </row>
    <row r="72" spans="3:12" ht="16.2" x14ac:dyDescent="0.3">
      <c r="C72" s="10" t="s">
        <v>5</v>
      </c>
      <c r="D72" s="10" t="s">
        <v>6</v>
      </c>
      <c r="E72" s="11" t="s">
        <v>7</v>
      </c>
      <c r="F72" s="10" t="s">
        <v>8</v>
      </c>
      <c r="G72" s="12" t="s">
        <v>9</v>
      </c>
      <c r="H72" s="10" t="s">
        <v>10</v>
      </c>
      <c r="I72" s="12" t="s">
        <v>11</v>
      </c>
      <c r="J72" s="10" t="s">
        <v>12</v>
      </c>
      <c r="K72" s="12" t="s">
        <v>13</v>
      </c>
      <c r="L72" s="7"/>
    </row>
    <row r="73" spans="3:12" x14ac:dyDescent="0.3">
      <c r="C73" s="13">
        <v>1</v>
      </c>
      <c r="D73" s="1">
        <v>66931</v>
      </c>
      <c r="E73" s="14">
        <f>D73</f>
        <v>66931</v>
      </c>
      <c r="F73" s="15">
        <f t="shared" ref="F73:F132" si="0">D73-E73</f>
        <v>0</v>
      </c>
      <c r="G73" s="16">
        <f t="shared" ref="G73:G132" si="1">ABS(D73-E73)</f>
        <v>0</v>
      </c>
      <c r="H73" s="15">
        <f>F73^2</f>
        <v>0</v>
      </c>
      <c r="I73" s="16">
        <f>F73/D73</f>
        <v>0</v>
      </c>
      <c r="J73" s="15">
        <f t="shared" ref="J73:J132" si="2">G73/ABS(D73)</f>
        <v>0</v>
      </c>
      <c r="K73" s="16"/>
      <c r="L73" s="17"/>
    </row>
    <row r="74" spans="3:12" x14ac:dyDescent="0.3">
      <c r="C74" s="13">
        <v>32</v>
      </c>
      <c r="D74" s="1">
        <v>65932</v>
      </c>
      <c r="E74" s="14">
        <f>$D$69*D73+(1-$D$69)*E73</f>
        <v>66931</v>
      </c>
      <c r="F74" s="15">
        <f t="shared" si="0"/>
        <v>-999</v>
      </c>
      <c r="G74" s="16">
        <f t="shared" si="1"/>
        <v>999</v>
      </c>
      <c r="H74" s="15">
        <f t="shared" ref="H74:H132" si="3">F74^2</f>
        <v>998001</v>
      </c>
      <c r="I74" s="16">
        <f t="shared" ref="I74:I132" si="4">F74/D74</f>
        <v>-1.5151974761875872E-2</v>
      </c>
      <c r="J74" s="15">
        <f t="shared" si="2"/>
        <v>1.5151974761875872E-2</v>
      </c>
      <c r="K74" s="16">
        <f t="shared" ref="K74:K132" si="5">(D74-D73)^2</f>
        <v>998001</v>
      </c>
      <c r="L74" s="17"/>
    </row>
    <row r="75" spans="3:12" x14ac:dyDescent="0.3">
      <c r="C75" s="13">
        <v>61</v>
      </c>
      <c r="D75" s="1">
        <v>74094</v>
      </c>
      <c r="E75" s="14">
        <f t="shared" ref="E75:E132" si="6">$D$69*D74+(1-$D$69)*E74</f>
        <v>66781.725387041166</v>
      </c>
      <c r="F75" s="15">
        <f t="shared" si="0"/>
        <v>7312.274612958834</v>
      </c>
      <c r="G75" s="16">
        <f t="shared" si="1"/>
        <v>7312.274612958834</v>
      </c>
      <c r="H75" s="15">
        <f t="shared" si="3"/>
        <v>53469360.015322268</v>
      </c>
      <c r="I75" s="16">
        <f t="shared" si="4"/>
        <v>9.8689159890933603E-2</v>
      </c>
      <c r="J75" s="15">
        <f t="shared" si="2"/>
        <v>9.8689159890933603E-2</v>
      </c>
      <c r="K75" s="16">
        <f t="shared" si="5"/>
        <v>66618244</v>
      </c>
      <c r="L75" s="17"/>
    </row>
    <row r="76" spans="3:12" x14ac:dyDescent="0.3">
      <c r="C76" s="13">
        <v>92</v>
      </c>
      <c r="D76" s="1">
        <v>75582</v>
      </c>
      <c r="E76" s="14">
        <f t="shared" si="6"/>
        <v>67874.354979331605</v>
      </c>
      <c r="F76" s="15">
        <f t="shared" si="0"/>
        <v>7707.6450206683949</v>
      </c>
      <c r="G76" s="16">
        <f t="shared" si="1"/>
        <v>7707.6450206683949</v>
      </c>
      <c r="H76" s="15">
        <f t="shared" si="3"/>
        <v>59407791.764634304</v>
      </c>
      <c r="I76" s="16">
        <f t="shared" si="4"/>
        <v>0.10197725676309696</v>
      </c>
      <c r="J76" s="15">
        <f t="shared" si="2"/>
        <v>0.10197725676309696</v>
      </c>
      <c r="K76" s="16">
        <f t="shared" si="5"/>
        <v>2214144</v>
      </c>
      <c r="L76" s="17"/>
    </row>
    <row r="77" spans="3:12" x14ac:dyDescent="0.3">
      <c r="C77" s="13">
        <v>122</v>
      </c>
      <c r="D77" s="1">
        <v>104941</v>
      </c>
      <c r="E77" s="14">
        <f t="shared" si="6"/>
        <v>69026.062414050684</v>
      </c>
      <c r="F77" s="15">
        <f t="shared" si="0"/>
        <v>35914.937585949316</v>
      </c>
      <c r="G77" s="16">
        <f t="shared" si="1"/>
        <v>35914.937585949316</v>
      </c>
      <c r="H77" s="15">
        <f t="shared" si="3"/>
        <v>1289882741.802635</v>
      </c>
      <c r="I77" s="16">
        <f t="shared" si="4"/>
        <v>0.34223933053762889</v>
      </c>
      <c r="J77" s="15">
        <f t="shared" si="2"/>
        <v>0.34223933053762889</v>
      </c>
      <c r="K77" s="16">
        <f t="shared" si="5"/>
        <v>861950881</v>
      </c>
      <c r="L77" s="17"/>
    </row>
    <row r="78" spans="3:12" x14ac:dyDescent="0.3">
      <c r="C78" s="13">
        <v>153</v>
      </c>
      <c r="D78" s="1">
        <v>68766</v>
      </c>
      <c r="E78" s="14">
        <f t="shared" si="6"/>
        <v>74392.617376596507</v>
      </c>
      <c r="F78" s="15">
        <f t="shared" si="0"/>
        <v>-5626.6173765965068</v>
      </c>
      <c r="G78" s="16">
        <f t="shared" si="1"/>
        <v>5626.6173765965068</v>
      </c>
      <c r="H78" s="15">
        <f t="shared" si="3"/>
        <v>31658823.102617756</v>
      </c>
      <c r="I78" s="16">
        <f t="shared" si="4"/>
        <v>-8.182266493029268E-2</v>
      </c>
      <c r="J78" s="15">
        <f t="shared" si="2"/>
        <v>8.182266493029268E-2</v>
      </c>
      <c r="K78" s="16">
        <f t="shared" si="5"/>
        <v>1308630625</v>
      </c>
      <c r="L78" s="17"/>
    </row>
    <row r="79" spans="3:12" x14ac:dyDescent="0.3">
      <c r="C79" s="13">
        <v>183</v>
      </c>
      <c r="D79" s="1">
        <v>66990</v>
      </c>
      <c r="E79" s="14">
        <f t="shared" si="6"/>
        <v>73551.865493554564</v>
      </c>
      <c r="F79" s="15">
        <f t="shared" si="0"/>
        <v>-6561.8654935545637</v>
      </c>
      <c r="G79" s="16">
        <f t="shared" si="1"/>
        <v>6561.8654935545637</v>
      </c>
      <c r="H79" s="15">
        <f t="shared" si="3"/>
        <v>43058078.755502075</v>
      </c>
      <c r="I79" s="16">
        <f t="shared" si="4"/>
        <v>-9.795291078600632E-2</v>
      </c>
      <c r="J79" s="15">
        <f t="shared" si="2"/>
        <v>9.795291078600632E-2</v>
      </c>
      <c r="K79" s="16">
        <f t="shared" si="5"/>
        <v>3154176</v>
      </c>
      <c r="L79" s="17"/>
    </row>
    <row r="80" spans="3:12" x14ac:dyDescent="0.3">
      <c r="C80" s="13">
        <v>214</v>
      </c>
      <c r="D80" s="1">
        <v>75125</v>
      </c>
      <c r="E80" s="14">
        <f t="shared" si="6"/>
        <v>72571.365061283999</v>
      </c>
      <c r="F80" s="15">
        <f>D80-E80</f>
        <v>2553.6349387160008</v>
      </c>
      <c r="G80" s="16">
        <f>ABS(D80-E80)</f>
        <v>2553.6349387160008</v>
      </c>
      <c r="H80" s="15">
        <f>F80^2</f>
        <v>6521051.4002310727</v>
      </c>
      <c r="I80" s="16">
        <f t="shared" si="4"/>
        <v>3.39918128281664E-2</v>
      </c>
      <c r="J80" s="15">
        <f t="shared" si="2"/>
        <v>3.39918128281664E-2</v>
      </c>
      <c r="K80" s="16">
        <f t="shared" si="5"/>
        <v>66178225</v>
      </c>
      <c r="L80" s="17"/>
    </row>
    <row r="81" spans="3:12" x14ac:dyDescent="0.3">
      <c r="C81" s="13">
        <v>245</v>
      </c>
      <c r="D81" s="1">
        <v>65246</v>
      </c>
      <c r="E81" s="14">
        <f t="shared" si="6"/>
        <v>72952.939502840542</v>
      </c>
      <c r="F81" s="15">
        <f t="shared" si="0"/>
        <v>-7706.9395028405415</v>
      </c>
      <c r="G81" s="16">
        <f t="shared" si="1"/>
        <v>7706.9395028405415</v>
      </c>
      <c r="H81" s="15">
        <f t="shared" si="3"/>
        <v>59396916.50044401</v>
      </c>
      <c r="I81" s="16">
        <f t="shared" si="4"/>
        <v>-0.11812125651902862</v>
      </c>
      <c r="J81" s="15">
        <f t="shared" si="2"/>
        <v>0.11812125651902862</v>
      </c>
      <c r="K81" s="16">
        <f t="shared" si="5"/>
        <v>97594641</v>
      </c>
      <c r="L81" s="17"/>
    </row>
    <row r="82" spans="3:12" x14ac:dyDescent="0.3">
      <c r="C82" s="13">
        <v>275</v>
      </c>
      <c r="D82" s="1">
        <v>68634</v>
      </c>
      <c r="E82" s="14">
        <f t="shared" si="6"/>
        <v>71801.337489443467</v>
      </c>
      <c r="F82" s="15">
        <f t="shared" si="0"/>
        <v>-3167.3374894434673</v>
      </c>
      <c r="G82" s="16">
        <f t="shared" si="1"/>
        <v>3167.3374894434673</v>
      </c>
      <c r="H82" s="15">
        <f t="shared" si="3"/>
        <v>10032026.772034047</v>
      </c>
      <c r="I82" s="16">
        <f t="shared" si="4"/>
        <v>-4.6148228129549017E-2</v>
      </c>
      <c r="J82" s="15">
        <f t="shared" si="2"/>
        <v>4.6148228129549017E-2</v>
      </c>
      <c r="K82" s="16">
        <f t="shared" si="5"/>
        <v>11478544</v>
      </c>
      <c r="L82" s="17"/>
    </row>
    <row r="83" spans="3:12" x14ac:dyDescent="0.3">
      <c r="C83" s="13">
        <v>306</v>
      </c>
      <c r="D83" s="1">
        <v>68365</v>
      </c>
      <c r="E83" s="14">
        <f t="shared" si="6"/>
        <v>71328.061135242577</v>
      </c>
      <c r="F83" s="15">
        <f t="shared" si="0"/>
        <v>-2963.0611352425767</v>
      </c>
      <c r="G83" s="16">
        <f t="shared" si="1"/>
        <v>2963.0611352425767</v>
      </c>
      <c r="H83" s="15">
        <f t="shared" si="3"/>
        <v>8779731.291185027</v>
      </c>
      <c r="I83" s="16">
        <f t="shared" si="4"/>
        <v>-4.3341785054378364E-2</v>
      </c>
      <c r="J83" s="15">
        <f t="shared" si="2"/>
        <v>4.3341785054378364E-2</v>
      </c>
      <c r="K83" s="16">
        <f t="shared" si="5"/>
        <v>72361</v>
      </c>
      <c r="L83" s="17"/>
    </row>
    <row r="84" spans="3:12" x14ac:dyDescent="0.3">
      <c r="C84" s="13">
        <v>336</v>
      </c>
      <c r="D84" s="1">
        <v>68533</v>
      </c>
      <c r="E84" s="14">
        <f t="shared" si="6"/>
        <v>70885.308578549186</v>
      </c>
      <c r="F84" s="15">
        <f t="shared" si="0"/>
        <v>-2352.3085785491858</v>
      </c>
      <c r="G84" s="16">
        <f t="shared" si="1"/>
        <v>2352.3085785491858</v>
      </c>
      <c r="H84" s="15">
        <f t="shared" si="3"/>
        <v>5533355.6487160912</v>
      </c>
      <c r="I84" s="16">
        <f t="shared" si="4"/>
        <v>-3.432373569738937E-2</v>
      </c>
      <c r="J84" s="15">
        <f t="shared" si="2"/>
        <v>3.432373569738937E-2</v>
      </c>
      <c r="K84" s="16">
        <f t="shared" si="5"/>
        <v>28224</v>
      </c>
      <c r="L84" s="17"/>
    </row>
    <row r="85" spans="3:12" x14ac:dyDescent="0.3">
      <c r="C85" s="13">
        <v>367</v>
      </c>
      <c r="D85" s="1">
        <v>75680</v>
      </c>
      <c r="E85" s="14">
        <f t="shared" si="6"/>
        <v>70533.817134482437</v>
      </c>
      <c r="F85" s="15">
        <f t="shared" si="0"/>
        <v>5146.1828655175632</v>
      </c>
      <c r="G85" s="16">
        <f t="shared" si="1"/>
        <v>5146.1828655175632</v>
      </c>
      <c r="H85" s="15">
        <f t="shared" si="3"/>
        <v>26483198.085346557</v>
      </c>
      <c r="I85" s="16">
        <f t="shared" si="4"/>
        <v>6.7999245051764842E-2</v>
      </c>
      <c r="J85" s="15">
        <f t="shared" si="2"/>
        <v>6.7999245051764842E-2</v>
      </c>
      <c r="K85" s="16">
        <f t="shared" si="5"/>
        <v>51079609</v>
      </c>
      <c r="L85" s="17"/>
    </row>
    <row r="86" spans="3:12" x14ac:dyDescent="0.3">
      <c r="C86" s="13">
        <v>398</v>
      </c>
      <c r="D86" s="1">
        <v>73997</v>
      </c>
      <c r="E86" s="14">
        <f t="shared" si="6"/>
        <v>71302.780553366843</v>
      </c>
      <c r="F86" s="15">
        <f t="shared" si="0"/>
        <v>2694.2194466331566</v>
      </c>
      <c r="G86" s="16">
        <f t="shared" si="1"/>
        <v>2694.2194466331566</v>
      </c>
      <c r="H86" s="15">
        <f t="shared" si="3"/>
        <v>7258818.4266162729</v>
      </c>
      <c r="I86" s="16">
        <f>F86/D86</f>
        <v>3.6409846975325441E-2</v>
      </c>
      <c r="J86" s="15">
        <f>G86/ABS(D86)</f>
        <v>3.6409846975325441E-2</v>
      </c>
      <c r="K86" s="16">
        <f>(D86-D85)^2</f>
        <v>2832489</v>
      </c>
      <c r="L86" s="17"/>
    </row>
    <row r="87" spans="3:12" x14ac:dyDescent="0.3">
      <c r="C87" s="13">
        <v>426</v>
      </c>
      <c r="D87" s="1">
        <v>75747</v>
      </c>
      <c r="E87" s="14">
        <f t="shared" si="6"/>
        <v>71705.361699635439</v>
      </c>
      <c r="F87" s="15">
        <f t="shared" si="0"/>
        <v>4041.6383003645606</v>
      </c>
      <c r="G87" s="16">
        <f t="shared" si="1"/>
        <v>4041.6383003645606</v>
      </c>
      <c r="H87" s="15">
        <f t="shared" si="3"/>
        <v>16334840.150973734</v>
      </c>
      <c r="I87" s="16">
        <f t="shared" si="4"/>
        <v>5.3357074212372249E-2</v>
      </c>
      <c r="J87" s="15">
        <f t="shared" si="2"/>
        <v>5.3357074212372249E-2</v>
      </c>
      <c r="K87" s="16">
        <f t="shared" si="5"/>
        <v>3062500</v>
      </c>
      <c r="L87" s="17"/>
    </row>
    <row r="88" spans="3:12" x14ac:dyDescent="0.3">
      <c r="C88" s="13">
        <v>457</v>
      </c>
      <c r="D88" s="1">
        <v>83107</v>
      </c>
      <c r="E88" s="14">
        <f t="shared" si="6"/>
        <v>72309.279610552869</v>
      </c>
      <c r="F88" s="15">
        <f t="shared" si="0"/>
        <v>10797.720389447131</v>
      </c>
      <c r="G88" s="16">
        <f t="shared" si="1"/>
        <v>10797.720389447131</v>
      </c>
      <c r="H88" s="15">
        <f t="shared" si="3"/>
        <v>116590765.6086823</v>
      </c>
      <c r="I88" s="16">
        <f t="shared" si="4"/>
        <v>0.12992552239218275</v>
      </c>
      <c r="J88" s="15">
        <f t="shared" si="2"/>
        <v>0.12992552239218275</v>
      </c>
      <c r="K88" s="16">
        <f t="shared" si="5"/>
        <v>54169600</v>
      </c>
      <c r="L88" s="17"/>
    </row>
    <row r="89" spans="3:12" x14ac:dyDescent="0.3">
      <c r="C89" s="13">
        <v>487</v>
      </c>
      <c r="D89" s="1">
        <v>115696</v>
      </c>
      <c r="E89" s="14">
        <f t="shared" si="6"/>
        <v>73922.718581496243</v>
      </c>
      <c r="F89" s="15">
        <f t="shared" si="0"/>
        <v>41773.281418503757</v>
      </c>
      <c r="G89" s="16">
        <f t="shared" si="1"/>
        <v>41773.281418503757</v>
      </c>
      <c r="H89" s="15">
        <f t="shared" si="3"/>
        <v>1745007040.4695113</v>
      </c>
      <c r="I89" s="16">
        <f t="shared" si="4"/>
        <v>0.36106072308898973</v>
      </c>
      <c r="J89" s="15">
        <f t="shared" si="2"/>
        <v>0.36106072308898973</v>
      </c>
      <c r="K89" s="16">
        <f t="shared" si="5"/>
        <v>1062042921</v>
      </c>
      <c r="L89" s="17"/>
    </row>
    <row r="90" spans="3:12" x14ac:dyDescent="0.3">
      <c r="C90" s="13">
        <v>518</v>
      </c>
      <c r="D90" s="1">
        <v>75297</v>
      </c>
      <c r="E90" s="14">
        <f t="shared" si="6"/>
        <v>80164.650929611977</v>
      </c>
      <c r="F90" s="15">
        <f t="shared" si="0"/>
        <v>-4867.6509296119766</v>
      </c>
      <c r="G90" s="16">
        <f t="shared" si="1"/>
        <v>4867.6509296119766</v>
      </c>
      <c r="H90" s="15">
        <f t="shared" si="3"/>
        <v>23694025.572552338</v>
      </c>
      <c r="I90" s="16">
        <f t="shared" si="4"/>
        <v>-6.4646014178678782E-2</v>
      </c>
      <c r="J90" s="15">
        <f t="shared" si="2"/>
        <v>6.4646014178678782E-2</v>
      </c>
      <c r="K90" s="16">
        <f t="shared" si="5"/>
        <v>1632079201</v>
      </c>
      <c r="L90" s="17"/>
    </row>
    <row r="91" spans="3:12" x14ac:dyDescent="0.3">
      <c r="C91" s="13">
        <v>548</v>
      </c>
      <c r="D91" s="1">
        <v>74703</v>
      </c>
      <c r="E91" s="14">
        <f t="shared" si="6"/>
        <v>79437.306877022842</v>
      </c>
      <c r="F91" s="15">
        <f t="shared" si="0"/>
        <v>-4734.3068770228419</v>
      </c>
      <c r="G91" s="16">
        <f t="shared" si="1"/>
        <v>4734.3068770228419</v>
      </c>
      <c r="H91" s="15">
        <f t="shared" si="3"/>
        <v>22413661.605825774</v>
      </c>
      <c r="I91" s="16">
        <f t="shared" si="4"/>
        <v>-6.3375056919037276E-2</v>
      </c>
      <c r="J91" s="15">
        <f t="shared" si="2"/>
        <v>6.3375056919037276E-2</v>
      </c>
      <c r="K91" s="16">
        <f t="shared" si="5"/>
        <v>352836</v>
      </c>
      <c r="L91" s="17"/>
    </row>
    <row r="92" spans="3:12" x14ac:dyDescent="0.3">
      <c r="C92" s="13">
        <v>579</v>
      </c>
      <c r="D92" s="1">
        <v>83574</v>
      </c>
      <c r="E92" s="14">
        <f t="shared" si="6"/>
        <v>78729.887631080972</v>
      </c>
      <c r="F92" s="15">
        <f t="shared" si="0"/>
        <v>4844.1123689190281</v>
      </c>
      <c r="G92" s="16">
        <f t="shared" si="1"/>
        <v>4844.1123689190281</v>
      </c>
      <c r="H92" s="15">
        <f t="shared" si="3"/>
        <v>23465424.642714318</v>
      </c>
      <c r="I92" s="16">
        <f t="shared" si="4"/>
        <v>5.7961954303001266E-2</v>
      </c>
      <c r="J92" s="15">
        <f t="shared" si="2"/>
        <v>5.7961954303001266E-2</v>
      </c>
      <c r="K92" s="16">
        <f t="shared" si="5"/>
        <v>78694641</v>
      </c>
      <c r="L92" s="19"/>
    </row>
    <row r="93" spans="3:12" x14ac:dyDescent="0.3">
      <c r="C93" s="13">
        <v>610</v>
      </c>
      <c r="D93" s="1">
        <v>69890</v>
      </c>
      <c r="E93" s="14">
        <f t="shared" si="6"/>
        <v>79453.71445690628</v>
      </c>
      <c r="F93" s="15">
        <f t="shared" si="0"/>
        <v>-9563.7144569062802</v>
      </c>
      <c r="G93" s="16">
        <f t="shared" si="1"/>
        <v>9563.7144569062802</v>
      </c>
      <c r="H93" s="15">
        <f t="shared" si="3"/>
        <v>91464634.21323818</v>
      </c>
      <c r="I93" s="16">
        <f t="shared" si="4"/>
        <v>-0.1368395257820329</v>
      </c>
      <c r="J93" s="15">
        <f t="shared" si="2"/>
        <v>0.1368395257820329</v>
      </c>
      <c r="K93" s="16">
        <f t="shared" si="5"/>
        <v>187251856</v>
      </c>
      <c r="L93" s="19"/>
    </row>
    <row r="94" spans="3:12" x14ac:dyDescent="0.3">
      <c r="C94" s="13">
        <v>640</v>
      </c>
      <c r="D94" s="1">
        <v>80307</v>
      </c>
      <c r="E94" s="14">
        <f t="shared" si="6"/>
        <v>78024.665634079953</v>
      </c>
      <c r="F94" s="15">
        <f t="shared" si="0"/>
        <v>2282.3343659200473</v>
      </c>
      <c r="G94" s="16">
        <f t="shared" si="1"/>
        <v>2282.3343659200473</v>
      </c>
      <c r="H94" s="15">
        <f t="shared" si="3"/>
        <v>5209050.1578596644</v>
      </c>
      <c r="I94" s="16">
        <f t="shared" si="4"/>
        <v>2.8420117373579478E-2</v>
      </c>
      <c r="J94" s="15">
        <f t="shared" si="2"/>
        <v>2.8420117373579478E-2</v>
      </c>
      <c r="K94" s="16">
        <f t="shared" si="5"/>
        <v>108513889</v>
      </c>
      <c r="L94" s="17"/>
    </row>
    <row r="95" spans="3:12" x14ac:dyDescent="0.3">
      <c r="C95" s="13">
        <v>671</v>
      </c>
      <c r="D95" s="2">
        <v>78508</v>
      </c>
      <c r="E95" s="14">
        <f t="shared" si="6"/>
        <v>78365.701248810044</v>
      </c>
      <c r="F95" s="15">
        <f t="shared" si="0"/>
        <v>142.29875118995551</v>
      </c>
      <c r="G95" s="16">
        <f t="shared" si="1"/>
        <v>142.29875118995551</v>
      </c>
      <c r="H95" s="15">
        <f t="shared" si="3"/>
        <v>20248.934590220866</v>
      </c>
      <c r="I95" s="16">
        <f t="shared" si="4"/>
        <v>1.8125382278233494E-3</v>
      </c>
      <c r="J95" s="15">
        <f t="shared" si="2"/>
        <v>1.8125382278233494E-3</v>
      </c>
      <c r="K95" s="16">
        <f t="shared" si="5"/>
        <v>3236401</v>
      </c>
      <c r="L95" s="17"/>
    </row>
    <row r="96" spans="3:12" x14ac:dyDescent="0.3">
      <c r="C96" s="13">
        <v>701</v>
      </c>
      <c r="D96" s="2">
        <v>78094</v>
      </c>
      <c r="E96" s="14">
        <f t="shared" si="6"/>
        <v>78386.964102672311</v>
      </c>
      <c r="F96" s="15">
        <f t="shared" si="0"/>
        <v>-292.96410267231113</v>
      </c>
      <c r="G96" s="16">
        <f t="shared" si="1"/>
        <v>292.96410267231113</v>
      </c>
      <c r="H96" s="15">
        <f t="shared" si="3"/>
        <v>85827.965454592457</v>
      </c>
      <c r="I96" s="16">
        <f t="shared" si="4"/>
        <v>-3.7514290812650283E-3</v>
      </c>
      <c r="J96" s="15">
        <f t="shared" si="2"/>
        <v>3.7514290812650283E-3</v>
      </c>
      <c r="K96" s="16">
        <f t="shared" si="5"/>
        <v>171396</v>
      </c>
    </row>
    <row r="97" spans="3:11" x14ac:dyDescent="0.3">
      <c r="C97" s="13">
        <v>732</v>
      </c>
      <c r="D97" s="2">
        <v>83326</v>
      </c>
      <c r="E97" s="14">
        <f t="shared" si="6"/>
        <v>78343.188223756151</v>
      </c>
      <c r="F97" s="15">
        <f t="shared" si="0"/>
        <v>4982.8117762438487</v>
      </c>
      <c r="G97" s="16">
        <f t="shared" si="1"/>
        <v>4982.8117762438487</v>
      </c>
      <c r="H97" s="15">
        <f t="shared" si="3"/>
        <v>24828413.197474379</v>
      </c>
      <c r="I97" s="16">
        <f t="shared" si="4"/>
        <v>5.9799003627245384E-2</v>
      </c>
      <c r="J97" s="15">
        <f t="shared" si="2"/>
        <v>5.9799003627245384E-2</v>
      </c>
      <c r="K97" s="16">
        <f t="shared" si="5"/>
        <v>27373824</v>
      </c>
    </row>
    <row r="98" spans="3:11" x14ac:dyDescent="0.3">
      <c r="C98" s="13">
        <v>763</v>
      </c>
      <c r="D98" s="2">
        <v>79960</v>
      </c>
      <c r="E98" s="14">
        <f t="shared" si="6"/>
        <v>79087.740074952875</v>
      </c>
      <c r="F98" s="15">
        <f t="shared" si="0"/>
        <v>872.25992504712485</v>
      </c>
      <c r="G98" s="16">
        <f t="shared" si="1"/>
        <v>872.25992504712485</v>
      </c>
      <c r="H98" s="15">
        <f t="shared" si="3"/>
        <v>760837.3768432159</v>
      </c>
      <c r="I98" s="16">
        <f t="shared" si="4"/>
        <v>1.0908703414796458E-2</v>
      </c>
      <c r="J98" s="15">
        <f t="shared" si="2"/>
        <v>1.0908703414796458E-2</v>
      </c>
      <c r="K98" s="16">
        <f t="shared" si="5"/>
        <v>11329956</v>
      </c>
    </row>
    <row r="99" spans="3:11" x14ac:dyDescent="0.3">
      <c r="C99" s="13">
        <v>791</v>
      </c>
      <c r="D99" s="2">
        <v>83172</v>
      </c>
      <c r="E99" s="14">
        <f t="shared" si="6"/>
        <v>79218.076674263095</v>
      </c>
      <c r="F99" s="15">
        <f t="shared" si="0"/>
        <v>3953.9233257369051</v>
      </c>
      <c r="G99" s="16">
        <f t="shared" si="1"/>
        <v>3953.9233257369051</v>
      </c>
      <c r="H99" s="15">
        <f t="shared" si="3"/>
        <v>15633509.665806388</v>
      </c>
      <c r="I99" s="16">
        <f t="shared" si="4"/>
        <v>4.7539115636715541E-2</v>
      </c>
      <c r="J99" s="15">
        <f t="shared" si="2"/>
        <v>4.7539115636715541E-2</v>
      </c>
      <c r="K99" s="16">
        <f t="shared" si="5"/>
        <v>10316944</v>
      </c>
    </row>
    <row r="100" spans="3:11" x14ac:dyDescent="0.3">
      <c r="C100" s="13">
        <v>822</v>
      </c>
      <c r="D100" s="2">
        <v>91826</v>
      </c>
      <c r="E100" s="14">
        <f t="shared" si="6"/>
        <v>79808.887859566676</v>
      </c>
      <c r="F100" s="15">
        <f t="shared" si="0"/>
        <v>12017.112140433324</v>
      </c>
      <c r="G100" s="16">
        <f t="shared" si="1"/>
        <v>12017.112140433324</v>
      </c>
      <c r="H100" s="15">
        <f t="shared" si="3"/>
        <v>144410984.19575</v>
      </c>
      <c r="I100" s="16">
        <f t="shared" si="4"/>
        <v>0.13086829591219615</v>
      </c>
      <c r="J100" s="15">
        <f t="shared" si="2"/>
        <v>0.13086829591219615</v>
      </c>
      <c r="K100" s="16">
        <f t="shared" si="5"/>
        <v>74891716</v>
      </c>
    </row>
    <row r="101" spans="3:11" x14ac:dyDescent="0.3">
      <c r="C101" s="13">
        <v>852</v>
      </c>
      <c r="D101" s="2">
        <v>110849</v>
      </c>
      <c r="E101" s="14">
        <f t="shared" si="6"/>
        <v>81604.533268621817</v>
      </c>
      <c r="F101" s="15">
        <f t="shared" si="0"/>
        <v>29244.466731378183</v>
      </c>
      <c r="G101" s="16">
        <f t="shared" si="1"/>
        <v>29244.466731378183</v>
      </c>
      <c r="H101" s="15">
        <f t="shared" si="3"/>
        <v>855238834.40268528</v>
      </c>
      <c r="I101" s="16">
        <f t="shared" si="4"/>
        <v>0.26382255799671789</v>
      </c>
      <c r="J101" s="15">
        <f t="shared" si="2"/>
        <v>0.26382255799671789</v>
      </c>
      <c r="K101" s="16">
        <f t="shared" si="5"/>
        <v>361874529</v>
      </c>
    </row>
    <row r="102" spans="3:11" x14ac:dyDescent="0.3">
      <c r="C102" s="13">
        <v>883</v>
      </c>
      <c r="D102" s="2">
        <v>84269</v>
      </c>
      <c r="E102" s="14">
        <f t="shared" si="6"/>
        <v>85974.359547414613</v>
      </c>
      <c r="F102" s="15">
        <f t="shared" si="0"/>
        <v>-1705.3595474146132</v>
      </c>
      <c r="G102" s="16">
        <f t="shared" si="1"/>
        <v>1705.3595474146132</v>
      </c>
      <c r="H102" s="15">
        <f t="shared" si="3"/>
        <v>2908251.1859581745</v>
      </c>
      <c r="I102" s="16">
        <f t="shared" si="4"/>
        <v>-2.02370924944477E-2</v>
      </c>
      <c r="J102" s="15">
        <f t="shared" si="2"/>
        <v>2.02370924944477E-2</v>
      </c>
      <c r="K102" s="16">
        <f t="shared" si="5"/>
        <v>706496400</v>
      </c>
    </row>
    <row r="103" spans="3:11" x14ac:dyDescent="0.3">
      <c r="C103" s="13">
        <v>913</v>
      </c>
      <c r="D103" s="2">
        <v>80193</v>
      </c>
      <c r="E103" s="14">
        <f t="shared" si="6"/>
        <v>85719.537839310535</v>
      </c>
      <c r="F103" s="15">
        <f t="shared" si="0"/>
        <v>-5526.5378393105348</v>
      </c>
      <c r="G103" s="16">
        <f t="shared" si="1"/>
        <v>5526.5378393105348</v>
      </c>
      <c r="H103" s="15">
        <f t="shared" si="3"/>
        <v>30542620.489331156</v>
      </c>
      <c r="I103" s="16">
        <f t="shared" si="4"/>
        <v>-6.8915464433436019E-2</v>
      </c>
      <c r="J103" s="15">
        <f t="shared" si="2"/>
        <v>6.8915464433436019E-2</v>
      </c>
      <c r="K103" s="16">
        <f t="shared" si="5"/>
        <v>16613776</v>
      </c>
    </row>
    <row r="104" spans="3:11" x14ac:dyDescent="0.3">
      <c r="C104" s="13">
        <v>944</v>
      </c>
      <c r="D104" s="2">
        <v>82767</v>
      </c>
      <c r="E104" s="14">
        <f t="shared" si="6"/>
        <v>84893.74024475053</v>
      </c>
      <c r="F104" s="15">
        <f t="shared" si="0"/>
        <v>-2126.7402447505301</v>
      </c>
      <c r="G104" s="16">
        <f t="shared" si="1"/>
        <v>2126.7402447505301</v>
      </c>
      <c r="H104" s="15">
        <f t="shared" si="3"/>
        <v>4523024.0686415443</v>
      </c>
      <c r="I104" s="16">
        <f t="shared" si="4"/>
        <v>-2.5695509620386508E-2</v>
      </c>
      <c r="J104" s="15">
        <f t="shared" si="2"/>
        <v>2.5695509620386508E-2</v>
      </c>
      <c r="K104" s="16">
        <f t="shared" si="5"/>
        <v>6625476</v>
      </c>
    </row>
    <row r="105" spans="3:11" x14ac:dyDescent="0.3">
      <c r="C105" s="13">
        <v>975</v>
      </c>
      <c r="D105" s="1">
        <v>83527</v>
      </c>
      <c r="E105" s="14">
        <f t="shared" si="6"/>
        <v>84575.954131738414</v>
      </c>
      <c r="F105" s="15">
        <f t="shared" si="0"/>
        <v>-1048.9541317384137</v>
      </c>
      <c r="G105" s="16">
        <f t="shared" si="1"/>
        <v>1048.9541317384137</v>
      </c>
      <c r="H105" s="15">
        <f t="shared" si="3"/>
        <v>1100304.7704910894</v>
      </c>
      <c r="I105" s="16">
        <f t="shared" si="4"/>
        <v>-1.2558264174918454E-2</v>
      </c>
      <c r="J105" s="15">
        <f t="shared" si="2"/>
        <v>1.2558264174918454E-2</v>
      </c>
      <c r="K105" s="16">
        <f t="shared" si="5"/>
        <v>577600</v>
      </c>
    </row>
    <row r="106" spans="3:11" x14ac:dyDescent="0.3">
      <c r="C106" s="13">
        <v>1005</v>
      </c>
      <c r="D106" s="1">
        <v>87518</v>
      </c>
      <c r="E106" s="14">
        <f t="shared" si="6"/>
        <v>84419.215170750613</v>
      </c>
      <c r="F106" s="15">
        <f t="shared" si="0"/>
        <v>3098.7848292493873</v>
      </c>
      <c r="G106" s="16">
        <f t="shared" si="1"/>
        <v>3098.7848292493873</v>
      </c>
      <c r="H106" s="15">
        <f t="shared" si="3"/>
        <v>9602467.4179861546</v>
      </c>
      <c r="I106" s="16">
        <f t="shared" si="4"/>
        <v>3.5407399954859427E-2</v>
      </c>
      <c r="J106" s="15">
        <f t="shared" si="2"/>
        <v>3.5407399954859427E-2</v>
      </c>
      <c r="K106" s="16">
        <f t="shared" si="5"/>
        <v>15928081</v>
      </c>
    </row>
    <row r="107" spans="3:11" x14ac:dyDescent="0.3">
      <c r="C107" s="13">
        <v>1036</v>
      </c>
      <c r="D107" s="2">
        <v>83713</v>
      </c>
      <c r="E107" s="14">
        <f t="shared" si="6"/>
        <v>84882.248109718479</v>
      </c>
      <c r="F107" s="15">
        <f t="shared" si="0"/>
        <v>-1169.2481097184791</v>
      </c>
      <c r="G107" s="16">
        <f t="shared" si="1"/>
        <v>1169.2481097184791</v>
      </c>
      <c r="H107" s="15">
        <f t="shared" si="3"/>
        <v>1367141.1420802365</v>
      </c>
      <c r="I107" s="16">
        <f t="shared" si="4"/>
        <v>-1.3967342105986873E-2</v>
      </c>
      <c r="J107" s="15">
        <f t="shared" si="2"/>
        <v>1.3967342105986873E-2</v>
      </c>
      <c r="K107" s="16">
        <f t="shared" si="5"/>
        <v>14478025</v>
      </c>
    </row>
    <row r="108" spans="3:11" x14ac:dyDescent="0.3">
      <c r="C108" s="13">
        <v>1066</v>
      </c>
      <c r="D108" s="2">
        <v>86645</v>
      </c>
      <c r="E108" s="14">
        <f t="shared" si="6"/>
        <v>84707.534336914599</v>
      </c>
      <c r="F108" s="15">
        <f t="shared" si="0"/>
        <v>1937.4656630854006</v>
      </c>
      <c r="G108" s="16">
        <f t="shared" si="1"/>
        <v>1937.4656630854006</v>
      </c>
      <c r="H108" s="15">
        <f t="shared" si="3"/>
        <v>3753773.1956349509</v>
      </c>
      <c r="I108" s="16">
        <f t="shared" si="4"/>
        <v>2.2360963276419881E-2</v>
      </c>
      <c r="J108" s="15">
        <f t="shared" si="2"/>
        <v>2.2360963276419881E-2</v>
      </c>
      <c r="K108" s="16">
        <f t="shared" si="5"/>
        <v>8596624</v>
      </c>
    </row>
    <row r="109" spans="3:11" x14ac:dyDescent="0.3">
      <c r="C109" s="13">
        <v>1097</v>
      </c>
      <c r="D109" s="2">
        <v>88332</v>
      </c>
      <c r="E109" s="14">
        <f t="shared" si="6"/>
        <v>84997.038277833621</v>
      </c>
      <c r="F109" s="15">
        <f t="shared" si="0"/>
        <v>3334.9617221663793</v>
      </c>
      <c r="G109" s="16">
        <f t="shared" si="1"/>
        <v>3334.9617221663793</v>
      </c>
      <c r="H109" s="15">
        <f t="shared" si="3"/>
        <v>11121969.688314943</v>
      </c>
      <c r="I109" s="16">
        <f t="shared" si="4"/>
        <v>3.7754853531748171E-2</v>
      </c>
      <c r="J109" s="15">
        <f t="shared" si="2"/>
        <v>3.7754853531748171E-2</v>
      </c>
      <c r="K109" s="16">
        <f t="shared" si="5"/>
        <v>2845969</v>
      </c>
    </row>
    <row r="110" spans="3:11" x14ac:dyDescent="0.3">
      <c r="C110" s="13">
        <v>1128</v>
      </c>
      <c r="D110" s="2">
        <v>78351</v>
      </c>
      <c r="E110" s="14">
        <f t="shared" si="6"/>
        <v>85495.361721586276</v>
      </c>
      <c r="F110" s="15">
        <f t="shared" si="0"/>
        <v>-7144.361721586276</v>
      </c>
      <c r="G110" s="16">
        <f t="shared" si="1"/>
        <v>7144.361721586276</v>
      </c>
      <c r="H110" s="15">
        <f t="shared" si="3"/>
        <v>51041904.408867218</v>
      </c>
      <c r="I110" s="16">
        <f t="shared" si="4"/>
        <v>-9.1184052808340368E-2</v>
      </c>
      <c r="J110" s="15">
        <f t="shared" si="2"/>
        <v>9.1184052808340368E-2</v>
      </c>
      <c r="K110" s="16">
        <f t="shared" si="5"/>
        <v>99620361</v>
      </c>
    </row>
    <row r="111" spans="3:11" x14ac:dyDescent="0.3">
      <c r="C111" s="13">
        <v>1156</v>
      </c>
      <c r="D111" s="2">
        <v>88261</v>
      </c>
      <c r="E111" s="14">
        <f t="shared" si="6"/>
        <v>84427.822351388371</v>
      </c>
      <c r="F111" s="15">
        <f t="shared" si="0"/>
        <v>3833.1776486116287</v>
      </c>
      <c r="G111" s="16">
        <f t="shared" si="1"/>
        <v>3833.1776486116287</v>
      </c>
      <c r="H111" s="15">
        <f t="shared" si="3"/>
        <v>14693250.885815775</v>
      </c>
      <c r="I111" s="16">
        <f t="shared" si="4"/>
        <v>4.34300274029484E-2</v>
      </c>
      <c r="J111" s="15">
        <f t="shared" si="2"/>
        <v>4.34300274029484E-2</v>
      </c>
      <c r="K111" s="16">
        <f t="shared" si="5"/>
        <v>98208100</v>
      </c>
    </row>
    <row r="112" spans="3:11" x14ac:dyDescent="0.3">
      <c r="C112" s="13">
        <v>1187</v>
      </c>
      <c r="D112" s="2">
        <v>100423</v>
      </c>
      <c r="E112" s="14">
        <f t="shared" si="6"/>
        <v>85000.591230166101</v>
      </c>
      <c r="F112" s="15">
        <f t="shared" si="0"/>
        <v>15422.408769833899</v>
      </c>
      <c r="G112" s="16">
        <f t="shared" si="1"/>
        <v>15422.408769833899</v>
      </c>
      <c r="H112" s="15">
        <f t="shared" si="3"/>
        <v>237850692.26384956</v>
      </c>
      <c r="I112" s="16">
        <f t="shared" si="4"/>
        <v>0.15357446769996813</v>
      </c>
      <c r="J112" s="15">
        <f t="shared" si="2"/>
        <v>0.15357446769996813</v>
      </c>
      <c r="K112" s="16">
        <f t="shared" si="5"/>
        <v>147914244</v>
      </c>
    </row>
    <row r="113" spans="3:11" x14ac:dyDescent="0.3">
      <c r="C113" s="13">
        <v>1217</v>
      </c>
      <c r="D113" s="2">
        <v>119364</v>
      </c>
      <c r="E113" s="14">
        <f t="shared" si="6"/>
        <v>87305.06980875459</v>
      </c>
      <c r="F113" s="15">
        <f t="shared" si="0"/>
        <v>32058.93019124541</v>
      </c>
      <c r="G113" s="16">
        <f t="shared" si="1"/>
        <v>32058.93019124541</v>
      </c>
      <c r="H113" s="15">
        <f t="shared" si="3"/>
        <v>1027775005.0071465</v>
      </c>
      <c r="I113" s="16">
        <f t="shared" si="4"/>
        <v>0.26858123212396878</v>
      </c>
      <c r="J113" s="15">
        <f t="shared" si="2"/>
        <v>0.26858123212396878</v>
      </c>
      <c r="K113" s="16">
        <f t="shared" si="5"/>
        <v>358761481</v>
      </c>
    </row>
    <row r="114" spans="3:11" x14ac:dyDescent="0.3">
      <c r="C114" s="13">
        <v>1248</v>
      </c>
      <c r="D114" s="2">
        <v>85504</v>
      </c>
      <c r="E114" s="14">
        <f t="shared" si="6"/>
        <v>92095.444579697985</v>
      </c>
      <c r="F114" s="15">
        <f t="shared" si="0"/>
        <v>-6591.4445796979853</v>
      </c>
      <c r="G114" s="16">
        <f t="shared" si="1"/>
        <v>6591.4445796979853</v>
      </c>
      <c r="H114" s="15">
        <f t="shared" si="3"/>
        <v>43447141.647229947</v>
      </c>
      <c r="I114" s="16">
        <f t="shared" si="4"/>
        <v>-7.7089312543249272E-2</v>
      </c>
      <c r="J114" s="15">
        <f t="shared" si="2"/>
        <v>7.7089312543249272E-2</v>
      </c>
      <c r="K114" s="16">
        <f t="shared" si="5"/>
        <v>1146499600</v>
      </c>
    </row>
    <row r="115" spans="3:11" x14ac:dyDescent="0.3">
      <c r="C115" s="13">
        <v>1278</v>
      </c>
      <c r="D115" s="2">
        <v>79938</v>
      </c>
      <c r="E115" s="14">
        <f t="shared" si="6"/>
        <v>91110.524320965225</v>
      </c>
      <c r="F115" s="15">
        <f t="shared" si="0"/>
        <v>-11172.524320965225</v>
      </c>
      <c r="G115" s="16">
        <f t="shared" si="1"/>
        <v>11172.524320965225</v>
      </c>
      <c r="H115" s="15">
        <f t="shared" si="3"/>
        <v>124825299.70255947</v>
      </c>
      <c r="I115" s="16">
        <f t="shared" si="4"/>
        <v>-0.13976487178770078</v>
      </c>
      <c r="J115" s="15">
        <f t="shared" si="2"/>
        <v>0.13976487178770078</v>
      </c>
      <c r="K115" s="16">
        <f t="shared" si="5"/>
        <v>30980356</v>
      </c>
    </row>
    <row r="116" spans="3:11" x14ac:dyDescent="0.3">
      <c r="C116" s="13">
        <v>1309</v>
      </c>
      <c r="D116" s="2">
        <v>85682</v>
      </c>
      <c r="E116" s="14">
        <f t="shared" si="6"/>
        <v>89441.0806334925</v>
      </c>
      <c r="F116" s="15">
        <f t="shared" si="0"/>
        <v>-3759.0806334925001</v>
      </c>
      <c r="G116" s="16">
        <f t="shared" si="1"/>
        <v>3759.0806334925001</v>
      </c>
      <c r="H116" s="15">
        <f t="shared" si="3"/>
        <v>14130687.209098376</v>
      </c>
      <c r="I116" s="16">
        <f t="shared" si="4"/>
        <v>-4.387246601961322E-2</v>
      </c>
      <c r="J116" s="15">
        <f t="shared" si="2"/>
        <v>4.387246601961322E-2</v>
      </c>
      <c r="K116" s="16">
        <f t="shared" si="5"/>
        <v>32993536</v>
      </c>
    </row>
    <row r="117" spans="3:11" x14ac:dyDescent="0.3">
      <c r="C117" s="13">
        <v>1340</v>
      </c>
      <c r="D117" s="1">
        <v>76865</v>
      </c>
      <c r="E117" s="14">
        <f t="shared" si="6"/>
        <v>88879.383629843214</v>
      </c>
      <c r="F117" s="15">
        <f t="shared" si="0"/>
        <v>-12014.383629843214</v>
      </c>
      <c r="G117" s="16">
        <f t="shared" si="1"/>
        <v>12014.383629843214</v>
      </c>
      <c r="H117" s="15">
        <f t="shared" si="3"/>
        <v>144345414.00504461</v>
      </c>
      <c r="I117" s="16">
        <f t="shared" si="4"/>
        <v>-0.15630499746104487</v>
      </c>
      <c r="J117" s="15">
        <f t="shared" si="2"/>
        <v>0.15630499746104487</v>
      </c>
      <c r="K117" s="16">
        <f t="shared" si="5"/>
        <v>77739489</v>
      </c>
    </row>
    <row r="118" spans="3:11" x14ac:dyDescent="0.3">
      <c r="C118" s="13">
        <v>1370</v>
      </c>
      <c r="D118" s="1">
        <v>88244</v>
      </c>
      <c r="E118" s="14">
        <f t="shared" si="6"/>
        <v>87084.145925855424</v>
      </c>
      <c r="F118" s="15">
        <f t="shared" si="0"/>
        <v>1159.8540741445759</v>
      </c>
      <c r="G118" s="16">
        <f t="shared" si="1"/>
        <v>1159.8540741445759</v>
      </c>
      <c r="H118" s="15">
        <f t="shared" si="3"/>
        <v>1345261.4733097714</v>
      </c>
      <c r="I118" s="16">
        <f t="shared" si="4"/>
        <v>1.3143715993660486E-2</v>
      </c>
      <c r="J118" s="15">
        <f t="shared" si="2"/>
        <v>1.3143715993660486E-2</v>
      </c>
      <c r="K118" s="16">
        <f t="shared" si="5"/>
        <v>129481641</v>
      </c>
    </row>
    <row r="119" spans="3:11" x14ac:dyDescent="0.3">
      <c r="C119" s="13">
        <v>1401</v>
      </c>
      <c r="D119" s="1">
        <v>84127</v>
      </c>
      <c r="E119" s="14">
        <f t="shared" si="6"/>
        <v>87257.456003940169</v>
      </c>
      <c r="F119" s="15">
        <f t="shared" si="0"/>
        <v>-3130.4560039401695</v>
      </c>
      <c r="G119" s="16">
        <f t="shared" si="1"/>
        <v>3130.4560039401695</v>
      </c>
      <c r="H119" s="15">
        <f t="shared" si="3"/>
        <v>9799754.7926050536</v>
      </c>
      <c r="I119" s="16">
        <f t="shared" si="4"/>
        <v>-3.7211073780595641E-2</v>
      </c>
      <c r="J119" s="15">
        <f t="shared" si="2"/>
        <v>3.7211073780595641E-2</v>
      </c>
      <c r="K119" s="16">
        <f t="shared" si="5"/>
        <v>16949689</v>
      </c>
    </row>
    <row r="120" spans="3:11" x14ac:dyDescent="0.3">
      <c r="C120" s="13">
        <v>1431</v>
      </c>
      <c r="D120" s="1">
        <v>96211</v>
      </c>
      <c r="E120" s="14">
        <f t="shared" si="6"/>
        <v>86789.690630193596</v>
      </c>
      <c r="F120" s="15">
        <f t="shared" si="0"/>
        <v>9421.309369806404</v>
      </c>
      <c r="G120" s="16">
        <f t="shared" si="1"/>
        <v>9421.309369806404</v>
      </c>
      <c r="H120" s="15">
        <f t="shared" si="3"/>
        <v>88761070.241601944</v>
      </c>
      <c r="I120" s="16">
        <f t="shared" si="4"/>
        <v>9.79234117700305E-2</v>
      </c>
      <c r="J120" s="15">
        <f t="shared" si="2"/>
        <v>9.79234117700305E-2</v>
      </c>
      <c r="K120" s="16">
        <f t="shared" si="5"/>
        <v>146023056</v>
      </c>
    </row>
    <row r="121" spans="3:11" x14ac:dyDescent="0.3">
      <c r="C121" s="13">
        <v>1462</v>
      </c>
      <c r="D121" s="1">
        <v>103881</v>
      </c>
      <c r="E121" s="14">
        <f t="shared" si="6"/>
        <v>88197.46071001672</v>
      </c>
      <c r="F121" s="15">
        <f t="shared" si="0"/>
        <v>15683.53928998328</v>
      </c>
      <c r="G121" s="16">
        <f t="shared" si="1"/>
        <v>15683.53928998328</v>
      </c>
      <c r="H121" s="15">
        <f t="shared" si="3"/>
        <v>245973404.66044927</v>
      </c>
      <c r="I121" s="16">
        <f t="shared" si="4"/>
        <v>0.15097601380409584</v>
      </c>
      <c r="J121" s="15">
        <f t="shared" si="2"/>
        <v>0.15097601380409584</v>
      </c>
      <c r="K121" s="16">
        <f t="shared" si="5"/>
        <v>58828900</v>
      </c>
    </row>
    <row r="122" spans="3:11" x14ac:dyDescent="0.3">
      <c r="C122" s="13">
        <v>1493</v>
      </c>
      <c r="D122" s="1">
        <v>89116</v>
      </c>
      <c r="E122" s="14">
        <f t="shared" si="6"/>
        <v>90540.95846510875</v>
      </c>
      <c r="F122" s="15">
        <f t="shared" si="0"/>
        <v>-1424.9584651087498</v>
      </c>
      <c r="G122" s="16">
        <f t="shared" si="1"/>
        <v>1424.9584651087498</v>
      </c>
      <c r="H122" s="15">
        <f t="shared" si="3"/>
        <v>2030506.6272850842</v>
      </c>
      <c r="I122" s="16">
        <f t="shared" si="4"/>
        <v>-1.5989928465244736E-2</v>
      </c>
      <c r="J122" s="15">
        <f t="shared" si="2"/>
        <v>1.5989928465244736E-2</v>
      </c>
      <c r="K122" s="16">
        <f t="shared" si="5"/>
        <v>218005225</v>
      </c>
    </row>
    <row r="123" spans="3:11" x14ac:dyDescent="0.3">
      <c r="C123" s="13">
        <v>1522</v>
      </c>
      <c r="D123" s="1">
        <v>100923</v>
      </c>
      <c r="E123" s="14">
        <f t="shared" si="6"/>
        <v>90328.03541870082</v>
      </c>
      <c r="F123" s="15">
        <f t="shared" si="0"/>
        <v>10594.96458129918</v>
      </c>
      <c r="G123" s="16">
        <f t="shared" si="1"/>
        <v>10594.96458129918</v>
      </c>
      <c r="H123" s="15">
        <f t="shared" si="3"/>
        <v>112253274.47898412</v>
      </c>
      <c r="I123" s="16">
        <f t="shared" si="4"/>
        <v>0.1049806741902161</v>
      </c>
      <c r="J123" s="15">
        <f t="shared" si="2"/>
        <v>0.1049806741902161</v>
      </c>
      <c r="K123" s="16">
        <f t="shared" si="5"/>
        <v>139405249</v>
      </c>
    </row>
    <row r="124" spans="3:11" x14ac:dyDescent="0.3">
      <c r="C124" s="13">
        <v>1553</v>
      </c>
      <c r="D124" s="1">
        <v>111645</v>
      </c>
      <c r="E124" s="14">
        <f t="shared" si="6"/>
        <v>91911.177798266377</v>
      </c>
      <c r="F124" s="15">
        <f t="shared" si="0"/>
        <v>19733.822201733623</v>
      </c>
      <c r="G124" s="16">
        <f t="shared" si="1"/>
        <v>19733.822201733623</v>
      </c>
      <c r="H124" s="15">
        <f t="shared" si="3"/>
        <v>389423738.68963486</v>
      </c>
      <c r="I124" s="16">
        <f t="shared" si="4"/>
        <v>0.17675509160046238</v>
      </c>
      <c r="J124" s="15">
        <f t="shared" si="2"/>
        <v>0.17675509160046238</v>
      </c>
      <c r="K124" s="16">
        <f t="shared" si="5"/>
        <v>114961284</v>
      </c>
    </row>
    <row r="125" spans="3:11" x14ac:dyDescent="0.3">
      <c r="C125" s="13">
        <v>1583</v>
      </c>
      <c r="D125" s="1">
        <v>133273</v>
      </c>
      <c r="E125" s="14">
        <f t="shared" si="6"/>
        <v>94859.885177007352</v>
      </c>
      <c r="F125" s="15">
        <f t="shared" si="0"/>
        <v>38413.114822992648</v>
      </c>
      <c r="G125" s="16">
        <f t="shared" si="1"/>
        <v>38413.114822992648</v>
      </c>
      <c r="H125" s="15">
        <f>F125^2</f>
        <v>1475567390.4044175</v>
      </c>
      <c r="I125" s="16">
        <f t="shared" si="4"/>
        <v>0.2882287846975205</v>
      </c>
      <c r="J125" s="15">
        <f t="shared" si="2"/>
        <v>0.2882287846975205</v>
      </c>
      <c r="K125" s="16">
        <f t="shared" si="5"/>
        <v>467770384</v>
      </c>
    </row>
    <row r="126" spans="3:11" x14ac:dyDescent="0.3">
      <c r="C126" s="13">
        <v>1614</v>
      </c>
      <c r="D126" s="1">
        <v>103697</v>
      </c>
      <c r="E126" s="14">
        <f t="shared" si="6"/>
        <v>100599.72786744329</v>
      </c>
      <c r="F126" s="15">
        <f t="shared" si="0"/>
        <v>3097.2721325567109</v>
      </c>
      <c r="G126" s="16">
        <f t="shared" si="1"/>
        <v>3097.2721325567109</v>
      </c>
      <c r="H126" s="15">
        <f t="shared" si="3"/>
        <v>9593094.6631123964</v>
      </c>
      <c r="I126" s="16">
        <f t="shared" si="4"/>
        <v>2.9868483490908232E-2</v>
      </c>
      <c r="J126" s="15">
        <f t="shared" si="2"/>
        <v>2.9868483490908232E-2</v>
      </c>
      <c r="K126" s="16">
        <f t="shared" si="5"/>
        <v>874739776</v>
      </c>
    </row>
    <row r="127" spans="3:11" x14ac:dyDescent="0.3">
      <c r="C127" s="13">
        <v>1644</v>
      </c>
      <c r="D127" s="1">
        <v>97558</v>
      </c>
      <c r="E127" s="14">
        <f t="shared" si="6"/>
        <v>101062.5347731646</v>
      </c>
      <c r="F127" s="15">
        <f t="shared" si="0"/>
        <v>-3504.5347731646034</v>
      </c>
      <c r="G127" s="16">
        <f t="shared" si="1"/>
        <v>3504.5347731646034</v>
      </c>
      <c r="H127" s="15">
        <f t="shared" si="3"/>
        <v>12281763.976319877</v>
      </c>
      <c r="I127" s="16">
        <f t="shared" si="4"/>
        <v>-3.5922577063537624E-2</v>
      </c>
      <c r="J127" s="15">
        <f t="shared" si="2"/>
        <v>3.5922577063537624E-2</v>
      </c>
      <c r="K127" s="16">
        <f t="shared" si="5"/>
        <v>37687321</v>
      </c>
    </row>
    <row r="128" spans="3:11" x14ac:dyDescent="0.3">
      <c r="C128" s="13">
        <v>1675</v>
      </c>
      <c r="D128" s="1">
        <v>104902</v>
      </c>
      <c r="E128" s="14">
        <f t="shared" si="6"/>
        <v>100538.87303956608</v>
      </c>
      <c r="F128" s="15">
        <f t="shared" si="0"/>
        <v>4363.1269604339177</v>
      </c>
      <c r="G128" s="16">
        <f t="shared" si="1"/>
        <v>4363.1269604339177</v>
      </c>
      <c r="H128" s="15">
        <f t="shared" si="3"/>
        <v>19036876.872865319</v>
      </c>
      <c r="I128" s="16">
        <f t="shared" si="4"/>
        <v>4.1592409681740272E-2</v>
      </c>
      <c r="J128" s="15">
        <f t="shared" si="2"/>
        <v>4.1592409681740272E-2</v>
      </c>
      <c r="K128" s="16">
        <f t="shared" si="5"/>
        <v>53934336</v>
      </c>
    </row>
    <row r="129" spans="3:11" x14ac:dyDescent="0.3">
      <c r="C129" s="13">
        <v>1706</v>
      </c>
      <c r="D129" s="1">
        <v>94796</v>
      </c>
      <c r="E129" s="14">
        <f t="shared" si="6"/>
        <v>101190.82908391947</v>
      </c>
      <c r="F129" s="15">
        <f t="shared" si="0"/>
        <v>-6394.8290839194669</v>
      </c>
      <c r="G129" s="16">
        <f t="shared" si="1"/>
        <v>6394.8290839194669</v>
      </c>
      <c r="H129" s="15">
        <f t="shared" si="3"/>
        <v>40893839.012542285</v>
      </c>
      <c r="I129" s="16">
        <f t="shared" si="4"/>
        <v>-6.7458849359882986E-2</v>
      </c>
      <c r="J129" s="15">
        <f t="shared" si="2"/>
        <v>6.7458849359882986E-2</v>
      </c>
      <c r="K129" s="16">
        <f t="shared" si="5"/>
        <v>102131236</v>
      </c>
    </row>
    <row r="130" spans="3:11" x14ac:dyDescent="0.3">
      <c r="C130" s="13">
        <v>1736</v>
      </c>
      <c r="D130" s="1">
        <v>101982</v>
      </c>
      <c r="E130" s="14">
        <f t="shared" si="6"/>
        <v>100235.28790630188</v>
      </c>
      <c r="F130" s="15">
        <f t="shared" si="0"/>
        <v>1746.7120936981228</v>
      </c>
      <c r="G130" s="16">
        <f t="shared" si="1"/>
        <v>1746.7120936981228</v>
      </c>
      <c r="H130" s="15">
        <f t="shared" si="3"/>
        <v>3051003.1382712796</v>
      </c>
      <c r="I130" s="16">
        <f t="shared" si="4"/>
        <v>1.7127650896218184E-2</v>
      </c>
      <c r="J130" s="15">
        <f t="shared" si="2"/>
        <v>1.7127650896218184E-2</v>
      </c>
      <c r="K130" s="16">
        <f t="shared" si="5"/>
        <v>51638596</v>
      </c>
    </row>
    <row r="131" spans="3:11" x14ac:dyDescent="0.3">
      <c r="C131" s="13">
        <v>1767</v>
      </c>
      <c r="D131" s="1">
        <v>106890</v>
      </c>
      <c r="E131" s="14">
        <f t="shared" si="6"/>
        <v>100496.28867881169</v>
      </c>
      <c r="F131" s="15">
        <f t="shared" si="0"/>
        <v>6393.7113211883116</v>
      </c>
      <c r="G131" s="16">
        <f t="shared" si="1"/>
        <v>6393.7113211883116</v>
      </c>
      <c r="H131" s="15">
        <f t="shared" si="3"/>
        <v>40879544.458691582</v>
      </c>
      <c r="I131" s="16">
        <f t="shared" si="4"/>
        <v>5.9815804295895891E-2</v>
      </c>
      <c r="J131" s="15">
        <f t="shared" si="2"/>
        <v>5.9815804295895891E-2</v>
      </c>
      <c r="K131" s="16">
        <f t="shared" si="5"/>
        <v>24088464</v>
      </c>
    </row>
    <row r="132" spans="3:11" x14ac:dyDescent="0.3">
      <c r="C132" s="13">
        <v>1797</v>
      </c>
      <c r="D132" s="1">
        <v>111714</v>
      </c>
      <c r="E132" s="14">
        <f t="shared" si="6"/>
        <v>101451.66283580958</v>
      </c>
      <c r="F132" s="15">
        <f t="shared" si="0"/>
        <v>10262.337164190423</v>
      </c>
      <c r="G132" s="16">
        <f t="shared" si="1"/>
        <v>10262.337164190423</v>
      </c>
      <c r="H132" s="15">
        <f t="shared" si="3"/>
        <v>105315564.07152393</v>
      </c>
      <c r="I132" s="16">
        <f t="shared" si="4"/>
        <v>9.186258807481984E-2</v>
      </c>
      <c r="J132" s="15">
        <f t="shared" si="2"/>
        <v>9.186258807481984E-2</v>
      </c>
      <c r="K132" s="16">
        <f t="shared" si="5"/>
        <v>23270976</v>
      </c>
    </row>
  </sheetData>
  <pageMargins left="0.7" right="0.7" top="0.75" bottom="0.75" header="0.51180555555555496" footer="0.51180555555555496"/>
  <pageSetup paperSize="9" firstPageNumber="0" orientation="portrait" horizontalDpi="300" verticalDpi="300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291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ventaAutosMx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Mau V Ch</cp:lastModifiedBy>
  <cp:revision>2</cp:revision>
  <dcterms:created xsi:type="dcterms:W3CDTF">2017-01-02T23:12:22Z</dcterms:created>
  <dcterms:modified xsi:type="dcterms:W3CDTF">2022-09-04T17:48:28Z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