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37a3a4370235978/Escritorio/"/>
    </mc:Choice>
  </mc:AlternateContent>
  <xr:revisionPtr revIDLastSave="304" documentId="11_DD5C940F69094E8A6DFF2305300DC2E81D850BC1" xr6:coauthVersionLast="47" xr6:coauthVersionMax="47" xr10:uidLastSave="{7592023F-C653-461A-98C7-7C1B0F204775}"/>
  <bookViews>
    <workbookView xWindow="-21720" yWindow="1305" windowWidth="21840" windowHeight="13740" activeTab="4" xr2:uid="{00000000-000D-0000-FFFF-FFFF00000000}"/>
  </bookViews>
  <sheets>
    <sheet name="Problema 4" sheetId="1" r:id="rId1"/>
    <sheet name="Problema 5" sheetId="2" r:id="rId2"/>
    <sheet name="Repaso P1" sheetId="3" r:id="rId3"/>
    <sheet name="Problema 2" sheetId="4" r:id="rId4"/>
    <sheet name="Problema 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5" l="1"/>
  <c r="G30" i="5"/>
  <c r="G31" i="5"/>
  <c r="G32" i="5"/>
  <c r="G29" i="5"/>
  <c r="E32" i="5"/>
  <c r="D31" i="5"/>
  <c r="D32" i="5"/>
  <c r="C30" i="5"/>
  <c r="C31" i="5"/>
  <c r="C32" i="5"/>
  <c r="F32" i="5"/>
  <c r="E31" i="5"/>
  <c r="D30" i="5"/>
  <c r="C29" i="5"/>
  <c r="G24" i="5"/>
  <c r="G25" i="5"/>
  <c r="G26" i="5"/>
  <c r="G23" i="5"/>
  <c r="F26" i="5"/>
  <c r="E26" i="5"/>
  <c r="E25" i="5"/>
  <c r="D25" i="5"/>
  <c r="D26" i="5"/>
  <c r="D24" i="5"/>
  <c r="C24" i="5"/>
  <c r="C25" i="5"/>
  <c r="C26" i="5"/>
  <c r="C23" i="5"/>
  <c r="G17" i="5"/>
  <c r="G18" i="5"/>
  <c r="G19" i="5"/>
  <c r="G16" i="5"/>
  <c r="F19" i="5"/>
  <c r="E19" i="5"/>
  <c r="E18" i="5"/>
  <c r="D18" i="5"/>
  <c r="D19" i="5"/>
  <c r="D17" i="5"/>
  <c r="C17" i="5"/>
  <c r="C18" i="5"/>
  <c r="C19" i="5"/>
  <c r="C16" i="5"/>
  <c r="G9" i="5"/>
  <c r="G10" i="5"/>
  <c r="G11" i="5"/>
  <c r="G8" i="5"/>
  <c r="F36" i="4"/>
  <c r="F34" i="4"/>
  <c r="F31" i="4"/>
  <c r="E31" i="4"/>
  <c r="D31" i="4"/>
  <c r="C31" i="4"/>
  <c r="F24" i="4"/>
  <c r="D24" i="4"/>
  <c r="H24" i="4" s="1"/>
  <c r="D22" i="4"/>
  <c r="C24" i="4"/>
  <c r="C22" i="4"/>
  <c r="H21" i="4"/>
  <c r="H22" i="4"/>
  <c r="H23" i="4"/>
  <c r="H20" i="4"/>
  <c r="G24" i="4"/>
  <c r="F23" i="4"/>
  <c r="E23" i="4"/>
  <c r="E24" i="4"/>
  <c r="E22" i="4"/>
  <c r="D23" i="4"/>
  <c r="D21" i="4"/>
  <c r="C23" i="4"/>
  <c r="C21" i="4"/>
  <c r="L8" i="4"/>
  <c r="L9" i="4"/>
  <c r="L10" i="4"/>
  <c r="L11" i="4"/>
  <c r="L12" i="4"/>
  <c r="L13" i="4"/>
  <c r="L14" i="4"/>
  <c r="L15" i="4"/>
  <c r="L7" i="4"/>
  <c r="G11" i="4"/>
  <c r="E9" i="4"/>
  <c r="F10" i="4"/>
  <c r="H12" i="4"/>
  <c r="I13" i="4"/>
  <c r="J14" i="4"/>
  <c r="K15" i="4"/>
  <c r="D8" i="4"/>
  <c r="G8" i="3"/>
  <c r="D17" i="3" s="1"/>
  <c r="G9" i="3"/>
  <c r="C17" i="3" s="1"/>
  <c r="G10" i="3"/>
  <c r="D19" i="3" s="1"/>
  <c r="G11" i="3"/>
  <c r="C19" i="3" s="1"/>
  <c r="G7" i="3"/>
  <c r="F19" i="3" s="1"/>
  <c r="E17" i="3" l="1"/>
  <c r="C16" i="3"/>
  <c r="G16" i="3" s="1"/>
  <c r="F24" i="3" s="1"/>
  <c r="E19" i="3"/>
  <c r="G19" i="3" s="1"/>
  <c r="C24" i="3" s="1"/>
  <c r="D18" i="3"/>
  <c r="E18" i="3"/>
  <c r="C18" i="3"/>
  <c r="G17" i="3"/>
  <c r="E24" i="3" s="1"/>
  <c r="F24" i="2"/>
  <c r="F25" i="2"/>
  <c r="D26" i="2"/>
  <c r="D27" i="2"/>
  <c r="I15" i="2"/>
  <c r="E24" i="2" s="1"/>
  <c r="I16" i="2"/>
  <c r="G23" i="2" s="1"/>
  <c r="I17" i="2"/>
  <c r="G24" i="2" s="1"/>
  <c r="I18" i="2"/>
  <c r="F26" i="2" s="1"/>
  <c r="G14" i="2"/>
  <c r="I14" i="2" s="1"/>
  <c r="E16" i="2"/>
  <c r="F15" i="2"/>
  <c r="D17" i="2"/>
  <c r="W25" i="1"/>
  <c r="W24" i="1"/>
  <c r="W23" i="1"/>
  <c r="W22" i="1"/>
  <c r="W21" i="1"/>
  <c r="I20" i="1"/>
  <c r="I19" i="1"/>
  <c r="H17" i="1"/>
  <c r="J17" i="1" s="1"/>
  <c r="N21" i="1" s="1"/>
  <c r="E17" i="1"/>
  <c r="E18" i="1"/>
  <c r="H18" i="1" s="1"/>
  <c r="E19" i="1"/>
  <c r="H19" i="1" s="1"/>
  <c r="J19" i="1" s="1"/>
  <c r="E16" i="1"/>
  <c r="H16" i="1" s="1"/>
  <c r="J16" i="1" s="1"/>
  <c r="D19" i="1"/>
  <c r="D20" i="1"/>
  <c r="E20" i="1" s="1"/>
  <c r="H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18" i="1"/>
  <c r="D24" i="2" l="1"/>
  <c r="C25" i="2"/>
  <c r="E23" i="2"/>
  <c r="I25" i="1"/>
  <c r="H25" i="1"/>
  <c r="I24" i="1"/>
  <c r="H24" i="1"/>
  <c r="J24" i="1" s="1"/>
  <c r="M24" i="1" s="1"/>
  <c r="M19" i="1"/>
  <c r="N23" i="1"/>
  <c r="H23" i="1"/>
  <c r="I23" i="1"/>
  <c r="H22" i="1"/>
  <c r="I22" i="1"/>
  <c r="J22" i="1" s="1"/>
  <c r="M16" i="1"/>
  <c r="O16" i="1" s="1"/>
  <c r="N20" i="1"/>
  <c r="I21" i="1"/>
  <c r="H21" i="1"/>
  <c r="H26" i="1"/>
  <c r="I26" i="1"/>
  <c r="D25" i="2"/>
  <c r="E27" i="2"/>
  <c r="G18" i="3"/>
  <c r="D24" i="3" s="1"/>
  <c r="G24" i="3" s="1"/>
  <c r="M17" i="1"/>
  <c r="O17" i="1" s="1"/>
  <c r="C27" i="2"/>
  <c r="I27" i="2" s="1"/>
  <c r="H23" i="2"/>
  <c r="E26" i="2"/>
  <c r="G25" i="2"/>
  <c r="C26" i="2"/>
  <c r="H24" i="2"/>
  <c r="E25" i="2"/>
  <c r="I25" i="2" s="1"/>
  <c r="J20" i="1"/>
  <c r="F23" i="2"/>
  <c r="I23" i="2" s="1"/>
  <c r="I26" i="2"/>
  <c r="I24" i="2"/>
  <c r="J25" i="1"/>
  <c r="M25" i="1" s="1"/>
  <c r="J18" i="1"/>
  <c r="J26" i="1"/>
  <c r="M26" i="1" s="1"/>
  <c r="G33" i="2" l="1"/>
  <c r="E35" i="2"/>
  <c r="D36" i="2"/>
  <c r="H32" i="2"/>
  <c r="F34" i="2"/>
  <c r="E33" i="2"/>
  <c r="I33" i="2" s="1"/>
  <c r="E41" i="2" s="1"/>
  <c r="D34" i="2"/>
  <c r="I34" i="2" s="1"/>
  <c r="F41" i="2" s="1"/>
  <c r="F32" i="2"/>
  <c r="I32" i="2" s="1"/>
  <c r="D41" i="2" s="1"/>
  <c r="C35" i="2"/>
  <c r="S20" i="1"/>
  <c r="R17" i="1"/>
  <c r="T17" i="1" s="1"/>
  <c r="S19" i="1"/>
  <c r="R16" i="1"/>
  <c r="T16" i="1" s="1"/>
  <c r="M22" i="1"/>
  <c r="N26" i="1"/>
  <c r="H34" i="2"/>
  <c r="G35" i="2"/>
  <c r="F36" i="2"/>
  <c r="G32" i="2"/>
  <c r="D35" i="2"/>
  <c r="F33" i="2"/>
  <c r="C36" i="2"/>
  <c r="I36" i="2" s="1"/>
  <c r="H41" i="2" s="1"/>
  <c r="E34" i="2"/>
  <c r="M20" i="1"/>
  <c r="N24" i="1"/>
  <c r="G34" i="2"/>
  <c r="F35" i="2"/>
  <c r="H33" i="2"/>
  <c r="E36" i="2"/>
  <c r="J23" i="1"/>
  <c r="M23" i="1" s="1"/>
  <c r="M18" i="1"/>
  <c r="O18" i="1" s="1"/>
  <c r="N22" i="1"/>
  <c r="J21" i="1"/>
  <c r="O19" i="1"/>
  <c r="S21" i="1" l="1"/>
  <c r="R18" i="1"/>
  <c r="T18" i="1" s="1"/>
  <c r="R19" i="1"/>
  <c r="T19" i="1" s="1"/>
  <c r="S22" i="1"/>
  <c r="N25" i="1"/>
  <c r="M21" i="1"/>
  <c r="I35" i="2"/>
  <c r="G41" i="2" s="1"/>
  <c r="I41" i="2" s="1"/>
  <c r="O20" i="1"/>
  <c r="S23" i="1" l="1"/>
  <c r="R20" i="1"/>
  <c r="T20" i="1"/>
  <c r="O21" i="1"/>
  <c r="S24" i="1" l="1"/>
  <c r="R21" i="1"/>
  <c r="T21" i="1"/>
  <c r="O22" i="1"/>
  <c r="S25" i="1" l="1"/>
  <c r="R22" i="1"/>
  <c r="T22" i="1"/>
  <c r="X16" i="1" s="1"/>
  <c r="O23" i="1"/>
  <c r="S26" i="1" l="1"/>
  <c r="R23" i="1"/>
  <c r="T23" i="1" s="1"/>
  <c r="O24" i="1"/>
  <c r="R24" i="1" l="1"/>
  <c r="T24" i="1" s="1"/>
  <c r="O26" i="1"/>
  <c r="O25" i="1"/>
  <c r="R26" i="1" l="1"/>
  <c r="T26" i="1" s="1"/>
  <c r="W16" i="1" s="1"/>
  <c r="Y16" i="1" s="1"/>
  <c r="W20" i="1" s="1"/>
  <c r="R25" i="1"/>
  <c r="T25" i="1" s="1"/>
</calcChain>
</file>

<file path=xl/sharedStrings.xml><?xml version="1.0" encoding="utf-8"?>
<sst xmlns="http://schemas.openxmlformats.org/spreadsheetml/2006/main" count="124" uniqueCount="94">
  <si>
    <t>ETAPAS (xi) = visitar el distrito; i= 1, 2, 3, 4, 5</t>
  </si>
  <si>
    <t>ESTADOS (yi) = dinero disponible para ir al distrito i</t>
  </si>
  <si>
    <t>i</t>
  </si>
  <si>
    <t>Población</t>
  </si>
  <si>
    <t>($)x1000</t>
  </si>
  <si>
    <t>distrito (i=5)</t>
  </si>
  <si>
    <t>x5 =</t>
  </si>
  <si>
    <t>y5</t>
  </si>
  <si>
    <t>y*(y5)</t>
  </si>
  <si>
    <t>distrito (i=4)</t>
  </si>
  <si>
    <t>x4 =</t>
  </si>
  <si>
    <t>y4</t>
  </si>
  <si>
    <t>y*(y4)</t>
  </si>
  <si>
    <t>distrito (i=3)</t>
  </si>
  <si>
    <t>x3 =</t>
  </si>
  <si>
    <t>y3</t>
  </si>
  <si>
    <t>y*(y3)</t>
  </si>
  <si>
    <t>x2 =</t>
  </si>
  <si>
    <t>y2</t>
  </si>
  <si>
    <t>y*(y2)</t>
  </si>
  <si>
    <t>distrito (i=2)</t>
  </si>
  <si>
    <t>distrito (i=1)</t>
  </si>
  <si>
    <t>y1</t>
  </si>
  <si>
    <t>y*(y1)</t>
  </si>
  <si>
    <t>x1 =</t>
  </si>
  <si>
    <t>Max Z =</t>
  </si>
  <si>
    <t xml:space="preserve">x2 = </t>
  </si>
  <si>
    <t>Demanda</t>
  </si>
  <si>
    <t>Setup (prep)</t>
  </si>
  <si>
    <t>Producción</t>
  </si>
  <si>
    <t>Inventario</t>
  </si>
  <si>
    <t>Mes</t>
  </si>
  <si>
    <t>Inventario &lt;= 4</t>
  </si>
  <si>
    <t>Prodicción &lt;= 5</t>
  </si>
  <si>
    <t>Estapas (xi) = cantidad de unidades que voy a producir en el mes i; i = 1, 2, 3, 4</t>
  </si>
  <si>
    <t>Estados (yi) = inventario inicial en el periodo i</t>
  </si>
  <si>
    <t>i = 4</t>
  </si>
  <si>
    <t>Ii</t>
  </si>
  <si>
    <t>f*(I4)</t>
  </si>
  <si>
    <t>i = 3</t>
  </si>
  <si>
    <t xml:space="preserve">P3 = </t>
  </si>
  <si>
    <t>P4 =</t>
  </si>
  <si>
    <t>f*(I3)</t>
  </si>
  <si>
    <t>i = 2</t>
  </si>
  <si>
    <t xml:space="preserve">P2 = </t>
  </si>
  <si>
    <t>f*(I2)</t>
  </si>
  <si>
    <t xml:space="preserve">P1 = </t>
  </si>
  <si>
    <t>i = 1</t>
  </si>
  <si>
    <t>etapas (i) = el plan i</t>
  </si>
  <si>
    <t>estados (yi) = dinero disponible para el plan i</t>
  </si>
  <si>
    <t>f*(y3)</t>
  </si>
  <si>
    <t>f*(y2)</t>
  </si>
  <si>
    <t>f*(y1)</t>
  </si>
  <si>
    <t>Max z1 =</t>
  </si>
  <si>
    <t>Max z2 =</t>
  </si>
  <si>
    <t>X1 =</t>
  </si>
  <si>
    <t>X2 =</t>
  </si>
  <si>
    <t>X3 =</t>
  </si>
  <si>
    <t>:)</t>
  </si>
  <si>
    <t>xi</t>
  </si>
  <si>
    <t>cuantos perros vendo</t>
  </si>
  <si>
    <t>yi</t>
  </si>
  <si>
    <t>con cuantos llegue al año i</t>
  </si>
  <si>
    <t>etapas</t>
  </si>
  <si>
    <t>estados</t>
  </si>
  <si>
    <t>año 3</t>
  </si>
  <si>
    <t>y(3)</t>
  </si>
  <si>
    <t>x=</t>
  </si>
  <si>
    <t>y*(3)</t>
  </si>
  <si>
    <t>i=2</t>
  </si>
  <si>
    <t>año2</t>
  </si>
  <si>
    <t>y(2)</t>
  </si>
  <si>
    <t>y*(2)</t>
  </si>
  <si>
    <t>i=1</t>
  </si>
  <si>
    <t>año1</t>
  </si>
  <si>
    <t>Y(1)</t>
  </si>
  <si>
    <t>y*(1)</t>
  </si>
  <si>
    <t xml:space="preserve">x1 </t>
  </si>
  <si>
    <t>x2</t>
  </si>
  <si>
    <t>x3</t>
  </si>
  <si>
    <t>cantidad de días que corremos un proceso</t>
  </si>
  <si>
    <t xml:space="preserve">yi </t>
  </si>
  <si>
    <t>cantidad de días que disponemos para correr el proceso</t>
  </si>
  <si>
    <t>procedo #4</t>
  </si>
  <si>
    <t>y(4)</t>
  </si>
  <si>
    <t>f*(4)</t>
  </si>
  <si>
    <t>i=3</t>
  </si>
  <si>
    <t>proceso3</t>
  </si>
  <si>
    <t>proceso2</t>
  </si>
  <si>
    <t>x1</t>
  </si>
  <si>
    <t>x4</t>
  </si>
  <si>
    <t>kg</t>
  </si>
  <si>
    <t>días</t>
  </si>
  <si>
    <t>z*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</si>
</sst>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3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2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27"/>
  <sheetViews>
    <sheetView showGridLines="0" zoomScale="85" zoomScaleNormal="85" workbookViewId="0">
      <selection activeCell="D23" sqref="D23"/>
    </sheetView>
  </sheetViews>
  <sheetFormatPr baseColWidth="10" defaultRowHeight="14.4" x14ac:dyDescent="0.3"/>
  <sheetData>
    <row r="3" spans="2:25" x14ac:dyDescent="0.3">
      <c r="B3" t="s">
        <v>0</v>
      </c>
      <c r="H3" s="1" t="s">
        <v>2</v>
      </c>
      <c r="I3" s="1" t="s">
        <v>3</v>
      </c>
      <c r="J3" s="1" t="s">
        <v>4</v>
      </c>
    </row>
    <row r="4" spans="2:25" x14ac:dyDescent="0.3">
      <c r="B4" t="s">
        <v>1</v>
      </c>
      <c r="H4" s="1">
        <v>1</v>
      </c>
      <c r="I4" s="1">
        <v>3100</v>
      </c>
      <c r="J4" s="1">
        <v>4</v>
      </c>
    </row>
    <row r="5" spans="2:25" x14ac:dyDescent="0.3">
      <c r="H5" s="1">
        <v>2</v>
      </c>
      <c r="I5" s="1">
        <v>2600</v>
      </c>
      <c r="J5" s="1">
        <v>3</v>
      </c>
    </row>
    <row r="6" spans="2:25" x14ac:dyDescent="0.3">
      <c r="H6" s="1">
        <v>3</v>
      </c>
      <c r="I6" s="1">
        <v>3500</v>
      </c>
      <c r="J6" s="1">
        <v>4</v>
      </c>
    </row>
    <row r="7" spans="2:25" x14ac:dyDescent="0.3">
      <c r="H7" s="1">
        <v>4</v>
      </c>
      <c r="I7" s="1">
        <v>2800</v>
      </c>
      <c r="J7" s="1">
        <v>3</v>
      </c>
    </row>
    <row r="8" spans="2:25" x14ac:dyDescent="0.3">
      <c r="H8" s="1">
        <v>5</v>
      </c>
      <c r="I8" s="1">
        <v>2400</v>
      </c>
      <c r="J8" s="1">
        <v>2</v>
      </c>
    </row>
    <row r="12" spans="2:25" x14ac:dyDescent="0.3">
      <c r="B12" s="2" t="s">
        <v>5</v>
      </c>
      <c r="G12" t="s">
        <v>9</v>
      </c>
      <c r="L12" t="s">
        <v>13</v>
      </c>
      <c r="Q12" t="s">
        <v>20</v>
      </c>
      <c r="V12" t="s">
        <v>21</v>
      </c>
    </row>
    <row r="13" spans="2:25" x14ac:dyDescent="0.3">
      <c r="C13" s="2"/>
      <c r="D13" s="2"/>
      <c r="E13" s="2"/>
    </row>
    <row r="14" spans="2:25" x14ac:dyDescent="0.3">
      <c r="B14" s="1"/>
      <c r="C14" s="29" t="s">
        <v>6</v>
      </c>
      <c r="D14" s="29"/>
      <c r="E14" s="1"/>
      <c r="F14" s="3"/>
      <c r="G14" s="1"/>
      <c r="H14" s="29" t="s">
        <v>10</v>
      </c>
      <c r="I14" s="29"/>
      <c r="J14" s="1"/>
      <c r="K14" s="3"/>
      <c r="L14" s="1"/>
      <c r="M14" s="29" t="s">
        <v>14</v>
      </c>
      <c r="N14" s="29"/>
      <c r="O14" s="1"/>
      <c r="Q14" s="1"/>
      <c r="R14" s="29" t="s">
        <v>17</v>
      </c>
      <c r="S14" s="29"/>
      <c r="T14" s="1"/>
      <c r="V14" s="1"/>
      <c r="W14" s="29" t="s">
        <v>24</v>
      </c>
      <c r="X14" s="29"/>
      <c r="Y14" s="1"/>
    </row>
    <row r="15" spans="2:25" x14ac:dyDescent="0.3">
      <c r="B15" s="1" t="s">
        <v>7</v>
      </c>
      <c r="C15" s="1">
        <v>0</v>
      </c>
      <c r="D15" s="7">
        <v>1</v>
      </c>
      <c r="E15" s="1" t="s">
        <v>8</v>
      </c>
      <c r="F15" s="3"/>
      <c r="G15" s="1" t="s">
        <v>11</v>
      </c>
      <c r="H15" s="7">
        <v>0</v>
      </c>
      <c r="I15" s="1">
        <v>1</v>
      </c>
      <c r="J15" s="1" t="s">
        <v>12</v>
      </c>
      <c r="K15" s="3"/>
      <c r="L15" s="1" t="s">
        <v>15</v>
      </c>
      <c r="M15" s="1">
        <v>0</v>
      </c>
      <c r="N15" s="7">
        <v>1</v>
      </c>
      <c r="O15" s="1" t="s">
        <v>16</v>
      </c>
      <c r="Q15" s="1" t="s">
        <v>18</v>
      </c>
      <c r="R15" s="7">
        <v>0</v>
      </c>
      <c r="S15" s="1">
        <v>1</v>
      </c>
      <c r="T15" s="1" t="s">
        <v>19</v>
      </c>
      <c r="V15" s="1" t="s">
        <v>22</v>
      </c>
      <c r="W15" s="1">
        <v>0</v>
      </c>
      <c r="X15" s="7">
        <v>1</v>
      </c>
      <c r="Y15" s="1" t="s">
        <v>23</v>
      </c>
    </row>
    <row r="16" spans="2:25" x14ac:dyDescent="0.3">
      <c r="B16" s="1">
        <v>0</v>
      </c>
      <c r="C16" s="1">
        <v>0</v>
      </c>
      <c r="D16" s="1"/>
      <c r="E16" s="1">
        <f>MAX(C16:D16)</f>
        <v>0</v>
      </c>
      <c r="F16" s="3"/>
      <c r="G16" s="1">
        <v>0</v>
      </c>
      <c r="H16" s="1">
        <f>E16</f>
        <v>0</v>
      </c>
      <c r="I16" s="1"/>
      <c r="J16" s="1">
        <f>MAX(H16:I16)</f>
        <v>0</v>
      </c>
      <c r="K16" s="3"/>
      <c r="L16" s="1">
        <v>0</v>
      </c>
      <c r="M16" s="1">
        <f>$M$15*$I$6 +J16</f>
        <v>0</v>
      </c>
      <c r="N16" s="1"/>
      <c r="O16" s="1">
        <f>MAX(M16:N16)</f>
        <v>0</v>
      </c>
      <c r="Q16" s="1">
        <v>0</v>
      </c>
      <c r="R16" s="1">
        <f>$R$15*$I$5 + O16</f>
        <v>0</v>
      </c>
      <c r="S16" s="1"/>
      <c r="T16" s="1">
        <f>MAX(R16:S16)</f>
        <v>0</v>
      </c>
      <c r="V16" s="1">
        <v>10</v>
      </c>
      <c r="W16" s="1">
        <f>W15*I4+T26</f>
        <v>8900</v>
      </c>
      <c r="X16" s="6">
        <f>$X$15*$I$4+T22</f>
        <v>9000</v>
      </c>
      <c r="Y16" s="8">
        <f>MAX(W16:X16)</f>
        <v>9000</v>
      </c>
    </row>
    <row r="17" spans="2:23" x14ac:dyDescent="0.3">
      <c r="B17" s="1">
        <v>1</v>
      </c>
      <c r="C17" s="1">
        <v>0</v>
      </c>
      <c r="D17" s="1"/>
      <c r="E17" s="1">
        <f t="shared" ref="E17:E26" si="0">MAX(C17:D17)</f>
        <v>0</v>
      </c>
      <c r="F17" s="3"/>
      <c r="G17" s="1">
        <v>1</v>
      </c>
      <c r="H17" s="1">
        <f t="shared" ref="H17:H26" si="1">E17</f>
        <v>0</v>
      </c>
      <c r="I17" s="1"/>
      <c r="J17" s="1">
        <f t="shared" ref="J17:J26" si="2">MAX(H17:I17)</f>
        <v>0</v>
      </c>
      <c r="K17" s="3"/>
      <c r="L17" s="1">
        <v>1</v>
      </c>
      <c r="M17" s="1">
        <f t="shared" ref="M17:M26" si="3">$M$15*$I$6 +J17</f>
        <v>0</v>
      </c>
      <c r="N17" s="1"/>
      <c r="O17" s="1">
        <f t="shared" ref="O17:O26" si="4">MAX(M17:N17)</f>
        <v>0</v>
      </c>
      <c r="Q17" s="1">
        <v>1</v>
      </c>
      <c r="R17" s="1">
        <f t="shared" ref="R17:R26" si="5">$R$15*$I$5 + O17</f>
        <v>0</v>
      </c>
      <c r="S17" s="1"/>
      <c r="T17" s="1">
        <f t="shared" ref="T17:T26" si="6">MAX(R17:S17)</f>
        <v>0</v>
      </c>
    </row>
    <row r="18" spans="2:23" x14ac:dyDescent="0.3">
      <c r="B18" s="1">
        <v>2</v>
      </c>
      <c r="C18" s="1">
        <v>0</v>
      </c>
      <c r="D18" s="6">
        <f>$I$8*$D$15</f>
        <v>2400</v>
      </c>
      <c r="E18" s="1">
        <f t="shared" si="0"/>
        <v>2400</v>
      </c>
      <c r="F18" s="3"/>
      <c r="G18" s="1">
        <v>2</v>
      </c>
      <c r="H18" s="6">
        <f t="shared" si="1"/>
        <v>2400</v>
      </c>
      <c r="I18" s="1"/>
      <c r="J18" s="1">
        <f t="shared" si="2"/>
        <v>2400</v>
      </c>
      <c r="K18" s="3"/>
      <c r="L18" s="1">
        <v>2</v>
      </c>
      <c r="M18" s="1">
        <f t="shared" si="3"/>
        <v>2400</v>
      </c>
      <c r="N18" s="1"/>
      <c r="O18" s="1">
        <f t="shared" si="4"/>
        <v>2400</v>
      </c>
      <c r="Q18" s="1">
        <v>2</v>
      </c>
      <c r="R18" s="1">
        <f t="shared" si="5"/>
        <v>2400</v>
      </c>
      <c r="S18" s="1"/>
      <c r="T18" s="1">
        <f t="shared" si="6"/>
        <v>2400</v>
      </c>
    </row>
    <row r="19" spans="2:23" x14ac:dyDescent="0.3">
      <c r="B19" s="1">
        <v>3</v>
      </c>
      <c r="C19" s="1">
        <v>0</v>
      </c>
      <c r="D19" s="1">
        <f t="shared" ref="D19:D26" si="7">$I$8*$D$15</f>
        <v>2400</v>
      </c>
      <c r="E19" s="1">
        <f t="shared" si="0"/>
        <v>2400</v>
      </c>
      <c r="F19" s="3"/>
      <c r="G19" s="1">
        <v>3</v>
      </c>
      <c r="H19" s="1">
        <f t="shared" si="1"/>
        <v>2400</v>
      </c>
      <c r="I19" s="1">
        <f>$I$15*$I$7</f>
        <v>2800</v>
      </c>
      <c r="J19" s="1">
        <f t="shared" si="2"/>
        <v>2800</v>
      </c>
      <c r="K19" s="3"/>
      <c r="L19" s="1">
        <v>3</v>
      </c>
      <c r="M19" s="1">
        <f t="shared" si="3"/>
        <v>2800</v>
      </c>
      <c r="N19" s="1"/>
      <c r="O19" s="1">
        <f t="shared" si="4"/>
        <v>2800</v>
      </c>
      <c r="Q19" s="1">
        <v>3</v>
      </c>
      <c r="R19" s="1">
        <f t="shared" si="5"/>
        <v>2800</v>
      </c>
      <c r="S19" s="1">
        <f>$S$15*$I$5+O16</f>
        <v>2600</v>
      </c>
      <c r="T19" s="1">
        <f t="shared" si="6"/>
        <v>2800</v>
      </c>
    </row>
    <row r="20" spans="2:23" x14ac:dyDescent="0.3">
      <c r="B20" s="1">
        <v>4</v>
      </c>
      <c r="C20" s="1">
        <v>0</v>
      </c>
      <c r="D20" s="1">
        <f t="shared" si="7"/>
        <v>2400</v>
      </c>
      <c r="E20" s="1">
        <f t="shared" si="0"/>
        <v>2400</v>
      </c>
      <c r="F20" s="3"/>
      <c r="G20" s="1">
        <v>4</v>
      </c>
      <c r="H20" s="1">
        <f t="shared" si="1"/>
        <v>2400</v>
      </c>
      <c r="I20" s="1">
        <f t="shared" ref="I20" si="8">$I$15*$I$7</f>
        <v>2800</v>
      </c>
      <c r="J20" s="1">
        <f t="shared" si="2"/>
        <v>2800</v>
      </c>
      <c r="K20" s="3"/>
      <c r="L20" s="1">
        <v>4</v>
      </c>
      <c r="M20" s="1">
        <f t="shared" si="3"/>
        <v>2800</v>
      </c>
      <c r="N20" s="1">
        <f>$N$15*$I$6+J16</f>
        <v>3500</v>
      </c>
      <c r="O20" s="1">
        <f t="shared" si="4"/>
        <v>3500</v>
      </c>
      <c r="Q20" s="1">
        <v>4</v>
      </c>
      <c r="R20" s="1">
        <f t="shared" si="5"/>
        <v>3500</v>
      </c>
      <c r="S20" s="1">
        <f t="shared" ref="S20:S26" si="9">$S$15*$I$5+O17</f>
        <v>2600</v>
      </c>
      <c r="T20" s="1">
        <f t="shared" si="6"/>
        <v>3500</v>
      </c>
      <c r="V20" t="s">
        <v>25</v>
      </c>
      <c r="W20">
        <f>Y16</f>
        <v>9000</v>
      </c>
    </row>
    <row r="21" spans="2:23" x14ac:dyDescent="0.3">
      <c r="B21" s="1">
        <v>5</v>
      </c>
      <c r="C21" s="1">
        <v>0</v>
      </c>
      <c r="D21" s="1">
        <f t="shared" si="7"/>
        <v>2400</v>
      </c>
      <c r="E21" s="1">
        <f t="shared" si="0"/>
        <v>2400</v>
      </c>
      <c r="F21" s="3"/>
      <c r="G21" s="1">
        <v>5</v>
      </c>
      <c r="H21" s="1">
        <f t="shared" si="1"/>
        <v>2400</v>
      </c>
      <c r="I21" s="1">
        <f>$I$15*$I$7+E21</f>
        <v>5200</v>
      </c>
      <c r="J21" s="1">
        <f t="shared" si="2"/>
        <v>5200</v>
      </c>
      <c r="K21" s="3"/>
      <c r="L21" s="1">
        <v>5</v>
      </c>
      <c r="M21" s="1">
        <f t="shared" si="3"/>
        <v>5200</v>
      </c>
      <c r="N21" s="1">
        <f t="shared" ref="N21:N26" si="10">$N$15*$I$6+J17</f>
        <v>3500</v>
      </c>
      <c r="O21" s="1">
        <f t="shared" si="4"/>
        <v>5200</v>
      </c>
      <c r="Q21" s="1">
        <v>5</v>
      </c>
      <c r="R21" s="1">
        <f t="shared" si="5"/>
        <v>5200</v>
      </c>
      <c r="S21" s="1">
        <f t="shared" si="9"/>
        <v>5000</v>
      </c>
      <c r="T21" s="1">
        <f t="shared" si="6"/>
        <v>5200</v>
      </c>
      <c r="V21" t="s">
        <v>24</v>
      </c>
      <c r="W21">
        <f>X15</f>
        <v>1</v>
      </c>
    </row>
    <row r="22" spans="2:23" x14ac:dyDescent="0.3">
      <c r="B22" s="1">
        <v>6</v>
      </c>
      <c r="C22" s="5">
        <v>0</v>
      </c>
      <c r="D22" s="1">
        <f t="shared" si="7"/>
        <v>2400</v>
      </c>
      <c r="E22" s="1">
        <f t="shared" si="0"/>
        <v>2400</v>
      </c>
      <c r="F22" s="3"/>
      <c r="G22" s="1">
        <v>6</v>
      </c>
      <c r="H22" s="1">
        <f t="shared" si="1"/>
        <v>2400</v>
      </c>
      <c r="I22" s="5">
        <f t="shared" ref="I22:I26" si="11">$I$15*$I$7+E22</f>
        <v>5200</v>
      </c>
      <c r="J22" s="1">
        <f t="shared" si="2"/>
        <v>5200</v>
      </c>
      <c r="K22" s="3"/>
      <c r="L22" s="1">
        <v>6</v>
      </c>
      <c r="M22" s="5">
        <f t="shared" si="3"/>
        <v>5200</v>
      </c>
      <c r="N22" s="6">
        <f t="shared" si="10"/>
        <v>5900</v>
      </c>
      <c r="O22" s="1">
        <f t="shared" si="4"/>
        <v>5900</v>
      </c>
      <c r="Q22" s="1">
        <v>6</v>
      </c>
      <c r="R22" s="6">
        <f t="shared" si="5"/>
        <v>5900</v>
      </c>
      <c r="S22" s="1">
        <f t="shared" si="9"/>
        <v>5400</v>
      </c>
      <c r="T22" s="1">
        <f t="shared" si="6"/>
        <v>5900</v>
      </c>
      <c r="V22" t="s">
        <v>26</v>
      </c>
      <c r="W22">
        <f>R15</f>
        <v>0</v>
      </c>
    </row>
    <row r="23" spans="2:23" x14ac:dyDescent="0.3">
      <c r="B23" s="1">
        <v>7</v>
      </c>
      <c r="C23" s="1">
        <v>0</v>
      </c>
      <c r="D23" s="1">
        <f t="shared" si="7"/>
        <v>2400</v>
      </c>
      <c r="E23" s="1">
        <f t="shared" si="0"/>
        <v>2400</v>
      </c>
      <c r="F23" s="3"/>
      <c r="G23" s="1">
        <v>7</v>
      </c>
      <c r="H23" s="1">
        <f t="shared" si="1"/>
        <v>2400</v>
      </c>
      <c r="I23" s="1">
        <f t="shared" si="11"/>
        <v>5200</v>
      </c>
      <c r="J23" s="1">
        <f t="shared" si="2"/>
        <v>5200</v>
      </c>
      <c r="K23" s="3"/>
      <c r="L23" s="1">
        <v>7</v>
      </c>
      <c r="M23" s="1">
        <f t="shared" si="3"/>
        <v>5200</v>
      </c>
      <c r="N23" s="1">
        <f t="shared" si="10"/>
        <v>6300</v>
      </c>
      <c r="O23" s="1">
        <f t="shared" si="4"/>
        <v>6300</v>
      </c>
      <c r="Q23" s="1">
        <v>7</v>
      </c>
      <c r="R23" s="1">
        <f t="shared" si="5"/>
        <v>6300</v>
      </c>
      <c r="S23" s="1">
        <f t="shared" si="9"/>
        <v>6100</v>
      </c>
      <c r="T23" s="1">
        <f t="shared" si="6"/>
        <v>6300</v>
      </c>
      <c r="V23" t="s">
        <v>14</v>
      </c>
      <c r="W23">
        <f>N15</f>
        <v>1</v>
      </c>
    </row>
    <row r="24" spans="2:23" x14ac:dyDescent="0.3">
      <c r="B24" s="1">
        <v>8</v>
      </c>
      <c r="C24" s="1">
        <v>0</v>
      </c>
      <c r="D24" s="1">
        <f t="shared" si="7"/>
        <v>2400</v>
      </c>
      <c r="E24" s="1">
        <f t="shared" si="0"/>
        <v>2400</v>
      </c>
      <c r="F24" s="3"/>
      <c r="G24" s="1">
        <v>8</v>
      </c>
      <c r="H24" s="1">
        <f t="shared" si="1"/>
        <v>2400</v>
      </c>
      <c r="I24" s="1">
        <f t="shared" si="11"/>
        <v>5200</v>
      </c>
      <c r="J24" s="1">
        <f t="shared" si="2"/>
        <v>5200</v>
      </c>
      <c r="K24" s="3"/>
      <c r="L24" s="1">
        <v>8</v>
      </c>
      <c r="M24" s="1">
        <f t="shared" si="3"/>
        <v>5200</v>
      </c>
      <c r="N24" s="1">
        <f t="shared" si="10"/>
        <v>6300</v>
      </c>
      <c r="O24" s="1">
        <f t="shared" si="4"/>
        <v>6300</v>
      </c>
      <c r="Q24" s="1">
        <v>8</v>
      </c>
      <c r="R24" s="1">
        <f t="shared" si="5"/>
        <v>6300</v>
      </c>
      <c r="S24" s="1">
        <f t="shared" si="9"/>
        <v>7800</v>
      </c>
      <c r="T24" s="1">
        <f t="shared" si="6"/>
        <v>7800</v>
      </c>
      <c r="V24" t="s">
        <v>10</v>
      </c>
      <c r="W24">
        <f>H15</f>
        <v>0</v>
      </c>
    </row>
    <row r="25" spans="2:23" x14ac:dyDescent="0.3">
      <c r="B25" s="1">
        <v>9</v>
      </c>
      <c r="C25" s="1">
        <v>0</v>
      </c>
      <c r="D25" s="1">
        <f t="shared" si="7"/>
        <v>2400</v>
      </c>
      <c r="E25" s="1">
        <f t="shared" si="0"/>
        <v>2400</v>
      </c>
      <c r="F25" s="3"/>
      <c r="G25" s="1">
        <v>9</v>
      </c>
      <c r="H25" s="1">
        <f t="shared" si="1"/>
        <v>2400</v>
      </c>
      <c r="I25" s="1">
        <f t="shared" si="11"/>
        <v>5200</v>
      </c>
      <c r="J25" s="1">
        <f t="shared" si="2"/>
        <v>5200</v>
      </c>
      <c r="K25" s="3"/>
      <c r="L25" s="1">
        <v>9</v>
      </c>
      <c r="M25" s="1">
        <f t="shared" si="3"/>
        <v>5200</v>
      </c>
      <c r="N25" s="1">
        <f t="shared" si="10"/>
        <v>8700</v>
      </c>
      <c r="O25" s="1">
        <f t="shared" si="4"/>
        <v>8700</v>
      </c>
      <c r="Q25" s="1">
        <v>9</v>
      </c>
      <c r="R25" s="1">
        <f t="shared" si="5"/>
        <v>8700</v>
      </c>
      <c r="S25" s="1">
        <f t="shared" si="9"/>
        <v>8500</v>
      </c>
      <c r="T25" s="1">
        <f t="shared" si="6"/>
        <v>8700</v>
      </c>
      <c r="V25" t="s">
        <v>6</v>
      </c>
      <c r="W25">
        <f>D15</f>
        <v>1</v>
      </c>
    </row>
    <row r="26" spans="2:23" x14ac:dyDescent="0.3">
      <c r="B26" s="1">
        <v>10</v>
      </c>
      <c r="C26" s="1">
        <v>0</v>
      </c>
      <c r="D26" s="1">
        <f t="shared" si="7"/>
        <v>2400</v>
      </c>
      <c r="E26" s="1">
        <f t="shared" si="0"/>
        <v>2400</v>
      </c>
      <c r="F26" s="3"/>
      <c r="G26" s="1">
        <v>10</v>
      </c>
      <c r="H26" s="1">
        <f t="shared" si="1"/>
        <v>2400</v>
      </c>
      <c r="I26" s="1">
        <f t="shared" si="11"/>
        <v>5200</v>
      </c>
      <c r="J26" s="1">
        <f t="shared" si="2"/>
        <v>5200</v>
      </c>
      <c r="K26" s="3"/>
      <c r="L26" s="1">
        <v>10</v>
      </c>
      <c r="M26" s="1">
        <f t="shared" si="3"/>
        <v>5200</v>
      </c>
      <c r="N26" s="1">
        <f t="shared" si="10"/>
        <v>8700</v>
      </c>
      <c r="O26" s="1">
        <f t="shared" si="4"/>
        <v>8700</v>
      </c>
      <c r="Q26" s="1">
        <v>10</v>
      </c>
      <c r="R26" s="1">
        <f t="shared" si="5"/>
        <v>8700</v>
      </c>
      <c r="S26" s="1">
        <f t="shared" si="9"/>
        <v>8900</v>
      </c>
      <c r="T26" s="1">
        <f t="shared" si="6"/>
        <v>8900</v>
      </c>
    </row>
    <row r="27" spans="2:23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mergeCells count="5">
    <mergeCell ref="C14:D14"/>
    <mergeCell ref="H14:I14"/>
    <mergeCell ref="M14:N14"/>
    <mergeCell ref="R14:S14"/>
    <mergeCell ref="W14:X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41"/>
  <sheetViews>
    <sheetView showGridLines="0" workbookViewId="0">
      <selection activeCell="F15" sqref="F15"/>
    </sheetView>
  </sheetViews>
  <sheetFormatPr baseColWidth="10" defaultRowHeight="14.4" x14ac:dyDescent="0.3"/>
  <sheetData>
    <row r="3" spans="2:9" x14ac:dyDescent="0.3">
      <c r="B3" s="1" t="s">
        <v>31</v>
      </c>
      <c r="C3" s="1" t="s">
        <v>27</v>
      </c>
      <c r="D3" s="1" t="s">
        <v>28</v>
      </c>
      <c r="E3" s="1" t="s">
        <v>29</v>
      </c>
      <c r="F3" s="1" t="s">
        <v>30</v>
      </c>
      <c r="H3" t="s">
        <v>33</v>
      </c>
    </row>
    <row r="4" spans="2:9" x14ac:dyDescent="0.3">
      <c r="B4" s="1">
        <v>1</v>
      </c>
      <c r="C4" s="1">
        <v>1</v>
      </c>
      <c r="D4" s="1">
        <v>3</v>
      </c>
      <c r="E4" s="1">
        <v>1</v>
      </c>
      <c r="F4" s="1">
        <v>0.5</v>
      </c>
      <c r="H4" t="s">
        <v>32</v>
      </c>
    </row>
    <row r="5" spans="2:9" x14ac:dyDescent="0.3">
      <c r="B5" s="1">
        <v>2</v>
      </c>
      <c r="C5" s="1">
        <v>3</v>
      </c>
      <c r="D5" s="1">
        <v>3</v>
      </c>
      <c r="E5" s="1">
        <v>1</v>
      </c>
      <c r="F5" s="1">
        <v>0.5</v>
      </c>
    </row>
    <row r="6" spans="2:9" x14ac:dyDescent="0.3">
      <c r="B6" s="1">
        <v>3</v>
      </c>
      <c r="C6" s="1">
        <v>2</v>
      </c>
      <c r="D6" s="1">
        <v>3</v>
      </c>
      <c r="E6" s="1">
        <v>1</v>
      </c>
      <c r="F6" s="1">
        <v>0.5</v>
      </c>
      <c r="H6" t="s">
        <v>34</v>
      </c>
    </row>
    <row r="7" spans="2:9" x14ac:dyDescent="0.3">
      <c r="B7" s="1">
        <v>4</v>
      </c>
      <c r="C7" s="1">
        <v>4</v>
      </c>
      <c r="D7" s="1">
        <v>3</v>
      </c>
      <c r="E7" s="1">
        <v>1</v>
      </c>
      <c r="F7" s="1">
        <v>0.5</v>
      </c>
      <c r="H7" t="s">
        <v>35</v>
      </c>
    </row>
    <row r="11" spans="2:9" x14ac:dyDescent="0.3">
      <c r="B11" t="s">
        <v>36</v>
      </c>
    </row>
    <row r="12" spans="2:9" x14ac:dyDescent="0.3">
      <c r="B12" s="1"/>
      <c r="C12" s="29" t="s">
        <v>41</v>
      </c>
      <c r="D12" s="29"/>
      <c r="E12" s="29"/>
      <c r="F12" s="29"/>
      <c r="G12" s="29"/>
      <c r="H12" s="29"/>
      <c r="I12" s="1"/>
    </row>
    <row r="13" spans="2:9" ht="15" thickBot="1" x14ac:dyDescent="0.35">
      <c r="B13" s="9" t="s">
        <v>37</v>
      </c>
      <c r="C13" s="9">
        <v>0</v>
      </c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 t="s">
        <v>38</v>
      </c>
    </row>
    <row r="14" spans="2:9" ht="15" thickTop="1" x14ac:dyDescent="0.3">
      <c r="B14" s="4">
        <v>0</v>
      </c>
      <c r="C14" s="4"/>
      <c r="D14" s="4"/>
      <c r="E14" s="4"/>
      <c r="F14" s="4"/>
      <c r="G14" s="4">
        <f>D7+G13*E7+F7*(B14+G13-C7)</f>
        <v>7</v>
      </c>
      <c r="H14" s="4"/>
      <c r="I14" s="4">
        <f>MIN(C14:H14)</f>
        <v>7</v>
      </c>
    </row>
    <row r="15" spans="2:9" x14ac:dyDescent="0.3">
      <c r="B15" s="1">
        <v>1</v>
      </c>
      <c r="C15" s="1"/>
      <c r="D15" s="1"/>
      <c r="E15" s="1"/>
      <c r="F15" s="1">
        <f>D7+E7*F13+F7*(B15+F13-C7)</f>
        <v>6</v>
      </c>
      <c r="G15" s="1"/>
      <c r="H15" s="1"/>
      <c r="I15" s="4">
        <f t="shared" ref="I15:I18" si="0">MIN(C15:H15)</f>
        <v>6</v>
      </c>
    </row>
    <row r="16" spans="2:9" x14ac:dyDescent="0.3">
      <c r="B16" s="1">
        <v>2</v>
      </c>
      <c r="C16" s="1"/>
      <c r="D16" s="1"/>
      <c r="E16" s="1">
        <f>D7 + E13*E7 + F7*(B16+E13-C7)</f>
        <v>5</v>
      </c>
      <c r="F16" s="1"/>
      <c r="G16" s="1"/>
      <c r="H16" s="1"/>
      <c r="I16" s="4">
        <f t="shared" si="0"/>
        <v>5</v>
      </c>
    </row>
    <row r="17" spans="2:9" x14ac:dyDescent="0.3">
      <c r="B17" s="1">
        <v>3</v>
      </c>
      <c r="C17" s="1"/>
      <c r="D17" s="1">
        <f>D7+D13*E7+F7*(B17+E7-C7)</f>
        <v>4</v>
      </c>
      <c r="E17" s="1"/>
      <c r="F17" s="1"/>
      <c r="G17" s="1"/>
      <c r="H17" s="1"/>
      <c r="I17" s="4">
        <f t="shared" si="0"/>
        <v>4</v>
      </c>
    </row>
    <row r="18" spans="2:9" x14ac:dyDescent="0.3">
      <c r="B18" s="1">
        <v>4</v>
      </c>
      <c r="C18" s="1">
        <v>0</v>
      </c>
      <c r="D18" s="1"/>
      <c r="E18" s="1"/>
      <c r="F18" s="1"/>
      <c r="G18" s="1"/>
      <c r="H18" s="1"/>
      <c r="I18" s="4">
        <f t="shared" si="0"/>
        <v>0</v>
      </c>
    </row>
    <row r="20" spans="2:9" x14ac:dyDescent="0.3">
      <c r="B20" t="s">
        <v>39</v>
      </c>
    </row>
    <row r="21" spans="2:9" x14ac:dyDescent="0.3">
      <c r="B21" s="1"/>
      <c r="C21" s="29" t="s">
        <v>40</v>
      </c>
      <c r="D21" s="29"/>
      <c r="E21" s="29"/>
      <c r="F21" s="29"/>
      <c r="G21" s="29"/>
      <c r="H21" s="29"/>
      <c r="I21" s="1"/>
    </row>
    <row r="22" spans="2:9" ht="15" thickBot="1" x14ac:dyDescent="0.35">
      <c r="B22" s="9" t="s">
        <v>37</v>
      </c>
      <c r="C22" s="9">
        <v>0</v>
      </c>
      <c r="D22" s="9">
        <v>1</v>
      </c>
      <c r="E22" s="9">
        <v>2</v>
      </c>
      <c r="F22" s="9">
        <v>3</v>
      </c>
      <c r="G22" s="9">
        <v>4</v>
      </c>
      <c r="H22" s="9">
        <v>5</v>
      </c>
      <c r="I22" s="9" t="s">
        <v>42</v>
      </c>
    </row>
    <row r="23" spans="2:9" ht="15" thickTop="1" x14ac:dyDescent="0.3">
      <c r="B23" s="4">
        <v>0</v>
      </c>
      <c r="C23" s="4"/>
      <c r="D23" s="4"/>
      <c r="E23" s="4">
        <f>$D$6+$E$22*$E$6+$F$6*(B23+$E$22-$C$6)+I14</f>
        <v>12</v>
      </c>
      <c r="F23" s="4">
        <f>$D$6+$E$6*$F$22+$F$6*(B23+$F$22-$C$6)+I15</f>
        <v>12.5</v>
      </c>
      <c r="G23" s="4">
        <f>$D$6+$G$22*$E$6+$F$6*(B23+$G$22-$C$6)+I16</f>
        <v>13</v>
      </c>
      <c r="H23" s="4">
        <f>$D$6+$H$22*$E$6+$F$6*(B23+$H$22-$C$6)+I17</f>
        <v>13.5</v>
      </c>
      <c r="I23" s="4">
        <f>MIN(C23:H23)</f>
        <v>12</v>
      </c>
    </row>
    <row r="24" spans="2:9" x14ac:dyDescent="0.3">
      <c r="B24" s="1">
        <v>1</v>
      </c>
      <c r="C24" s="1"/>
      <c r="D24" s="1">
        <f>$D$6+$D$22*$E$6+$F$6*(B24+$D$22-$C$6)+I14</f>
        <v>11</v>
      </c>
      <c r="E24" s="4">
        <f t="shared" ref="E24:E27" si="1">$D$6+$E$22*$E$6+$F$6*(B24+$E$22-$C$6)+I15</f>
        <v>11.5</v>
      </c>
      <c r="F24" s="4">
        <f t="shared" ref="F24:F26" si="2">$D$6+$E$6*$F$22+$F$6*(B24+$F$22-$C$6)+I16</f>
        <v>12</v>
      </c>
      <c r="G24" s="4">
        <f t="shared" ref="G24:G25" si="3">$D$6+$G$22*$E$6+$F$6*(B24+$G$22-$C$6)+I17</f>
        <v>12.5</v>
      </c>
      <c r="H24" s="4">
        <f>$D$6+$H$22*$E$6+$F$6*(B24+$H$22-$C$6)+I18</f>
        <v>10</v>
      </c>
      <c r="I24" s="4">
        <f t="shared" ref="I24:I27" si="4">MIN(C24:H24)</f>
        <v>10</v>
      </c>
    </row>
    <row r="25" spans="2:9" x14ac:dyDescent="0.3">
      <c r="B25" s="1">
        <v>2</v>
      </c>
      <c r="C25" s="1">
        <f>$C$22*$D$6+$E$6*$C$22+$F$6*(B25+$C$22-$C$6)+$I14</f>
        <v>7</v>
      </c>
      <c r="D25" s="1">
        <f t="shared" ref="D25:D27" si="5">$D$6+$D$22*$E$6+$F$6*(B25+$D$22-$C$6)+I15</f>
        <v>10.5</v>
      </c>
      <c r="E25" s="4">
        <f t="shared" si="1"/>
        <v>11</v>
      </c>
      <c r="F25" s="4">
        <f t="shared" si="2"/>
        <v>11.5</v>
      </c>
      <c r="G25" s="4">
        <f t="shared" si="3"/>
        <v>9</v>
      </c>
      <c r="H25" s="1"/>
      <c r="I25" s="4">
        <f t="shared" si="4"/>
        <v>7</v>
      </c>
    </row>
    <row r="26" spans="2:9" x14ac:dyDescent="0.3">
      <c r="B26" s="1">
        <v>3</v>
      </c>
      <c r="C26" s="1">
        <f t="shared" ref="C26:C27" si="6">$C$22*$D$6+$E$6*$C$22+$F$6*(B26+$C$22-$C$6)+I15</f>
        <v>6.5</v>
      </c>
      <c r="D26" s="1">
        <f t="shared" si="5"/>
        <v>10</v>
      </c>
      <c r="E26" s="4">
        <f t="shared" si="1"/>
        <v>10.5</v>
      </c>
      <c r="F26" s="4">
        <f t="shared" si="2"/>
        <v>8</v>
      </c>
      <c r="G26" s="1"/>
      <c r="H26" s="1"/>
      <c r="I26" s="4">
        <f t="shared" si="4"/>
        <v>6.5</v>
      </c>
    </row>
    <row r="27" spans="2:9" x14ac:dyDescent="0.3">
      <c r="B27" s="1">
        <v>4</v>
      </c>
      <c r="C27" s="1">
        <f t="shared" si="6"/>
        <v>6</v>
      </c>
      <c r="D27" s="1">
        <f t="shared" si="5"/>
        <v>9.5</v>
      </c>
      <c r="E27" s="4">
        <f t="shared" si="1"/>
        <v>7</v>
      </c>
      <c r="F27" s="1"/>
      <c r="G27" s="1"/>
      <c r="H27" s="1"/>
      <c r="I27" s="4">
        <f t="shared" si="4"/>
        <v>6</v>
      </c>
    </row>
    <row r="29" spans="2:9" x14ac:dyDescent="0.3">
      <c r="B29" t="s">
        <v>43</v>
      </c>
    </row>
    <row r="30" spans="2:9" x14ac:dyDescent="0.3">
      <c r="B30" s="1"/>
      <c r="C30" s="29" t="s">
        <v>44</v>
      </c>
      <c r="D30" s="29"/>
      <c r="E30" s="29"/>
      <c r="F30" s="29"/>
      <c r="G30" s="29"/>
      <c r="H30" s="29"/>
      <c r="I30" s="1"/>
    </row>
    <row r="31" spans="2:9" ht="15" thickBot="1" x14ac:dyDescent="0.35">
      <c r="B31" s="9" t="s">
        <v>37</v>
      </c>
      <c r="C31" s="9">
        <v>0</v>
      </c>
      <c r="D31" s="9">
        <v>1</v>
      </c>
      <c r="E31" s="9">
        <v>2</v>
      </c>
      <c r="F31" s="9">
        <v>3</v>
      </c>
      <c r="G31" s="9">
        <v>4</v>
      </c>
      <c r="H31" s="9">
        <v>5</v>
      </c>
      <c r="I31" s="9" t="s">
        <v>45</v>
      </c>
    </row>
    <row r="32" spans="2:9" ht="15" thickTop="1" x14ac:dyDescent="0.3">
      <c r="B32" s="4">
        <v>0</v>
      </c>
      <c r="C32" s="4"/>
      <c r="D32" s="4"/>
      <c r="E32" s="4"/>
      <c r="F32" s="4">
        <f>$D$5+$F$31*$E$5+$F$5*(B32+$F$31-$C$5)+I23</f>
        <v>18</v>
      </c>
      <c r="G32" s="4">
        <f>$D$5+$G$31*$E$5+$F$5*(B32+$G$31-$C$5)+I24</f>
        <v>17.5</v>
      </c>
      <c r="H32" s="4">
        <f>$D$5+$H$31*$E$5+$F$5*(B32+$H$31-$C$5)+I25</f>
        <v>16</v>
      </c>
      <c r="I32" s="4">
        <f>MIN(C32:H32)</f>
        <v>16</v>
      </c>
    </row>
    <row r="33" spans="2:9" x14ac:dyDescent="0.3">
      <c r="B33" s="1">
        <v>1</v>
      </c>
      <c r="C33" s="1"/>
      <c r="D33" s="1"/>
      <c r="E33" s="4">
        <f>$D$5+$E$5*$E$31+$F$5*(B33+$E$31-$C$5)+I23</f>
        <v>17</v>
      </c>
      <c r="F33" s="4">
        <f t="shared" ref="F33:F34" si="7">$D$5+$F$31*$E$5+$F$5*(B33+$F$31-$C$5)+I24</f>
        <v>16.5</v>
      </c>
      <c r="G33" s="4">
        <f t="shared" ref="G33:G35" si="8">$D$5+$G$31*$E$5+$F$5*(B33+$G$31-$C$5)+I25</f>
        <v>15</v>
      </c>
      <c r="H33" s="4">
        <f>$D$5+$H$31*$E$5+$F$5*(B33+$H$31-$C$5)+I26</f>
        <v>16</v>
      </c>
      <c r="I33" s="4">
        <f t="shared" ref="I33:I36" si="9">MIN(C33:H33)</f>
        <v>15</v>
      </c>
    </row>
    <row r="34" spans="2:9" x14ac:dyDescent="0.3">
      <c r="B34" s="1">
        <v>2</v>
      </c>
      <c r="C34" s="1"/>
      <c r="D34" s="1">
        <f>$D$5+$E$5*$D$31+$F$5*(B34+$D$31-$C$5)+I23</f>
        <v>16</v>
      </c>
      <c r="E34" s="4">
        <f t="shared" ref="E34:E36" si="10">$D$5+$E$5*$E$31+$F$5*(B34+$E$31-$C$5)+I24</f>
        <v>15.5</v>
      </c>
      <c r="F34" s="4">
        <f t="shared" si="7"/>
        <v>14</v>
      </c>
      <c r="G34" s="4">
        <f t="shared" si="8"/>
        <v>15</v>
      </c>
      <c r="H34" s="4">
        <f>$D$5+$H$31*$E$5+$F$5*(B34+$H$31-$C$5)+I27</f>
        <v>16</v>
      </c>
      <c r="I34" s="4">
        <f t="shared" si="9"/>
        <v>14</v>
      </c>
    </row>
    <row r="35" spans="2:9" x14ac:dyDescent="0.3">
      <c r="B35" s="1">
        <v>3</v>
      </c>
      <c r="C35" s="1">
        <f>$C$31*$D$5+$E$5*$C$31+$F$5*(B35+$C$31-$C$5)+I23</f>
        <v>12</v>
      </c>
      <c r="D35" s="1">
        <f t="shared" ref="D35:D36" si="11">$D$5+$E$5*$D$31+$F$5*(B35+$D$31-$C$5)+I24</f>
        <v>14.5</v>
      </c>
      <c r="E35" s="4">
        <f t="shared" si="10"/>
        <v>13</v>
      </c>
      <c r="F35" s="4">
        <f>$D$5+$F$31*$E$5+$F$5*(B35+$F$31-$C$5)+I26</f>
        <v>14</v>
      </c>
      <c r="G35" s="4">
        <f t="shared" si="8"/>
        <v>15</v>
      </c>
      <c r="H35" s="1"/>
      <c r="I35" s="4">
        <f t="shared" si="9"/>
        <v>12</v>
      </c>
    </row>
    <row r="36" spans="2:9" x14ac:dyDescent="0.3">
      <c r="B36" s="1">
        <v>4</v>
      </c>
      <c r="C36" s="1">
        <f>$C$31*$D$5+$E$5*$C$31+$F$5*(B36+$C$31-$C$5)+I24</f>
        <v>10.5</v>
      </c>
      <c r="D36" s="1">
        <f t="shared" si="11"/>
        <v>12</v>
      </c>
      <c r="E36" s="4">
        <f t="shared" si="10"/>
        <v>13</v>
      </c>
      <c r="F36" s="4">
        <f>$D$5+$F$31*$E$5+$F$5*(B36+$F$31-$C$5)+I27</f>
        <v>14</v>
      </c>
      <c r="G36" s="1"/>
      <c r="H36" s="1"/>
      <c r="I36" s="4">
        <f t="shared" si="9"/>
        <v>10.5</v>
      </c>
    </row>
    <row r="38" spans="2:9" x14ac:dyDescent="0.3">
      <c r="B38" t="s">
        <v>47</v>
      </c>
    </row>
    <row r="39" spans="2:9" x14ac:dyDescent="0.3">
      <c r="B39" s="1"/>
      <c r="C39" s="29" t="s">
        <v>46</v>
      </c>
      <c r="D39" s="29"/>
      <c r="E39" s="29"/>
      <c r="F39" s="29"/>
      <c r="G39" s="29"/>
      <c r="H39" s="29"/>
      <c r="I39" s="1"/>
    </row>
    <row r="40" spans="2:9" ht="15" thickBot="1" x14ac:dyDescent="0.35">
      <c r="B40" s="9" t="s">
        <v>37</v>
      </c>
      <c r="C40" s="9">
        <v>0</v>
      </c>
      <c r="D40" s="9">
        <v>1</v>
      </c>
      <c r="E40" s="9">
        <v>2</v>
      </c>
      <c r="F40" s="9">
        <v>3</v>
      </c>
      <c r="G40" s="9">
        <v>4</v>
      </c>
      <c r="H40" s="9">
        <v>5</v>
      </c>
      <c r="I40" s="9" t="s">
        <v>45</v>
      </c>
    </row>
    <row r="41" spans="2:9" ht="15" thickTop="1" x14ac:dyDescent="0.3">
      <c r="B41" s="4">
        <v>0</v>
      </c>
      <c r="C41" s="4"/>
      <c r="D41" s="4">
        <f>$D$4+D40*$E$4+$F$4*($B$41+D40-$C$4)+$I$32</f>
        <v>20</v>
      </c>
      <c r="E41" s="4">
        <f>$D$4+E40*$E$4+$F$4*($B$41+E40-$C$4)+$I$33</f>
        <v>20.5</v>
      </c>
      <c r="F41" s="4">
        <f>$D$4+F40*$E$4+$F$4*($B$41+F40-$C$4)+$I$34</f>
        <v>21</v>
      </c>
      <c r="G41" s="4">
        <f>$D$4+G40*$E$4+$F$4*($B$41+G40-$C$4)+$I$35</f>
        <v>20.5</v>
      </c>
      <c r="H41" s="4">
        <f>$D$4+H40*$E$4+$F$4*($B$41+H40-$C$4)+$I$36</f>
        <v>20.5</v>
      </c>
      <c r="I41" s="4">
        <f>MIN(C41:H41)</f>
        <v>20</v>
      </c>
    </row>
  </sheetData>
  <mergeCells count="4">
    <mergeCell ref="C12:H12"/>
    <mergeCell ref="C21:H21"/>
    <mergeCell ref="C30:H30"/>
    <mergeCell ref="C39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2"/>
  <sheetViews>
    <sheetView showGridLines="0" zoomScale="160" zoomScaleNormal="160" workbookViewId="0">
      <selection activeCell="E24" sqref="E24"/>
    </sheetView>
  </sheetViews>
  <sheetFormatPr baseColWidth="10" defaultRowHeight="14.4" x14ac:dyDescent="0.3"/>
  <sheetData>
    <row r="2" spans="2:7" x14ac:dyDescent="0.3">
      <c r="B2" t="s">
        <v>48</v>
      </c>
    </row>
    <row r="3" spans="2:7" x14ac:dyDescent="0.3">
      <c r="B3" t="s">
        <v>49</v>
      </c>
    </row>
    <row r="5" spans="2:7" x14ac:dyDescent="0.3">
      <c r="B5" s="10" t="s">
        <v>39</v>
      </c>
      <c r="C5" s="30" t="s">
        <v>14</v>
      </c>
      <c r="D5" s="31"/>
      <c r="E5" s="31"/>
      <c r="F5" s="32"/>
      <c r="G5" s="10"/>
    </row>
    <row r="6" spans="2:7" ht="15" thickBot="1" x14ac:dyDescent="0.35">
      <c r="B6" s="16" t="s">
        <v>15</v>
      </c>
      <c r="C6" s="16">
        <v>0</v>
      </c>
      <c r="D6" s="19">
        <v>25</v>
      </c>
      <c r="E6" s="19">
        <v>50</v>
      </c>
      <c r="F6" s="16">
        <v>100</v>
      </c>
      <c r="G6" s="16" t="s">
        <v>50</v>
      </c>
    </row>
    <row r="7" spans="2:7" ht="15" thickTop="1" x14ac:dyDescent="0.3">
      <c r="B7" s="13">
        <v>0</v>
      </c>
      <c r="C7" s="13">
        <v>0</v>
      </c>
      <c r="D7" s="14"/>
      <c r="E7" s="14"/>
      <c r="F7" s="14"/>
      <c r="G7" s="13">
        <f>MAX(C7:F7)</f>
        <v>0</v>
      </c>
    </row>
    <row r="8" spans="2:7" x14ac:dyDescent="0.3">
      <c r="B8" s="10">
        <v>25</v>
      </c>
      <c r="C8" s="10">
        <v>0</v>
      </c>
      <c r="D8" s="20">
        <v>40</v>
      </c>
      <c r="E8" s="11"/>
      <c r="F8" s="11"/>
      <c r="G8" s="10">
        <f t="shared" ref="G8:G11" si="0">MAX(C8:F8)</f>
        <v>40</v>
      </c>
    </row>
    <row r="9" spans="2:7" x14ac:dyDescent="0.3">
      <c r="B9" s="10">
        <v>50</v>
      </c>
      <c r="C9" s="10">
        <v>0</v>
      </c>
      <c r="D9" s="10">
        <v>40</v>
      </c>
      <c r="E9" s="22">
        <v>100</v>
      </c>
      <c r="F9" s="11"/>
      <c r="G9" s="10">
        <f t="shared" si="0"/>
        <v>100</v>
      </c>
    </row>
    <row r="10" spans="2:7" x14ac:dyDescent="0.3">
      <c r="B10" s="10">
        <v>75</v>
      </c>
      <c r="C10" s="10">
        <v>0</v>
      </c>
      <c r="D10" s="10">
        <v>40</v>
      </c>
      <c r="E10" s="10">
        <v>100</v>
      </c>
      <c r="F10" s="11"/>
      <c r="G10" s="10">
        <f t="shared" si="0"/>
        <v>100</v>
      </c>
    </row>
    <row r="11" spans="2:7" x14ac:dyDescent="0.3">
      <c r="B11" s="10">
        <v>100</v>
      </c>
      <c r="C11" s="10">
        <v>0</v>
      </c>
      <c r="D11" s="10">
        <v>40</v>
      </c>
      <c r="E11" s="10">
        <v>100</v>
      </c>
      <c r="F11" s="10">
        <v>175</v>
      </c>
      <c r="G11" s="10">
        <f t="shared" si="0"/>
        <v>175</v>
      </c>
    </row>
    <row r="14" spans="2:7" x14ac:dyDescent="0.3">
      <c r="B14" s="10" t="s">
        <v>43</v>
      </c>
      <c r="C14" s="30" t="s">
        <v>17</v>
      </c>
      <c r="D14" s="31"/>
      <c r="E14" s="31"/>
      <c r="F14" s="32"/>
      <c r="G14" s="10"/>
    </row>
    <row r="15" spans="2:7" ht="15" thickBot="1" x14ac:dyDescent="0.35">
      <c r="B15" s="16" t="s">
        <v>18</v>
      </c>
      <c r="C15" s="16">
        <v>0</v>
      </c>
      <c r="D15" s="19">
        <v>25</v>
      </c>
      <c r="E15" s="16">
        <v>50</v>
      </c>
      <c r="F15" s="16">
        <v>100</v>
      </c>
      <c r="G15" s="16" t="s">
        <v>51</v>
      </c>
    </row>
    <row r="16" spans="2:7" ht="15" thickTop="1" x14ac:dyDescent="0.3">
      <c r="B16" s="13">
        <v>0</v>
      </c>
      <c r="C16" s="15">
        <f>G7</f>
        <v>0</v>
      </c>
      <c r="D16" s="14"/>
      <c r="E16" s="14"/>
      <c r="F16" s="14"/>
      <c r="G16" s="13">
        <f>MAX(C16:F16)</f>
        <v>0</v>
      </c>
    </row>
    <row r="17" spans="2:10" x14ac:dyDescent="0.3">
      <c r="B17" s="10">
        <v>50</v>
      </c>
      <c r="C17" s="12">
        <f>G9</f>
        <v>100</v>
      </c>
      <c r="D17" s="20">
        <f>60+G8</f>
        <v>100</v>
      </c>
      <c r="E17" s="12">
        <f>90+G7</f>
        <v>90</v>
      </c>
      <c r="F17" s="11"/>
      <c r="G17" s="10">
        <f t="shared" ref="G17:G19" si="1">MAX(C17:F17)</f>
        <v>100</v>
      </c>
    </row>
    <row r="18" spans="2:10" x14ac:dyDescent="0.3">
      <c r="B18" s="10">
        <v>75</v>
      </c>
      <c r="C18" s="12">
        <f t="shared" ref="C18:C19" si="2">G10</f>
        <v>100</v>
      </c>
      <c r="D18" s="22">
        <f t="shared" ref="D18:D19" si="3">60+G9</f>
        <v>160</v>
      </c>
      <c r="E18" s="12">
        <f t="shared" ref="E18:E19" si="4">90+G8</f>
        <v>130</v>
      </c>
      <c r="F18" s="11"/>
      <c r="G18" s="10">
        <f t="shared" si="1"/>
        <v>160</v>
      </c>
    </row>
    <row r="19" spans="2:10" x14ac:dyDescent="0.3">
      <c r="B19" s="10">
        <v>100</v>
      </c>
      <c r="C19" s="12">
        <f t="shared" si="2"/>
        <v>175</v>
      </c>
      <c r="D19" s="12">
        <f t="shared" si="3"/>
        <v>160</v>
      </c>
      <c r="E19" s="12">
        <f t="shared" si="4"/>
        <v>190</v>
      </c>
      <c r="F19" s="12">
        <f>130+G7</f>
        <v>130</v>
      </c>
      <c r="G19" s="10">
        <f t="shared" si="1"/>
        <v>190</v>
      </c>
    </row>
    <row r="22" spans="2:10" x14ac:dyDescent="0.3">
      <c r="B22" s="10" t="s">
        <v>47</v>
      </c>
      <c r="C22" s="30" t="s">
        <v>24</v>
      </c>
      <c r="D22" s="31"/>
      <c r="E22" s="31"/>
      <c r="F22" s="32"/>
      <c r="G22" s="10"/>
    </row>
    <row r="23" spans="2:10" ht="15" thickBot="1" x14ac:dyDescent="0.35">
      <c r="B23" s="16" t="s">
        <v>22</v>
      </c>
      <c r="C23" s="16">
        <v>0</v>
      </c>
      <c r="D23" s="19">
        <v>25</v>
      </c>
      <c r="E23" s="19">
        <v>50</v>
      </c>
      <c r="F23" s="16">
        <v>100</v>
      </c>
      <c r="G23" s="16" t="s">
        <v>52</v>
      </c>
    </row>
    <row r="24" spans="2:10" ht="15" thickTop="1" x14ac:dyDescent="0.3">
      <c r="B24" s="13">
        <v>100</v>
      </c>
      <c r="C24" s="15">
        <f>0+G19</f>
        <v>190</v>
      </c>
      <c r="D24" s="21">
        <f>50+G18</f>
        <v>210</v>
      </c>
      <c r="E24" s="18">
        <f>110+G17</f>
        <v>210</v>
      </c>
      <c r="F24" s="15">
        <f>150+G16</f>
        <v>150</v>
      </c>
      <c r="G24" s="17">
        <f>MAX(C24:F24)</f>
        <v>210</v>
      </c>
    </row>
    <row r="27" spans="2:10" ht="15" thickBot="1" x14ac:dyDescent="0.35">
      <c r="C27" s="23" t="s">
        <v>53</v>
      </c>
      <c r="D27" s="16">
        <v>100</v>
      </c>
      <c r="E27" s="24">
        <v>210</v>
      </c>
      <c r="F27" s="25"/>
      <c r="G27" s="26" t="s">
        <v>54</v>
      </c>
      <c r="H27" s="16">
        <v>100</v>
      </c>
      <c r="I27" s="24">
        <v>210</v>
      </c>
    </row>
    <row r="28" spans="2:10" ht="15" thickTop="1" x14ac:dyDescent="0.3">
      <c r="C28" s="13" t="s">
        <v>55</v>
      </c>
      <c r="D28" s="13">
        <v>50</v>
      </c>
      <c r="E28" s="27">
        <v>110</v>
      </c>
      <c r="F28" s="25"/>
      <c r="G28" s="13" t="s">
        <v>55</v>
      </c>
      <c r="H28" s="13">
        <v>25</v>
      </c>
      <c r="I28" s="27">
        <v>50</v>
      </c>
    </row>
    <row r="29" spans="2:10" x14ac:dyDescent="0.3">
      <c r="C29" s="10" t="s">
        <v>56</v>
      </c>
      <c r="D29" s="10">
        <v>25</v>
      </c>
      <c r="E29" s="28">
        <v>60</v>
      </c>
      <c r="F29" s="25"/>
      <c r="G29" s="10" t="s">
        <v>56</v>
      </c>
      <c r="H29" s="10">
        <v>25</v>
      </c>
      <c r="I29" s="28">
        <v>60</v>
      </c>
    </row>
    <row r="30" spans="2:10" x14ac:dyDescent="0.3">
      <c r="C30" s="10" t="s">
        <v>57</v>
      </c>
      <c r="D30" s="10">
        <v>25</v>
      </c>
      <c r="E30" s="28">
        <v>40</v>
      </c>
      <c r="F30" s="25"/>
      <c r="G30" s="10" t="s">
        <v>57</v>
      </c>
      <c r="H30" s="10">
        <v>50</v>
      </c>
      <c r="I30" s="28">
        <v>100</v>
      </c>
    </row>
    <row r="32" spans="2:10" x14ac:dyDescent="0.3">
      <c r="J32" t="s">
        <v>58</v>
      </c>
    </row>
  </sheetData>
  <mergeCells count="3">
    <mergeCell ref="C5:F5"/>
    <mergeCell ref="C14:F14"/>
    <mergeCell ref="C22:F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81B6-E6B6-426D-BA6E-264686522D18}">
  <dimension ref="B1:L36"/>
  <sheetViews>
    <sheetView topLeftCell="A16" zoomScale="130" zoomScaleNormal="130" workbookViewId="0">
      <selection activeCell="E36" sqref="E36"/>
    </sheetView>
  </sheetViews>
  <sheetFormatPr baseColWidth="10" defaultRowHeight="14.4" x14ac:dyDescent="0.3"/>
  <sheetData>
    <row r="1" spans="2:12" x14ac:dyDescent="0.3">
      <c r="G1">
        <v>1</v>
      </c>
      <c r="H1">
        <v>100</v>
      </c>
    </row>
    <row r="2" spans="2:12" x14ac:dyDescent="0.3">
      <c r="B2" t="s">
        <v>63</v>
      </c>
      <c r="C2" t="s">
        <v>59</v>
      </c>
      <c r="D2" t="s">
        <v>60</v>
      </c>
      <c r="G2">
        <v>2</v>
      </c>
      <c r="H2">
        <v>130</v>
      </c>
    </row>
    <row r="3" spans="2:12" x14ac:dyDescent="0.3">
      <c r="B3" t="s">
        <v>64</v>
      </c>
      <c r="C3" t="s">
        <v>61</v>
      </c>
      <c r="D3" t="s">
        <v>62</v>
      </c>
      <c r="G3">
        <v>3</v>
      </c>
      <c r="H3">
        <v>60</v>
      </c>
    </row>
    <row r="4" spans="2:12" x14ac:dyDescent="0.3">
      <c r="C4" s="33" t="s">
        <v>65</v>
      </c>
    </row>
    <row r="5" spans="2:12" x14ac:dyDescent="0.3">
      <c r="B5" s="33" t="s">
        <v>39</v>
      </c>
      <c r="C5" s="30" t="s">
        <v>67</v>
      </c>
      <c r="D5" s="31"/>
      <c r="E5" s="31"/>
      <c r="F5" s="31"/>
      <c r="G5" s="31"/>
      <c r="H5" s="31"/>
      <c r="I5" s="31"/>
      <c r="J5" s="31"/>
      <c r="K5" s="32"/>
      <c r="L5" s="33" t="s">
        <v>68</v>
      </c>
    </row>
    <row r="6" spans="2:12" x14ac:dyDescent="0.3">
      <c r="B6" s="33" t="s">
        <v>66</v>
      </c>
      <c r="C6" s="42">
        <v>0</v>
      </c>
      <c r="D6" s="33">
        <v>1</v>
      </c>
      <c r="E6" s="33">
        <v>2</v>
      </c>
      <c r="F6" s="33">
        <v>3</v>
      </c>
      <c r="G6" s="33">
        <v>4</v>
      </c>
      <c r="H6" s="33">
        <v>5</v>
      </c>
      <c r="I6" s="33">
        <v>6</v>
      </c>
      <c r="J6" s="33">
        <v>7</v>
      </c>
      <c r="K6" s="33">
        <v>8</v>
      </c>
      <c r="L6" s="33"/>
    </row>
    <row r="7" spans="2:12" x14ac:dyDescent="0.3">
      <c r="B7" s="33">
        <v>0</v>
      </c>
      <c r="C7" s="42">
        <v>0</v>
      </c>
      <c r="D7" s="33"/>
      <c r="E7" s="33"/>
      <c r="F7" s="33"/>
      <c r="G7" s="33"/>
      <c r="H7" s="33"/>
      <c r="I7" s="33"/>
      <c r="J7" s="33"/>
      <c r="K7" s="33"/>
      <c r="L7" s="42">
        <f>MAX(C7:K7)</f>
        <v>0</v>
      </c>
    </row>
    <row r="8" spans="2:12" s="36" customFormat="1" x14ac:dyDescent="0.3">
      <c r="B8" s="35">
        <v>1</v>
      </c>
      <c r="C8" s="35"/>
      <c r="D8" s="35">
        <f>D$6*$H$3</f>
        <v>60</v>
      </c>
      <c r="E8" s="35"/>
      <c r="F8" s="35"/>
      <c r="G8" s="35"/>
      <c r="H8" s="35"/>
      <c r="I8" s="35"/>
      <c r="J8" s="35"/>
      <c r="K8" s="35"/>
      <c r="L8" s="35">
        <f t="shared" ref="L8:L15" si="0">MAX(C8:K8)</f>
        <v>60</v>
      </c>
    </row>
    <row r="9" spans="2:12" x14ac:dyDescent="0.3">
      <c r="B9" s="33">
        <v>2</v>
      </c>
      <c r="C9" s="33"/>
      <c r="D9" s="33"/>
      <c r="E9" s="33">
        <f t="shared" ref="E8:K15" si="1">E$6*$H$3</f>
        <v>120</v>
      </c>
      <c r="F9" s="33"/>
      <c r="G9" s="33"/>
      <c r="H9" s="33"/>
      <c r="I9" s="33"/>
      <c r="J9" s="33"/>
      <c r="K9" s="33"/>
      <c r="L9" s="33">
        <f t="shared" si="0"/>
        <v>120</v>
      </c>
    </row>
    <row r="10" spans="2:12" s="36" customFormat="1" x14ac:dyDescent="0.3">
      <c r="B10" s="35">
        <v>3</v>
      </c>
      <c r="C10" s="35"/>
      <c r="D10" s="35"/>
      <c r="E10" s="35"/>
      <c r="F10" s="35">
        <f t="shared" si="1"/>
        <v>180</v>
      </c>
      <c r="G10" s="35"/>
      <c r="H10" s="35"/>
      <c r="I10" s="35"/>
      <c r="J10" s="35"/>
      <c r="K10" s="35"/>
      <c r="L10" s="35">
        <f t="shared" si="0"/>
        <v>180</v>
      </c>
    </row>
    <row r="11" spans="2:12" x14ac:dyDescent="0.3">
      <c r="B11" s="33">
        <v>4</v>
      </c>
      <c r="C11" s="33"/>
      <c r="D11" s="33"/>
      <c r="E11" s="33"/>
      <c r="F11" s="33"/>
      <c r="G11" s="33">
        <f t="shared" si="1"/>
        <v>240</v>
      </c>
      <c r="H11" s="33"/>
      <c r="I11" s="33"/>
      <c r="J11" s="33"/>
      <c r="K11" s="33"/>
      <c r="L11" s="33">
        <f t="shared" si="0"/>
        <v>240</v>
      </c>
    </row>
    <row r="12" spans="2:12" s="36" customFormat="1" x14ac:dyDescent="0.3">
      <c r="B12" s="35">
        <v>5</v>
      </c>
      <c r="C12" s="35"/>
      <c r="D12" s="35"/>
      <c r="E12" s="35"/>
      <c r="F12" s="35"/>
      <c r="G12" s="35"/>
      <c r="H12" s="35">
        <f t="shared" si="1"/>
        <v>300</v>
      </c>
      <c r="I12" s="35"/>
      <c r="J12" s="35"/>
      <c r="K12" s="35"/>
      <c r="L12" s="35">
        <f t="shared" si="0"/>
        <v>300</v>
      </c>
    </row>
    <row r="13" spans="2:12" s="38" customFormat="1" x14ac:dyDescent="0.3">
      <c r="B13" s="37">
        <v>6</v>
      </c>
      <c r="C13" s="37"/>
      <c r="D13" s="37"/>
      <c r="E13" s="37"/>
      <c r="F13" s="37"/>
      <c r="G13" s="37"/>
      <c r="H13" s="37"/>
      <c r="I13" s="37">
        <f t="shared" si="1"/>
        <v>360</v>
      </c>
      <c r="J13" s="37"/>
      <c r="K13" s="37"/>
      <c r="L13" s="37">
        <f t="shared" si="0"/>
        <v>360</v>
      </c>
    </row>
    <row r="14" spans="2:12" s="36" customFormat="1" x14ac:dyDescent="0.3">
      <c r="B14" s="35">
        <v>7</v>
      </c>
      <c r="C14" s="35"/>
      <c r="D14" s="35"/>
      <c r="E14" s="35"/>
      <c r="F14" s="35"/>
      <c r="G14" s="35"/>
      <c r="H14" s="35"/>
      <c r="I14" s="35"/>
      <c r="J14" s="35">
        <f t="shared" si="1"/>
        <v>420</v>
      </c>
      <c r="K14" s="35"/>
      <c r="L14" s="35">
        <f t="shared" si="0"/>
        <v>420</v>
      </c>
    </row>
    <row r="15" spans="2:12" x14ac:dyDescent="0.3">
      <c r="B15" s="33">
        <v>8</v>
      </c>
      <c r="C15" s="33"/>
      <c r="D15" s="33"/>
      <c r="E15" s="33"/>
      <c r="F15" s="33"/>
      <c r="G15" s="33"/>
      <c r="H15" s="33"/>
      <c r="I15" s="33"/>
      <c r="J15" s="33"/>
      <c r="K15" s="33">
        <f t="shared" si="1"/>
        <v>480</v>
      </c>
      <c r="L15" s="33">
        <f t="shared" si="0"/>
        <v>480</v>
      </c>
    </row>
    <row r="17" spans="2:8" x14ac:dyDescent="0.3">
      <c r="B17" t="s">
        <v>69</v>
      </c>
      <c r="C17" t="s">
        <v>70</v>
      </c>
    </row>
    <row r="18" spans="2:8" x14ac:dyDescent="0.3">
      <c r="B18" s="33"/>
      <c r="C18" s="30" t="s">
        <v>67</v>
      </c>
      <c r="D18" s="31"/>
      <c r="E18" s="31"/>
      <c r="F18" s="31"/>
      <c r="G18" s="32"/>
      <c r="H18" s="33"/>
    </row>
    <row r="19" spans="2:8" x14ac:dyDescent="0.3">
      <c r="B19" s="33" t="s">
        <v>71</v>
      </c>
      <c r="C19" s="33">
        <v>0</v>
      </c>
      <c r="D19" s="33">
        <v>1</v>
      </c>
      <c r="E19" s="33">
        <v>2</v>
      </c>
      <c r="F19" s="33">
        <v>3</v>
      </c>
      <c r="G19" s="42">
        <v>4</v>
      </c>
      <c r="H19" s="33" t="s">
        <v>72</v>
      </c>
    </row>
    <row r="20" spans="2:8" x14ac:dyDescent="0.3">
      <c r="B20" s="33">
        <v>0</v>
      </c>
      <c r="C20" s="33">
        <v>0</v>
      </c>
      <c r="D20" s="33"/>
      <c r="E20" s="33"/>
      <c r="F20" s="33"/>
      <c r="G20" s="33"/>
      <c r="H20" s="33">
        <f>MAX(C20:G20)</f>
        <v>0</v>
      </c>
    </row>
    <row r="21" spans="2:8" s="36" customFormat="1" x14ac:dyDescent="0.3">
      <c r="B21" s="35">
        <v>1</v>
      </c>
      <c r="C21" s="35">
        <f>L8</f>
        <v>60</v>
      </c>
      <c r="D21" s="35">
        <f>$D$19*$H$2+L7</f>
        <v>130</v>
      </c>
      <c r="E21" s="35"/>
      <c r="F21" s="35"/>
      <c r="G21" s="35"/>
      <c r="H21" s="35">
        <f t="shared" ref="H21:H24" si="2">MAX(C21:G21)</f>
        <v>130</v>
      </c>
    </row>
    <row r="22" spans="2:8" x14ac:dyDescent="0.3">
      <c r="B22" s="33">
        <v>2</v>
      </c>
      <c r="C22" s="33">
        <f>L11</f>
        <v>240</v>
      </c>
      <c r="D22" s="33">
        <f>D19*H2+L9</f>
        <v>250</v>
      </c>
      <c r="E22" s="33">
        <f>$E$19*$H$2+L7</f>
        <v>260</v>
      </c>
      <c r="F22" s="33"/>
      <c r="G22" s="33"/>
      <c r="H22" s="33">
        <f t="shared" si="2"/>
        <v>260</v>
      </c>
    </row>
    <row r="23" spans="2:8" s="36" customFormat="1" x14ac:dyDescent="0.3">
      <c r="B23" s="35">
        <v>3</v>
      </c>
      <c r="C23" s="35">
        <f t="shared" ref="C22:C24" si="3">L10</f>
        <v>180</v>
      </c>
      <c r="D23" s="35">
        <f t="shared" ref="D22:D24" si="4">$D$19*$H$2+L9</f>
        <v>250</v>
      </c>
      <c r="E23" s="35">
        <f t="shared" ref="E23:E24" si="5">$E$19*$H$2+L8</f>
        <v>320</v>
      </c>
      <c r="F23" s="35">
        <f>$F$19*$H$2+L7</f>
        <v>390</v>
      </c>
      <c r="G23" s="35"/>
      <c r="H23" s="35">
        <f t="shared" si="2"/>
        <v>390</v>
      </c>
    </row>
    <row r="24" spans="2:8" x14ac:dyDescent="0.3">
      <c r="B24" s="33">
        <v>4</v>
      </c>
      <c r="C24" s="33">
        <f>L15</f>
        <v>480</v>
      </c>
      <c r="D24" s="33">
        <f>D19*H2+L13</f>
        <v>490</v>
      </c>
      <c r="E24" s="33">
        <f t="shared" si="5"/>
        <v>380</v>
      </c>
      <c r="F24" s="33">
        <f>F19*H2+L9</f>
        <v>510</v>
      </c>
      <c r="G24" s="42">
        <f>G19*H2</f>
        <v>520</v>
      </c>
      <c r="H24" s="42">
        <f t="shared" si="2"/>
        <v>520</v>
      </c>
    </row>
    <row r="28" spans="2:8" x14ac:dyDescent="0.3">
      <c r="B28" t="s">
        <v>73</v>
      </c>
      <c r="C28" t="s">
        <v>74</v>
      </c>
    </row>
    <row r="29" spans="2:8" x14ac:dyDescent="0.3">
      <c r="B29" s="33"/>
      <c r="C29" s="34" t="s">
        <v>67</v>
      </c>
      <c r="D29" s="34"/>
      <c r="E29" s="34"/>
      <c r="F29" s="33"/>
    </row>
    <row r="30" spans="2:8" x14ac:dyDescent="0.3">
      <c r="B30" s="33" t="s">
        <v>75</v>
      </c>
      <c r="C30" s="40">
        <v>0</v>
      </c>
      <c r="D30" s="33">
        <v>1</v>
      </c>
      <c r="E30" s="33">
        <v>2</v>
      </c>
      <c r="F30" s="33" t="s">
        <v>76</v>
      </c>
    </row>
    <row r="31" spans="2:8" x14ac:dyDescent="0.3">
      <c r="B31" s="33">
        <v>2</v>
      </c>
      <c r="C31" s="41">
        <f>H24</f>
        <v>520</v>
      </c>
      <c r="D31" s="33">
        <f>D30*H1+H22</f>
        <v>360</v>
      </c>
      <c r="E31" s="33">
        <f>H1</f>
        <v>100</v>
      </c>
      <c r="F31" s="39">
        <f>MAX(C31:E31)</f>
        <v>520</v>
      </c>
    </row>
    <row r="33" spans="4:6" x14ac:dyDescent="0.3">
      <c r="D33" t="s">
        <v>77</v>
      </c>
      <c r="E33">
        <v>0</v>
      </c>
      <c r="F33">
        <v>0</v>
      </c>
    </row>
    <row r="34" spans="4:6" x14ac:dyDescent="0.3">
      <c r="D34" t="s">
        <v>78</v>
      </c>
      <c r="E34">
        <v>4</v>
      </c>
      <c r="F34">
        <f>520</f>
        <v>520</v>
      </c>
    </row>
    <row r="35" spans="4:6" x14ac:dyDescent="0.3">
      <c r="D35" t="s">
        <v>79</v>
      </c>
      <c r="E35">
        <v>0</v>
      </c>
      <c r="F35">
        <v>0</v>
      </c>
    </row>
    <row r="36" spans="4:6" x14ac:dyDescent="0.3">
      <c r="F36">
        <f>SUM(F33:F35)</f>
        <v>520</v>
      </c>
    </row>
  </sheetData>
  <mergeCells count="3">
    <mergeCell ref="C5:K5"/>
    <mergeCell ref="C18:G18"/>
    <mergeCell ref="C29:E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55CF-C901-4CE3-B96D-F7C55633B21B}">
  <dimension ref="B2:L32"/>
  <sheetViews>
    <sheetView tabSelected="1" zoomScale="85" zoomScaleNormal="85" workbookViewId="0">
      <selection activeCell="I18" sqref="I18"/>
    </sheetView>
  </sheetViews>
  <sheetFormatPr baseColWidth="10" defaultRowHeight="14.4" x14ac:dyDescent="0.3"/>
  <sheetData>
    <row r="2" spans="2:12" x14ac:dyDescent="0.3">
      <c r="D2" t="s">
        <v>59</v>
      </c>
      <c r="E2" t="s">
        <v>80</v>
      </c>
    </row>
    <row r="3" spans="2:12" x14ac:dyDescent="0.3">
      <c r="D3" t="s">
        <v>81</v>
      </c>
      <c r="E3" t="s">
        <v>82</v>
      </c>
    </row>
    <row r="5" spans="2:12" x14ac:dyDescent="0.3">
      <c r="B5" s="33" t="s">
        <v>36</v>
      </c>
      <c r="C5" s="33" t="s">
        <v>83</v>
      </c>
      <c r="D5" s="33"/>
      <c r="E5" s="33"/>
      <c r="F5" s="33"/>
      <c r="G5" s="33"/>
    </row>
    <row r="6" spans="2:12" x14ac:dyDescent="0.3">
      <c r="B6" s="33"/>
      <c r="C6" s="33" t="s">
        <v>67</v>
      </c>
      <c r="D6" s="33"/>
      <c r="E6" s="33"/>
      <c r="F6" s="33"/>
      <c r="G6" s="33"/>
    </row>
    <row r="7" spans="2:12" x14ac:dyDescent="0.3">
      <c r="B7" s="33" t="s">
        <v>84</v>
      </c>
      <c r="C7" s="33">
        <v>1</v>
      </c>
      <c r="D7" s="42">
        <v>2</v>
      </c>
      <c r="E7" s="33">
        <v>3</v>
      </c>
      <c r="F7" s="33">
        <v>4</v>
      </c>
      <c r="G7" s="33" t="s">
        <v>85</v>
      </c>
      <c r="J7" s="33"/>
      <c r="K7" s="33" t="s">
        <v>92</v>
      </c>
      <c r="L7" s="33" t="s">
        <v>91</v>
      </c>
    </row>
    <row r="8" spans="2:12" x14ac:dyDescent="0.3">
      <c r="B8" s="33">
        <v>1</v>
      </c>
      <c r="C8" s="33">
        <v>3</v>
      </c>
      <c r="D8" s="33"/>
      <c r="E8" s="33"/>
      <c r="F8" s="33"/>
      <c r="G8" s="33">
        <f>MAX(C8:F8)</f>
        <v>3</v>
      </c>
      <c r="J8" s="33" t="s">
        <v>89</v>
      </c>
      <c r="K8" s="33">
        <v>2</v>
      </c>
      <c r="L8" s="33">
        <v>5</v>
      </c>
    </row>
    <row r="9" spans="2:12" x14ac:dyDescent="0.3">
      <c r="B9" s="33">
        <v>2</v>
      </c>
      <c r="C9" s="33">
        <v>3</v>
      </c>
      <c r="D9" s="42">
        <v>5</v>
      </c>
      <c r="E9" s="33"/>
      <c r="F9" s="33"/>
      <c r="G9" s="42">
        <f t="shared" ref="G9:G11" si="0">MAX(C9:F9)</f>
        <v>5</v>
      </c>
      <c r="J9" s="33" t="s">
        <v>78</v>
      </c>
      <c r="K9" s="33">
        <v>1</v>
      </c>
      <c r="L9" s="33">
        <v>5</v>
      </c>
    </row>
    <row r="10" spans="2:12" x14ac:dyDescent="0.3">
      <c r="B10" s="33">
        <v>3</v>
      </c>
      <c r="C10" s="33">
        <v>3</v>
      </c>
      <c r="D10" s="33">
        <v>5</v>
      </c>
      <c r="E10" s="33">
        <v>6</v>
      </c>
      <c r="F10" s="33"/>
      <c r="G10" s="33">
        <f t="shared" si="0"/>
        <v>6</v>
      </c>
      <c r="J10" s="33" t="s">
        <v>79</v>
      </c>
      <c r="K10" s="33">
        <v>3</v>
      </c>
      <c r="L10" s="33">
        <v>7</v>
      </c>
    </row>
    <row r="11" spans="2:12" x14ac:dyDescent="0.3">
      <c r="B11" s="33">
        <v>4</v>
      </c>
      <c r="C11" s="33">
        <v>3</v>
      </c>
      <c r="D11" s="33">
        <v>5</v>
      </c>
      <c r="E11" s="33">
        <v>6</v>
      </c>
      <c r="F11" s="33">
        <v>7</v>
      </c>
      <c r="G11" s="33">
        <f t="shared" si="0"/>
        <v>7</v>
      </c>
      <c r="J11" s="33" t="s">
        <v>90</v>
      </c>
      <c r="K11" s="33">
        <v>1</v>
      </c>
      <c r="L11" s="33">
        <v>6</v>
      </c>
    </row>
    <row r="12" spans="2:12" x14ac:dyDescent="0.3">
      <c r="J12" s="33"/>
      <c r="K12" s="33" t="s">
        <v>93</v>
      </c>
      <c r="L12" s="33">
        <f>SUM(L8:L11)</f>
        <v>23</v>
      </c>
    </row>
    <row r="14" spans="2:12" x14ac:dyDescent="0.3">
      <c r="B14" s="33"/>
      <c r="C14" s="33" t="s">
        <v>87</v>
      </c>
      <c r="D14" s="33"/>
      <c r="E14" s="33"/>
      <c r="F14" s="33"/>
      <c r="G14" s="33"/>
    </row>
    <row r="15" spans="2:12" x14ac:dyDescent="0.3">
      <c r="B15" s="33" t="s">
        <v>86</v>
      </c>
      <c r="C15" s="42">
        <v>1</v>
      </c>
      <c r="D15" s="33">
        <v>2</v>
      </c>
      <c r="E15" s="33">
        <v>3</v>
      </c>
      <c r="F15" s="33">
        <v>4</v>
      </c>
      <c r="G15" s="33"/>
    </row>
    <row r="16" spans="2:12" x14ac:dyDescent="0.3">
      <c r="B16" s="33">
        <v>2</v>
      </c>
      <c r="C16" s="33">
        <f>5+G8</f>
        <v>8</v>
      </c>
      <c r="D16" s="33"/>
      <c r="E16" s="33"/>
      <c r="F16" s="33"/>
      <c r="G16" s="33">
        <f>MAX(C16:F16)</f>
        <v>8</v>
      </c>
    </row>
    <row r="17" spans="2:7" x14ac:dyDescent="0.3">
      <c r="B17" s="33">
        <v>3</v>
      </c>
      <c r="C17" s="42">
        <f t="shared" ref="C17:C19" si="1">5+G9</f>
        <v>10</v>
      </c>
      <c r="D17" s="33">
        <f>5+G8</f>
        <v>8</v>
      </c>
      <c r="E17" s="33"/>
      <c r="F17" s="33"/>
      <c r="G17" s="42">
        <f t="shared" ref="G17:G19" si="2">MAX(C17:F17)</f>
        <v>10</v>
      </c>
    </row>
    <row r="18" spans="2:7" x14ac:dyDescent="0.3">
      <c r="B18" s="33">
        <v>4</v>
      </c>
      <c r="C18" s="33">
        <f t="shared" si="1"/>
        <v>11</v>
      </c>
      <c r="D18" s="33">
        <f t="shared" ref="D18:D19" si="3">5+G9</f>
        <v>10</v>
      </c>
      <c r="E18" s="33">
        <f>6+G8</f>
        <v>9</v>
      </c>
      <c r="F18" s="33"/>
      <c r="G18" s="33">
        <f t="shared" si="2"/>
        <v>11</v>
      </c>
    </row>
    <row r="19" spans="2:7" x14ac:dyDescent="0.3">
      <c r="B19" s="33">
        <v>5</v>
      </c>
      <c r="C19" s="33">
        <f t="shared" si="1"/>
        <v>12</v>
      </c>
      <c r="D19" s="33">
        <f t="shared" si="3"/>
        <v>11</v>
      </c>
      <c r="E19" s="33">
        <f>6+G9</f>
        <v>11</v>
      </c>
      <c r="F19" s="33">
        <f>9+G8</f>
        <v>12</v>
      </c>
      <c r="G19" s="33">
        <f t="shared" si="2"/>
        <v>12</v>
      </c>
    </row>
    <row r="21" spans="2:7" x14ac:dyDescent="0.3">
      <c r="B21" s="33"/>
      <c r="C21" s="33" t="s">
        <v>88</v>
      </c>
      <c r="D21" s="33"/>
      <c r="E21" s="33"/>
      <c r="F21" s="33"/>
      <c r="G21" s="33"/>
    </row>
    <row r="22" spans="2:7" x14ac:dyDescent="0.3">
      <c r="B22" s="33" t="s">
        <v>69</v>
      </c>
      <c r="C22" s="33">
        <v>1</v>
      </c>
      <c r="D22" s="33">
        <v>2</v>
      </c>
      <c r="E22" s="42">
        <v>3</v>
      </c>
      <c r="F22" s="33">
        <v>4</v>
      </c>
      <c r="G22" s="33"/>
    </row>
    <row r="23" spans="2:7" x14ac:dyDescent="0.3">
      <c r="B23" s="33">
        <v>3</v>
      </c>
      <c r="C23" s="33">
        <f>2+G16</f>
        <v>10</v>
      </c>
      <c r="D23" s="33"/>
      <c r="E23" s="33"/>
      <c r="F23" s="33"/>
      <c r="G23" s="33">
        <f>MAX(C23:F23)</f>
        <v>10</v>
      </c>
    </row>
    <row r="24" spans="2:7" x14ac:dyDescent="0.3">
      <c r="B24" s="33">
        <v>4</v>
      </c>
      <c r="C24" s="33">
        <f t="shared" ref="C24:C26" si="4">2+G17</f>
        <v>12</v>
      </c>
      <c r="D24" s="33">
        <f>4+G16</f>
        <v>12</v>
      </c>
      <c r="E24" s="33"/>
      <c r="F24" s="33"/>
      <c r="G24" s="33">
        <f t="shared" ref="G24:G26" si="5">MAX(C24:F24)</f>
        <v>12</v>
      </c>
    </row>
    <row r="25" spans="2:7" x14ac:dyDescent="0.3">
      <c r="B25" s="33">
        <v>5</v>
      </c>
      <c r="C25" s="33">
        <f t="shared" si="4"/>
        <v>13</v>
      </c>
      <c r="D25" s="33">
        <f t="shared" ref="D25:D26" si="6">4+G17</f>
        <v>14</v>
      </c>
      <c r="E25" s="33">
        <f>7+G16</f>
        <v>15</v>
      </c>
      <c r="F25" s="33"/>
      <c r="G25" s="33">
        <f t="shared" si="5"/>
        <v>15</v>
      </c>
    </row>
    <row r="26" spans="2:7" x14ac:dyDescent="0.3">
      <c r="B26" s="33">
        <v>6</v>
      </c>
      <c r="C26" s="33">
        <f t="shared" si="4"/>
        <v>14</v>
      </c>
      <c r="D26" s="33">
        <f t="shared" si="6"/>
        <v>15</v>
      </c>
      <c r="E26" s="42">
        <f>7+G17</f>
        <v>17</v>
      </c>
      <c r="F26" s="33">
        <f>8+G16</f>
        <v>16</v>
      </c>
      <c r="G26" s="42">
        <f t="shared" si="5"/>
        <v>17</v>
      </c>
    </row>
    <row r="28" spans="2:7" x14ac:dyDescent="0.3">
      <c r="B28" s="33" t="s">
        <v>73</v>
      </c>
      <c r="C28" s="42">
        <v>1</v>
      </c>
      <c r="D28" s="33">
        <v>2</v>
      </c>
      <c r="E28" s="33">
        <v>3</v>
      </c>
      <c r="F28" s="33">
        <v>4</v>
      </c>
      <c r="G28" s="33"/>
    </row>
    <row r="29" spans="2:7" x14ac:dyDescent="0.3">
      <c r="B29" s="33">
        <v>4</v>
      </c>
      <c r="C29" s="33">
        <f>6+G23</f>
        <v>16</v>
      </c>
      <c r="D29" s="33"/>
      <c r="E29" s="33"/>
      <c r="F29" s="33"/>
      <c r="G29" s="33">
        <f>MAX(C29:F29)</f>
        <v>16</v>
      </c>
    </row>
    <row r="30" spans="2:7" x14ac:dyDescent="0.3">
      <c r="B30" s="33">
        <v>5</v>
      </c>
      <c r="C30" s="33">
        <f t="shared" ref="C30:C32" si="7">6+G24</f>
        <v>18</v>
      </c>
      <c r="D30" s="33">
        <f>7+G23</f>
        <v>17</v>
      </c>
      <c r="E30" s="33"/>
      <c r="F30" s="33"/>
      <c r="G30" s="33">
        <f t="shared" ref="G30:G32" si="8">MAX(C30:F30)</f>
        <v>18</v>
      </c>
    </row>
    <row r="31" spans="2:7" x14ac:dyDescent="0.3">
      <c r="B31" s="33">
        <v>6</v>
      </c>
      <c r="C31" s="33">
        <f t="shared" si="7"/>
        <v>21</v>
      </c>
      <c r="D31" s="33">
        <f t="shared" ref="D31:D32" si="9">7+G24</f>
        <v>19</v>
      </c>
      <c r="E31" s="33">
        <f>9+G23</f>
        <v>19</v>
      </c>
      <c r="F31" s="33"/>
      <c r="G31" s="33">
        <f t="shared" si="8"/>
        <v>21</v>
      </c>
    </row>
    <row r="32" spans="2:7" x14ac:dyDescent="0.3">
      <c r="B32" s="33">
        <v>7</v>
      </c>
      <c r="C32" s="42">
        <f t="shared" si="7"/>
        <v>23</v>
      </c>
      <c r="D32" s="33">
        <f t="shared" si="9"/>
        <v>22</v>
      </c>
      <c r="E32" s="33">
        <f>9+G24</f>
        <v>21</v>
      </c>
      <c r="F32" s="33">
        <f>9+G23</f>
        <v>19</v>
      </c>
      <c r="G32" s="43">
        <f t="shared" si="8"/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4</vt:lpstr>
      <vt:lpstr>Problema 5</vt:lpstr>
      <vt:lpstr>Repaso P1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pace28</dc:creator>
  <cp:lastModifiedBy>Mau V Ch</cp:lastModifiedBy>
  <dcterms:created xsi:type="dcterms:W3CDTF">2022-05-23T22:37:43Z</dcterms:created>
  <dcterms:modified xsi:type="dcterms:W3CDTF">2022-06-11T03:05:11Z</dcterms:modified>
</cp:coreProperties>
</file>