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884" documentId="13_ncr:1_{C1BA8BC7-BADD-4D3F-B932-E8868348077F}" xr6:coauthVersionLast="47" xr6:coauthVersionMax="47" xr10:uidLastSave="{26684A95-CE4E-4048-A446-4ABBC1367C43}"/>
  <bookViews>
    <workbookView xWindow="-108" yWindow="-108" windowWidth="23256" windowHeight="13176" tabRatio="335" firstSheet="32" activeTab="35" xr2:uid="{00000000-000D-0000-FFFF-FFFF00000000}"/>
  </bookViews>
  <sheets>
    <sheet name="Problema 1" sheetId="1" r:id="rId1"/>
    <sheet name="Problema 5" sheetId="2" r:id="rId2"/>
    <sheet name="MM3" sheetId="3" r:id="rId3"/>
    <sheet name="MM3Sim" sheetId="5" r:id="rId4"/>
    <sheet name="MixtoSim P5" sheetId="6" r:id="rId5"/>
    <sheet name="Problema 4_Aerolinea" sheetId="7" r:id="rId6"/>
    <sheet name="MM4 Aerolínea" sheetId="8" r:id="rId7"/>
    <sheet name="MM3 Aerolínea" sheetId="9" r:id="rId8"/>
    <sheet name="Problema 12_Zara" sheetId="10" r:id="rId9"/>
    <sheet name="MM2_Zara" sheetId="11" r:id="rId10"/>
    <sheet name="MM1-&gt;MM2_Zara" sheetId="12" r:id="rId11"/>
    <sheet name="Problema 23_ Conmutador (2)" sheetId="28" r:id="rId12"/>
    <sheet name="Problema 23_ Conmutador" sheetId="13" r:id="rId13"/>
    <sheet name="Problema 24_ Modelo Mecánico" sheetId="14" r:id="rId14"/>
    <sheet name="ProblemaMecAjuste" sheetId="29" r:id="rId15"/>
    <sheet name="MecanicoTurbinas" sheetId="30" r:id="rId16"/>
    <sheet name="Problema 25_Mec2" sheetId="15" r:id="rId17"/>
    <sheet name="Problema 32_Ajustador" sheetId="16" r:id="rId18"/>
    <sheet name="Problema 37_Txistas2" sheetId="17" r:id="rId19"/>
    <sheet name="Tarea 7 _ Ej1" sheetId="18" r:id="rId20"/>
    <sheet name="Tarea 7_Ej2" sheetId="19" r:id="rId21"/>
    <sheet name="Ex2_2" sheetId="20" r:id="rId22"/>
    <sheet name="eX2_3" sheetId="21" r:id="rId23"/>
    <sheet name="Ex2_4A" sheetId="22" r:id="rId24"/>
    <sheet name="Hoja4" sheetId="31" r:id="rId25"/>
    <sheet name="Hoja1" sheetId="32" r:id="rId26"/>
    <sheet name="Ex2_4B" sheetId="23" r:id="rId27"/>
    <sheet name="Ex2_4C" sheetId="24" r:id="rId28"/>
    <sheet name="Fórmulas Series.+" sheetId="25" r:id="rId29"/>
    <sheet name="Hoja2" sheetId="27" r:id="rId30"/>
    <sheet name="P1" sheetId="26" r:id="rId31"/>
    <sheet name="Hoja3" sheetId="33" r:id="rId32"/>
    <sheet name="Hoja5" sheetId="34" r:id="rId33"/>
    <sheet name="Hoja7" sheetId="36" r:id="rId34"/>
    <sheet name="Hoja6" sheetId="35" r:id="rId35"/>
    <sheet name="Celdas HW2" sheetId="38" r:id="rId36"/>
    <sheet name="Hoja8" sheetId="37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8" l="1"/>
  <c r="D50" i="38" s="1"/>
  <c r="H2" i="36"/>
  <c r="D18" i="38"/>
  <c r="D26" i="38"/>
  <c r="D34" i="38"/>
  <c r="D42" i="38"/>
  <c r="D58" i="38"/>
  <c r="D66" i="38"/>
  <c r="D74" i="38"/>
  <c r="D82" i="38"/>
  <c r="D90" i="38"/>
  <c r="D98" i="38"/>
  <c r="D106" i="38"/>
  <c r="D114" i="38"/>
  <c r="D122" i="38"/>
  <c r="D130" i="38"/>
  <c r="D138" i="38"/>
  <c r="D146" i="38"/>
  <c r="D154" i="38"/>
  <c r="D19" i="38"/>
  <c r="C146" i="38"/>
  <c r="K9" i="35"/>
  <c r="V10" i="37"/>
  <c r="J4" i="37"/>
  <c r="V4" i="37"/>
  <c r="R5" i="37"/>
  <c r="R6" i="37"/>
  <c r="R7" i="37"/>
  <c r="R8" i="37"/>
  <c r="R9" i="37"/>
  <c r="R10" i="37"/>
  <c r="R11" i="37"/>
  <c r="R12" i="37"/>
  <c r="R13" i="37"/>
  <c r="R14" i="37"/>
  <c r="R15" i="37"/>
  <c r="R16" i="37"/>
  <c r="R17" i="37"/>
  <c r="R18" i="37"/>
  <c r="R19" i="37"/>
  <c r="R20" i="37"/>
  <c r="R21" i="37"/>
  <c r="R22" i="37"/>
  <c r="R23" i="37"/>
  <c r="R24" i="37"/>
  <c r="R25" i="37"/>
  <c r="R26" i="37"/>
  <c r="R27" i="37"/>
  <c r="R28" i="37"/>
  <c r="R29" i="37"/>
  <c r="R30" i="37"/>
  <c r="R31" i="37"/>
  <c r="R32" i="37"/>
  <c r="R33" i="37"/>
  <c r="R34" i="37"/>
  <c r="R35" i="37"/>
  <c r="R36" i="37"/>
  <c r="R37" i="37"/>
  <c r="R38" i="37"/>
  <c r="R39" i="37"/>
  <c r="R40" i="37"/>
  <c r="R41" i="37"/>
  <c r="R42" i="37"/>
  <c r="R43" i="37"/>
  <c r="R44" i="37"/>
  <c r="R45" i="37"/>
  <c r="R46" i="37"/>
  <c r="R47" i="37"/>
  <c r="R48" i="37"/>
  <c r="R49" i="37"/>
  <c r="R50" i="37"/>
  <c r="R51" i="37"/>
  <c r="R52" i="37"/>
  <c r="R53" i="37"/>
  <c r="R54" i="37"/>
  <c r="R55" i="37"/>
  <c r="R56" i="37"/>
  <c r="R57" i="37"/>
  <c r="R58" i="37"/>
  <c r="R59" i="37"/>
  <c r="R60" i="37"/>
  <c r="R61" i="37"/>
  <c r="R62" i="37"/>
  <c r="R63" i="37"/>
  <c r="R64" i="37"/>
  <c r="R65" i="37"/>
  <c r="R66" i="37"/>
  <c r="R67" i="37"/>
  <c r="R68" i="37"/>
  <c r="R69" i="37"/>
  <c r="R70" i="37"/>
  <c r="R71" i="37"/>
  <c r="R72" i="37"/>
  <c r="R73" i="37"/>
  <c r="R74" i="37"/>
  <c r="R75" i="37"/>
  <c r="R76" i="37"/>
  <c r="R77" i="37"/>
  <c r="R78" i="37"/>
  <c r="R79" i="37"/>
  <c r="R80" i="37"/>
  <c r="R81" i="37"/>
  <c r="R82" i="37"/>
  <c r="R83" i="37"/>
  <c r="R84" i="37"/>
  <c r="R85" i="37"/>
  <c r="R86" i="37"/>
  <c r="R87" i="37"/>
  <c r="R88" i="37"/>
  <c r="R89" i="37"/>
  <c r="R90" i="37"/>
  <c r="R91" i="37"/>
  <c r="R92" i="37"/>
  <c r="R93" i="37"/>
  <c r="R94" i="37"/>
  <c r="R95" i="37"/>
  <c r="R96" i="37"/>
  <c r="R97" i="37"/>
  <c r="R98" i="37"/>
  <c r="R99" i="37"/>
  <c r="R100" i="37"/>
  <c r="R101" i="37"/>
  <c r="R102" i="37"/>
  <c r="R103" i="37"/>
  <c r="R104" i="37"/>
  <c r="R105" i="37"/>
  <c r="R106" i="37"/>
  <c r="R107" i="37"/>
  <c r="R108" i="37"/>
  <c r="R109" i="37"/>
  <c r="R110" i="37"/>
  <c r="R111" i="37"/>
  <c r="R112" i="37"/>
  <c r="R113" i="37"/>
  <c r="R114" i="37"/>
  <c r="R115" i="37"/>
  <c r="R116" i="37"/>
  <c r="R117" i="37"/>
  <c r="R118" i="37"/>
  <c r="R119" i="37"/>
  <c r="R120" i="37"/>
  <c r="R121" i="37"/>
  <c r="R122" i="37"/>
  <c r="R123" i="37"/>
  <c r="R124" i="37"/>
  <c r="R125" i="37"/>
  <c r="R126" i="37"/>
  <c r="R127" i="37"/>
  <c r="R128" i="37"/>
  <c r="R129" i="37"/>
  <c r="R130" i="37"/>
  <c r="R131" i="37"/>
  <c r="R132" i="37"/>
  <c r="R133" i="37"/>
  <c r="R134" i="37"/>
  <c r="R135" i="37"/>
  <c r="R136" i="37"/>
  <c r="R137" i="37"/>
  <c r="R138" i="37"/>
  <c r="R139" i="37"/>
  <c r="R140" i="37"/>
  <c r="R141" i="37"/>
  <c r="R142" i="37"/>
  <c r="R143" i="37"/>
  <c r="R144" i="37"/>
  <c r="R145" i="37"/>
  <c r="R146" i="37"/>
  <c r="R147" i="37"/>
  <c r="R148" i="37"/>
  <c r="R149" i="37"/>
  <c r="R150" i="37"/>
  <c r="R151" i="37"/>
  <c r="R152" i="37"/>
  <c r="R153" i="37"/>
  <c r="R154" i="37"/>
  <c r="R4" i="37"/>
  <c r="Q6" i="37"/>
  <c r="Q7" i="37" s="1"/>
  <c r="Q8" i="37" s="1"/>
  <c r="Q9" i="37" s="1"/>
  <c r="Q10" i="37" s="1"/>
  <c r="Q11" i="37" s="1"/>
  <c r="Q12" i="37" s="1"/>
  <c r="Q13" i="37" s="1"/>
  <c r="Q14" i="37" s="1"/>
  <c r="Q15" i="37" s="1"/>
  <c r="Q16" i="37" s="1"/>
  <c r="Q17" i="37" s="1"/>
  <c r="Q18" i="37" s="1"/>
  <c r="Q19" i="37" s="1"/>
  <c r="Q20" i="37" s="1"/>
  <c r="Q21" i="37" s="1"/>
  <c r="Q22" i="37" s="1"/>
  <c r="Q23" i="37" s="1"/>
  <c r="Q24" i="37" s="1"/>
  <c r="Q25" i="37" s="1"/>
  <c r="Q26" i="37" s="1"/>
  <c r="Q27" i="37" s="1"/>
  <c r="Q28" i="37" s="1"/>
  <c r="Q29" i="37" s="1"/>
  <c r="Q30" i="37" s="1"/>
  <c r="Q31" i="37" s="1"/>
  <c r="Q32" i="37" s="1"/>
  <c r="Q33" i="37" s="1"/>
  <c r="Q34" i="37" s="1"/>
  <c r="Q35" i="37" s="1"/>
  <c r="Q36" i="37" s="1"/>
  <c r="Q37" i="37" s="1"/>
  <c r="Q38" i="37" s="1"/>
  <c r="Q39" i="37" s="1"/>
  <c r="Q40" i="37" s="1"/>
  <c r="Q41" i="37" s="1"/>
  <c r="Q42" i="37" s="1"/>
  <c r="Q43" i="37" s="1"/>
  <c r="Q44" i="37" s="1"/>
  <c r="Q45" i="37" s="1"/>
  <c r="Q46" i="37" s="1"/>
  <c r="Q47" i="37" s="1"/>
  <c r="Q48" i="37" s="1"/>
  <c r="Q49" i="37" s="1"/>
  <c r="Q50" i="37" s="1"/>
  <c r="Q51" i="37" s="1"/>
  <c r="Q52" i="37" s="1"/>
  <c r="Q53" i="37" s="1"/>
  <c r="Q54" i="37" s="1"/>
  <c r="Q55" i="37" s="1"/>
  <c r="Q56" i="37" s="1"/>
  <c r="Q57" i="37" s="1"/>
  <c r="Q58" i="37" s="1"/>
  <c r="Q59" i="37" s="1"/>
  <c r="Q60" i="37" s="1"/>
  <c r="Q61" i="37" s="1"/>
  <c r="Q62" i="37" s="1"/>
  <c r="Q63" i="37" s="1"/>
  <c r="Q64" i="37" s="1"/>
  <c r="Q65" i="37" s="1"/>
  <c r="Q66" i="37" s="1"/>
  <c r="Q67" i="37" s="1"/>
  <c r="Q68" i="37" s="1"/>
  <c r="Q69" i="37" s="1"/>
  <c r="Q70" i="37" s="1"/>
  <c r="Q71" i="37" s="1"/>
  <c r="Q72" i="37" s="1"/>
  <c r="Q73" i="37" s="1"/>
  <c r="Q74" i="37" s="1"/>
  <c r="Q75" i="37" s="1"/>
  <c r="Q76" i="37" s="1"/>
  <c r="Q77" i="37" s="1"/>
  <c r="Q78" i="37" s="1"/>
  <c r="Q79" i="37" s="1"/>
  <c r="Q80" i="37" s="1"/>
  <c r="Q81" i="37" s="1"/>
  <c r="Q82" i="37" s="1"/>
  <c r="Q83" i="37" s="1"/>
  <c r="Q84" i="37" s="1"/>
  <c r="Q85" i="37" s="1"/>
  <c r="Q86" i="37" s="1"/>
  <c r="Q87" i="37" s="1"/>
  <c r="Q88" i="37" s="1"/>
  <c r="Q89" i="37" s="1"/>
  <c r="Q90" i="37" s="1"/>
  <c r="Q91" i="37" s="1"/>
  <c r="Q92" i="37" s="1"/>
  <c r="Q93" i="37" s="1"/>
  <c r="Q94" i="37" s="1"/>
  <c r="Q95" i="37" s="1"/>
  <c r="Q96" i="37" s="1"/>
  <c r="Q97" i="37" s="1"/>
  <c r="Q98" i="37" s="1"/>
  <c r="Q99" i="37" s="1"/>
  <c r="Q100" i="37" s="1"/>
  <c r="Q101" i="37" s="1"/>
  <c r="Q102" i="37" s="1"/>
  <c r="Q103" i="37" s="1"/>
  <c r="Q104" i="37" s="1"/>
  <c r="Q105" i="37" s="1"/>
  <c r="Q106" i="37" s="1"/>
  <c r="Q107" i="37" s="1"/>
  <c r="Q108" i="37" s="1"/>
  <c r="Q109" i="37" s="1"/>
  <c r="Q110" i="37" s="1"/>
  <c r="Q111" i="37" s="1"/>
  <c r="Q112" i="37" s="1"/>
  <c r="Q113" i="37" s="1"/>
  <c r="Q114" i="37" s="1"/>
  <c r="Q115" i="37" s="1"/>
  <c r="Q116" i="37" s="1"/>
  <c r="Q117" i="37" s="1"/>
  <c r="Q118" i="37" s="1"/>
  <c r="Q119" i="37" s="1"/>
  <c r="Q120" i="37" s="1"/>
  <c r="Q121" i="37" s="1"/>
  <c r="Q122" i="37" s="1"/>
  <c r="Q123" i="37" s="1"/>
  <c r="Q124" i="37" s="1"/>
  <c r="Q125" i="37" s="1"/>
  <c r="Q126" i="37" s="1"/>
  <c r="Q127" i="37" s="1"/>
  <c r="Q128" i="37" s="1"/>
  <c r="Q129" i="37" s="1"/>
  <c r="Q130" i="37" s="1"/>
  <c r="Q131" i="37" s="1"/>
  <c r="Q132" i="37" s="1"/>
  <c r="Q133" i="37" s="1"/>
  <c r="Q134" i="37" s="1"/>
  <c r="Q135" i="37" s="1"/>
  <c r="Q136" i="37" s="1"/>
  <c r="Q137" i="37" s="1"/>
  <c r="Q138" i="37" s="1"/>
  <c r="Q139" i="37" s="1"/>
  <c r="Q140" i="37" s="1"/>
  <c r="Q141" i="37" s="1"/>
  <c r="Q142" i="37" s="1"/>
  <c r="Q143" i="37" s="1"/>
  <c r="Q144" i="37" s="1"/>
  <c r="Q145" i="37" s="1"/>
  <c r="Q146" i="37" s="1"/>
  <c r="Q147" i="37" s="1"/>
  <c r="Q148" i="37" s="1"/>
  <c r="Q149" i="37" s="1"/>
  <c r="Q150" i="37" s="1"/>
  <c r="Q151" i="37" s="1"/>
  <c r="Q152" i="37" s="1"/>
  <c r="Q153" i="37" s="1"/>
  <c r="Q154" i="37" s="1"/>
  <c r="Q5" i="37"/>
  <c r="P6" i="37"/>
  <c r="P7" i="37"/>
  <c r="P8" i="37"/>
  <c r="P9" i="37"/>
  <c r="P10" i="37"/>
  <c r="P11" i="37"/>
  <c r="P12" i="37"/>
  <c r="P13" i="37"/>
  <c r="P14" i="37"/>
  <c r="P15" i="37"/>
  <c r="P16" i="37"/>
  <c r="P17" i="37"/>
  <c r="P18" i="37"/>
  <c r="P19" i="37"/>
  <c r="P20" i="37"/>
  <c r="P21" i="37"/>
  <c r="P22" i="37"/>
  <c r="P23" i="37"/>
  <c r="P24" i="37"/>
  <c r="P25" i="37"/>
  <c r="P26" i="37"/>
  <c r="P27" i="37"/>
  <c r="P28" i="37"/>
  <c r="P29" i="37"/>
  <c r="P30" i="37"/>
  <c r="P31" i="37"/>
  <c r="P32" i="37"/>
  <c r="P33" i="37"/>
  <c r="P34" i="37"/>
  <c r="P35" i="37"/>
  <c r="P36" i="37"/>
  <c r="P37" i="37"/>
  <c r="P38" i="37"/>
  <c r="P39" i="37"/>
  <c r="P40" i="37"/>
  <c r="P41" i="37"/>
  <c r="P42" i="37"/>
  <c r="P43" i="37"/>
  <c r="P44" i="37"/>
  <c r="P45" i="37"/>
  <c r="P46" i="37"/>
  <c r="P47" i="37"/>
  <c r="P48" i="37"/>
  <c r="P49" i="37"/>
  <c r="P50" i="37"/>
  <c r="P51" i="37"/>
  <c r="P52" i="37"/>
  <c r="P53" i="37"/>
  <c r="P54" i="37"/>
  <c r="P55" i="37"/>
  <c r="P56" i="37"/>
  <c r="P57" i="37"/>
  <c r="P58" i="37"/>
  <c r="P59" i="37"/>
  <c r="P60" i="37"/>
  <c r="P61" i="37"/>
  <c r="P62" i="37"/>
  <c r="P63" i="37"/>
  <c r="P64" i="37"/>
  <c r="P65" i="37"/>
  <c r="P66" i="37"/>
  <c r="P67" i="37"/>
  <c r="P68" i="37"/>
  <c r="P69" i="37"/>
  <c r="P70" i="37"/>
  <c r="P71" i="37"/>
  <c r="P72" i="37"/>
  <c r="P73" i="37"/>
  <c r="P74" i="37"/>
  <c r="P75" i="37"/>
  <c r="P76" i="37"/>
  <c r="P77" i="37"/>
  <c r="P78" i="37"/>
  <c r="P79" i="37"/>
  <c r="P80" i="37"/>
  <c r="P81" i="37"/>
  <c r="P82" i="37"/>
  <c r="P83" i="37"/>
  <c r="P84" i="37"/>
  <c r="P85" i="37"/>
  <c r="P86" i="37"/>
  <c r="P87" i="37"/>
  <c r="P88" i="37"/>
  <c r="P89" i="37"/>
  <c r="P90" i="37"/>
  <c r="P91" i="37"/>
  <c r="P92" i="37"/>
  <c r="P93" i="37"/>
  <c r="P94" i="37"/>
  <c r="P95" i="37"/>
  <c r="P96" i="37"/>
  <c r="P97" i="37"/>
  <c r="P98" i="37"/>
  <c r="P99" i="37"/>
  <c r="P100" i="37"/>
  <c r="P101" i="37"/>
  <c r="P102" i="37"/>
  <c r="P103" i="37"/>
  <c r="P104" i="37"/>
  <c r="P105" i="37"/>
  <c r="P106" i="37"/>
  <c r="P107" i="37"/>
  <c r="P108" i="37"/>
  <c r="P109" i="37"/>
  <c r="P110" i="37"/>
  <c r="P111" i="37"/>
  <c r="P112" i="37"/>
  <c r="P113" i="37"/>
  <c r="P114" i="37"/>
  <c r="P115" i="37"/>
  <c r="P116" i="37"/>
  <c r="P117" i="37"/>
  <c r="P118" i="37"/>
  <c r="P119" i="37"/>
  <c r="P120" i="37"/>
  <c r="P121" i="37"/>
  <c r="P122" i="37"/>
  <c r="P123" i="37"/>
  <c r="P124" i="37"/>
  <c r="P125" i="37"/>
  <c r="P126" i="37"/>
  <c r="P127" i="37"/>
  <c r="P128" i="37"/>
  <c r="P129" i="37"/>
  <c r="P130" i="37"/>
  <c r="P131" i="37"/>
  <c r="P132" i="37"/>
  <c r="P133" i="37"/>
  <c r="P134" i="37"/>
  <c r="P135" i="37"/>
  <c r="P136" i="37"/>
  <c r="P137" i="37"/>
  <c r="P138" i="37"/>
  <c r="P139" i="37"/>
  <c r="P140" i="37"/>
  <c r="P141" i="37"/>
  <c r="P142" i="37"/>
  <c r="P143" i="37"/>
  <c r="P144" i="37"/>
  <c r="P145" i="37"/>
  <c r="P146" i="37"/>
  <c r="P147" i="37"/>
  <c r="P148" i="37"/>
  <c r="P149" i="37"/>
  <c r="P150" i="37"/>
  <c r="P151" i="37"/>
  <c r="P152" i="37"/>
  <c r="P153" i="37"/>
  <c r="P154" i="37"/>
  <c r="P5" i="37"/>
  <c r="O10" i="37"/>
  <c r="O11" i="37"/>
  <c r="O12" i="37"/>
  <c r="O13" i="37" s="1"/>
  <c r="O14" i="37" s="1"/>
  <c r="O9" i="37"/>
  <c r="O8" i="37"/>
  <c r="O7" i="37"/>
  <c r="O6" i="37"/>
  <c r="N5" i="37"/>
  <c r="N6" i="37"/>
  <c r="N7" i="37"/>
  <c r="N8" i="37"/>
  <c r="N9" i="37"/>
  <c r="N10" i="37"/>
  <c r="N11" i="37"/>
  <c r="N12" i="37"/>
  <c r="N13" i="37"/>
  <c r="N14" i="37"/>
  <c r="N15" i="37"/>
  <c r="N16" i="37"/>
  <c r="N17" i="37"/>
  <c r="N18" i="37"/>
  <c r="N19" i="37"/>
  <c r="N20" i="37"/>
  <c r="N21" i="37"/>
  <c r="N22" i="37"/>
  <c r="N23" i="37"/>
  <c r="N24" i="37"/>
  <c r="N25" i="37"/>
  <c r="N26" i="37"/>
  <c r="N27" i="37"/>
  <c r="N28" i="37"/>
  <c r="N29" i="37"/>
  <c r="N30" i="37"/>
  <c r="N31" i="37"/>
  <c r="N32" i="37"/>
  <c r="N33" i="37"/>
  <c r="N34" i="37"/>
  <c r="N35" i="37"/>
  <c r="N36" i="37"/>
  <c r="N37" i="37"/>
  <c r="N38" i="37"/>
  <c r="N39" i="37"/>
  <c r="N40" i="37"/>
  <c r="N41" i="37"/>
  <c r="N42" i="37"/>
  <c r="N43" i="37"/>
  <c r="N44" i="37"/>
  <c r="N45" i="37"/>
  <c r="N46" i="37"/>
  <c r="N47" i="37"/>
  <c r="N48" i="37"/>
  <c r="N49" i="37"/>
  <c r="N50" i="37"/>
  <c r="N51" i="37"/>
  <c r="N52" i="37"/>
  <c r="N53" i="37"/>
  <c r="N54" i="37"/>
  <c r="N55" i="37"/>
  <c r="N56" i="37"/>
  <c r="N57" i="37"/>
  <c r="N58" i="37"/>
  <c r="N59" i="37"/>
  <c r="N60" i="37"/>
  <c r="N61" i="37"/>
  <c r="N62" i="37"/>
  <c r="N63" i="37"/>
  <c r="N64" i="37"/>
  <c r="N65" i="37"/>
  <c r="N66" i="37"/>
  <c r="N67" i="37"/>
  <c r="N68" i="37"/>
  <c r="N69" i="37"/>
  <c r="N70" i="37"/>
  <c r="N71" i="37"/>
  <c r="N72" i="37"/>
  <c r="N73" i="37"/>
  <c r="N74" i="37"/>
  <c r="N75" i="37"/>
  <c r="N76" i="37"/>
  <c r="N77" i="37"/>
  <c r="N78" i="37"/>
  <c r="N79" i="37"/>
  <c r="N80" i="37"/>
  <c r="N81" i="37"/>
  <c r="N82" i="37"/>
  <c r="N83" i="37"/>
  <c r="N84" i="37"/>
  <c r="N85" i="37"/>
  <c r="N86" i="37"/>
  <c r="N87" i="37"/>
  <c r="N88" i="37"/>
  <c r="N89" i="37"/>
  <c r="N90" i="37"/>
  <c r="N91" i="37"/>
  <c r="N92" i="37"/>
  <c r="N93" i="37"/>
  <c r="N94" i="37"/>
  <c r="N95" i="37"/>
  <c r="N96" i="37"/>
  <c r="N97" i="37"/>
  <c r="N98" i="37"/>
  <c r="N99" i="37"/>
  <c r="N100" i="37"/>
  <c r="N101" i="37"/>
  <c r="N102" i="37"/>
  <c r="N103" i="37"/>
  <c r="N104" i="37"/>
  <c r="N105" i="37"/>
  <c r="N106" i="37"/>
  <c r="N107" i="37"/>
  <c r="N108" i="37"/>
  <c r="N109" i="37"/>
  <c r="N110" i="37"/>
  <c r="N111" i="37"/>
  <c r="N112" i="37"/>
  <c r="N113" i="37"/>
  <c r="N114" i="37"/>
  <c r="N115" i="37"/>
  <c r="N116" i="37"/>
  <c r="N117" i="37"/>
  <c r="N118" i="37"/>
  <c r="N119" i="37"/>
  <c r="N120" i="37"/>
  <c r="N121" i="37"/>
  <c r="N122" i="37"/>
  <c r="N123" i="37"/>
  <c r="N124" i="37"/>
  <c r="N125" i="37"/>
  <c r="N126" i="37"/>
  <c r="N127" i="37"/>
  <c r="N128" i="37"/>
  <c r="N129" i="37"/>
  <c r="N130" i="37"/>
  <c r="N131" i="37"/>
  <c r="N132" i="37"/>
  <c r="N133" i="37"/>
  <c r="N134" i="37"/>
  <c r="N135" i="37"/>
  <c r="N136" i="37"/>
  <c r="N137" i="37"/>
  <c r="N138" i="37"/>
  <c r="N139" i="37"/>
  <c r="N140" i="37"/>
  <c r="N141" i="37"/>
  <c r="N142" i="37"/>
  <c r="N143" i="37"/>
  <c r="N144" i="37"/>
  <c r="N145" i="37"/>
  <c r="N146" i="37"/>
  <c r="N147" i="37"/>
  <c r="N148" i="37"/>
  <c r="N149" i="37"/>
  <c r="N150" i="37"/>
  <c r="N151" i="37"/>
  <c r="N152" i="37"/>
  <c r="N153" i="37"/>
  <c r="N4" i="37"/>
  <c r="K4" i="37"/>
  <c r="K5" i="37"/>
  <c r="K6" i="37"/>
  <c r="K7" i="37"/>
  <c r="K8" i="37"/>
  <c r="K9" i="37"/>
  <c r="K10" i="37"/>
  <c r="K11" i="37"/>
  <c r="K12" i="37"/>
  <c r="J5" i="37"/>
  <c r="C7" i="37"/>
  <c r="C8" i="37"/>
  <c r="C9" i="37"/>
  <c r="C10" i="37"/>
  <c r="C11" i="37"/>
  <c r="C12" i="37"/>
  <c r="C13" i="37"/>
  <c r="C14" i="37"/>
  <c r="D14" i="37" s="1"/>
  <c r="C15" i="37"/>
  <c r="C16" i="37"/>
  <c r="C17" i="37"/>
  <c r="C18" i="37"/>
  <c r="C19" i="37"/>
  <c r="C20" i="37"/>
  <c r="C21" i="37"/>
  <c r="C22" i="37"/>
  <c r="D22" i="37" s="1"/>
  <c r="C23" i="37"/>
  <c r="C24" i="37"/>
  <c r="C25" i="37"/>
  <c r="C26" i="37"/>
  <c r="C27" i="37"/>
  <c r="C28" i="37"/>
  <c r="C29" i="37"/>
  <c r="C30" i="37"/>
  <c r="D30" i="37" s="1"/>
  <c r="C31" i="37"/>
  <c r="C32" i="37"/>
  <c r="C33" i="37"/>
  <c r="C34" i="37"/>
  <c r="C35" i="37"/>
  <c r="C36" i="37"/>
  <c r="C37" i="37"/>
  <c r="C38" i="37"/>
  <c r="D38" i="37" s="1"/>
  <c r="C39" i="37"/>
  <c r="C40" i="37"/>
  <c r="C41" i="37"/>
  <c r="C42" i="37"/>
  <c r="C43" i="37"/>
  <c r="C44" i="37"/>
  <c r="C45" i="37"/>
  <c r="C46" i="37"/>
  <c r="D46" i="37" s="1"/>
  <c r="C47" i="37"/>
  <c r="C48" i="37"/>
  <c r="C49" i="37"/>
  <c r="C50" i="37"/>
  <c r="C51" i="37"/>
  <c r="C52" i="37"/>
  <c r="C53" i="37"/>
  <c r="C54" i="37"/>
  <c r="D54" i="37" s="1"/>
  <c r="C55" i="37"/>
  <c r="C56" i="37"/>
  <c r="C57" i="37"/>
  <c r="C58" i="37"/>
  <c r="C59" i="37"/>
  <c r="C60" i="37"/>
  <c r="C61" i="37"/>
  <c r="C62" i="37"/>
  <c r="D62" i="37" s="1"/>
  <c r="C63" i="37"/>
  <c r="C64" i="37"/>
  <c r="C65" i="37"/>
  <c r="C66" i="37"/>
  <c r="C67" i="37"/>
  <c r="C68" i="37"/>
  <c r="C69" i="37"/>
  <c r="C70" i="37"/>
  <c r="D70" i="37" s="1"/>
  <c r="C71" i="37"/>
  <c r="C72" i="37"/>
  <c r="C73" i="37"/>
  <c r="C74" i="37"/>
  <c r="C75" i="37"/>
  <c r="C76" i="37"/>
  <c r="C77" i="37"/>
  <c r="C78" i="37"/>
  <c r="D78" i="37" s="1"/>
  <c r="C79" i="37"/>
  <c r="C80" i="37"/>
  <c r="C81" i="37"/>
  <c r="C82" i="37"/>
  <c r="C83" i="37"/>
  <c r="C84" i="37"/>
  <c r="C85" i="37"/>
  <c r="C86" i="37"/>
  <c r="D86" i="37" s="1"/>
  <c r="C87" i="37"/>
  <c r="C88" i="37"/>
  <c r="C89" i="37"/>
  <c r="C90" i="37"/>
  <c r="C91" i="37"/>
  <c r="C92" i="37"/>
  <c r="C93" i="37"/>
  <c r="C94" i="37"/>
  <c r="D94" i="37" s="1"/>
  <c r="C95" i="37"/>
  <c r="C96" i="37"/>
  <c r="C97" i="37"/>
  <c r="C98" i="37"/>
  <c r="C99" i="37"/>
  <c r="C100" i="37"/>
  <c r="C101" i="37"/>
  <c r="C102" i="37"/>
  <c r="D102" i="37" s="1"/>
  <c r="C103" i="37"/>
  <c r="C104" i="37"/>
  <c r="C105" i="37"/>
  <c r="C106" i="37"/>
  <c r="C107" i="37"/>
  <c r="C108" i="37"/>
  <c r="C109" i="37"/>
  <c r="C110" i="37"/>
  <c r="D110" i="37" s="1"/>
  <c r="C111" i="37"/>
  <c r="C112" i="37"/>
  <c r="C113" i="37"/>
  <c r="C114" i="37"/>
  <c r="C115" i="37"/>
  <c r="C116" i="37"/>
  <c r="C117" i="37"/>
  <c r="C118" i="37"/>
  <c r="D118" i="37" s="1"/>
  <c r="C119" i="37"/>
  <c r="C120" i="37"/>
  <c r="C121" i="37"/>
  <c r="C122" i="37"/>
  <c r="C123" i="37"/>
  <c r="C124" i="37"/>
  <c r="D124" i="37" s="1"/>
  <c r="C125" i="37"/>
  <c r="C126" i="37"/>
  <c r="D126" i="37" s="1"/>
  <c r="C127" i="37"/>
  <c r="C128" i="37"/>
  <c r="C129" i="37"/>
  <c r="C130" i="37"/>
  <c r="C131" i="37"/>
  <c r="C132" i="37"/>
  <c r="C133" i="37"/>
  <c r="C134" i="37"/>
  <c r="D134" i="37" s="1"/>
  <c r="C135" i="37"/>
  <c r="C136" i="37"/>
  <c r="C137" i="37"/>
  <c r="C138" i="37"/>
  <c r="C139" i="37"/>
  <c r="C140" i="37"/>
  <c r="C141" i="37"/>
  <c r="C142" i="37"/>
  <c r="D142" i="37" s="1"/>
  <c r="C143" i="37"/>
  <c r="C144" i="37"/>
  <c r="C145" i="37"/>
  <c r="C146" i="37"/>
  <c r="C147" i="37"/>
  <c r="C148" i="37"/>
  <c r="C149" i="37"/>
  <c r="C150" i="37"/>
  <c r="D150" i="37" s="1"/>
  <c r="C151" i="37"/>
  <c r="C152" i="37"/>
  <c r="C153" i="37"/>
  <c r="C154" i="37"/>
  <c r="C6" i="37"/>
  <c r="C5" i="37"/>
  <c r="B5" i="37"/>
  <c r="B6" i="37"/>
  <c r="B7" i="37"/>
  <c r="B8" i="37"/>
  <c r="B9" i="37"/>
  <c r="B10" i="37"/>
  <c r="D11" i="37" s="1"/>
  <c r="B11" i="37"/>
  <c r="B12" i="37"/>
  <c r="B13" i="37"/>
  <c r="B14" i="37"/>
  <c r="B15" i="37"/>
  <c r="B16" i="37"/>
  <c r="B17" i="37"/>
  <c r="B18" i="37"/>
  <c r="D19" i="37" s="1"/>
  <c r="B19" i="37"/>
  <c r="B20" i="37"/>
  <c r="B21" i="37"/>
  <c r="B22" i="37"/>
  <c r="B23" i="37"/>
  <c r="B24" i="37"/>
  <c r="B25" i="37"/>
  <c r="B26" i="37"/>
  <c r="D27" i="37" s="1"/>
  <c r="B27" i="37"/>
  <c r="B28" i="37"/>
  <c r="B29" i="37"/>
  <c r="B30" i="37"/>
  <c r="B31" i="37"/>
  <c r="B32" i="37"/>
  <c r="B33" i="37"/>
  <c r="B34" i="37"/>
  <c r="D35" i="37" s="1"/>
  <c r="B35" i="37"/>
  <c r="B36" i="37"/>
  <c r="B37" i="37"/>
  <c r="B38" i="37"/>
  <c r="B39" i="37"/>
  <c r="B40" i="37"/>
  <c r="B41" i="37"/>
  <c r="B42" i="37"/>
  <c r="D43" i="37" s="1"/>
  <c r="B43" i="37"/>
  <c r="B44" i="37"/>
  <c r="B45" i="37"/>
  <c r="B46" i="37"/>
  <c r="B47" i="37"/>
  <c r="B48" i="37"/>
  <c r="B49" i="37"/>
  <c r="B50" i="37"/>
  <c r="D51" i="37" s="1"/>
  <c r="B51" i="37"/>
  <c r="B52" i="37"/>
  <c r="B53" i="37"/>
  <c r="B54" i="37"/>
  <c r="B55" i="37"/>
  <c r="B56" i="37"/>
  <c r="B57" i="37"/>
  <c r="B58" i="37"/>
  <c r="D59" i="37" s="1"/>
  <c r="B59" i="37"/>
  <c r="B60" i="37"/>
  <c r="B61" i="37"/>
  <c r="B62" i="37"/>
  <c r="B63" i="37"/>
  <c r="B64" i="37"/>
  <c r="B65" i="37"/>
  <c r="B66" i="37"/>
  <c r="D67" i="37" s="1"/>
  <c r="B67" i="37"/>
  <c r="B68" i="37"/>
  <c r="B69" i="37"/>
  <c r="B70" i="37"/>
  <c r="B71" i="37"/>
  <c r="B72" i="37"/>
  <c r="B73" i="37"/>
  <c r="B74" i="37"/>
  <c r="D75" i="37" s="1"/>
  <c r="B75" i="37"/>
  <c r="B76" i="37"/>
  <c r="B77" i="37"/>
  <c r="B78" i="37"/>
  <c r="B79" i="37"/>
  <c r="B80" i="37"/>
  <c r="B81" i="37"/>
  <c r="B82" i="37"/>
  <c r="D83" i="37" s="1"/>
  <c r="B83" i="37"/>
  <c r="B84" i="37"/>
  <c r="B85" i="37"/>
  <c r="B86" i="37"/>
  <c r="B87" i="37"/>
  <c r="B88" i="37"/>
  <c r="B89" i="37"/>
  <c r="B90" i="37"/>
  <c r="D91" i="37" s="1"/>
  <c r="B91" i="37"/>
  <c r="B92" i="37"/>
  <c r="B93" i="37"/>
  <c r="B94" i="37"/>
  <c r="B95" i="37"/>
  <c r="B96" i="37"/>
  <c r="B97" i="37"/>
  <c r="B98" i="37"/>
  <c r="D99" i="37" s="1"/>
  <c r="B99" i="37"/>
  <c r="B100" i="37"/>
  <c r="B101" i="37"/>
  <c r="B102" i="37"/>
  <c r="B103" i="37"/>
  <c r="B104" i="37"/>
  <c r="B105" i="37"/>
  <c r="B106" i="37"/>
  <c r="D107" i="37" s="1"/>
  <c r="B107" i="37"/>
  <c r="B108" i="37"/>
  <c r="B109" i="37"/>
  <c r="B110" i="37"/>
  <c r="B111" i="37"/>
  <c r="B112" i="37"/>
  <c r="B113" i="37"/>
  <c r="B114" i="37"/>
  <c r="D115" i="37" s="1"/>
  <c r="B115" i="37"/>
  <c r="B116" i="37"/>
  <c r="B117" i="37"/>
  <c r="B118" i="37"/>
  <c r="B119" i="37"/>
  <c r="B120" i="37"/>
  <c r="B121" i="37"/>
  <c r="B122" i="37"/>
  <c r="D123" i="37" s="1"/>
  <c r="B123" i="37"/>
  <c r="B124" i="37"/>
  <c r="B125" i="37"/>
  <c r="B126" i="37"/>
  <c r="B127" i="37"/>
  <c r="B128" i="37"/>
  <c r="B129" i="37"/>
  <c r="B130" i="37"/>
  <c r="D131" i="37" s="1"/>
  <c r="B131" i="37"/>
  <c r="B132" i="37"/>
  <c r="B133" i="37"/>
  <c r="B134" i="37"/>
  <c r="B135" i="37"/>
  <c r="B136" i="37"/>
  <c r="B137" i="37"/>
  <c r="B138" i="37"/>
  <c r="D139" i="37" s="1"/>
  <c r="B139" i="37"/>
  <c r="B140" i="37"/>
  <c r="B141" i="37"/>
  <c r="B142" i="37"/>
  <c r="B143" i="37"/>
  <c r="B144" i="37"/>
  <c r="B145" i="37"/>
  <c r="B146" i="37"/>
  <c r="D147" i="37" s="1"/>
  <c r="B147" i="37"/>
  <c r="B148" i="37"/>
  <c r="B149" i="37"/>
  <c r="B150" i="37"/>
  <c r="B151" i="37"/>
  <c r="B152" i="37"/>
  <c r="B153" i="37"/>
  <c r="B4" i="37"/>
  <c r="D154" i="37"/>
  <c r="D153" i="37"/>
  <c r="D152" i="37"/>
  <c r="D151" i="37"/>
  <c r="D148" i="37"/>
  <c r="D146" i="37"/>
  <c r="D145" i="37"/>
  <c r="D144" i="37"/>
  <c r="D143" i="37"/>
  <c r="D140" i="37"/>
  <c r="D138" i="37"/>
  <c r="D137" i="37"/>
  <c r="D136" i="37"/>
  <c r="D135" i="37"/>
  <c r="D132" i="37"/>
  <c r="D130" i="37"/>
  <c r="D129" i="37"/>
  <c r="D128" i="37"/>
  <c r="D127" i="37"/>
  <c r="D122" i="37"/>
  <c r="D121" i="37"/>
  <c r="D120" i="37"/>
  <c r="D119" i="37"/>
  <c r="D116" i="37"/>
  <c r="D114" i="37"/>
  <c r="D113" i="37"/>
  <c r="D112" i="37"/>
  <c r="D111" i="37"/>
  <c r="D108" i="37"/>
  <c r="D106" i="37"/>
  <c r="D105" i="37"/>
  <c r="D104" i="37"/>
  <c r="D103" i="37"/>
  <c r="D100" i="37"/>
  <c r="D98" i="37"/>
  <c r="D97" i="37"/>
  <c r="D96" i="37"/>
  <c r="D95" i="37"/>
  <c r="D92" i="37"/>
  <c r="D90" i="37"/>
  <c r="D89" i="37"/>
  <c r="D88" i="37"/>
  <c r="D87" i="37"/>
  <c r="D84" i="37"/>
  <c r="D82" i="37"/>
  <c r="D81" i="37"/>
  <c r="D80" i="37"/>
  <c r="D79" i="37"/>
  <c r="D76" i="37"/>
  <c r="D74" i="37"/>
  <c r="D73" i="37"/>
  <c r="D72" i="37"/>
  <c r="D71" i="37"/>
  <c r="D68" i="37"/>
  <c r="D66" i="37"/>
  <c r="D65" i="37"/>
  <c r="D64" i="37"/>
  <c r="D63" i="37"/>
  <c r="D60" i="37"/>
  <c r="D58" i="37"/>
  <c r="D57" i="37"/>
  <c r="D56" i="37"/>
  <c r="D55" i="37"/>
  <c r="D52" i="37"/>
  <c r="D50" i="37"/>
  <c r="D49" i="37"/>
  <c r="D48" i="37"/>
  <c r="D47" i="37"/>
  <c r="D44" i="37"/>
  <c r="D42" i="37"/>
  <c r="D41" i="37"/>
  <c r="D40" i="37"/>
  <c r="D39" i="37"/>
  <c r="D36" i="37"/>
  <c r="D34" i="37"/>
  <c r="D33" i="37"/>
  <c r="D32" i="37"/>
  <c r="D31" i="37"/>
  <c r="D28" i="37"/>
  <c r="D26" i="37"/>
  <c r="D25" i="37"/>
  <c r="D24" i="37"/>
  <c r="D23" i="37"/>
  <c r="D20" i="37"/>
  <c r="D18" i="37"/>
  <c r="D17" i="37"/>
  <c r="D16" i="37"/>
  <c r="D15" i="37"/>
  <c r="D12" i="37"/>
  <c r="D10" i="37"/>
  <c r="D9" i="37"/>
  <c r="D8" i="37"/>
  <c r="D7" i="37"/>
  <c r="D6" i="37"/>
  <c r="D5" i="37"/>
  <c r="E5" i="37" s="1"/>
  <c r="G30" i="36"/>
  <c r="G31" i="36"/>
  <c r="G32" i="36"/>
  <c r="G33" i="36"/>
  <c r="G34" i="36"/>
  <c r="F31" i="36"/>
  <c r="F32" i="36" s="1"/>
  <c r="F33" i="36" s="1"/>
  <c r="F34" i="36" s="1"/>
  <c r="F30" i="36"/>
  <c r="E31" i="36"/>
  <c r="E32" i="36"/>
  <c r="E33" i="36"/>
  <c r="E34" i="36"/>
  <c r="E30" i="36"/>
  <c r="D30" i="36"/>
  <c r="N19" i="36"/>
  <c r="N17" i="36"/>
  <c r="L23" i="36"/>
  <c r="L22" i="36"/>
  <c r="L21" i="36"/>
  <c r="N6" i="36"/>
  <c r="N4" i="36"/>
  <c r="L9" i="36"/>
  <c r="L10" i="36"/>
  <c r="L8" i="36"/>
  <c r="C4" i="36"/>
  <c r="H15" i="36"/>
  <c r="H27" i="36"/>
  <c r="D31" i="36"/>
  <c r="D32" i="36"/>
  <c r="D33" i="36"/>
  <c r="D34" i="36"/>
  <c r="D19" i="36"/>
  <c r="D20" i="36"/>
  <c r="D21" i="36"/>
  <c r="D22" i="36"/>
  <c r="D18" i="36"/>
  <c r="E18" i="36" s="1"/>
  <c r="F18" i="36" s="1"/>
  <c r="C17" i="36"/>
  <c r="C33" i="36"/>
  <c r="C32" i="36"/>
  <c r="C31" i="36"/>
  <c r="C30" i="36"/>
  <c r="C29" i="36"/>
  <c r="C21" i="36"/>
  <c r="C20" i="36"/>
  <c r="C19" i="36"/>
  <c r="C18" i="36"/>
  <c r="E19" i="36" s="1"/>
  <c r="D6" i="36"/>
  <c r="D7" i="36"/>
  <c r="D8" i="36"/>
  <c r="D9" i="36"/>
  <c r="D5" i="36"/>
  <c r="C8" i="36"/>
  <c r="C7" i="36"/>
  <c r="C6" i="36"/>
  <c r="C5" i="36"/>
  <c r="I10" i="33"/>
  <c r="D1" i="35"/>
  <c r="C103" i="35" s="1"/>
  <c r="C135" i="35"/>
  <c r="D122" i="35"/>
  <c r="D90" i="35"/>
  <c r="C79" i="35"/>
  <c r="C57" i="35"/>
  <c r="D44" i="35"/>
  <c r="C42" i="35"/>
  <c r="C40" i="35"/>
  <c r="D29" i="35"/>
  <c r="D27" i="35"/>
  <c r="C25" i="35"/>
  <c r="C17" i="35"/>
  <c r="D12" i="35"/>
  <c r="C7" i="35"/>
  <c r="D6" i="35"/>
  <c r="D4" i="35"/>
  <c r="D3" i="35"/>
  <c r="F1" i="35"/>
  <c r="D148" i="35" s="1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E68" i="34" s="1"/>
  <c r="D69" i="34"/>
  <c r="D70" i="34"/>
  <c r="D71" i="34"/>
  <c r="D72" i="34"/>
  <c r="D73" i="34"/>
  <c r="D74" i="34"/>
  <c r="D75" i="34"/>
  <c r="D76" i="34"/>
  <c r="D77" i="34"/>
  <c r="D78" i="34"/>
  <c r="D79" i="34"/>
  <c r="D80" i="34"/>
  <c r="D81" i="34"/>
  <c r="D82" i="34"/>
  <c r="D83" i="34"/>
  <c r="D84" i="34"/>
  <c r="E84" i="34" s="1"/>
  <c r="D85" i="34"/>
  <c r="D86" i="34"/>
  <c r="D87" i="34"/>
  <c r="D88" i="34"/>
  <c r="D89" i="34"/>
  <c r="D90" i="34"/>
  <c r="D91" i="34"/>
  <c r="D92" i="34"/>
  <c r="D93" i="34"/>
  <c r="D94" i="34"/>
  <c r="D95" i="34"/>
  <c r="D96" i="34"/>
  <c r="D97" i="34"/>
  <c r="D98" i="34"/>
  <c r="D99" i="34"/>
  <c r="D100" i="34"/>
  <c r="D101" i="34"/>
  <c r="D102" i="34"/>
  <c r="D103" i="34"/>
  <c r="D104" i="34"/>
  <c r="D105" i="34"/>
  <c r="D106" i="34"/>
  <c r="D107" i="34"/>
  <c r="D108" i="34"/>
  <c r="D109" i="34"/>
  <c r="D110" i="34"/>
  <c r="D111" i="34"/>
  <c r="D112" i="34"/>
  <c r="D113" i="34"/>
  <c r="D114" i="34"/>
  <c r="D115" i="34"/>
  <c r="D116" i="34"/>
  <c r="D117" i="34"/>
  <c r="D118" i="34"/>
  <c r="D119" i="34"/>
  <c r="D120" i="34"/>
  <c r="D121" i="34"/>
  <c r="D122" i="34"/>
  <c r="D123" i="34"/>
  <c r="D124" i="34"/>
  <c r="D125" i="34"/>
  <c r="D126" i="34"/>
  <c r="D127" i="34"/>
  <c r="D128" i="34"/>
  <c r="D129" i="34"/>
  <c r="D130" i="34"/>
  <c r="D131" i="34"/>
  <c r="D132" i="34"/>
  <c r="D133" i="34"/>
  <c r="D134" i="34"/>
  <c r="D135" i="34"/>
  <c r="D136" i="34"/>
  <c r="D137" i="34"/>
  <c r="D138" i="34"/>
  <c r="D139" i="34"/>
  <c r="D140" i="34"/>
  <c r="E140" i="34" s="1"/>
  <c r="D141" i="34"/>
  <c r="D142" i="34"/>
  <c r="D143" i="34"/>
  <c r="D144" i="34"/>
  <c r="D145" i="34"/>
  <c r="D146" i="34"/>
  <c r="D147" i="34"/>
  <c r="D148" i="34"/>
  <c r="E148" i="34" s="1"/>
  <c r="D149" i="34"/>
  <c r="D150" i="34"/>
  <c r="D151" i="34"/>
  <c r="D152" i="34"/>
  <c r="D153" i="34"/>
  <c r="D1" i="34"/>
  <c r="C152" i="34"/>
  <c r="E153" i="34" s="1"/>
  <c r="C151" i="34"/>
  <c r="C150" i="34"/>
  <c r="C149" i="34"/>
  <c r="C148" i="34"/>
  <c r="C147" i="34"/>
  <c r="C146" i="34"/>
  <c r="C145" i="34"/>
  <c r="C144" i="34"/>
  <c r="C143" i="34"/>
  <c r="C142" i="34"/>
  <c r="C141" i="34"/>
  <c r="C140" i="34"/>
  <c r="C139" i="34"/>
  <c r="C138" i="34"/>
  <c r="C137" i="34"/>
  <c r="C136" i="34"/>
  <c r="C135" i="34"/>
  <c r="C134" i="34"/>
  <c r="C133" i="34"/>
  <c r="C132" i="34"/>
  <c r="C131" i="34"/>
  <c r="C130" i="34"/>
  <c r="C129" i="34"/>
  <c r="C128" i="34"/>
  <c r="C127" i="34"/>
  <c r="C126" i="34"/>
  <c r="C125" i="34"/>
  <c r="C124" i="34"/>
  <c r="C123" i="34"/>
  <c r="C122" i="34"/>
  <c r="C121" i="34"/>
  <c r="C120" i="34"/>
  <c r="C119" i="34"/>
  <c r="C118" i="34"/>
  <c r="C117" i="34"/>
  <c r="C116" i="34"/>
  <c r="C115" i="34"/>
  <c r="C114" i="34"/>
  <c r="C113" i="34"/>
  <c r="C112" i="34"/>
  <c r="C111" i="34"/>
  <c r="C110" i="34"/>
  <c r="C109" i="34"/>
  <c r="C108" i="34"/>
  <c r="C107" i="34"/>
  <c r="C106" i="34"/>
  <c r="C105" i="34"/>
  <c r="C104" i="34"/>
  <c r="C103" i="34"/>
  <c r="C102" i="34"/>
  <c r="C101" i="34"/>
  <c r="C100" i="34"/>
  <c r="C99" i="34"/>
  <c r="C98" i="34"/>
  <c r="C97" i="34"/>
  <c r="C96" i="34"/>
  <c r="C95" i="34"/>
  <c r="C94" i="34"/>
  <c r="C93" i="34"/>
  <c r="C92" i="34"/>
  <c r="C91" i="34"/>
  <c r="C90" i="34"/>
  <c r="C89" i="34"/>
  <c r="C88" i="34"/>
  <c r="C87" i="34"/>
  <c r="C86" i="34"/>
  <c r="C85" i="34"/>
  <c r="C84" i="34"/>
  <c r="C83" i="34"/>
  <c r="C82" i="34"/>
  <c r="C81" i="34"/>
  <c r="C80" i="34"/>
  <c r="C79" i="34"/>
  <c r="C78" i="34"/>
  <c r="C77" i="34"/>
  <c r="E76" i="34"/>
  <c r="C76" i="34"/>
  <c r="C75" i="34"/>
  <c r="C74" i="34"/>
  <c r="C73" i="34"/>
  <c r="C72" i="34"/>
  <c r="C71" i="34"/>
  <c r="C70" i="34"/>
  <c r="C69" i="34"/>
  <c r="C68" i="34"/>
  <c r="C67" i="34"/>
  <c r="C66" i="34"/>
  <c r="C65" i="34"/>
  <c r="C64" i="34"/>
  <c r="C63" i="34"/>
  <c r="C62" i="34"/>
  <c r="C61" i="34"/>
  <c r="C60" i="34"/>
  <c r="C59" i="34"/>
  <c r="C58" i="34"/>
  <c r="C57" i="34"/>
  <c r="C56" i="34"/>
  <c r="C55" i="34"/>
  <c r="C54" i="34"/>
  <c r="C53" i="34"/>
  <c r="C52" i="34"/>
  <c r="C51" i="34"/>
  <c r="C50" i="34"/>
  <c r="C49" i="34"/>
  <c r="C48" i="34"/>
  <c r="C47" i="34"/>
  <c r="C46" i="34"/>
  <c r="C45" i="34"/>
  <c r="C44" i="34"/>
  <c r="C43" i="34"/>
  <c r="C42" i="34"/>
  <c r="C41" i="34"/>
  <c r="C40" i="34"/>
  <c r="C39" i="34"/>
  <c r="C38" i="34"/>
  <c r="C37" i="34"/>
  <c r="C36" i="34"/>
  <c r="C35" i="34"/>
  <c r="C34" i="34"/>
  <c r="C33" i="34"/>
  <c r="C32" i="34"/>
  <c r="C31" i="34"/>
  <c r="C30" i="34"/>
  <c r="C29" i="34"/>
  <c r="C28" i="34"/>
  <c r="C27" i="34"/>
  <c r="C26" i="34"/>
  <c r="C25" i="34"/>
  <c r="C24" i="34"/>
  <c r="C23" i="34"/>
  <c r="E24" i="34" s="1"/>
  <c r="C22" i="34"/>
  <c r="C21" i="34"/>
  <c r="E20" i="34"/>
  <c r="C20" i="34"/>
  <c r="C19" i="34"/>
  <c r="C18" i="34"/>
  <c r="C17" i="34"/>
  <c r="C16" i="34"/>
  <c r="C15" i="34"/>
  <c r="E16" i="34" s="1"/>
  <c r="C14" i="34"/>
  <c r="C13" i="34"/>
  <c r="C12" i="34"/>
  <c r="C11" i="34"/>
  <c r="C10" i="34"/>
  <c r="C9" i="34"/>
  <c r="C8" i="34"/>
  <c r="E9" i="34" s="1"/>
  <c r="C7" i="34"/>
  <c r="C6" i="34"/>
  <c r="C5" i="34"/>
  <c r="E6" i="34" s="1"/>
  <c r="E4" i="34"/>
  <c r="F4" i="34" s="1"/>
  <c r="D4" i="34"/>
  <c r="C4" i="34"/>
  <c r="D3" i="34"/>
  <c r="C3" i="34"/>
  <c r="F1" i="34"/>
  <c r="E149" i="34" s="1"/>
  <c r="D8" i="33"/>
  <c r="D9" i="33"/>
  <c r="D10" i="33"/>
  <c r="D11" i="33"/>
  <c r="D12" i="33"/>
  <c r="D13" i="33"/>
  <c r="D14" i="33"/>
  <c r="E14" i="33" s="1"/>
  <c r="D15" i="33"/>
  <c r="E15" i="33" s="1"/>
  <c r="D16" i="33"/>
  <c r="D17" i="33"/>
  <c r="D18" i="33"/>
  <c r="D19" i="33"/>
  <c r="E19" i="33" s="1"/>
  <c r="D20" i="33"/>
  <c r="D21" i="33"/>
  <c r="D22" i="33"/>
  <c r="E22" i="33" s="1"/>
  <c r="D23" i="33"/>
  <c r="E23" i="33" s="1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E38" i="33" s="1"/>
  <c r="D39" i="33"/>
  <c r="E39" i="33" s="1"/>
  <c r="D40" i="33"/>
  <c r="D41" i="33"/>
  <c r="D42" i="33"/>
  <c r="D43" i="33"/>
  <c r="E43" i="33" s="1"/>
  <c r="D44" i="33"/>
  <c r="D45" i="33"/>
  <c r="D46" i="33"/>
  <c r="E46" i="33" s="1"/>
  <c r="D47" i="33"/>
  <c r="E47" i="33" s="1"/>
  <c r="D48" i="33"/>
  <c r="D49" i="33"/>
  <c r="D50" i="33"/>
  <c r="D51" i="33"/>
  <c r="D52" i="33"/>
  <c r="D53" i="33"/>
  <c r="D54" i="33"/>
  <c r="D55" i="33"/>
  <c r="E55" i="33" s="1"/>
  <c r="D56" i="33"/>
  <c r="D57" i="33"/>
  <c r="D58" i="33"/>
  <c r="D59" i="33"/>
  <c r="D60" i="33"/>
  <c r="D61" i="33"/>
  <c r="D62" i="33"/>
  <c r="E62" i="33" s="1"/>
  <c r="D63" i="33"/>
  <c r="E63" i="33" s="1"/>
  <c r="D64" i="33"/>
  <c r="D65" i="33"/>
  <c r="D66" i="33"/>
  <c r="D67" i="33"/>
  <c r="D68" i="33"/>
  <c r="D69" i="33"/>
  <c r="D70" i="33"/>
  <c r="E70" i="33" s="1"/>
  <c r="D71" i="33"/>
  <c r="E71" i="33" s="1"/>
  <c r="D72" i="33"/>
  <c r="D73" i="33"/>
  <c r="D74" i="33"/>
  <c r="D75" i="33"/>
  <c r="D76" i="33"/>
  <c r="D77" i="33"/>
  <c r="D78" i="33"/>
  <c r="D79" i="33"/>
  <c r="E79" i="33" s="1"/>
  <c r="D80" i="33"/>
  <c r="D81" i="33"/>
  <c r="D82" i="33"/>
  <c r="D83" i="33"/>
  <c r="D84" i="33"/>
  <c r="D85" i="33"/>
  <c r="D86" i="33"/>
  <c r="E86" i="33" s="1"/>
  <c r="D87" i="33"/>
  <c r="E87" i="33" s="1"/>
  <c r="D88" i="33"/>
  <c r="D89" i="33"/>
  <c r="D90" i="33"/>
  <c r="D91" i="33"/>
  <c r="D92" i="33"/>
  <c r="D93" i="33"/>
  <c r="D94" i="33"/>
  <c r="E94" i="33" s="1"/>
  <c r="D95" i="33"/>
  <c r="E95" i="33" s="1"/>
  <c r="D96" i="33"/>
  <c r="D97" i="33"/>
  <c r="D98" i="33"/>
  <c r="D99" i="33"/>
  <c r="D100" i="33"/>
  <c r="D101" i="33"/>
  <c r="D102" i="33"/>
  <c r="E102" i="33" s="1"/>
  <c r="D103" i="33"/>
  <c r="E103" i="33" s="1"/>
  <c r="D104" i="33"/>
  <c r="D105" i="33"/>
  <c r="D106" i="33"/>
  <c r="D107" i="33"/>
  <c r="D108" i="33"/>
  <c r="D109" i="33"/>
  <c r="D110" i="33"/>
  <c r="E110" i="33" s="1"/>
  <c r="D111" i="33"/>
  <c r="E111" i="33" s="1"/>
  <c r="D112" i="33"/>
  <c r="D113" i="33"/>
  <c r="D114" i="33"/>
  <c r="D115" i="33"/>
  <c r="D116" i="33"/>
  <c r="D117" i="33"/>
  <c r="D118" i="33"/>
  <c r="D119" i="33"/>
  <c r="D120" i="33"/>
  <c r="D121" i="33"/>
  <c r="D122" i="33"/>
  <c r="D123" i="33"/>
  <c r="D124" i="33"/>
  <c r="D125" i="33"/>
  <c r="D126" i="33"/>
  <c r="E126" i="33" s="1"/>
  <c r="D127" i="33"/>
  <c r="D128" i="33"/>
  <c r="D129" i="33"/>
  <c r="D130" i="33"/>
  <c r="D131" i="33"/>
  <c r="D132" i="33"/>
  <c r="D133" i="33"/>
  <c r="D134" i="33"/>
  <c r="D135" i="33"/>
  <c r="D136" i="33"/>
  <c r="D137" i="33"/>
  <c r="D138" i="33"/>
  <c r="D139" i="33"/>
  <c r="D140" i="33"/>
  <c r="D141" i="33"/>
  <c r="D142" i="33"/>
  <c r="E142" i="33" s="1"/>
  <c r="D143" i="33"/>
  <c r="D144" i="33"/>
  <c r="D145" i="33"/>
  <c r="D146" i="33"/>
  <c r="D147" i="33"/>
  <c r="D148" i="33"/>
  <c r="D149" i="33"/>
  <c r="D150" i="33"/>
  <c r="E150" i="33" s="1"/>
  <c r="D151" i="33"/>
  <c r="D152" i="33"/>
  <c r="D153" i="33"/>
  <c r="D7" i="33"/>
  <c r="D6" i="33"/>
  <c r="D5" i="33"/>
  <c r="D4" i="33"/>
  <c r="D3" i="33"/>
  <c r="E10" i="33"/>
  <c r="E11" i="33"/>
  <c r="E18" i="33"/>
  <c r="E26" i="33"/>
  <c r="E27" i="33"/>
  <c r="E34" i="33"/>
  <c r="E35" i="33"/>
  <c r="E42" i="33"/>
  <c r="E50" i="33"/>
  <c r="E51" i="33"/>
  <c r="E59" i="33"/>
  <c r="E66" i="33"/>
  <c r="E67" i="33"/>
  <c r="E74" i="33"/>
  <c r="E75" i="33"/>
  <c r="E82" i="33"/>
  <c r="E83" i="33"/>
  <c r="E90" i="33"/>
  <c r="E91" i="33"/>
  <c r="E98" i="33"/>
  <c r="E99" i="33"/>
  <c r="E105" i="33"/>
  <c r="E106" i="33"/>
  <c r="E107" i="33"/>
  <c r="E113" i="33"/>
  <c r="E123" i="33"/>
  <c r="E129" i="33"/>
  <c r="E130" i="33"/>
  <c r="E131" i="33"/>
  <c r="E138" i="33"/>
  <c r="E145" i="33"/>
  <c r="E146" i="33"/>
  <c r="F1" i="33"/>
  <c r="C4" i="33"/>
  <c r="C5" i="33"/>
  <c r="C6" i="33"/>
  <c r="C7" i="33"/>
  <c r="C8" i="33"/>
  <c r="C9" i="33"/>
  <c r="C10" i="33"/>
  <c r="C11" i="33"/>
  <c r="E12" i="33" s="1"/>
  <c r="C12" i="33"/>
  <c r="C13" i="33"/>
  <c r="C14" i="33"/>
  <c r="C15" i="33"/>
  <c r="C16" i="33"/>
  <c r="C17" i="33"/>
  <c r="C18" i="33"/>
  <c r="C19" i="33"/>
  <c r="E20" i="33" s="1"/>
  <c r="C20" i="33"/>
  <c r="C21" i="33"/>
  <c r="C22" i="33"/>
  <c r="C23" i="33"/>
  <c r="C24" i="33"/>
  <c r="C25" i="33"/>
  <c r="C26" i="33"/>
  <c r="C27" i="33"/>
  <c r="E28" i="33" s="1"/>
  <c r="C28" i="33"/>
  <c r="C29" i="33"/>
  <c r="C30" i="33"/>
  <c r="C31" i="33"/>
  <c r="C32" i="33"/>
  <c r="C33" i="33"/>
  <c r="C34" i="33"/>
  <c r="C35" i="33"/>
  <c r="E36" i="33" s="1"/>
  <c r="C36" i="33"/>
  <c r="C37" i="33"/>
  <c r="C38" i="33"/>
  <c r="C39" i="33"/>
  <c r="C40" i="33"/>
  <c r="C41" i="33"/>
  <c r="C42" i="33"/>
  <c r="C43" i="33"/>
  <c r="E44" i="33" s="1"/>
  <c r="C44" i="33"/>
  <c r="C45" i="33"/>
  <c r="C46" i="33"/>
  <c r="C47" i="33"/>
  <c r="C48" i="33"/>
  <c r="C49" i="33"/>
  <c r="C50" i="33"/>
  <c r="C51" i="33"/>
  <c r="E52" i="33" s="1"/>
  <c r="C52" i="33"/>
  <c r="C53" i="33"/>
  <c r="C54" i="33"/>
  <c r="C55" i="33"/>
  <c r="C56" i="33"/>
  <c r="C57" i="33"/>
  <c r="C58" i="33"/>
  <c r="C59" i="33"/>
  <c r="E60" i="33" s="1"/>
  <c r="C60" i="33"/>
  <c r="C61" i="33"/>
  <c r="C62" i="33"/>
  <c r="C63" i="33"/>
  <c r="C64" i="33"/>
  <c r="C65" i="33"/>
  <c r="C66" i="33"/>
  <c r="C67" i="33"/>
  <c r="E68" i="33" s="1"/>
  <c r="C68" i="33"/>
  <c r="C69" i="33"/>
  <c r="C70" i="33"/>
  <c r="C71" i="33"/>
  <c r="C72" i="33"/>
  <c r="C73" i="33"/>
  <c r="C74" i="33"/>
  <c r="C75" i="33"/>
  <c r="E76" i="33" s="1"/>
  <c r="C76" i="33"/>
  <c r="C77" i="33"/>
  <c r="C78" i="33"/>
  <c r="C79" i="33"/>
  <c r="C80" i="33"/>
  <c r="C81" i="33"/>
  <c r="C82" i="33"/>
  <c r="C83" i="33"/>
  <c r="E84" i="33" s="1"/>
  <c r="C84" i="33"/>
  <c r="C85" i="33"/>
  <c r="C86" i="33"/>
  <c r="C87" i="33"/>
  <c r="C88" i="33"/>
  <c r="C89" i="33"/>
  <c r="C90" i="33"/>
  <c r="C91" i="33"/>
  <c r="E92" i="33" s="1"/>
  <c r="C92" i="33"/>
  <c r="C93" i="33"/>
  <c r="C94" i="33"/>
  <c r="C95" i="33"/>
  <c r="C96" i="33"/>
  <c r="C97" i="33"/>
  <c r="C98" i="33"/>
  <c r="C99" i="33"/>
  <c r="E100" i="33" s="1"/>
  <c r="C100" i="33"/>
  <c r="C101" i="33"/>
  <c r="C102" i="33"/>
  <c r="C103" i="33"/>
  <c r="C104" i="33"/>
  <c r="C105" i="33"/>
  <c r="C106" i="33"/>
  <c r="C107" i="33"/>
  <c r="E108" i="33" s="1"/>
  <c r="C108" i="33"/>
  <c r="C109" i="33"/>
  <c r="C110" i="33"/>
  <c r="C111" i="33"/>
  <c r="C112" i="33"/>
  <c r="C113" i="33"/>
  <c r="C114" i="33"/>
  <c r="C115" i="33"/>
  <c r="E116" i="33" s="1"/>
  <c r="C116" i="33"/>
  <c r="C117" i="33"/>
  <c r="C118" i="33"/>
  <c r="C119" i="33"/>
  <c r="C120" i="33"/>
  <c r="C121" i="33"/>
  <c r="C122" i="33"/>
  <c r="C123" i="33"/>
  <c r="E124" i="33" s="1"/>
  <c r="C124" i="33"/>
  <c r="C125" i="33"/>
  <c r="C126" i="33"/>
  <c r="C127" i="33"/>
  <c r="C128" i="33"/>
  <c r="C129" i="33"/>
  <c r="C130" i="33"/>
  <c r="C131" i="33"/>
  <c r="E132" i="33" s="1"/>
  <c r="C132" i="33"/>
  <c r="E133" i="33" s="1"/>
  <c r="C133" i="33"/>
  <c r="C134" i="33"/>
  <c r="C135" i="33"/>
  <c r="C136" i="33"/>
  <c r="C137" i="33"/>
  <c r="C138" i="33"/>
  <c r="C139" i="33"/>
  <c r="E140" i="33" s="1"/>
  <c r="C140" i="33"/>
  <c r="E141" i="33" s="1"/>
  <c r="C141" i="33"/>
  <c r="C142" i="33"/>
  <c r="C143" i="33"/>
  <c r="C144" i="33"/>
  <c r="C145" i="33"/>
  <c r="C146" i="33"/>
  <c r="C147" i="33"/>
  <c r="E148" i="33" s="1"/>
  <c r="C148" i="33"/>
  <c r="E149" i="33" s="1"/>
  <c r="C149" i="33"/>
  <c r="C150" i="33"/>
  <c r="C151" i="33"/>
  <c r="C152" i="33"/>
  <c r="C3" i="33"/>
  <c r="E4" i="33" s="1"/>
  <c r="F4" i="33" s="1"/>
  <c r="E153" i="33"/>
  <c r="E152" i="33"/>
  <c r="E144" i="33"/>
  <c r="E136" i="33"/>
  <c r="E137" i="33"/>
  <c r="E134" i="33"/>
  <c r="E128" i="33"/>
  <c r="E125" i="33"/>
  <c r="E122" i="33"/>
  <c r="E120" i="33"/>
  <c r="E121" i="33"/>
  <c r="E118" i="33"/>
  <c r="E119" i="33"/>
  <c r="E117" i="33"/>
  <c r="E114" i="33"/>
  <c r="E115" i="33"/>
  <c r="E112" i="33"/>
  <c r="E109" i="33"/>
  <c r="E104" i="33"/>
  <c r="E101" i="33"/>
  <c r="E96" i="33"/>
  <c r="E97" i="33"/>
  <c r="E93" i="33"/>
  <c r="E88" i="33"/>
  <c r="E89" i="33"/>
  <c r="E85" i="33"/>
  <c r="E80" i="33"/>
  <c r="E81" i="33"/>
  <c r="E78" i="33"/>
  <c r="E77" i="33"/>
  <c r="E72" i="33"/>
  <c r="E73" i="33"/>
  <c r="E69" i="33"/>
  <c r="E64" i="33"/>
  <c r="E65" i="33"/>
  <c r="E61" i="33"/>
  <c r="E58" i="33"/>
  <c r="E56" i="33"/>
  <c r="E57" i="33"/>
  <c r="E54" i="33"/>
  <c r="E53" i="33"/>
  <c r="E48" i="33"/>
  <c r="E49" i="33"/>
  <c r="E45" i="33"/>
  <c r="E40" i="33"/>
  <c r="E41" i="33"/>
  <c r="E37" i="33"/>
  <c r="E32" i="33"/>
  <c r="E33" i="33"/>
  <c r="E30" i="33"/>
  <c r="E31" i="33"/>
  <c r="E29" i="33"/>
  <c r="E24" i="33"/>
  <c r="E25" i="33"/>
  <c r="E21" i="33"/>
  <c r="E16" i="33"/>
  <c r="E17" i="33"/>
  <c r="E13" i="33"/>
  <c r="E9" i="33"/>
  <c r="E7" i="33"/>
  <c r="E8" i="33"/>
  <c r="E6" i="33"/>
  <c r="E5" i="33"/>
  <c r="K9" i="31"/>
  <c r="E153" i="31"/>
  <c r="E152" i="31"/>
  <c r="E151" i="31"/>
  <c r="E150" i="31"/>
  <c r="E149" i="31"/>
  <c r="E148" i="31"/>
  <c r="E147" i="31"/>
  <c r="E146" i="31"/>
  <c r="E145" i="31"/>
  <c r="E144" i="31"/>
  <c r="E143" i="31"/>
  <c r="E142" i="31"/>
  <c r="E141" i="31"/>
  <c r="E140" i="31"/>
  <c r="E139" i="31"/>
  <c r="E138" i="31"/>
  <c r="E137" i="31"/>
  <c r="E136" i="31"/>
  <c r="E135" i="31"/>
  <c r="E134" i="31"/>
  <c r="E133" i="31"/>
  <c r="E132" i="31"/>
  <c r="E131" i="31"/>
  <c r="E130" i="31"/>
  <c r="E129" i="31"/>
  <c r="E128" i="31"/>
  <c r="E127" i="31"/>
  <c r="E126" i="31"/>
  <c r="E125" i="31"/>
  <c r="E124" i="31"/>
  <c r="E123" i="31"/>
  <c r="E122" i="31"/>
  <c r="E121" i="31"/>
  <c r="E120" i="31"/>
  <c r="E119" i="31"/>
  <c r="E118" i="31"/>
  <c r="E117" i="31"/>
  <c r="E116" i="31"/>
  <c r="E115" i="31"/>
  <c r="E114" i="31"/>
  <c r="E113" i="31"/>
  <c r="E112" i="31"/>
  <c r="E111" i="31"/>
  <c r="E110" i="31"/>
  <c r="E109" i="31"/>
  <c r="E108" i="31"/>
  <c r="E107" i="31"/>
  <c r="E106" i="31"/>
  <c r="E105" i="31"/>
  <c r="E104" i="31"/>
  <c r="E103" i="31"/>
  <c r="E102" i="31"/>
  <c r="E101" i="31"/>
  <c r="E100" i="31"/>
  <c r="E99" i="31"/>
  <c r="E98" i="31"/>
  <c r="E97" i="31"/>
  <c r="E96" i="31"/>
  <c r="E95" i="31"/>
  <c r="E94" i="31"/>
  <c r="E93" i="31"/>
  <c r="E92" i="31"/>
  <c r="E91" i="31"/>
  <c r="E90" i="31"/>
  <c r="E89" i="31"/>
  <c r="E88" i="31"/>
  <c r="E87" i="31"/>
  <c r="E86" i="31"/>
  <c r="E85" i="31"/>
  <c r="E84" i="31"/>
  <c r="E83" i="31"/>
  <c r="E82" i="31"/>
  <c r="E81" i="31"/>
  <c r="E80" i="31"/>
  <c r="E79" i="31"/>
  <c r="E78" i="31"/>
  <c r="E77" i="31"/>
  <c r="E76" i="31"/>
  <c r="E75" i="31"/>
  <c r="E74" i="31"/>
  <c r="E73" i="31"/>
  <c r="E72" i="31"/>
  <c r="E71" i="31"/>
  <c r="E70" i="31"/>
  <c r="E69" i="31"/>
  <c r="E68" i="31"/>
  <c r="E67" i="31"/>
  <c r="E66" i="31"/>
  <c r="E65" i="31"/>
  <c r="E64" i="31"/>
  <c r="E63" i="31"/>
  <c r="E62" i="31"/>
  <c r="E61" i="31"/>
  <c r="E60" i="31"/>
  <c r="E59" i="31"/>
  <c r="E58" i="31"/>
  <c r="E57" i="31"/>
  <c r="E56" i="31"/>
  <c r="E55" i="31"/>
  <c r="E54" i="31"/>
  <c r="E53" i="31"/>
  <c r="E52" i="31"/>
  <c r="E51" i="31"/>
  <c r="E50" i="31"/>
  <c r="E49" i="31"/>
  <c r="E48" i="31"/>
  <c r="E47" i="31"/>
  <c r="E46" i="31"/>
  <c r="E45" i="31"/>
  <c r="E44" i="31"/>
  <c r="E43" i="31"/>
  <c r="E42" i="31"/>
  <c r="E41" i="31"/>
  <c r="E40" i="31"/>
  <c r="E39" i="31"/>
  <c r="E38" i="31"/>
  <c r="E37" i="31"/>
  <c r="E36" i="31"/>
  <c r="E35" i="31"/>
  <c r="E34" i="31"/>
  <c r="E33" i="31"/>
  <c r="E32" i="31"/>
  <c r="E31" i="31"/>
  <c r="E30" i="31"/>
  <c r="E29" i="31"/>
  <c r="E28" i="31"/>
  <c r="E27" i="31"/>
  <c r="E26" i="31"/>
  <c r="E25" i="31"/>
  <c r="E24" i="31"/>
  <c r="E23" i="31"/>
  <c r="E22" i="31"/>
  <c r="E21" i="31"/>
  <c r="E20" i="31"/>
  <c r="E19" i="31"/>
  <c r="E18" i="31"/>
  <c r="E17" i="31"/>
  <c r="E16" i="31"/>
  <c r="E15" i="31"/>
  <c r="E14" i="31"/>
  <c r="E13" i="31"/>
  <c r="E12" i="31"/>
  <c r="E11" i="31"/>
  <c r="E10" i="31"/>
  <c r="E9" i="31"/>
  <c r="E8" i="31"/>
  <c r="E7" i="31"/>
  <c r="E5" i="31"/>
  <c r="E6" i="31"/>
  <c r="E4" i="31"/>
  <c r="F4" i="31" s="1"/>
  <c r="B37" i="21"/>
  <c r="K9" i="30"/>
  <c r="K8" i="30"/>
  <c r="D7" i="30"/>
  <c r="D8" i="30"/>
  <c r="D9" i="30"/>
  <c r="D6" i="30"/>
  <c r="D5" i="30"/>
  <c r="D2" i="30"/>
  <c r="C34" i="30"/>
  <c r="C30" i="30"/>
  <c r="C20" i="30"/>
  <c r="C19" i="30"/>
  <c r="C8" i="30"/>
  <c r="F2" i="30"/>
  <c r="D22" i="30" s="1"/>
  <c r="C21" i="30"/>
  <c r="E22" i="30" s="1"/>
  <c r="H25" i="14"/>
  <c r="N13" i="18"/>
  <c r="N12" i="18"/>
  <c r="G21" i="18"/>
  <c r="G22" i="18"/>
  <c r="G23" i="18"/>
  <c r="G24" i="18"/>
  <c r="G25" i="18"/>
  <c r="G26" i="18"/>
  <c r="G20" i="18"/>
  <c r="G4" i="18"/>
  <c r="K9" i="29"/>
  <c r="L20" i="29"/>
  <c r="K20" i="29"/>
  <c r="K21" i="29" s="1"/>
  <c r="G17" i="29"/>
  <c r="F24" i="29"/>
  <c r="G18" i="29"/>
  <c r="G19" i="29"/>
  <c r="G20" i="29"/>
  <c r="G21" i="29"/>
  <c r="G22" i="29"/>
  <c r="G23" i="29"/>
  <c r="F19" i="29"/>
  <c r="F20" i="29" s="1"/>
  <c r="F21" i="29" s="1"/>
  <c r="F22" i="29" s="1"/>
  <c r="F23" i="29" s="1"/>
  <c r="E19" i="29"/>
  <c r="E20" i="29"/>
  <c r="E21" i="29"/>
  <c r="E22" i="29"/>
  <c r="E23" i="29"/>
  <c r="D23" i="29"/>
  <c r="D22" i="29"/>
  <c r="D19" i="29"/>
  <c r="D20" i="29"/>
  <c r="D21" i="29"/>
  <c r="D18" i="29"/>
  <c r="D6" i="29"/>
  <c r="D7" i="29"/>
  <c r="E7" i="29" s="1"/>
  <c r="D8" i="29"/>
  <c r="D9" i="29"/>
  <c r="D5" i="29"/>
  <c r="F2" i="29"/>
  <c r="C22" i="29"/>
  <c r="C21" i="29"/>
  <c r="C20" i="29"/>
  <c r="C19" i="29"/>
  <c r="C18" i="29"/>
  <c r="C17" i="29"/>
  <c r="E18" i="29" s="1"/>
  <c r="F18" i="29" s="1"/>
  <c r="C8" i="29"/>
  <c r="C7" i="29"/>
  <c r="C6" i="29"/>
  <c r="C5" i="29"/>
  <c r="C4" i="29"/>
  <c r="D2" i="29"/>
  <c r="C34" i="29"/>
  <c r="C30" i="29"/>
  <c r="E8" i="29"/>
  <c r="E9" i="29"/>
  <c r="E6" i="29"/>
  <c r="E5" i="29"/>
  <c r="F5" i="29" s="1"/>
  <c r="D15" i="28"/>
  <c r="G14" i="28"/>
  <c r="E5" i="28"/>
  <c r="E6" i="28"/>
  <c r="E7" i="28"/>
  <c r="E8" i="28"/>
  <c r="E9" i="28"/>
  <c r="E10" i="28"/>
  <c r="E11" i="28"/>
  <c r="E4" i="28"/>
  <c r="F4" i="28" s="1"/>
  <c r="F5" i="28" s="1"/>
  <c r="L13" i="19"/>
  <c r="M11" i="19"/>
  <c r="K18" i="19"/>
  <c r="K21" i="19"/>
  <c r="C21" i="19"/>
  <c r="C20" i="19"/>
  <c r="C19" i="19"/>
  <c r="C18" i="19"/>
  <c r="C7" i="19"/>
  <c r="C6" i="19"/>
  <c r="C5" i="19"/>
  <c r="K16" i="6"/>
  <c r="L22" i="6" s="1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D64" i="26"/>
  <c r="D63" i="26"/>
  <c r="D62" i="26"/>
  <c r="D61" i="26"/>
  <c r="D60" i="26"/>
  <c r="D59" i="26"/>
  <c r="D58" i="26"/>
  <c r="D57" i="26"/>
  <c r="D56" i="26"/>
  <c r="D55" i="26"/>
  <c r="D54" i="26"/>
  <c r="D53" i="26"/>
  <c r="D52" i="26"/>
  <c r="D51" i="26"/>
  <c r="D50" i="26"/>
  <c r="D49" i="26"/>
  <c r="D48" i="26"/>
  <c r="D47" i="26"/>
  <c r="D46" i="26"/>
  <c r="D45" i="26"/>
  <c r="D44" i="26"/>
  <c r="D43" i="26"/>
  <c r="D42" i="26"/>
  <c r="D41" i="26"/>
  <c r="D40" i="26"/>
  <c r="D39" i="26"/>
  <c r="D38" i="26"/>
  <c r="D37" i="26"/>
  <c r="D36" i="26"/>
  <c r="D35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5" i="26"/>
  <c r="D14" i="26"/>
  <c r="D13" i="26"/>
  <c r="D12" i="26"/>
  <c r="D11" i="26"/>
  <c r="D10" i="26"/>
  <c r="D9" i="26"/>
  <c r="D8" i="26"/>
  <c r="D7" i="26"/>
  <c r="D6" i="26"/>
  <c r="D5" i="26"/>
  <c r="D4" i="26"/>
  <c r="D3" i="26"/>
  <c r="E3" i="26" s="1"/>
  <c r="V2" i="20"/>
  <c r="J4" i="20"/>
  <c r="C4" i="24"/>
  <c r="C5" i="24"/>
  <c r="C6" i="24"/>
  <c r="C7" i="24"/>
  <c r="C8" i="24"/>
  <c r="C9" i="24"/>
  <c r="C10" i="24"/>
  <c r="C11" i="24"/>
  <c r="E12" i="24" s="1"/>
  <c r="C12" i="24"/>
  <c r="C13" i="24"/>
  <c r="C14" i="24"/>
  <c r="C15" i="24"/>
  <c r="C16" i="24"/>
  <c r="C17" i="24"/>
  <c r="C18" i="24"/>
  <c r="C19" i="24"/>
  <c r="E20" i="24" s="1"/>
  <c r="C20" i="24"/>
  <c r="C21" i="24"/>
  <c r="C22" i="24"/>
  <c r="C23" i="24"/>
  <c r="C24" i="24"/>
  <c r="C25" i="24"/>
  <c r="C26" i="24"/>
  <c r="C27" i="24"/>
  <c r="E28" i="24" s="1"/>
  <c r="C28" i="24"/>
  <c r="C29" i="24"/>
  <c r="C30" i="24"/>
  <c r="C31" i="24"/>
  <c r="C32" i="24"/>
  <c r="C33" i="24"/>
  <c r="C34" i="24"/>
  <c r="C35" i="24"/>
  <c r="E36" i="24" s="1"/>
  <c r="C36" i="24"/>
  <c r="C37" i="24"/>
  <c r="C38" i="24"/>
  <c r="C39" i="24"/>
  <c r="C40" i="24"/>
  <c r="C41" i="24"/>
  <c r="C42" i="24"/>
  <c r="C43" i="24"/>
  <c r="E44" i="24" s="1"/>
  <c r="C44" i="24"/>
  <c r="C45" i="24"/>
  <c r="C46" i="24"/>
  <c r="C47" i="24"/>
  <c r="C48" i="24"/>
  <c r="C49" i="24"/>
  <c r="C50" i="24"/>
  <c r="C51" i="24"/>
  <c r="E52" i="24" s="1"/>
  <c r="C52" i="24"/>
  <c r="C53" i="24"/>
  <c r="C54" i="24"/>
  <c r="C55" i="24"/>
  <c r="C56" i="24"/>
  <c r="C57" i="24"/>
  <c r="C58" i="24"/>
  <c r="C59" i="24"/>
  <c r="E60" i="24" s="1"/>
  <c r="C60" i="24"/>
  <c r="C61" i="24"/>
  <c r="C62" i="24"/>
  <c r="C63" i="24"/>
  <c r="C64" i="24"/>
  <c r="C65" i="24"/>
  <c r="C66" i="24"/>
  <c r="C67" i="24"/>
  <c r="E68" i="24" s="1"/>
  <c r="C68" i="24"/>
  <c r="C69" i="24"/>
  <c r="C70" i="24"/>
  <c r="C71" i="24"/>
  <c r="C72" i="24"/>
  <c r="C73" i="24"/>
  <c r="C74" i="24"/>
  <c r="C75" i="24"/>
  <c r="E76" i="24" s="1"/>
  <c r="C76" i="24"/>
  <c r="C77" i="24"/>
  <c r="C78" i="24"/>
  <c r="C79" i="24"/>
  <c r="C80" i="24"/>
  <c r="C81" i="24"/>
  <c r="C82" i="24"/>
  <c r="C83" i="24"/>
  <c r="E84" i="24" s="1"/>
  <c r="C84" i="24"/>
  <c r="C85" i="24"/>
  <c r="C86" i="24"/>
  <c r="C87" i="24"/>
  <c r="C88" i="24"/>
  <c r="C89" i="24"/>
  <c r="C90" i="24"/>
  <c r="C91" i="24"/>
  <c r="E92" i="24" s="1"/>
  <c r="C92" i="24"/>
  <c r="C93" i="24"/>
  <c r="C94" i="24"/>
  <c r="C95" i="24"/>
  <c r="C96" i="24"/>
  <c r="C97" i="24"/>
  <c r="C98" i="24"/>
  <c r="C99" i="24"/>
  <c r="E100" i="24" s="1"/>
  <c r="C100" i="24"/>
  <c r="C101" i="24"/>
  <c r="C102" i="24"/>
  <c r="C103" i="24"/>
  <c r="C104" i="24"/>
  <c r="C105" i="24"/>
  <c r="C106" i="24"/>
  <c r="C107" i="24"/>
  <c r="E108" i="24" s="1"/>
  <c r="C108" i="24"/>
  <c r="C109" i="24"/>
  <c r="C110" i="24"/>
  <c r="C111" i="24"/>
  <c r="C112" i="24"/>
  <c r="C113" i="24"/>
  <c r="C114" i="24"/>
  <c r="C115" i="24"/>
  <c r="E116" i="24" s="1"/>
  <c r="C116" i="24"/>
  <c r="C117" i="24"/>
  <c r="C118" i="24"/>
  <c r="C119" i="24"/>
  <c r="C120" i="24"/>
  <c r="C121" i="24"/>
  <c r="C122" i="24"/>
  <c r="C123" i="24"/>
  <c r="E124" i="24" s="1"/>
  <c r="C124" i="24"/>
  <c r="C125" i="24"/>
  <c r="C126" i="24"/>
  <c r="C127" i="24"/>
  <c r="C128" i="24"/>
  <c r="C129" i="24"/>
  <c r="E130" i="24" s="1"/>
  <c r="C130" i="24"/>
  <c r="C131" i="24"/>
  <c r="E132" i="24" s="1"/>
  <c r="C132" i="24"/>
  <c r="C133" i="24"/>
  <c r="C134" i="24"/>
  <c r="C135" i="24"/>
  <c r="C136" i="24"/>
  <c r="C137" i="24"/>
  <c r="E138" i="24" s="1"/>
  <c r="C138" i="24"/>
  <c r="C139" i="24"/>
  <c r="E140" i="24" s="1"/>
  <c r="C140" i="24"/>
  <c r="C141" i="24"/>
  <c r="C142" i="24"/>
  <c r="C143" i="24"/>
  <c r="C144" i="24"/>
  <c r="C145" i="24"/>
  <c r="E146" i="24" s="1"/>
  <c r="C146" i="24"/>
  <c r="C147" i="24"/>
  <c r="E148" i="24" s="1"/>
  <c r="C148" i="24"/>
  <c r="C149" i="24"/>
  <c r="C150" i="24"/>
  <c r="E151" i="24" s="1"/>
  <c r="C151" i="24"/>
  <c r="C152" i="24"/>
  <c r="C3" i="24"/>
  <c r="E153" i="24"/>
  <c r="E152" i="24"/>
  <c r="E150" i="24"/>
  <c r="E149" i="24"/>
  <c r="E147" i="24"/>
  <c r="E144" i="24"/>
  <c r="E145" i="24"/>
  <c r="E142" i="24"/>
  <c r="E143" i="24"/>
  <c r="E141" i="24"/>
  <c r="E139" i="24"/>
  <c r="E136" i="24"/>
  <c r="E137" i="24"/>
  <c r="E134" i="24"/>
  <c r="E135" i="24"/>
  <c r="E133" i="24"/>
  <c r="E131" i="24"/>
  <c r="E128" i="24"/>
  <c r="E129" i="24"/>
  <c r="E126" i="24"/>
  <c r="E127" i="24"/>
  <c r="E125" i="24"/>
  <c r="E122" i="24"/>
  <c r="E123" i="24"/>
  <c r="E120" i="24"/>
  <c r="E121" i="24"/>
  <c r="E118" i="24"/>
  <c r="E119" i="24"/>
  <c r="E117" i="24"/>
  <c r="E114" i="24"/>
  <c r="E115" i="24"/>
  <c r="E112" i="24"/>
  <c r="E113" i="24"/>
  <c r="E110" i="24"/>
  <c r="E111" i="24"/>
  <c r="E109" i="24"/>
  <c r="E106" i="24"/>
  <c r="E107" i="24"/>
  <c r="E104" i="24"/>
  <c r="E105" i="24"/>
  <c r="E102" i="24"/>
  <c r="E103" i="24"/>
  <c r="E101" i="24"/>
  <c r="E98" i="24"/>
  <c r="E99" i="24"/>
  <c r="E96" i="24"/>
  <c r="E97" i="24"/>
  <c r="E94" i="24"/>
  <c r="E95" i="24"/>
  <c r="E93" i="24"/>
  <c r="E90" i="24"/>
  <c r="E91" i="24"/>
  <c r="E88" i="24"/>
  <c r="E89" i="24"/>
  <c r="E86" i="24"/>
  <c r="E87" i="24"/>
  <c r="E85" i="24"/>
  <c r="E82" i="24"/>
  <c r="E83" i="24"/>
  <c r="E80" i="24"/>
  <c r="E81" i="24"/>
  <c r="E78" i="24"/>
  <c r="E79" i="24"/>
  <c r="E77" i="24"/>
  <c r="E74" i="24"/>
  <c r="E75" i="24"/>
  <c r="E72" i="24"/>
  <c r="E73" i="24"/>
  <c r="E70" i="24"/>
  <c r="E71" i="24"/>
  <c r="E69" i="24"/>
  <c r="E66" i="24"/>
  <c r="E67" i="24"/>
  <c r="E64" i="24"/>
  <c r="E65" i="24"/>
  <c r="E62" i="24"/>
  <c r="E63" i="24"/>
  <c r="E61" i="24"/>
  <c r="E58" i="24"/>
  <c r="E59" i="24"/>
  <c r="E56" i="24"/>
  <c r="E57" i="24"/>
  <c r="E54" i="24"/>
  <c r="E55" i="24"/>
  <c r="E53" i="24"/>
  <c r="E50" i="24"/>
  <c r="E51" i="24"/>
  <c r="E48" i="24"/>
  <c r="E49" i="24"/>
  <c r="E46" i="24"/>
  <c r="E47" i="24"/>
  <c r="E45" i="24"/>
  <c r="E42" i="24"/>
  <c r="E43" i="24"/>
  <c r="E40" i="24"/>
  <c r="E41" i="24"/>
  <c r="E38" i="24"/>
  <c r="E39" i="24"/>
  <c r="E37" i="24"/>
  <c r="E34" i="24"/>
  <c r="E35" i="24"/>
  <c r="E32" i="24"/>
  <c r="E33" i="24"/>
  <c r="E30" i="24"/>
  <c r="E31" i="24"/>
  <c r="E29" i="24"/>
  <c r="E26" i="24"/>
  <c r="E27" i="24"/>
  <c r="E24" i="24"/>
  <c r="E25" i="24"/>
  <c r="E22" i="24"/>
  <c r="E23" i="24"/>
  <c r="E21" i="24"/>
  <c r="E18" i="24"/>
  <c r="E19" i="24"/>
  <c r="E16" i="24"/>
  <c r="E17" i="24"/>
  <c r="E14" i="24"/>
  <c r="E15" i="24"/>
  <c r="E13" i="24"/>
  <c r="E11" i="24"/>
  <c r="E10" i="24"/>
  <c r="E9" i="24"/>
  <c r="E8" i="24"/>
  <c r="E6" i="24"/>
  <c r="E7" i="24"/>
  <c r="E4" i="24"/>
  <c r="F4" i="24" s="1"/>
  <c r="E5" i="24"/>
  <c r="C4" i="23"/>
  <c r="C5" i="23"/>
  <c r="C6" i="23"/>
  <c r="C7" i="23"/>
  <c r="C8" i="23"/>
  <c r="C9" i="23"/>
  <c r="C10" i="23"/>
  <c r="C11" i="23"/>
  <c r="E12" i="23" s="1"/>
  <c r="C12" i="23"/>
  <c r="C13" i="23"/>
  <c r="C14" i="23"/>
  <c r="C15" i="23"/>
  <c r="C16" i="23"/>
  <c r="C17" i="23"/>
  <c r="C18" i="23"/>
  <c r="C19" i="23"/>
  <c r="E20" i="23" s="1"/>
  <c r="C20" i="23"/>
  <c r="C21" i="23"/>
  <c r="C22" i="23"/>
  <c r="C23" i="23"/>
  <c r="C24" i="23"/>
  <c r="C25" i="23"/>
  <c r="C26" i="23"/>
  <c r="C27" i="23"/>
  <c r="E28" i="23" s="1"/>
  <c r="C28" i="23"/>
  <c r="C29" i="23"/>
  <c r="C30" i="23"/>
  <c r="C31" i="23"/>
  <c r="C32" i="23"/>
  <c r="C33" i="23"/>
  <c r="C34" i="23"/>
  <c r="C35" i="23"/>
  <c r="E36" i="23" s="1"/>
  <c r="C36" i="23"/>
  <c r="C37" i="23"/>
  <c r="C38" i="23"/>
  <c r="C39" i="23"/>
  <c r="C40" i="23"/>
  <c r="C41" i="23"/>
  <c r="C42" i="23"/>
  <c r="C43" i="23"/>
  <c r="E44" i="23" s="1"/>
  <c r="C44" i="23"/>
  <c r="C45" i="23"/>
  <c r="C46" i="23"/>
  <c r="C47" i="23"/>
  <c r="C48" i="23"/>
  <c r="C49" i="23"/>
  <c r="C50" i="23"/>
  <c r="C51" i="23"/>
  <c r="E52" i="23" s="1"/>
  <c r="C52" i="23"/>
  <c r="C53" i="23"/>
  <c r="C54" i="23"/>
  <c r="C55" i="23"/>
  <c r="C56" i="23"/>
  <c r="C57" i="23"/>
  <c r="C58" i="23"/>
  <c r="C59" i="23"/>
  <c r="E60" i="23" s="1"/>
  <c r="C60" i="23"/>
  <c r="C61" i="23"/>
  <c r="C62" i="23"/>
  <c r="C63" i="23"/>
  <c r="C64" i="23"/>
  <c r="C65" i="23"/>
  <c r="C66" i="23"/>
  <c r="C67" i="23"/>
  <c r="E68" i="23" s="1"/>
  <c r="C68" i="23"/>
  <c r="C69" i="23"/>
  <c r="C70" i="23"/>
  <c r="C71" i="23"/>
  <c r="C72" i="23"/>
  <c r="C73" i="23"/>
  <c r="C74" i="23"/>
  <c r="C75" i="23"/>
  <c r="E76" i="23" s="1"/>
  <c r="C76" i="23"/>
  <c r="C77" i="23"/>
  <c r="C78" i="23"/>
  <c r="C79" i="23"/>
  <c r="C80" i="23"/>
  <c r="C81" i="23"/>
  <c r="C82" i="23"/>
  <c r="C83" i="23"/>
  <c r="E84" i="23" s="1"/>
  <c r="C84" i="23"/>
  <c r="C85" i="23"/>
  <c r="C86" i="23"/>
  <c r="C87" i="23"/>
  <c r="C88" i="23"/>
  <c r="C89" i="23"/>
  <c r="C90" i="23"/>
  <c r="C91" i="23"/>
  <c r="E92" i="23" s="1"/>
  <c r="C92" i="23"/>
  <c r="C93" i="23"/>
  <c r="C94" i="23"/>
  <c r="C95" i="23"/>
  <c r="C96" i="23"/>
  <c r="C97" i="23"/>
  <c r="C98" i="23"/>
  <c r="C99" i="23"/>
  <c r="E100" i="23" s="1"/>
  <c r="C100" i="23"/>
  <c r="C101" i="23"/>
  <c r="C102" i="23"/>
  <c r="C103" i="23"/>
  <c r="C104" i="23"/>
  <c r="C105" i="23"/>
  <c r="C106" i="23"/>
  <c r="C107" i="23"/>
  <c r="E108" i="23" s="1"/>
  <c r="C108" i="23"/>
  <c r="C109" i="23"/>
  <c r="C110" i="23"/>
  <c r="C111" i="23"/>
  <c r="C112" i="23"/>
  <c r="C113" i="23"/>
  <c r="C114" i="23"/>
  <c r="C115" i="23"/>
  <c r="E116" i="23" s="1"/>
  <c r="C116" i="23"/>
  <c r="C117" i="23"/>
  <c r="C118" i="23"/>
  <c r="C119" i="23"/>
  <c r="C120" i="23"/>
  <c r="C121" i="23"/>
  <c r="C122" i="23"/>
  <c r="C123" i="23"/>
  <c r="E124" i="23" s="1"/>
  <c r="C124" i="23"/>
  <c r="C125" i="23"/>
  <c r="C126" i="23"/>
  <c r="C127" i="23"/>
  <c r="C128" i="23"/>
  <c r="C129" i="23"/>
  <c r="C130" i="23"/>
  <c r="C131" i="23"/>
  <c r="E132" i="23" s="1"/>
  <c r="C132" i="23"/>
  <c r="C133" i="23"/>
  <c r="C134" i="23"/>
  <c r="C135" i="23"/>
  <c r="C136" i="23"/>
  <c r="C137" i="23"/>
  <c r="C138" i="23"/>
  <c r="C139" i="23"/>
  <c r="E140" i="23" s="1"/>
  <c r="C140" i="23"/>
  <c r="C141" i="23"/>
  <c r="C142" i="23"/>
  <c r="C143" i="23"/>
  <c r="C144" i="23"/>
  <c r="C145" i="23"/>
  <c r="C146" i="23"/>
  <c r="E147" i="23" s="1"/>
  <c r="C147" i="23"/>
  <c r="E148" i="23" s="1"/>
  <c r="C148" i="23"/>
  <c r="C149" i="23"/>
  <c r="C150" i="23"/>
  <c r="E151" i="23" s="1"/>
  <c r="C151" i="23"/>
  <c r="C152" i="23"/>
  <c r="C3" i="23"/>
  <c r="E153" i="23"/>
  <c r="E152" i="23"/>
  <c r="E150" i="23"/>
  <c r="E149" i="23"/>
  <c r="E146" i="23"/>
  <c r="E145" i="23"/>
  <c r="E144" i="23"/>
  <c r="E143" i="23"/>
  <c r="E142" i="23"/>
  <c r="E141" i="23"/>
  <c r="E139" i="23"/>
  <c r="E138" i="23"/>
  <c r="E137" i="23"/>
  <c r="E136" i="23"/>
  <c r="E135" i="23"/>
  <c r="E134" i="23"/>
  <c r="E133" i="23"/>
  <c r="E131" i="23"/>
  <c r="E130" i="23"/>
  <c r="E129" i="23"/>
  <c r="E128" i="23"/>
  <c r="E127" i="23"/>
  <c r="E126" i="23"/>
  <c r="E125" i="23"/>
  <c r="E123" i="23"/>
  <c r="E122" i="23"/>
  <c r="E121" i="23"/>
  <c r="E120" i="23"/>
  <c r="E119" i="23"/>
  <c r="E118" i="23"/>
  <c r="E117" i="23"/>
  <c r="E115" i="23"/>
  <c r="E114" i="23"/>
  <c r="E113" i="23"/>
  <c r="E112" i="23"/>
  <c r="E111" i="23"/>
  <c r="E110" i="23"/>
  <c r="E109" i="23"/>
  <c r="E107" i="23"/>
  <c r="E106" i="23"/>
  <c r="E105" i="23"/>
  <c r="E104" i="23"/>
  <c r="E103" i="23"/>
  <c r="E102" i="23"/>
  <c r="E101" i="23"/>
  <c r="E99" i="23"/>
  <c r="E98" i="23"/>
  <c r="E97" i="23"/>
  <c r="E96" i="23"/>
  <c r="E95" i="23"/>
  <c r="E94" i="23"/>
  <c r="E93" i="23"/>
  <c r="E91" i="23"/>
  <c r="E90" i="23"/>
  <c r="E89" i="23"/>
  <c r="E88" i="23"/>
  <c r="E87" i="23"/>
  <c r="E86" i="23"/>
  <c r="E85" i="23"/>
  <c r="E83" i="23"/>
  <c r="E82" i="23"/>
  <c r="E81" i="23"/>
  <c r="E80" i="23"/>
  <c r="E79" i="23"/>
  <c r="E78" i="23"/>
  <c r="E77" i="23"/>
  <c r="E75" i="23"/>
  <c r="E74" i="23"/>
  <c r="E73" i="23"/>
  <c r="E72" i="23"/>
  <c r="E71" i="23"/>
  <c r="E70" i="23"/>
  <c r="E69" i="23"/>
  <c r="E67" i="23"/>
  <c r="E66" i="23"/>
  <c r="E65" i="23"/>
  <c r="E64" i="23"/>
  <c r="E63" i="23"/>
  <c r="E62" i="23"/>
  <c r="E61" i="23"/>
  <c r="E59" i="23"/>
  <c r="E58" i="23"/>
  <c r="E57" i="23"/>
  <c r="E56" i="23"/>
  <c r="E55" i="23"/>
  <c r="E54" i="23"/>
  <c r="E53" i="23"/>
  <c r="E51" i="23"/>
  <c r="E50" i="23"/>
  <c r="E49" i="23"/>
  <c r="E48" i="23"/>
  <c r="E47" i="23"/>
  <c r="E46" i="23"/>
  <c r="E45" i="23"/>
  <c r="E43" i="23"/>
  <c r="E42" i="23"/>
  <c r="E41" i="23"/>
  <c r="E40" i="23"/>
  <c r="E39" i="23"/>
  <c r="E38" i="23"/>
  <c r="E37" i="23"/>
  <c r="E35" i="23"/>
  <c r="E34" i="23"/>
  <c r="E33" i="23"/>
  <c r="E32" i="23"/>
  <c r="E31" i="23"/>
  <c r="E30" i="23"/>
  <c r="E29" i="23"/>
  <c r="E27" i="23"/>
  <c r="E26" i="23"/>
  <c r="E25" i="23"/>
  <c r="E24" i="23"/>
  <c r="E23" i="23"/>
  <c r="E22" i="23"/>
  <c r="E21" i="23"/>
  <c r="E19" i="23"/>
  <c r="E18" i="23"/>
  <c r="E17" i="23"/>
  <c r="E16" i="23"/>
  <c r="E15" i="23"/>
  <c r="E14" i="23"/>
  <c r="E13" i="23"/>
  <c r="E11" i="23"/>
  <c r="E10" i="23"/>
  <c r="E9" i="23"/>
  <c r="E8" i="23"/>
  <c r="E7" i="23"/>
  <c r="E5" i="23"/>
  <c r="E6" i="23"/>
  <c r="E4" i="23"/>
  <c r="F4" i="23" s="1"/>
  <c r="C4" i="22"/>
  <c r="C5" i="22"/>
  <c r="C6" i="22"/>
  <c r="C7" i="22"/>
  <c r="C8" i="22"/>
  <c r="C9" i="22"/>
  <c r="C10" i="22"/>
  <c r="E11" i="22" s="1"/>
  <c r="C11" i="22"/>
  <c r="E12" i="22" s="1"/>
  <c r="C12" i="22"/>
  <c r="C13" i="22"/>
  <c r="C14" i="22"/>
  <c r="C15" i="22"/>
  <c r="C16" i="22"/>
  <c r="C17" i="22"/>
  <c r="C18" i="22"/>
  <c r="E19" i="22" s="1"/>
  <c r="C19" i="22"/>
  <c r="E20" i="22" s="1"/>
  <c r="C20" i="22"/>
  <c r="C21" i="22"/>
  <c r="C22" i="22"/>
  <c r="C23" i="22"/>
  <c r="C24" i="22"/>
  <c r="C25" i="22"/>
  <c r="C26" i="22"/>
  <c r="E27" i="22" s="1"/>
  <c r="C27" i="22"/>
  <c r="E28" i="22" s="1"/>
  <c r="C28" i="22"/>
  <c r="C29" i="22"/>
  <c r="C30" i="22"/>
  <c r="C31" i="22"/>
  <c r="C32" i="22"/>
  <c r="C33" i="22"/>
  <c r="C34" i="22"/>
  <c r="E35" i="22" s="1"/>
  <c r="C35" i="22"/>
  <c r="E36" i="22" s="1"/>
  <c r="C36" i="22"/>
  <c r="C37" i="22"/>
  <c r="C38" i="22"/>
  <c r="C39" i="22"/>
  <c r="C40" i="22"/>
  <c r="C41" i="22"/>
  <c r="C42" i="22"/>
  <c r="E43" i="22" s="1"/>
  <c r="C43" i="22"/>
  <c r="E44" i="22" s="1"/>
  <c r="C44" i="22"/>
  <c r="C45" i="22"/>
  <c r="C46" i="22"/>
  <c r="C47" i="22"/>
  <c r="C48" i="22"/>
  <c r="C49" i="22"/>
  <c r="C50" i="22"/>
  <c r="E51" i="22" s="1"/>
  <c r="C51" i="22"/>
  <c r="E52" i="22" s="1"/>
  <c r="C52" i="22"/>
  <c r="C53" i="22"/>
  <c r="C54" i="22"/>
  <c r="C55" i="22"/>
  <c r="C56" i="22"/>
  <c r="C57" i="22"/>
  <c r="C58" i="22"/>
  <c r="E59" i="22" s="1"/>
  <c r="C59" i="22"/>
  <c r="E60" i="22" s="1"/>
  <c r="C60" i="22"/>
  <c r="C61" i="22"/>
  <c r="C62" i="22"/>
  <c r="C63" i="22"/>
  <c r="C64" i="22"/>
  <c r="C65" i="22"/>
  <c r="C66" i="22"/>
  <c r="E67" i="22" s="1"/>
  <c r="C67" i="22"/>
  <c r="E68" i="22" s="1"/>
  <c r="C68" i="22"/>
  <c r="C69" i="22"/>
  <c r="C70" i="22"/>
  <c r="C71" i="22"/>
  <c r="C72" i="22"/>
  <c r="C73" i="22"/>
  <c r="C74" i="22"/>
  <c r="E75" i="22" s="1"/>
  <c r="C75" i="22"/>
  <c r="E76" i="22" s="1"/>
  <c r="C76" i="22"/>
  <c r="C77" i="22"/>
  <c r="C78" i="22"/>
  <c r="C79" i="22"/>
  <c r="C80" i="22"/>
  <c r="C81" i="22"/>
  <c r="C82" i="22"/>
  <c r="E83" i="22" s="1"/>
  <c r="C83" i="22"/>
  <c r="E84" i="22" s="1"/>
  <c r="C84" i="22"/>
  <c r="C85" i="22"/>
  <c r="C86" i="22"/>
  <c r="C87" i="22"/>
  <c r="C88" i="22"/>
  <c r="C89" i="22"/>
  <c r="C90" i="22"/>
  <c r="E91" i="22" s="1"/>
  <c r="C91" i="22"/>
  <c r="E92" i="22" s="1"/>
  <c r="C92" i="22"/>
  <c r="C93" i="22"/>
  <c r="C94" i="22"/>
  <c r="C95" i="22"/>
  <c r="C96" i="22"/>
  <c r="C97" i="22"/>
  <c r="C98" i="22"/>
  <c r="E99" i="22" s="1"/>
  <c r="C99" i="22"/>
  <c r="E100" i="22" s="1"/>
  <c r="C100" i="22"/>
  <c r="C101" i="22"/>
  <c r="C102" i="22"/>
  <c r="C103" i="22"/>
  <c r="C104" i="22"/>
  <c r="C105" i="22"/>
  <c r="C106" i="22"/>
  <c r="E107" i="22" s="1"/>
  <c r="C107" i="22"/>
  <c r="E108" i="22" s="1"/>
  <c r="C108" i="22"/>
  <c r="C109" i="22"/>
  <c r="C110" i="22"/>
  <c r="C111" i="22"/>
  <c r="C112" i="22"/>
  <c r="C113" i="22"/>
  <c r="C114" i="22"/>
  <c r="E115" i="22" s="1"/>
  <c r="C115" i="22"/>
  <c r="E116" i="22" s="1"/>
  <c r="C116" i="22"/>
  <c r="C117" i="22"/>
  <c r="C118" i="22"/>
  <c r="C119" i="22"/>
  <c r="C120" i="22"/>
  <c r="C121" i="22"/>
  <c r="C122" i="22"/>
  <c r="E123" i="22" s="1"/>
  <c r="C123" i="22"/>
  <c r="E124" i="22" s="1"/>
  <c r="C124" i="22"/>
  <c r="C125" i="22"/>
  <c r="C126" i="22"/>
  <c r="C127" i="22"/>
  <c r="C128" i="22"/>
  <c r="C129" i="22"/>
  <c r="C130" i="22"/>
  <c r="E131" i="22" s="1"/>
  <c r="C131" i="22"/>
  <c r="E132" i="22" s="1"/>
  <c r="C132" i="22"/>
  <c r="C133" i="22"/>
  <c r="C134" i="22"/>
  <c r="C135" i="22"/>
  <c r="C136" i="22"/>
  <c r="C137" i="22"/>
  <c r="C138" i="22"/>
  <c r="E139" i="22" s="1"/>
  <c r="C139" i="22"/>
  <c r="E140" i="22" s="1"/>
  <c r="C140" i="22"/>
  <c r="C141" i="22"/>
  <c r="C142" i="22"/>
  <c r="C143" i="22"/>
  <c r="C144" i="22"/>
  <c r="C145" i="22"/>
  <c r="E146" i="22" s="1"/>
  <c r="C146" i="22"/>
  <c r="E147" i="22" s="1"/>
  <c r="C147" i="22"/>
  <c r="E148" i="22" s="1"/>
  <c r="C148" i="22"/>
  <c r="C149" i="22"/>
  <c r="C150" i="22"/>
  <c r="C151" i="22"/>
  <c r="C152" i="22"/>
  <c r="C3" i="22"/>
  <c r="E153" i="22"/>
  <c r="E152" i="22"/>
  <c r="E151" i="22"/>
  <c r="E150" i="22"/>
  <c r="E149" i="22"/>
  <c r="E145" i="22"/>
  <c r="E144" i="22"/>
  <c r="E143" i="22"/>
  <c r="E142" i="22"/>
  <c r="E141" i="22"/>
  <c r="E138" i="22"/>
  <c r="E137" i="22"/>
  <c r="E136" i="22"/>
  <c r="E135" i="22"/>
  <c r="E134" i="22"/>
  <c r="E133" i="22"/>
  <c r="E130" i="22"/>
  <c r="E129" i="22"/>
  <c r="E128" i="22"/>
  <c r="E127" i="22"/>
  <c r="E126" i="22"/>
  <c r="E125" i="22"/>
  <c r="E122" i="22"/>
  <c r="E121" i="22"/>
  <c r="E120" i="22"/>
  <c r="E119" i="22"/>
  <c r="E118" i="22"/>
  <c r="E117" i="22"/>
  <c r="E114" i="22"/>
  <c r="E113" i="22"/>
  <c r="E112" i="22"/>
  <c r="E111" i="22"/>
  <c r="E110" i="22"/>
  <c r="E109" i="22"/>
  <c r="E106" i="22"/>
  <c r="E105" i="22"/>
  <c r="E104" i="22"/>
  <c r="E103" i="22"/>
  <c r="E102" i="22"/>
  <c r="E101" i="22"/>
  <c r="E98" i="22"/>
  <c r="E97" i="22"/>
  <c r="E96" i="22"/>
  <c r="E95" i="22"/>
  <c r="E94" i="22"/>
  <c r="E93" i="22"/>
  <c r="E90" i="22"/>
  <c r="E89" i="22"/>
  <c r="E88" i="22"/>
  <c r="E87" i="22"/>
  <c r="E86" i="22"/>
  <c r="E85" i="22"/>
  <c r="E82" i="22"/>
  <c r="E81" i="22"/>
  <c r="E80" i="22"/>
  <c r="E79" i="22"/>
  <c r="E78" i="22"/>
  <c r="E77" i="22"/>
  <c r="E74" i="22"/>
  <c r="E73" i="22"/>
  <c r="E72" i="22"/>
  <c r="E71" i="22"/>
  <c r="E70" i="22"/>
  <c r="E69" i="22"/>
  <c r="E66" i="22"/>
  <c r="E65" i="22"/>
  <c r="E64" i="22"/>
  <c r="E63" i="22"/>
  <c r="E62" i="22"/>
  <c r="E61" i="22"/>
  <c r="E58" i="22"/>
  <c r="E57" i="22"/>
  <c r="E56" i="22"/>
  <c r="E55" i="22"/>
  <c r="E54" i="22"/>
  <c r="E53" i="22"/>
  <c r="E50" i="22"/>
  <c r="E49" i="22"/>
  <c r="E48" i="22"/>
  <c r="E47" i="22"/>
  <c r="E46" i="22"/>
  <c r="E45" i="22"/>
  <c r="E42" i="22"/>
  <c r="E41" i="22"/>
  <c r="E40" i="22"/>
  <c r="E39" i="22"/>
  <c r="E38" i="22"/>
  <c r="E37" i="22"/>
  <c r="E34" i="22"/>
  <c r="E33" i="22"/>
  <c r="E32" i="22"/>
  <c r="E31" i="22"/>
  <c r="E30" i="22"/>
  <c r="E29" i="22"/>
  <c r="E26" i="22"/>
  <c r="E25" i="22"/>
  <c r="E24" i="22"/>
  <c r="E23" i="22"/>
  <c r="E22" i="22"/>
  <c r="E21" i="22"/>
  <c r="E18" i="22"/>
  <c r="E17" i="22"/>
  <c r="E16" i="22"/>
  <c r="E15" i="22"/>
  <c r="E14" i="22"/>
  <c r="E13" i="22"/>
  <c r="E10" i="22"/>
  <c r="E9" i="22"/>
  <c r="E8" i="22"/>
  <c r="E7" i="22"/>
  <c r="E6" i="22"/>
  <c r="E5" i="22"/>
  <c r="E4" i="22"/>
  <c r="F4" i="22" s="1"/>
  <c r="N23" i="21"/>
  <c r="N25" i="21" s="1"/>
  <c r="N13" i="21"/>
  <c r="N15" i="21" s="1"/>
  <c r="N5" i="21"/>
  <c r="N4" i="21"/>
  <c r="N3" i="21"/>
  <c r="L28" i="21"/>
  <c r="L29" i="21"/>
  <c r="L27" i="21"/>
  <c r="L18" i="21"/>
  <c r="L19" i="21"/>
  <c r="L17" i="21"/>
  <c r="L8" i="21"/>
  <c r="L9" i="21"/>
  <c r="L7" i="21"/>
  <c r="K28" i="21"/>
  <c r="K27" i="21"/>
  <c r="D25" i="21"/>
  <c r="D26" i="21"/>
  <c r="D27" i="21"/>
  <c r="D28" i="21"/>
  <c r="D24" i="21"/>
  <c r="K19" i="21"/>
  <c r="K18" i="21"/>
  <c r="K17" i="21"/>
  <c r="D15" i="21"/>
  <c r="D16" i="21"/>
  <c r="E16" i="21" s="1"/>
  <c r="D17" i="21"/>
  <c r="D18" i="21"/>
  <c r="D14" i="21"/>
  <c r="K8" i="21"/>
  <c r="K7" i="21"/>
  <c r="D5" i="21"/>
  <c r="D6" i="21"/>
  <c r="D7" i="21"/>
  <c r="D8" i="21"/>
  <c r="D4" i="21"/>
  <c r="C3" i="21"/>
  <c r="C4" i="21"/>
  <c r="C5" i="21"/>
  <c r="C6" i="21"/>
  <c r="C7" i="21"/>
  <c r="E4" i="21"/>
  <c r="F4" i="21" s="1"/>
  <c r="E25" i="21"/>
  <c r="E26" i="21"/>
  <c r="E27" i="21"/>
  <c r="E28" i="21"/>
  <c r="E15" i="21"/>
  <c r="E17" i="21"/>
  <c r="E18" i="21"/>
  <c r="E14" i="21"/>
  <c r="E5" i="21"/>
  <c r="E6" i="21"/>
  <c r="E7" i="21"/>
  <c r="E8" i="21"/>
  <c r="E17" i="14"/>
  <c r="F17" i="14" s="1"/>
  <c r="E4" i="14"/>
  <c r="E24" i="21"/>
  <c r="C27" i="21"/>
  <c r="C26" i="21"/>
  <c r="C25" i="21"/>
  <c r="C24" i="21"/>
  <c r="C23" i="21"/>
  <c r="C17" i="21"/>
  <c r="C16" i="21"/>
  <c r="C15" i="21"/>
  <c r="C14" i="21"/>
  <c r="C13" i="21"/>
  <c r="K5" i="20"/>
  <c r="V8" i="20"/>
  <c r="J11" i="20"/>
  <c r="J10" i="20"/>
  <c r="J17" i="20"/>
  <c r="J19" i="20"/>
  <c r="J20" i="20"/>
  <c r="J21" i="20"/>
  <c r="J22" i="20"/>
  <c r="J23" i="20"/>
  <c r="J18" i="20"/>
  <c r="I16" i="20" a="1"/>
  <c r="I16" i="20" s="1"/>
  <c r="O7" i="20"/>
  <c r="O8" i="20"/>
  <c r="O9" i="20"/>
  <c r="O10" i="20"/>
  <c r="O11" i="20"/>
  <c r="O12" i="20"/>
  <c r="O13" i="20"/>
  <c r="O14" i="20"/>
  <c r="P14" i="20" s="1"/>
  <c r="O15" i="20"/>
  <c r="O16" i="20"/>
  <c r="O17" i="20"/>
  <c r="O18" i="20"/>
  <c r="O19" i="20"/>
  <c r="O20" i="20"/>
  <c r="O21" i="20"/>
  <c r="O22" i="20"/>
  <c r="P22" i="20" s="1"/>
  <c r="O23" i="20"/>
  <c r="O24" i="20"/>
  <c r="O25" i="20"/>
  <c r="O26" i="20"/>
  <c r="O27" i="20"/>
  <c r="O28" i="20"/>
  <c r="O29" i="20"/>
  <c r="O30" i="20"/>
  <c r="P30" i="20" s="1"/>
  <c r="O31" i="20"/>
  <c r="O32" i="20"/>
  <c r="O33" i="20"/>
  <c r="O34" i="20"/>
  <c r="O35" i="20"/>
  <c r="O36" i="20"/>
  <c r="O37" i="20"/>
  <c r="O38" i="20"/>
  <c r="P38" i="20" s="1"/>
  <c r="O39" i="20"/>
  <c r="O40" i="20"/>
  <c r="O41" i="20"/>
  <c r="O42" i="20"/>
  <c r="O43" i="20"/>
  <c r="O44" i="20"/>
  <c r="O45" i="20"/>
  <c r="O46" i="20"/>
  <c r="P46" i="20" s="1"/>
  <c r="O47" i="20"/>
  <c r="O48" i="20"/>
  <c r="O49" i="20"/>
  <c r="O50" i="20"/>
  <c r="O51" i="20"/>
  <c r="O52" i="20"/>
  <c r="O53" i="20"/>
  <c r="O54" i="20"/>
  <c r="P54" i="20" s="1"/>
  <c r="O55" i="20"/>
  <c r="O56" i="20"/>
  <c r="O57" i="20"/>
  <c r="O58" i="20"/>
  <c r="O59" i="20"/>
  <c r="O60" i="20"/>
  <c r="O61" i="20"/>
  <c r="O62" i="20"/>
  <c r="P62" i="20" s="1"/>
  <c r="O63" i="20"/>
  <c r="O64" i="20"/>
  <c r="O65" i="20"/>
  <c r="O66" i="20"/>
  <c r="O67" i="20"/>
  <c r="O68" i="20"/>
  <c r="O69" i="20"/>
  <c r="O70" i="20"/>
  <c r="P70" i="20" s="1"/>
  <c r="O71" i="20"/>
  <c r="O72" i="20"/>
  <c r="O73" i="20"/>
  <c r="O74" i="20"/>
  <c r="O75" i="20"/>
  <c r="O76" i="20"/>
  <c r="O77" i="20"/>
  <c r="O78" i="20"/>
  <c r="P78" i="20" s="1"/>
  <c r="O79" i="20"/>
  <c r="O80" i="20"/>
  <c r="O81" i="20"/>
  <c r="O82" i="20"/>
  <c r="O83" i="20"/>
  <c r="O84" i="20"/>
  <c r="O85" i="20"/>
  <c r="O86" i="20"/>
  <c r="P86" i="20" s="1"/>
  <c r="O87" i="20"/>
  <c r="O88" i="20"/>
  <c r="O89" i="20"/>
  <c r="O90" i="20"/>
  <c r="O91" i="20"/>
  <c r="O92" i="20"/>
  <c r="O93" i="20"/>
  <c r="O94" i="20"/>
  <c r="P94" i="20" s="1"/>
  <c r="O95" i="20"/>
  <c r="O96" i="20"/>
  <c r="O97" i="20"/>
  <c r="O98" i="20"/>
  <c r="O99" i="20"/>
  <c r="O100" i="20"/>
  <c r="O101" i="20"/>
  <c r="O102" i="20"/>
  <c r="P102" i="20" s="1"/>
  <c r="O103" i="20"/>
  <c r="O104" i="20"/>
  <c r="O105" i="20"/>
  <c r="O106" i="20"/>
  <c r="O107" i="20"/>
  <c r="O108" i="20"/>
  <c r="O109" i="20"/>
  <c r="O110" i="20"/>
  <c r="P110" i="20" s="1"/>
  <c r="O111" i="20"/>
  <c r="O112" i="20"/>
  <c r="O113" i="20"/>
  <c r="O114" i="20"/>
  <c r="O115" i="20"/>
  <c r="O116" i="20"/>
  <c r="O117" i="20"/>
  <c r="O118" i="20"/>
  <c r="P118" i="20" s="1"/>
  <c r="O119" i="20"/>
  <c r="O120" i="20"/>
  <c r="O121" i="20"/>
  <c r="O122" i="20"/>
  <c r="O123" i="20"/>
  <c r="O124" i="20"/>
  <c r="O125" i="20"/>
  <c r="O126" i="20"/>
  <c r="P126" i="20" s="1"/>
  <c r="O127" i="20"/>
  <c r="O128" i="20"/>
  <c r="O129" i="20"/>
  <c r="O130" i="20"/>
  <c r="O131" i="20"/>
  <c r="O132" i="20"/>
  <c r="O133" i="20"/>
  <c r="O134" i="20"/>
  <c r="P134" i="20" s="1"/>
  <c r="O135" i="20"/>
  <c r="O136" i="20"/>
  <c r="O137" i="20"/>
  <c r="O138" i="20"/>
  <c r="O139" i="20"/>
  <c r="O140" i="20"/>
  <c r="O141" i="20"/>
  <c r="O142" i="20"/>
  <c r="P142" i="20" s="1"/>
  <c r="O143" i="20"/>
  <c r="O144" i="20"/>
  <c r="O145" i="20"/>
  <c r="O146" i="20"/>
  <c r="O147" i="20"/>
  <c r="O148" i="20"/>
  <c r="O149" i="20"/>
  <c r="O150" i="20"/>
  <c r="P150" i="20" s="1"/>
  <c r="O151" i="20"/>
  <c r="O152" i="20"/>
  <c r="O6" i="20"/>
  <c r="O5" i="20"/>
  <c r="O4" i="20"/>
  <c r="D3" i="20"/>
  <c r="C5" i="20"/>
  <c r="C6" i="20"/>
  <c r="C7" i="20"/>
  <c r="C8" i="20"/>
  <c r="C9" i="20"/>
  <c r="C10" i="20"/>
  <c r="C11" i="20"/>
  <c r="C12" i="20"/>
  <c r="C13" i="20"/>
  <c r="C14" i="20"/>
  <c r="D14" i="20" s="1"/>
  <c r="C15" i="20"/>
  <c r="C16" i="20"/>
  <c r="C17" i="20"/>
  <c r="C18" i="20"/>
  <c r="C19" i="20"/>
  <c r="C20" i="20"/>
  <c r="C21" i="20"/>
  <c r="C22" i="20"/>
  <c r="D22" i="20" s="1"/>
  <c r="C23" i="20"/>
  <c r="C24" i="20"/>
  <c r="C25" i="20"/>
  <c r="C26" i="20"/>
  <c r="C27" i="20"/>
  <c r="C28" i="20"/>
  <c r="C29" i="20"/>
  <c r="C30" i="20"/>
  <c r="D30" i="20" s="1"/>
  <c r="C31" i="20"/>
  <c r="C32" i="20"/>
  <c r="C33" i="20"/>
  <c r="C34" i="20"/>
  <c r="C35" i="20"/>
  <c r="C36" i="20"/>
  <c r="C37" i="20"/>
  <c r="C38" i="20"/>
  <c r="D38" i="20" s="1"/>
  <c r="C39" i="20"/>
  <c r="C40" i="20"/>
  <c r="C41" i="20"/>
  <c r="C42" i="20"/>
  <c r="C43" i="20"/>
  <c r="C44" i="20"/>
  <c r="C45" i="20"/>
  <c r="C46" i="20"/>
  <c r="D46" i="20" s="1"/>
  <c r="C47" i="20"/>
  <c r="C48" i="20"/>
  <c r="C49" i="20"/>
  <c r="C50" i="20"/>
  <c r="C51" i="20"/>
  <c r="C52" i="20"/>
  <c r="C53" i="20"/>
  <c r="C54" i="20"/>
  <c r="D54" i="20" s="1"/>
  <c r="C55" i="20"/>
  <c r="C56" i="20"/>
  <c r="C57" i="20"/>
  <c r="C58" i="20"/>
  <c r="C59" i="20"/>
  <c r="C60" i="20"/>
  <c r="C61" i="20"/>
  <c r="C62" i="20"/>
  <c r="D62" i="20" s="1"/>
  <c r="C63" i="20"/>
  <c r="C64" i="20"/>
  <c r="C65" i="20"/>
  <c r="C66" i="20"/>
  <c r="C67" i="20"/>
  <c r="C68" i="20"/>
  <c r="C69" i="20"/>
  <c r="C70" i="20"/>
  <c r="D70" i="20" s="1"/>
  <c r="C71" i="20"/>
  <c r="C72" i="20"/>
  <c r="C73" i="20"/>
  <c r="C74" i="20"/>
  <c r="C75" i="20"/>
  <c r="C76" i="20"/>
  <c r="C77" i="20"/>
  <c r="C78" i="20"/>
  <c r="D78" i="20" s="1"/>
  <c r="C79" i="20"/>
  <c r="C80" i="20"/>
  <c r="C81" i="20"/>
  <c r="C82" i="20"/>
  <c r="C83" i="20"/>
  <c r="C84" i="20"/>
  <c r="C85" i="20"/>
  <c r="C86" i="20"/>
  <c r="D86" i="20" s="1"/>
  <c r="C87" i="20"/>
  <c r="C88" i="20"/>
  <c r="C89" i="20"/>
  <c r="C90" i="20"/>
  <c r="C91" i="20"/>
  <c r="C92" i="20"/>
  <c r="C93" i="20"/>
  <c r="C94" i="20"/>
  <c r="D94" i="20" s="1"/>
  <c r="C95" i="20"/>
  <c r="C96" i="20"/>
  <c r="C97" i="20"/>
  <c r="C98" i="20"/>
  <c r="C99" i="20"/>
  <c r="C100" i="20"/>
  <c r="C101" i="20"/>
  <c r="C102" i="20"/>
  <c r="D102" i="20" s="1"/>
  <c r="C103" i="20"/>
  <c r="C104" i="20"/>
  <c r="C105" i="20"/>
  <c r="C106" i="20"/>
  <c r="C107" i="20"/>
  <c r="C108" i="20"/>
  <c r="C109" i="20"/>
  <c r="C110" i="20"/>
  <c r="D110" i="20" s="1"/>
  <c r="C111" i="20"/>
  <c r="C112" i="20"/>
  <c r="C113" i="20"/>
  <c r="C114" i="20"/>
  <c r="C115" i="20"/>
  <c r="C116" i="20"/>
  <c r="C117" i="20"/>
  <c r="C118" i="20"/>
  <c r="D118" i="20" s="1"/>
  <c r="C119" i="20"/>
  <c r="C120" i="20"/>
  <c r="C121" i="20"/>
  <c r="C122" i="20"/>
  <c r="C123" i="20"/>
  <c r="C124" i="20"/>
  <c r="C125" i="20"/>
  <c r="C126" i="20"/>
  <c r="D126" i="20" s="1"/>
  <c r="C127" i="20"/>
  <c r="C128" i="20"/>
  <c r="C129" i="20"/>
  <c r="C130" i="20"/>
  <c r="D130" i="20" s="1"/>
  <c r="C131" i="20"/>
  <c r="C132" i="20"/>
  <c r="C133" i="20"/>
  <c r="C134" i="20"/>
  <c r="D134" i="20" s="1"/>
  <c r="C135" i="20"/>
  <c r="D135" i="20" s="1"/>
  <c r="C136" i="20"/>
  <c r="C137" i="20"/>
  <c r="C138" i="20"/>
  <c r="D138" i="20" s="1"/>
  <c r="C139" i="20"/>
  <c r="C140" i="20"/>
  <c r="C141" i="20"/>
  <c r="C142" i="20"/>
  <c r="D142" i="20" s="1"/>
  <c r="C143" i="20"/>
  <c r="D143" i="20" s="1"/>
  <c r="C144" i="20"/>
  <c r="C145" i="20"/>
  <c r="C146" i="20"/>
  <c r="D146" i="20" s="1"/>
  <c r="C147" i="20"/>
  <c r="C148" i="20"/>
  <c r="C149" i="20"/>
  <c r="C150" i="20"/>
  <c r="D150" i="20" s="1"/>
  <c r="C151" i="20"/>
  <c r="D151" i="20" s="1"/>
  <c r="C152" i="20"/>
  <c r="C4" i="20"/>
  <c r="D152" i="20"/>
  <c r="D149" i="20"/>
  <c r="D148" i="20"/>
  <c r="D147" i="20"/>
  <c r="D145" i="20"/>
  <c r="D144" i="20"/>
  <c r="D141" i="20"/>
  <c r="D140" i="20"/>
  <c r="D139" i="20"/>
  <c r="D137" i="20"/>
  <c r="D136" i="20"/>
  <c r="D133" i="20"/>
  <c r="D132" i="20"/>
  <c r="D131" i="20"/>
  <c r="D129" i="20"/>
  <c r="D128" i="20"/>
  <c r="D127" i="20"/>
  <c r="D125" i="20"/>
  <c r="D124" i="20"/>
  <c r="D123" i="20"/>
  <c r="D122" i="20"/>
  <c r="D121" i="20"/>
  <c r="D120" i="20"/>
  <c r="D119" i="20"/>
  <c r="D117" i="20"/>
  <c r="D116" i="20"/>
  <c r="D115" i="20"/>
  <c r="D114" i="20"/>
  <c r="D113" i="20"/>
  <c r="D112" i="20"/>
  <c r="D111" i="20"/>
  <c r="D109" i="20"/>
  <c r="D108" i="20"/>
  <c r="D107" i="20"/>
  <c r="D106" i="20"/>
  <c r="D105" i="20"/>
  <c r="D104" i="20"/>
  <c r="D103" i="20"/>
  <c r="D101" i="20"/>
  <c r="D100" i="20"/>
  <c r="D99" i="20"/>
  <c r="D98" i="20"/>
  <c r="D97" i="20"/>
  <c r="D96" i="20"/>
  <c r="D95" i="20"/>
  <c r="D93" i="20"/>
  <c r="D92" i="20"/>
  <c r="D91" i="20"/>
  <c r="D90" i="20"/>
  <c r="D89" i="20"/>
  <c r="D88" i="20"/>
  <c r="D87" i="20"/>
  <c r="D85" i="20"/>
  <c r="D84" i="20"/>
  <c r="D83" i="20"/>
  <c r="D82" i="20"/>
  <c r="D81" i="20"/>
  <c r="D80" i="20"/>
  <c r="D79" i="20"/>
  <c r="D77" i="20"/>
  <c r="D76" i="20"/>
  <c r="D75" i="20"/>
  <c r="D74" i="20"/>
  <c r="D73" i="20"/>
  <c r="D72" i="20"/>
  <c r="D71" i="20"/>
  <c r="D69" i="20"/>
  <c r="D68" i="20"/>
  <c r="D67" i="20"/>
  <c r="D66" i="20"/>
  <c r="D65" i="20"/>
  <c r="D64" i="20"/>
  <c r="D63" i="20"/>
  <c r="D61" i="20"/>
  <c r="D60" i="20"/>
  <c r="D59" i="20"/>
  <c r="D58" i="20"/>
  <c r="D57" i="20"/>
  <c r="D56" i="20"/>
  <c r="D55" i="20"/>
  <c r="D53" i="20"/>
  <c r="D52" i="20"/>
  <c r="D51" i="20"/>
  <c r="D50" i="20"/>
  <c r="D49" i="20"/>
  <c r="D48" i="20"/>
  <c r="D47" i="20"/>
  <c r="D45" i="20"/>
  <c r="D44" i="20"/>
  <c r="D43" i="20"/>
  <c r="D42" i="20"/>
  <c r="D41" i="20"/>
  <c r="D40" i="20"/>
  <c r="D39" i="20"/>
  <c r="D37" i="20"/>
  <c r="D36" i="20"/>
  <c r="D35" i="20"/>
  <c r="D34" i="20"/>
  <c r="D33" i="20"/>
  <c r="D32" i="20"/>
  <c r="D31" i="20"/>
  <c r="D29" i="20"/>
  <c r="D28" i="20"/>
  <c r="D27" i="20"/>
  <c r="D26" i="20"/>
  <c r="D25" i="20"/>
  <c r="D24" i="20"/>
  <c r="D23" i="20"/>
  <c r="D21" i="20"/>
  <c r="D20" i="20"/>
  <c r="D19" i="20"/>
  <c r="D18" i="20"/>
  <c r="D17" i="20"/>
  <c r="D16" i="20"/>
  <c r="D15" i="20"/>
  <c r="D13" i="20"/>
  <c r="D12" i="20"/>
  <c r="D11" i="20"/>
  <c r="D10" i="20"/>
  <c r="D9" i="20"/>
  <c r="D8" i="20"/>
  <c r="D7" i="20"/>
  <c r="D6" i="20"/>
  <c r="D5" i="20"/>
  <c r="D4" i="20"/>
  <c r="E3" i="20"/>
  <c r="P152" i="20"/>
  <c r="P151" i="20"/>
  <c r="P149" i="20"/>
  <c r="P148" i="20"/>
  <c r="P147" i="20"/>
  <c r="P146" i="20"/>
  <c r="P145" i="20"/>
  <c r="P144" i="20"/>
  <c r="P143" i="20"/>
  <c r="P141" i="20"/>
  <c r="P140" i="20"/>
  <c r="P139" i="20"/>
  <c r="P138" i="20"/>
  <c r="P137" i="20"/>
  <c r="P136" i="20"/>
  <c r="P135" i="20"/>
  <c r="P133" i="20"/>
  <c r="P132" i="20"/>
  <c r="P131" i="20"/>
  <c r="P130" i="20"/>
  <c r="P129" i="20"/>
  <c r="P128" i="20"/>
  <c r="P127" i="20"/>
  <c r="P125" i="20"/>
  <c r="P124" i="20"/>
  <c r="P123" i="20"/>
  <c r="P122" i="20"/>
  <c r="P121" i="20"/>
  <c r="P120" i="20"/>
  <c r="P119" i="20"/>
  <c r="P117" i="20"/>
  <c r="P116" i="20"/>
  <c r="P115" i="20"/>
  <c r="P114" i="20"/>
  <c r="P113" i="20"/>
  <c r="P112" i="20"/>
  <c r="P111" i="20"/>
  <c r="P109" i="20"/>
  <c r="P108" i="20"/>
  <c r="P107" i="20"/>
  <c r="P106" i="20"/>
  <c r="P105" i="20"/>
  <c r="P104" i="20"/>
  <c r="P103" i="20"/>
  <c r="P101" i="20"/>
  <c r="P100" i="20"/>
  <c r="P99" i="20"/>
  <c r="P98" i="20"/>
  <c r="P97" i="20"/>
  <c r="P96" i="20"/>
  <c r="P95" i="20"/>
  <c r="P93" i="20"/>
  <c r="P92" i="20"/>
  <c r="P91" i="20"/>
  <c r="P90" i="20"/>
  <c r="P89" i="20"/>
  <c r="P88" i="20"/>
  <c r="P87" i="20"/>
  <c r="P85" i="20"/>
  <c r="P84" i="20"/>
  <c r="P83" i="20"/>
  <c r="P82" i="20"/>
  <c r="P81" i="20"/>
  <c r="P80" i="20"/>
  <c r="P79" i="20"/>
  <c r="P77" i="20"/>
  <c r="P76" i="20"/>
  <c r="P75" i="20"/>
  <c r="P74" i="20"/>
  <c r="P73" i="20"/>
  <c r="P72" i="20"/>
  <c r="P71" i="20"/>
  <c r="P69" i="20"/>
  <c r="P68" i="20"/>
  <c r="P67" i="20"/>
  <c r="P66" i="20"/>
  <c r="P65" i="20"/>
  <c r="P64" i="20"/>
  <c r="P63" i="20"/>
  <c r="P61" i="20"/>
  <c r="P60" i="20"/>
  <c r="P59" i="20"/>
  <c r="P58" i="20"/>
  <c r="P57" i="20"/>
  <c r="P56" i="20"/>
  <c r="P55" i="20"/>
  <c r="P53" i="20"/>
  <c r="P52" i="20"/>
  <c r="P51" i="20"/>
  <c r="P50" i="20"/>
  <c r="P49" i="20"/>
  <c r="P48" i="20"/>
  <c r="P47" i="20"/>
  <c r="P45" i="20"/>
  <c r="P44" i="20"/>
  <c r="P43" i="20"/>
  <c r="P42" i="20"/>
  <c r="P41" i="20"/>
  <c r="P40" i="20"/>
  <c r="P39" i="20"/>
  <c r="P37" i="20"/>
  <c r="P36" i="20"/>
  <c r="P35" i="20"/>
  <c r="P34" i="20"/>
  <c r="P33" i="20"/>
  <c r="P32" i="20"/>
  <c r="P31" i="20"/>
  <c r="P29" i="20"/>
  <c r="P28" i="20"/>
  <c r="P27" i="20"/>
  <c r="P26" i="20"/>
  <c r="P25" i="20"/>
  <c r="P24" i="20"/>
  <c r="P23" i="20"/>
  <c r="P21" i="20"/>
  <c r="P20" i="20"/>
  <c r="P19" i="20"/>
  <c r="P18" i="20"/>
  <c r="P17" i="20"/>
  <c r="P16" i="20"/>
  <c r="P15" i="20"/>
  <c r="P13" i="20"/>
  <c r="P12" i="20"/>
  <c r="P11" i="20"/>
  <c r="P10" i="20"/>
  <c r="P9" i="20"/>
  <c r="P8" i="20"/>
  <c r="P7" i="20"/>
  <c r="P6" i="20"/>
  <c r="P5" i="20"/>
  <c r="P4" i="20"/>
  <c r="P3" i="20"/>
  <c r="Q3" i="20" s="1"/>
  <c r="D2" i="19"/>
  <c r="E20" i="19"/>
  <c r="E23" i="19"/>
  <c r="D23" i="19"/>
  <c r="C22" i="19"/>
  <c r="D22" i="19"/>
  <c r="D21" i="19"/>
  <c r="D20" i="19"/>
  <c r="D19" i="19"/>
  <c r="D15" i="19"/>
  <c r="D7" i="19"/>
  <c r="D8" i="19"/>
  <c r="D9" i="19"/>
  <c r="D6" i="19"/>
  <c r="L7" i="18"/>
  <c r="C5" i="18"/>
  <c r="C6" i="18"/>
  <c r="C25" i="18"/>
  <c r="C24" i="18"/>
  <c r="C23" i="18"/>
  <c r="E26" i="18"/>
  <c r="C22" i="18"/>
  <c r="D21" i="18"/>
  <c r="C21" i="18"/>
  <c r="C20" i="18"/>
  <c r="K12" i="6"/>
  <c r="D5" i="18"/>
  <c r="C8" i="18"/>
  <c r="C9" i="18"/>
  <c r="C7" i="18"/>
  <c r="C4" i="18"/>
  <c r="D19" i="17"/>
  <c r="C22" i="17"/>
  <c r="C21" i="17"/>
  <c r="E22" i="17" s="1"/>
  <c r="C20" i="17"/>
  <c r="E21" i="17" s="1"/>
  <c r="C19" i="17"/>
  <c r="E20" i="17" s="1"/>
  <c r="D23" i="17"/>
  <c r="D22" i="17"/>
  <c r="D21" i="17"/>
  <c r="D20" i="17"/>
  <c r="C18" i="17"/>
  <c r="E19" i="17" s="1"/>
  <c r="F19" i="17" s="1"/>
  <c r="D9" i="17"/>
  <c r="D8" i="17"/>
  <c r="C8" i="17"/>
  <c r="D7" i="17"/>
  <c r="C7" i="17"/>
  <c r="E8" i="17" s="1"/>
  <c r="D6" i="17"/>
  <c r="C6" i="17"/>
  <c r="C5" i="17"/>
  <c r="E6" i="17" s="1"/>
  <c r="F6" i="17" s="1"/>
  <c r="C5" i="16"/>
  <c r="E6" i="16" s="1"/>
  <c r="F6" i="16" s="1"/>
  <c r="C18" i="16"/>
  <c r="D23" i="16"/>
  <c r="C19" i="16"/>
  <c r="D22" i="16"/>
  <c r="D21" i="16"/>
  <c r="C22" i="16"/>
  <c r="E23" i="16" s="1"/>
  <c r="D20" i="16"/>
  <c r="E20" i="16" s="1"/>
  <c r="C21" i="16"/>
  <c r="E22" i="16" s="1"/>
  <c r="D19" i="16"/>
  <c r="C20" i="16"/>
  <c r="E21" i="16" s="1"/>
  <c r="C8" i="16"/>
  <c r="E9" i="16" s="1"/>
  <c r="D9" i="16"/>
  <c r="D8" i="16"/>
  <c r="E8" i="16" s="1"/>
  <c r="D7" i="16"/>
  <c r="E7" i="16" s="1"/>
  <c r="D6" i="16"/>
  <c r="C7" i="16"/>
  <c r="C6" i="16"/>
  <c r="D145" i="38" l="1"/>
  <c r="D129" i="38"/>
  <c r="D113" i="38"/>
  <c r="D97" i="38"/>
  <c r="D81" i="38"/>
  <c r="D65" i="38"/>
  <c r="D49" i="38"/>
  <c r="D41" i="38"/>
  <c r="D33" i="38"/>
  <c r="D17" i="38"/>
  <c r="D152" i="38"/>
  <c r="D136" i="38"/>
  <c r="D120" i="38"/>
  <c r="D104" i="38"/>
  <c r="D88" i="38"/>
  <c r="D72" i="38"/>
  <c r="D56" i="38"/>
  <c r="D48" i="38"/>
  <c r="D40" i="38"/>
  <c r="D32" i="38"/>
  <c r="D16" i="38"/>
  <c r="D47" i="38"/>
  <c r="C4" i="38"/>
  <c r="E5" i="38" s="1"/>
  <c r="D10" i="38"/>
  <c r="D149" i="38"/>
  <c r="D141" i="38"/>
  <c r="D133" i="38"/>
  <c r="D125" i="38"/>
  <c r="D117" i="38"/>
  <c r="D109" i="38"/>
  <c r="D101" i="38"/>
  <c r="D93" i="38"/>
  <c r="D85" i="38"/>
  <c r="D77" i="38"/>
  <c r="D69" i="38"/>
  <c r="D61" i="38"/>
  <c r="D53" i="38"/>
  <c r="D45" i="38"/>
  <c r="D37" i="38"/>
  <c r="D29" i="38"/>
  <c r="D21" i="38"/>
  <c r="D13" i="38"/>
  <c r="D153" i="38"/>
  <c r="D137" i="38"/>
  <c r="D121" i="38"/>
  <c r="D105" i="38"/>
  <c r="D89" i="38"/>
  <c r="D73" i="38"/>
  <c r="D57" i="38"/>
  <c r="D144" i="38"/>
  <c r="D128" i="38"/>
  <c r="D112" i="38"/>
  <c r="D96" i="38"/>
  <c r="D80" i="38"/>
  <c r="D64" i="38"/>
  <c r="D7" i="38"/>
  <c r="D151" i="38"/>
  <c r="D143" i="38"/>
  <c r="D135" i="38"/>
  <c r="D127" i="38"/>
  <c r="D119" i="38"/>
  <c r="D111" i="38"/>
  <c r="D103" i="38"/>
  <c r="D95" i="38"/>
  <c r="D87" i="38"/>
  <c r="D79" i="38"/>
  <c r="D71" i="38"/>
  <c r="D63" i="38"/>
  <c r="D55" i="38"/>
  <c r="D39" i="38"/>
  <c r="D31" i="38"/>
  <c r="D23" i="38"/>
  <c r="D8" i="38"/>
  <c r="D150" i="38"/>
  <c r="D134" i="38"/>
  <c r="D126" i="38"/>
  <c r="D118" i="38"/>
  <c r="D110" i="38"/>
  <c r="D102" i="38"/>
  <c r="D94" i="38"/>
  <c r="D86" i="38"/>
  <c r="D78" i="38"/>
  <c r="D70" i="38"/>
  <c r="D62" i="38"/>
  <c r="D54" i="38"/>
  <c r="D46" i="38"/>
  <c r="D38" i="38"/>
  <c r="D30" i="38"/>
  <c r="D14" i="38"/>
  <c r="D4" i="38"/>
  <c r="D9" i="38"/>
  <c r="D148" i="38"/>
  <c r="D140" i="38"/>
  <c r="D132" i="38"/>
  <c r="D124" i="38"/>
  <c r="D116" i="38"/>
  <c r="D108" i="38"/>
  <c r="D100" i="38"/>
  <c r="D92" i="38"/>
  <c r="D84" i="38"/>
  <c r="D76" i="38"/>
  <c r="D68" i="38"/>
  <c r="D60" i="38"/>
  <c r="D52" i="38"/>
  <c r="D44" i="38"/>
  <c r="D36" i="38"/>
  <c r="D28" i="38"/>
  <c r="D20" i="38"/>
  <c r="D12" i="38"/>
  <c r="D25" i="38"/>
  <c r="D24" i="38"/>
  <c r="D15" i="38"/>
  <c r="D142" i="38"/>
  <c r="D22" i="38"/>
  <c r="D5" i="38"/>
  <c r="D11" i="38"/>
  <c r="D147" i="38"/>
  <c r="D139" i="38"/>
  <c r="D131" i="38"/>
  <c r="D123" i="38"/>
  <c r="D115" i="38"/>
  <c r="D107" i="38"/>
  <c r="D99" i="38"/>
  <c r="D91" i="38"/>
  <c r="D83" i="38"/>
  <c r="D75" i="38"/>
  <c r="D67" i="38"/>
  <c r="D59" i="38"/>
  <c r="D51" i="38"/>
  <c r="D43" i="38"/>
  <c r="D35" i="38"/>
  <c r="D27" i="38"/>
  <c r="C5" i="38"/>
  <c r="C9" i="38"/>
  <c r="C16" i="38"/>
  <c r="C21" i="38"/>
  <c r="C32" i="38"/>
  <c r="C34" i="38"/>
  <c r="C70" i="38"/>
  <c r="C75" i="38"/>
  <c r="C80" i="38"/>
  <c r="C85" i="38"/>
  <c r="C94" i="38"/>
  <c r="C106" i="38"/>
  <c r="E107" i="38" s="1"/>
  <c r="C128" i="38"/>
  <c r="C149" i="38"/>
  <c r="E150" i="38" s="1"/>
  <c r="C13" i="38"/>
  <c r="C23" i="38"/>
  <c r="C78" i="38"/>
  <c r="C83" i="38"/>
  <c r="C88" i="38"/>
  <c r="C98" i="38"/>
  <c r="C120" i="38"/>
  <c r="C141" i="38"/>
  <c r="E142" i="38" s="1"/>
  <c r="C8" i="38"/>
  <c r="E9" i="38" s="1"/>
  <c r="C18" i="38"/>
  <c r="E19" i="38" s="1"/>
  <c r="C27" i="38"/>
  <c r="C37" i="38"/>
  <c r="C42" i="38"/>
  <c r="C86" i="38"/>
  <c r="C112" i="38"/>
  <c r="E113" i="38" s="1"/>
  <c r="C133" i="38"/>
  <c r="C12" i="38"/>
  <c r="E13" i="38" s="1"/>
  <c r="C15" i="38"/>
  <c r="C29" i="38"/>
  <c r="C35" i="38"/>
  <c r="C40" i="38"/>
  <c r="C45" i="38"/>
  <c r="C50" i="38"/>
  <c r="C104" i="38"/>
  <c r="C125" i="38"/>
  <c r="C147" i="38"/>
  <c r="C139" i="38"/>
  <c r="C131" i="38"/>
  <c r="C123" i="38"/>
  <c r="E124" i="38" s="1"/>
  <c r="C115" i="38"/>
  <c r="E116" i="38" s="1"/>
  <c r="C107" i="38"/>
  <c r="C99" i="38"/>
  <c r="C91" i="38"/>
  <c r="C150" i="38"/>
  <c r="C142" i="38"/>
  <c r="C134" i="38"/>
  <c r="C126" i="38"/>
  <c r="C118" i="38"/>
  <c r="E119" i="38" s="1"/>
  <c r="C110" i="38"/>
  <c r="C102" i="38"/>
  <c r="C153" i="38"/>
  <c r="C145" i="38"/>
  <c r="C137" i="38"/>
  <c r="C129" i="38"/>
  <c r="C121" i="38"/>
  <c r="E122" i="38" s="1"/>
  <c r="C113" i="38"/>
  <c r="E114" i="38" s="1"/>
  <c r="C105" i="38"/>
  <c r="C97" i="38"/>
  <c r="C89" i="38"/>
  <c r="C81" i="38"/>
  <c r="C73" i="38"/>
  <c r="C65" i="38"/>
  <c r="C57" i="38"/>
  <c r="E58" i="38" s="1"/>
  <c r="C49" i="38"/>
  <c r="E50" i="38" s="1"/>
  <c r="C41" i="38"/>
  <c r="C33" i="38"/>
  <c r="E34" i="38" s="1"/>
  <c r="C25" i="38"/>
  <c r="C148" i="38"/>
  <c r="E149" i="38" s="1"/>
  <c r="C140" i="38"/>
  <c r="E141" i="38" s="1"/>
  <c r="C132" i="38"/>
  <c r="E133" i="38" s="1"/>
  <c r="C124" i="38"/>
  <c r="E125" i="38" s="1"/>
  <c r="C116" i="38"/>
  <c r="C108" i="38"/>
  <c r="C100" i="38"/>
  <c r="C92" i="38"/>
  <c r="C84" i="38"/>
  <c r="E85" i="38" s="1"/>
  <c r="C76" i="38"/>
  <c r="E77" i="38" s="1"/>
  <c r="C68" i="38"/>
  <c r="C60" i="38"/>
  <c r="C52" i="38"/>
  <c r="E53" i="38" s="1"/>
  <c r="C44" i="38"/>
  <c r="C36" i="38"/>
  <c r="C151" i="38"/>
  <c r="C143" i="38"/>
  <c r="C135" i="38"/>
  <c r="E136" i="38" s="1"/>
  <c r="C127" i="38"/>
  <c r="E128" i="38" s="1"/>
  <c r="C119" i="38"/>
  <c r="C111" i="38"/>
  <c r="E112" i="38" s="1"/>
  <c r="C103" i="38"/>
  <c r="C95" i="38"/>
  <c r="C87" i="38"/>
  <c r="C79" i="38"/>
  <c r="C71" i="38"/>
  <c r="C63" i="38"/>
  <c r="C55" i="38"/>
  <c r="C47" i="38"/>
  <c r="C39" i="38"/>
  <c r="C7" i="38"/>
  <c r="E8" i="38" s="1"/>
  <c r="C20" i="38"/>
  <c r="E21" i="38" s="1"/>
  <c r="C22" i="38"/>
  <c r="C31" i="38"/>
  <c r="E32" i="38" s="1"/>
  <c r="C38" i="38"/>
  <c r="C43" i="38"/>
  <c r="C48" i="38"/>
  <c r="C53" i="38"/>
  <c r="C58" i="38"/>
  <c r="C96" i="38"/>
  <c r="C117" i="38"/>
  <c r="C138" i="38"/>
  <c r="E147" i="38"/>
  <c r="C152" i="38"/>
  <c r="E153" i="38" s="1"/>
  <c r="C11" i="38"/>
  <c r="C17" i="38"/>
  <c r="C24" i="38"/>
  <c r="C46" i="38"/>
  <c r="C51" i="38"/>
  <c r="C56" i="38"/>
  <c r="E57" i="38" s="1"/>
  <c r="C61" i="38"/>
  <c r="E62" i="38" s="1"/>
  <c r="C66" i="38"/>
  <c r="E67" i="38" s="1"/>
  <c r="C109" i="38"/>
  <c r="E110" i="38" s="1"/>
  <c r="C130" i="38"/>
  <c r="C14" i="38"/>
  <c r="C26" i="38"/>
  <c r="C54" i="38"/>
  <c r="C59" i="38"/>
  <c r="C64" i="38"/>
  <c r="E65" i="38" s="1"/>
  <c r="C69" i="38"/>
  <c r="E70" i="38" s="1"/>
  <c r="C74" i="38"/>
  <c r="E75" i="38" s="1"/>
  <c r="C93" i="38"/>
  <c r="C101" i="38"/>
  <c r="C122" i="38"/>
  <c r="C144" i="38"/>
  <c r="E145" i="38" s="1"/>
  <c r="C6" i="38"/>
  <c r="D6" i="38"/>
  <c r="C10" i="38"/>
  <c r="E11" i="38" s="1"/>
  <c r="C19" i="38"/>
  <c r="C28" i="38"/>
  <c r="C30" i="38"/>
  <c r="C62" i="38"/>
  <c r="C67" i="38"/>
  <c r="C72" i="38"/>
  <c r="C77" i="38"/>
  <c r="E78" i="38" s="1"/>
  <c r="C82" i="38"/>
  <c r="C90" i="38"/>
  <c r="E91" i="38" s="1"/>
  <c r="C114" i="38"/>
  <c r="E115" i="38" s="1"/>
  <c r="C136" i="38"/>
  <c r="O15" i="37"/>
  <c r="D149" i="37"/>
  <c r="D141" i="37"/>
  <c r="D133" i="37"/>
  <c r="D125" i="37"/>
  <c r="D117" i="37"/>
  <c r="D109" i="37"/>
  <c r="D101" i="37"/>
  <c r="D93" i="37"/>
  <c r="D85" i="37"/>
  <c r="D77" i="37"/>
  <c r="D69" i="37"/>
  <c r="D61" i="37"/>
  <c r="D53" i="37"/>
  <c r="D45" i="37"/>
  <c r="D37" i="37"/>
  <c r="D29" i="37"/>
  <c r="D21" i="37"/>
  <c r="D13" i="37"/>
  <c r="E6" i="37"/>
  <c r="E20" i="36"/>
  <c r="E21" i="36"/>
  <c r="E22" i="36"/>
  <c r="F19" i="36"/>
  <c r="E7" i="36"/>
  <c r="E9" i="36"/>
  <c r="E8" i="36"/>
  <c r="E6" i="36"/>
  <c r="C146" i="35"/>
  <c r="C138" i="35"/>
  <c r="C130" i="35"/>
  <c r="C122" i="35"/>
  <c r="E123" i="35" s="1"/>
  <c r="C114" i="35"/>
  <c r="C106" i="35"/>
  <c r="C98" i="35"/>
  <c r="C90" i="35"/>
  <c r="C82" i="35"/>
  <c r="C149" i="35"/>
  <c r="C141" i="35"/>
  <c r="C133" i="35"/>
  <c r="E134" i="35" s="1"/>
  <c r="C125" i="35"/>
  <c r="C117" i="35"/>
  <c r="C109" i="35"/>
  <c r="C101" i="35"/>
  <c r="C93" i="35"/>
  <c r="E94" i="35" s="1"/>
  <c r="C85" i="35"/>
  <c r="C152" i="35"/>
  <c r="C144" i="35"/>
  <c r="E145" i="35" s="1"/>
  <c r="C136" i="35"/>
  <c r="C128" i="35"/>
  <c r="C120" i="35"/>
  <c r="C112" i="35"/>
  <c r="C104" i="35"/>
  <c r="C96" i="35"/>
  <c r="C88" i="35"/>
  <c r="C80" i="35"/>
  <c r="E81" i="35" s="1"/>
  <c r="C147" i="35"/>
  <c r="E148" i="35" s="1"/>
  <c r="C139" i="35"/>
  <c r="C131" i="35"/>
  <c r="C123" i="35"/>
  <c r="C115" i="35"/>
  <c r="C107" i="35"/>
  <c r="C99" i="35"/>
  <c r="C91" i="35"/>
  <c r="E92" i="35" s="1"/>
  <c r="C83" i="35"/>
  <c r="C75" i="35"/>
  <c r="C67" i="35"/>
  <c r="C59" i="35"/>
  <c r="C51" i="35"/>
  <c r="C43" i="35"/>
  <c r="E44" i="35" s="1"/>
  <c r="C35" i="35"/>
  <c r="C27" i="35"/>
  <c r="E28" i="35" s="1"/>
  <c r="C19" i="35"/>
  <c r="C150" i="35"/>
  <c r="C142" i="35"/>
  <c r="C134" i="35"/>
  <c r="C126" i="35"/>
  <c r="C118" i="35"/>
  <c r="C110" i="35"/>
  <c r="C102" i="35"/>
  <c r="C94" i="35"/>
  <c r="C86" i="35"/>
  <c r="C78" i="35"/>
  <c r="C70" i="35"/>
  <c r="C62" i="35"/>
  <c r="C148" i="35"/>
  <c r="C140" i="35"/>
  <c r="C132" i="35"/>
  <c r="E133" i="35" s="1"/>
  <c r="C124" i="35"/>
  <c r="C116" i="35"/>
  <c r="E117" i="35" s="1"/>
  <c r="C108" i="35"/>
  <c r="C100" i="35"/>
  <c r="C92" i="35"/>
  <c r="E93" i="35" s="1"/>
  <c r="C84" i="35"/>
  <c r="C76" i="35"/>
  <c r="C68" i="35"/>
  <c r="E69" i="35" s="1"/>
  <c r="C60" i="35"/>
  <c r="C52" i="35"/>
  <c r="C44" i="35"/>
  <c r="C36" i="35"/>
  <c r="C28" i="35"/>
  <c r="E29" i="35" s="1"/>
  <c r="C20" i="35"/>
  <c r="E21" i="35" s="1"/>
  <c r="D7" i="35"/>
  <c r="C11" i="35"/>
  <c r="E12" i="35" s="1"/>
  <c r="C14" i="35"/>
  <c r="D17" i="35"/>
  <c r="C21" i="35"/>
  <c r="C23" i="35"/>
  <c r="D25" i="35"/>
  <c r="C38" i="35"/>
  <c r="D40" i="35"/>
  <c r="D42" i="35"/>
  <c r="C53" i="35"/>
  <c r="C55" i="35"/>
  <c r="C65" i="35"/>
  <c r="D84" i="35"/>
  <c r="C97" i="35"/>
  <c r="E98" i="35" s="1"/>
  <c r="D116" i="35"/>
  <c r="C129" i="35"/>
  <c r="D149" i="35"/>
  <c r="D141" i="35"/>
  <c r="D133" i="35"/>
  <c r="D125" i="35"/>
  <c r="D117" i="35"/>
  <c r="D109" i="35"/>
  <c r="D101" i="35"/>
  <c r="D93" i="35"/>
  <c r="D85" i="35"/>
  <c r="D77" i="35"/>
  <c r="D152" i="35"/>
  <c r="D144" i="35"/>
  <c r="D136" i="35"/>
  <c r="E136" i="35" s="1"/>
  <c r="D128" i="35"/>
  <c r="D120" i="35"/>
  <c r="D112" i="35"/>
  <c r="D104" i="35"/>
  <c r="E104" i="35" s="1"/>
  <c r="D96" i="35"/>
  <c r="D88" i="35"/>
  <c r="D147" i="35"/>
  <c r="D139" i="35"/>
  <c r="D131" i="35"/>
  <c r="D123" i="35"/>
  <c r="D115" i="35"/>
  <c r="D107" i="35"/>
  <c r="D99" i="35"/>
  <c r="D91" i="35"/>
  <c r="D83" i="35"/>
  <c r="D75" i="35"/>
  <c r="D150" i="35"/>
  <c r="D142" i="35"/>
  <c r="D134" i="35"/>
  <c r="D126" i="35"/>
  <c r="D118" i="35"/>
  <c r="D110" i="35"/>
  <c r="D102" i="35"/>
  <c r="D94" i="35"/>
  <c r="D86" i="35"/>
  <c r="D78" i="35"/>
  <c r="D70" i="35"/>
  <c r="D62" i="35"/>
  <c r="D54" i="35"/>
  <c r="D46" i="35"/>
  <c r="D38" i="35"/>
  <c r="D30" i="35"/>
  <c r="D22" i="35"/>
  <c r="D145" i="35"/>
  <c r="D137" i="35"/>
  <c r="D129" i="35"/>
  <c r="D121" i="35"/>
  <c r="D113" i="35"/>
  <c r="D105" i="35"/>
  <c r="D97" i="35"/>
  <c r="D89" i="35"/>
  <c r="D81" i="35"/>
  <c r="D73" i="35"/>
  <c r="D65" i="35"/>
  <c r="D57" i="35"/>
  <c r="D151" i="35"/>
  <c r="D143" i="35"/>
  <c r="D135" i="35"/>
  <c r="D127" i="35"/>
  <c r="D119" i="35"/>
  <c r="D111" i="35"/>
  <c r="D103" i="35"/>
  <c r="D95" i="35"/>
  <c r="D87" i="35"/>
  <c r="D79" i="35"/>
  <c r="D71" i="35"/>
  <c r="D63" i="35"/>
  <c r="D55" i="35"/>
  <c r="D47" i="35"/>
  <c r="D39" i="35"/>
  <c r="D31" i="35"/>
  <c r="D23" i="35"/>
  <c r="C6" i="35"/>
  <c r="E7" i="35" s="1"/>
  <c r="D11" i="35"/>
  <c r="D14" i="35"/>
  <c r="D19" i="35"/>
  <c r="D21" i="35"/>
  <c r="C32" i="35"/>
  <c r="E33" i="35" s="1"/>
  <c r="C34" i="35"/>
  <c r="D36" i="35"/>
  <c r="C49" i="35"/>
  <c r="E50" i="35" s="1"/>
  <c r="D51" i="35"/>
  <c r="D53" i="35"/>
  <c r="D60" i="35"/>
  <c r="C73" i="35"/>
  <c r="D80" i="35"/>
  <c r="E80" i="35" s="1"/>
  <c r="D98" i="35"/>
  <c r="C111" i="35"/>
  <c r="E112" i="35" s="1"/>
  <c r="D130" i="35"/>
  <c r="C143" i="35"/>
  <c r="C3" i="35"/>
  <c r="C10" i="35"/>
  <c r="E11" i="35" s="1"/>
  <c r="C16" i="35"/>
  <c r="E17" i="35" s="1"/>
  <c r="C30" i="35"/>
  <c r="E31" i="35" s="1"/>
  <c r="D32" i="35"/>
  <c r="D34" i="35"/>
  <c r="C45" i="35"/>
  <c r="E46" i="35" s="1"/>
  <c r="C47" i="35"/>
  <c r="D49" i="35"/>
  <c r="C58" i="35"/>
  <c r="C63" i="35"/>
  <c r="D68" i="35"/>
  <c r="D76" i="35"/>
  <c r="D92" i="35"/>
  <c r="C105" i="35"/>
  <c r="D124" i="35"/>
  <c r="C137" i="35"/>
  <c r="C5" i="35"/>
  <c r="E6" i="35" s="1"/>
  <c r="D10" i="35"/>
  <c r="C13" i="35"/>
  <c r="D16" i="35"/>
  <c r="C24" i="35"/>
  <c r="E25" i="35" s="1"/>
  <c r="C26" i="35"/>
  <c r="E27" i="35" s="1"/>
  <c r="D28" i="35"/>
  <c r="C41" i="35"/>
  <c r="E42" i="35" s="1"/>
  <c r="D43" i="35"/>
  <c r="E43" i="35" s="1"/>
  <c r="D45" i="35"/>
  <c r="C56" i="35"/>
  <c r="E57" i="35" s="1"/>
  <c r="D58" i="35"/>
  <c r="C61" i="35"/>
  <c r="C66" i="35"/>
  <c r="C71" i="35"/>
  <c r="C77" i="35"/>
  <c r="E78" i="35" s="1"/>
  <c r="C81" i="35"/>
  <c r="C87" i="35"/>
  <c r="E88" i="35" s="1"/>
  <c r="D106" i="35"/>
  <c r="C119" i="35"/>
  <c r="D138" i="35"/>
  <c r="C151" i="35"/>
  <c r="E152" i="35" s="1"/>
  <c r="D5" i="35"/>
  <c r="C9" i="35"/>
  <c r="E10" i="35" s="1"/>
  <c r="D13" i="35"/>
  <c r="C18" i="35"/>
  <c r="E19" i="35" s="1"/>
  <c r="C22" i="35"/>
  <c r="E23" i="35" s="1"/>
  <c r="D24" i="35"/>
  <c r="D26" i="35"/>
  <c r="E26" i="35" s="1"/>
  <c r="C37" i="35"/>
  <c r="E38" i="35" s="1"/>
  <c r="C39" i="35"/>
  <c r="E40" i="35" s="1"/>
  <c r="D41" i="35"/>
  <c r="E41" i="35" s="1"/>
  <c r="C54" i="35"/>
  <c r="D56" i="35"/>
  <c r="D61" i="35"/>
  <c r="C64" i="35"/>
  <c r="D66" i="35"/>
  <c r="C69" i="35"/>
  <c r="E70" i="35" s="1"/>
  <c r="C74" i="35"/>
  <c r="E75" i="35" s="1"/>
  <c r="D100" i="35"/>
  <c r="C113" i="35"/>
  <c r="D132" i="35"/>
  <c r="C145" i="35"/>
  <c r="E58" i="35"/>
  <c r="C4" i="35"/>
  <c r="E5" i="35" s="1"/>
  <c r="C8" i="35"/>
  <c r="D9" i="35"/>
  <c r="C15" i="35"/>
  <c r="E16" i="35" s="1"/>
  <c r="D18" i="35"/>
  <c r="E18" i="35" s="1"/>
  <c r="D20" i="35"/>
  <c r="C33" i="35"/>
  <c r="D35" i="35"/>
  <c r="D37" i="35"/>
  <c r="C48" i="35"/>
  <c r="C50" i="35"/>
  <c r="E51" i="35" s="1"/>
  <c r="D52" i="35"/>
  <c r="D59" i="35"/>
  <c r="D64" i="35"/>
  <c r="D69" i="35"/>
  <c r="C72" i="35"/>
  <c r="E73" i="35" s="1"/>
  <c r="D74" i="35"/>
  <c r="D82" i="35"/>
  <c r="C95" i="35"/>
  <c r="E96" i="35" s="1"/>
  <c r="D114" i="35"/>
  <c r="C127" i="35"/>
  <c r="E128" i="35" s="1"/>
  <c r="D146" i="35"/>
  <c r="D8" i="35"/>
  <c r="E8" i="35" s="1"/>
  <c r="C12" i="35"/>
  <c r="E13" i="35" s="1"/>
  <c r="D15" i="35"/>
  <c r="C29" i="35"/>
  <c r="E30" i="35" s="1"/>
  <c r="C31" i="35"/>
  <c r="E32" i="35" s="1"/>
  <c r="D33" i="35"/>
  <c r="C46" i="35"/>
  <c r="E47" i="35" s="1"/>
  <c r="D48" i="35"/>
  <c r="D50" i="35"/>
  <c r="D67" i="35"/>
  <c r="D72" i="35"/>
  <c r="C89" i="35"/>
  <c r="E90" i="35" s="1"/>
  <c r="D108" i="35"/>
  <c r="C121" i="35"/>
  <c r="E122" i="35" s="1"/>
  <c r="D140" i="35"/>
  <c r="D153" i="35"/>
  <c r="E10" i="34"/>
  <c r="E12" i="34"/>
  <c r="E28" i="34"/>
  <c r="E92" i="34"/>
  <c r="E36" i="34"/>
  <c r="E100" i="34"/>
  <c r="E44" i="34"/>
  <c r="E108" i="34"/>
  <c r="E52" i="34"/>
  <c r="E116" i="34"/>
  <c r="E60" i="34"/>
  <c r="E124" i="34"/>
  <c r="E132" i="34"/>
  <c r="E58" i="34"/>
  <c r="E38" i="34"/>
  <c r="E142" i="34"/>
  <c r="E130" i="34"/>
  <c r="E66" i="34"/>
  <c r="E88" i="34"/>
  <c r="E25" i="34"/>
  <c r="E146" i="34"/>
  <c r="E70" i="34"/>
  <c r="E98" i="34"/>
  <c r="E18" i="34"/>
  <c r="E26" i="34"/>
  <c r="E34" i="34"/>
  <c r="E42" i="34"/>
  <c r="E50" i="34"/>
  <c r="E74" i="34"/>
  <c r="E82" i="34"/>
  <c r="E90" i="34"/>
  <c r="E106" i="34"/>
  <c r="E114" i="34"/>
  <c r="E122" i="34"/>
  <c r="E138" i="34"/>
  <c r="E8" i="34"/>
  <c r="E15" i="34"/>
  <c r="E23" i="34"/>
  <c r="E31" i="34"/>
  <c r="E39" i="34"/>
  <c r="E47" i="34"/>
  <c r="E55" i="34"/>
  <c r="E63" i="34"/>
  <c r="E71" i="34"/>
  <c r="E79" i="34"/>
  <c r="E87" i="34"/>
  <c r="E95" i="34"/>
  <c r="E103" i="34"/>
  <c r="E111" i="34"/>
  <c r="E119" i="34"/>
  <c r="E127" i="34"/>
  <c r="E135" i="34"/>
  <c r="E143" i="34"/>
  <c r="E151" i="34"/>
  <c r="E7" i="34"/>
  <c r="E17" i="34"/>
  <c r="E33" i="34"/>
  <c r="E41" i="34"/>
  <c r="E49" i="34"/>
  <c r="E57" i="34"/>
  <c r="E65" i="34"/>
  <c r="E73" i="34"/>
  <c r="E81" i="34"/>
  <c r="E89" i="34"/>
  <c r="E97" i="34"/>
  <c r="E105" i="34"/>
  <c r="E113" i="34"/>
  <c r="E121" i="34"/>
  <c r="E129" i="34"/>
  <c r="E137" i="34"/>
  <c r="E145" i="34"/>
  <c r="E11" i="34"/>
  <c r="E14" i="34"/>
  <c r="E22" i="34"/>
  <c r="E30" i="34"/>
  <c r="E46" i="34"/>
  <c r="E54" i="34"/>
  <c r="E62" i="34"/>
  <c r="E78" i="34"/>
  <c r="E86" i="34"/>
  <c r="E94" i="34"/>
  <c r="E102" i="34"/>
  <c r="E110" i="34"/>
  <c r="E118" i="34"/>
  <c r="E126" i="34"/>
  <c r="E134" i="34"/>
  <c r="E150" i="34"/>
  <c r="E19" i="34"/>
  <c r="E27" i="34"/>
  <c r="E35" i="34"/>
  <c r="E43" i="34"/>
  <c r="E51" i="34"/>
  <c r="E59" i="34"/>
  <c r="E67" i="34"/>
  <c r="E75" i="34"/>
  <c r="E83" i="34"/>
  <c r="E91" i="34"/>
  <c r="E99" i="34"/>
  <c r="E107" i="34"/>
  <c r="E115" i="34"/>
  <c r="E123" i="34"/>
  <c r="E131" i="34"/>
  <c r="E139" i="34"/>
  <c r="E147" i="34"/>
  <c r="E32" i="34"/>
  <c r="E40" i="34"/>
  <c r="E48" i="34"/>
  <c r="E56" i="34"/>
  <c r="E64" i="34"/>
  <c r="E72" i="34"/>
  <c r="E80" i="34"/>
  <c r="E96" i="34"/>
  <c r="E104" i="34"/>
  <c r="E112" i="34"/>
  <c r="E120" i="34"/>
  <c r="E128" i="34"/>
  <c r="E136" i="34"/>
  <c r="E144" i="34"/>
  <c r="E152" i="34"/>
  <c r="E5" i="34"/>
  <c r="F5" i="34" s="1"/>
  <c r="E13" i="34"/>
  <c r="E21" i="34"/>
  <c r="E29" i="34"/>
  <c r="E37" i="34"/>
  <c r="E45" i="34"/>
  <c r="E53" i="34"/>
  <c r="E61" i="34"/>
  <c r="E69" i="34"/>
  <c r="E77" i="34"/>
  <c r="E85" i="34"/>
  <c r="E93" i="34"/>
  <c r="E101" i="34"/>
  <c r="E109" i="34"/>
  <c r="E117" i="34"/>
  <c r="E125" i="34"/>
  <c r="E133" i="34"/>
  <c r="E141" i="34"/>
  <c r="E151" i="33"/>
  <c r="E143" i="33"/>
  <c r="E135" i="33"/>
  <c r="E127" i="33"/>
  <c r="E147" i="33"/>
  <c r="E139" i="33"/>
  <c r="F5" i="33"/>
  <c r="F6" i="33" s="1"/>
  <c r="F7" i="33" s="1"/>
  <c r="F5" i="31"/>
  <c r="F6" i="31" s="1"/>
  <c r="F7" i="31" s="1"/>
  <c r="E9" i="30"/>
  <c r="D21" i="30"/>
  <c r="E21" i="30" s="1"/>
  <c r="C17" i="30"/>
  <c r="D20" i="30"/>
  <c r="E20" i="30" s="1"/>
  <c r="C7" i="30"/>
  <c r="D19" i="30"/>
  <c r="D23" i="30"/>
  <c r="C4" i="30"/>
  <c r="C18" i="30"/>
  <c r="E19" i="30" s="1"/>
  <c r="C6" i="30"/>
  <c r="E7" i="30" s="1"/>
  <c r="D18" i="30"/>
  <c r="C22" i="30"/>
  <c r="C5" i="30"/>
  <c r="E6" i="30" s="1"/>
  <c r="F6" i="29"/>
  <c r="F6" i="28"/>
  <c r="F7" i="28" s="1"/>
  <c r="E4" i="26"/>
  <c r="F5" i="24"/>
  <c r="F6" i="24" s="1"/>
  <c r="F5" i="23"/>
  <c r="F6" i="23" s="1"/>
  <c r="F7" i="23" s="1"/>
  <c r="F5" i="22"/>
  <c r="F6" i="22" s="1"/>
  <c r="F5" i="21"/>
  <c r="F24" i="21"/>
  <c r="F25" i="21" s="1"/>
  <c r="F26" i="21" s="1"/>
  <c r="F27" i="21" s="1"/>
  <c r="F28" i="21" s="1"/>
  <c r="F14" i="21"/>
  <c r="E4" i="20"/>
  <c r="E5" i="20"/>
  <c r="E6" i="20" s="1"/>
  <c r="Q4" i="20"/>
  <c r="Q5" i="20" s="1"/>
  <c r="E21" i="19"/>
  <c r="E22" i="19"/>
  <c r="C8" i="19"/>
  <c r="E6" i="19"/>
  <c r="F6" i="19" s="1"/>
  <c r="E8" i="19"/>
  <c r="E19" i="19"/>
  <c r="F19" i="19" s="1"/>
  <c r="E9" i="19"/>
  <c r="E7" i="19"/>
  <c r="F7" i="19" s="1"/>
  <c r="E22" i="18"/>
  <c r="E21" i="18"/>
  <c r="F21" i="18" s="1"/>
  <c r="E23" i="18"/>
  <c r="E25" i="18"/>
  <c r="E10" i="18"/>
  <c r="E7" i="18"/>
  <c r="E5" i="18"/>
  <c r="F5" i="18" s="1"/>
  <c r="E6" i="18"/>
  <c r="E19" i="16"/>
  <c r="F19" i="16" s="1"/>
  <c r="E9" i="17"/>
  <c r="E7" i="17"/>
  <c r="F7" i="17" s="1"/>
  <c r="F20" i="17"/>
  <c r="F21" i="17" s="1"/>
  <c r="F22" i="17" s="1"/>
  <c r="E23" i="17"/>
  <c r="F7" i="16"/>
  <c r="F8" i="16" s="1"/>
  <c r="F20" i="16"/>
  <c r="C15" i="15"/>
  <c r="E16" i="15" s="1"/>
  <c r="C14" i="15"/>
  <c r="E15" i="15" s="1"/>
  <c r="C13" i="15"/>
  <c r="E14" i="15" s="1"/>
  <c r="F14" i="15" s="1"/>
  <c r="C5" i="15"/>
  <c r="E6" i="15" s="1"/>
  <c r="C4" i="15"/>
  <c r="E5" i="15" s="1"/>
  <c r="C3" i="15"/>
  <c r="E4" i="15" s="1"/>
  <c r="F4" i="15" s="1"/>
  <c r="C32" i="14"/>
  <c r="C28" i="14"/>
  <c r="C20" i="14"/>
  <c r="C19" i="14"/>
  <c r="E20" i="14" s="1"/>
  <c r="C18" i="14"/>
  <c r="C17" i="14"/>
  <c r="C16" i="14"/>
  <c r="E21" i="14"/>
  <c r="E19" i="14"/>
  <c r="E18" i="14"/>
  <c r="C7" i="14"/>
  <c r="C6" i="14"/>
  <c r="E7" i="14" s="1"/>
  <c r="C5" i="14"/>
  <c r="E6" i="14" s="1"/>
  <c r="C4" i="14"/>
  <c r="E5" i="14" s="1"/>
  <c r="C3" i="14"/>
  <c r="E8" i="14"/>
  <c r="F4" i="14"/>
  <c r="E22" i="13"/>
  <c r="E18" i="13"/>
  <c r="E19" i="13"/>
  <c r="E20" i="13"/>
  <c r="E21" i="13"/>
  <c r="E17" i="13"/>
  <c r="F17" i="13" s="1"/>
  <c r="F4" i="13"/>
  <c r="E5" i="13"/>
  <c r="E6" i="13"/>
  <c r="E7" i="13"/>
  <c r="E8" i="13"/>
  <c r="E4" i="13"/>
  <c r="E10" i="38" l="1"/>
  <c r="E30" i="38"/>
  <c r="E23" i="38"/>
  <c r="E47" i="38"/>
  <c r="F5" i="38"/>
  <c r="E60" i="38"/>
  <c r="E80" i="38"/>
  <c r="E137" i="38"/>
  <c r="E15" i="38"/>
  <c r="E25" i="38"/>
  <c r="E37" i="38"/>
  <c r="E7" i="38"/>
  <c r="E139" i="38"/>
  <c r="E72" i="38"/>
  <c r="E6" i="38"/>
  <c r="F6" i="38" s="1"/>
  <c r="F7" i="38" s="1"/>
  <c r="E16" i="38"/>
  <c r="E29" i="38"/>
  <c r="E54" i="38"/>
  <c r="E129" i="38"/>
  <c r="E59" i="38"/>
  <c r="E48" i="38"/>
  <c r="E117" i="38"/>
  <c r="E38" i="38"/>
  <c r="E35" i="38"/>
  <c r="E68" i="38"/>
  <c r="E56" i="38"/>
  <c r="E120" i="38"/>
  <c r="E127" i="38"/>
  <c r="E28" i="38"/>
  <c r="E121" i="38"/>
  <c r="E63" i="38"/>
  <c r="E94" i="38"/>
  <c r="E83" i="38"/>
  <c r="E88" i="38"/>
  <c r="E90" i="38"/>
  <c r="E92" i="38"/>
  <c r="E52" i="38"/>
  <c r="E18" i="38"/>
  <c r="E97" i="38"/>
  <c r="E39" i="38"/>
  <c r="E96" i="38"/>
  <c r="E101" i="38"/>
  <c r="E103" i="38"/>
  <c r="E134" i="38"/>
  <c r="E76" i="38"/>
  <c r="E33" i="38"/>
  <c r="E20" i="38"/>
  <c r="E49" i="38"/>
  <c r="E64" i="38"/>
  <c r="E69" i="38"/>
  <c r="E66" i="38"/>
  <c r="E130" i="38"/>
  <c r="E135" i="38"/>
  <c r="E132" i="38"/>
  <c r="E51" i="38"/>
  <c r="E99" i="38"/>
  <c r="E22" i="38"/>
  <c r="E123" i="38"/>
  <c r="E102" i="38"/>
  <c r="E55" i="38"/>
  <c r="E74" i="38"/>
  <c r="E138" i="38"/>
  <c r="E143" i="38"/>
  <c r="E140" i="38"/>
  <c r="E46" i="38"/>
  <c r="E87" i="38"/>
  <c r="E89" i="38"/>
  <c r="E95" i="38"/>
  <c r="E17" i="38"/>
  <c r="E61" i="38"/>
  <c r="E118" i="38"/>
  <c r="E44" i="38"/>
  <c r="E144" i="38"/>
  <c r="E82" i="38"/>
  <c r="E146" i="38"/>
  <c r="E151" i="38"/>
  <c r="E148" i="38"/>
  <c r="E41" i="38"/>
  <c r="E84" i="38"/>
  <c r="E86" i="38"/>
  <c r="E152" i="38"/>
  <c r="E93" i="38"/>
  <c r="E26" i="38"/>
  <c r="E154" i="38"/>
  <c r="E126" i="38"/>
  <c r="E79" i="38"/>
  <c r="E81" i="38"/>
  <c r="E36" i="38"/>
  <c r="E24" i="38"/>
  <c r="E131" i="38"/>
  <c r="E98" i="38"/>
  <c r="E100" i="38"/>
  <c r="E73" i="38"/>
  <c r="E31" i="38"/>
  <c r="E27" i="38"/>
  <c r="E12" i="38"/>
  <c r="E40" i="38"/>
  <c r="E104" i="38"/>
  <c r="E45" i="38"/>
  <c r="E109" i="38"/>
  <c r="E42" i="38"/>
  <c r="E106" i="38"/>
  <c r="E111" i="38"/>
  <c r="E108" i="38"/>
  <c r="E105" i="38"/>
  <c r="E43" i="38"/>
  <c r="E14" i="38"/>
  <c r="E71" i="38"/>
  <c r="O16" i="37"/>
  <c r="E7" i="37"/>
  <c r="F20" i="36"/>
  <c r="E5" i="36"/>
  <c r="F5" i="36" s="1"/>
  <c r="F6" i="36" s="1"/>
  <c r="E49" i="35"/>
  <c r="E9" i="35"/>
  <c r="E72" i="35"/>
  <c r="E64" i="35"/>
  <c r="E74" i="35"/>
  <c r="E130" i="35"/>
  <c r="E77" i="35"/>
  <c r="E141" i="35"/>
  <c r="E111" i="35"/>
  <c r="E36" i="35"/>
  <c r="E100" i="35"/>
  <c r="E89" i="35"/>
  <c r="E153" i="35"/>
  <c r="E142" i="35"/>
  <c r="E131" i="35"/>
  <c r="F5" i="35"/>
  <c r="E67" i="35"/>
  <c r="E59" i="35"/>
  <c r="E39" i="35"/>
  <c r="E85" i="35"/>
  <c r="E149" i="35"/>
  <c r="E119" i="35"/>
  <c r="E108" i="35"/>
  <c r="E97" i="35"/>
  <c r="E86" i="35"/>
  <c r="E150" i="35"/>
  <c r="E139" i="35"/>
  <c r="E62" i="35"/>
  <c r="E63" i="35"/>
  <c r="E127" i="35"/>
  <c r="E52" i="35"/>
  <c r="E116" i="35"/>
  <c r="E105" i="35"/>
  <c r="E83" i="35"/>
  <c r="E147" i="35"/>
  <c r="E103" i="35"/>
  <c r="E138" i="35"/>
  <c r="E4" i="35"/>
  <c r="F4" i="35" s="1"/>
  <c r="E34" i="35"/>
  <c r="E65" i="35"/>
  <c r="E120" i="35"/>
  <c r="E48" i="35"/>
  <c r="E144" i="35"/>
  <c r="E24" i="35"/>
  <c r="E37" i="35"/>
  <c r="E101" i="35"/>
  <c r="E71" i="35"/>
  <c r="E135" i="35"/>
  <c r="E60" i="35"/>
  <c r="E124" i="35"/>
  <c r="E113" i="35"/>
  <c r="E102" i="35"/>
  <c r="E91" i="35"/>
  <c r="E146" i="35"/>
  <c r="E14" i="35"/>
  <c r="E106" i="35"/>
  <c r="E66" i="35"/>
  <c r="E22" i="35"/>
  <c r="E45" i="35"/>
  <c r="E109" i="35"/>
  <c r="E79" i="35"/>
  <c r="E143" i="35"/>
  <c r="E68" i="35"/>
  <c r="E132" i="35"/>
  <c r="E121" i="35"/>
  <c r="E110" i="35"/>
  <c r="E99" i="35"/>
  <c r="E56" i="35"/>
  <c r="E53" i="35"/>
  <c r="E87" i="35"/>
  <c r="E151" i="35"/>
  <c r="E76" i="35"/>
  <c r="E140" i="35"/>
  <c r="E129" i="35"/>
  <c r="E118" i="35"/>
  <c r="E107" i="35"/>
  <c r="E114" i="35"/>
  <c r="E55" i="35"/>
  <c r="E82" i="35"/>
  <c r="F6" i="35"/>
  <c r="E35" i="35"/>
  <c r="E54" i="35"/>
  <c r="E15" i="35"/>
  <c r="E61" i="35"/>
  <c r="E125" i="35"/>
  <c r="E95" i="35"/>
  <c r="E20" i="35"/>
  <c r="E84" i="35"/>
  <c r="E137" i="35"/>
  <c r="E126" i="35"/>
  <c r="E115" i="35"/>
  <c r="F6" i="34"/>
  <c r="F8" i="33"/>
  <c r="F8" i="31"/>
  <c r="E18" i="30"/>
  <c r="F18" i="30" s="1"/>
  <c r="F19" i="30" s="1"/>
  <c r="E23" i="30"/>
  <c r="E5" i="30"/>
  <c r="F5" i="30" s="1"/>
  <c r="F6" i="30" s="1"/>
  <c r="E8" i="30"/>
  <c r="F7" i="29"/>
  <c r="F8" i="28"/>
  <c r="F20" i="19"/>
  <c r="F21" i="19" s="1"/>
  <c r="E5" i="26"/>
  <c r="F7" i="24"/>
  <c r="F8" i="23"/>
  <c r="F7" i="22"/>
  <c r="F15" i="21"/>
  <c r="F6" i="21"/>
  <c r="E7" i="20"/>
  <c r="Q6" i="20"/>
  <c r="F8" i="19"/>
  <c r="F22" i="18"/>
  <c r="E8" i="18"/>
  <c r="E9" i="18"/>
  <c r="F23" i="18"/>
  <c r="E24" i="18"/>
  <c r="F6" i="18"/>
  <c r="F7" i="18" s="1"/>
  <c r="F5" i="13"/>
  <c r="F6" i="13" s="1"/>
  <c r="F7" i="13" s="1"/>
  <c r="F23" i="17"/>
  <c r="F8" i="17"/>
  <c r="F9" i="16"/>
  <c r="F10" i="16"/>
  <c r="G6" i="16" s="1"/>
  <c r="F21" i="16"/>
  <c r="G7" i="16"/>
  <c r="F5" i="15"/>
  <c r="F6" i="15" s="1"/>
  <c r="F15" i="15"/>
  <c r="F18" i="14"/>
  <c r="F19" i="14" s="1"/>
  <c r="F5" i="14"/>
  <c r="F6" i="14" s="1"/>
  <c r="F7" i="14" s="1"/>
  <c r="F18" i="13"/>
  <c r="G6" i="10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E3" i="12" s="1"/>
  <c r="C6" i="10"/>
  <c r="C5" i="10"/>
  <c r="D152" i="11"/>
  <c r="D151" i="11"/>
  <c r="D150" i="11"/>
  <c r="D149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E3" i="11" s="1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E3" i="9" s="1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E3" i="8"/>
  <c r="D4" i="8"/>
  <c r="E4" i="8" s="1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3" i="8"/>
  <c r="J4" i="7"/>
  <c r="G4" i="7"/>
  <c r="G11" i="7" s="1"/>
  <c r="C5" i="7"/>
  <c r="C5" i="3"/>
  <c r="F8" i="38" l="1"/>
  <c r="O17" i="37"/>
  <c r="E8" i="37"/>
  <c r="F21" i="36"/>
  <c r="F7" i="36"/>
  <c r="F7" i="35"/>
  <c r="F7" i="34"/>
  <c r="F9" i="33"/>
  <c r="F9" i="31"/>
  <c r="F7" i="30"/>
  <c r="F20" i="30"/>
  <c r="F8" i="29"/>
  <c r="F9" i="28"/>
  <c r="F22" i="19"/>
  <c r="E6" i="26"/>
  <c r="F8" i="24"/>
  <c r="F9" i="23"/>
  <c r="F8" i="22"/>
  <c r="F16" i="21"/>
  <c r="F7" i="21"/>
  <c r="E8" i="20"/>
  <c r="Q7" i="20"/>
  <c r="F9" i="19"/>
  <c r="F10" i="19"/>
  <c r="F24" i="18"/>
  <c r="F25" i="18" s="1"/>
  <c r="F26" i="18" s="1"/>
  <c r="F8" i="18"/>
  <c r="E5" i="8"/>
  <c r="E4" i="12"/>
  <c r="G5" i="16"/>
  <c r="G10" i="16" s="1"/>
  <c r="G8" i="16"/>
  <c r="F9" i="17"/>
  <c r="F10" i="17" s="1"/>
  <c r="F24" i="17"/>
  <c r="G9" i="16"/>
  <c r="F22" i="16"/>
  <c r="F7" i="15"/>
  <c r="F16" i="15"/>
  <c r="F20" i="14"/>
  <c r="F8" i="14"/>
  <c r="F9" i="14" s="1"/>
  <c r="F8" i="13"/>
  <c r="F9" i="13" s="1"/>
  <c r="F19" i="13"/>
  <c r="E5" i="12"/>
  <c r="E6" i="12" s="1"/>
  <c r="E4" i="11"/>
  <c r="E5" i="11" s="1"/>
  <c r="G6" i="7"/>
  <c r="G7" i="7" s="1"/>
  <c r="E4" i="9"/>
  <c r="E5" i="9" s="1"/>
  <c r="O16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F4" i="6" s="1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F4" i="5" s="1"/>
  <c r="C6" i="3"/>
  <c r="C7" i="3" s="1"/>
  <c r="F9" i="38" l="1"/>
  <c r="O18" i="37"/>
  <c r="E9" i="37"/>
  <c r="F22" i="36"/>
  <c r="F8" i="36"/>
  <c r="F8" i="35"/>
  <c r="F8" i="34"/>
  <c r="F10" i="33"/>
  <c r="F10" i="31"/>
  <c r="F8" i="30"/>
  <c r="F21" i="30"/>
  <c r="K16" i="29"/>
  <c r="G24" i="29"/>
  <c r="K18" i="29"/>
  <c r="K22" i="29" s="1"/>
  <c r="K17" i="29"/>
  <c r="B34" i="29"/>
  <c r="D34" i="29" s="1"/>
  <c r="F9" i="29"/>
  <c r="F10" i="29" s="1"/>
  <c r="F10" i="28"/>
  <c r="F23" i="19"/>
  <c r="E7" i="26"/>
  <c r="F9" i="24"/>
  <c r="F10" i="23"/>
  <c r="F9" i="22"/>
  <c r="F17" i="21"/>
  <c r="F8" i="21"/>
  <c r="F29" i="21"/>
  <c r="E9" i="20"/>
  <c r="Q8" i="20"/>
  <c r="G5" i="19"/>
  <c r="G7" i="19"/>
  <c r="G6" i="19"/>
  <c r="G8" i="19"/>
  <c r="G9" i="19"/>
  <c r="F27" i="18"/>
  <c r="F9" i="18"/>
  <c r="F5" i="5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K5" i="16"/>
  <c r="M4" i="16" s="1"/>
  <c r="C9" i="3"/>
  <c r="G7" i="14"/>
  <c r="G3" i="14"/>
  <c r="K4" i="16"/>
  <c r="L8" i="16"/>
  <c r="K8" i="16"/>
  <c r="E6" i="8"/>
  <c r="G5" i="17"/>
  <c r="G6" i="17"/>
  <c r="G7" i="17"/>
  <c r="G18" i="17"/>
  <c r="G20" i="17"/>
  <c r="G21" i="17"/>
  <c r="G19" i="17"/>
  <c r="G22" i="17"/>
  <c r="G23" i="17"/>
  <c r="G9" i="17"/>
  <c r="G8" i="17"/>
  <c r="F23" i="16"/>
  <c r="K6" i="16"/>
  <c r="K7" i="16" s="1"/>
  <c r="G3" i="15"/>
  <c r="G4" i="15"/>
  <c r="F17" i="15"/>
  <c r="F21" i="14"/>
  <c r="G4" i="14"/>
  <c r="G5" i="14"/>
  <c r="G6" i="14"/>
  <c r="G8" i="14"/>
  <c r="G3" i="13"/>
  <c r="G4" i="13"/>
  <c r="G6" i="13"/>
  <c r="G5" i="13"/>
  <c r="G7" i="13"/>
  <c r="G8" i="13"/>
  <c r="D11" i="13" s="1"/>
  <c r="F20" i="13"/>
  <c r="E7" i="12"/>
  <c r="E6" i="11"/>
  <c r="G8" i="7"/>
  <c r="G12" i="7" s="1"/>
  <c r="G9" i="7"/>
  <c r="E6" i="9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C5" i="2"/>
  <c r="C6" i="2" s="1"/>
  <c r="C8" i="2" s="1"/>
  <c r="C20" i="2"/>
  <c r="C19" i="2"/>
  <c r="C18" i="2"/>
  <c r="C17" i="2"/>
  <c r="C21" i="2" s="1"/>
  <c r="C7" i="2" s="1"/>
  <c r="C16" i="2"/>
  <c r="C15" i="2"/>
  <c r="I6" i="2"/>
  <c r="I7" i="2" s="1"/>
  <c r="I5" i="2"/>
  <c r="F5" i="2"/>
  <c r="F6" i="2" s="1"/>
  <c r="F8" i="2" s="1"/>
  <c r="I3" i="2"/>
  <c r="F3" i="2"/>
  <c r="I5" i="1"/>
  <c r="I6" i="1" s="1"/>
  <c r="I8" i="1" s="1"/>
  <c r="I9" i="1" s="1"/>
  <c r="F5" i="1"/>
  <c r="F6" i="1" s="1"/>
  <c r="C5" i="1"/>
  <c r="C6" i="1" s="1"/>
  <c r="I3" i="1"/>
  <c r="F3" i="1"/>
  <c r="F10" i="38" l="1"/>
  <c r="O19" i="37"/>
  <c r="E10" i="37"/>
  <c r="F35" i="36"/>
  <c r="F23" i="36"/>
  <c r="F9" i="36"/>
  <c r="F10" i="36"/>
  <c r="F9" i="35"/>
  <c r="F9" i="34"/>
  <c r="F11" i="33"/>
  <c r="F11" i="31"/>
  <c r="F22" i="30"/>
  <c r="F9" i="30"/>
  <c r="F10" i="30"/>
  <c r="K19" i="29"/>
  <c r="K23" i="29"/>
  <c r="G4" i="29"/>
  <c r="G5" i="29"/>
  <c r="G6" i="29"/>
  <c r="G7" i="29"/>
  <c r="G9" i="29"/>
  <c r="G8" i="29"/>
  <c r="F11" i="28"/>
  <c r="F24" i="19"/>
  <c r="G23" i="19" s="1"/>
  <c r="K8" i="19"/>
  <c r="K5" i="19"/>
  <c r="K6" i="19"/>
  <c r="E8" i="26"/>
  <c r="F10" i="24"/>
  <c r="F11" i="23"/>
  <c r="F10" i="22"/>
  <c r="F18" i="21"/>
  <c r="F9" i="21"/>
  <c r="G23" i="21"/>
  <c r="G28" i="21"/>
  <c r="G25" i="21"/>
  <c r="G24" i="21"/>
  <c r="G26" i="21"/>
  <c r="G27" i="21"/>
  <c r="E10" i="20"/>
  <c r="Q9" i="20"/>
  <c r="K4" i="19"/>
  <c r="L8" i="19"/>
  <c r="G10" i="19"/>
  <c r="F10" i="18"/>
  <c r="F11" i="18" s="1"/>
  <c r="F22" i="14"/>
  <c r="G16" i="14" s="1"/>
  <c r="K15" i="14" s="1"/>
  <c r="G9" i="14"/>
  <c r="G13" i="7"/>
  <c r="M10" i="7"/>
  <c r="U14" i="7" s="1"/>
  <c r="K8" i="17"/>
  <c r="K6" i="13"/>
  <c r="G11" i="13" s="1"/>
  <c r="C12" i="3"/>
  <c r="C8" i="3"/>
  <c r="C11" i="3" s="1"/>
  <c r="I8" i="2"/>
  <c r="I11" i="2" s="1"/>
  <c r="K21" i="17"/>
  <c r="K9" i="16"/>
  <c r="F104" i="5"/>
  <c r="G3" i="5" s="1"/>
  <c r="E7" i="8"/>
  <c r="K17" i="17"/>
  <c r="G24" i="17"/>
  <c r="K18" i="17"/>
  <c r="K19" i="17"/>
  <c r="K23" i="17" s="1"/>
  <c r="L21" i="17"/>
  <c r="G10" i="17"/>
  <c r="K5" i="17"/>
  <c r="K4" i="17"/>
  <c r="L8" i="17"/>
  <c r="K6" i="17"/>
  <c r="K10" i="17" s="1"/>
  <c r="F24" i="16"/>
  <c r="G23" i="16" s="1"/>
  <c r="K10" i="16"/>
  <c r="K11" i="16"/>
  <c r="K2" i="15"/>
  <c r="K3" i="15"/>
  <c r="B22" i="15" s="1"/>
  <c r="G14" i="15"/>
  <c r="G13" i="15"/>
  <c r="G15" i="15"/>
  <c r="G16" i="15"/>
  <c r="G5" i="15"/>
  <c r="G6" i="15"/>
  <c r="K6" i="14"/>
  <c r="K2" i="14"/>
  <c r="K4" i="14"/>
  <c r="K3" i="14"/>
  <c r="B28" i="14" s="1"/>
  <c r="D28" i="14" s="1"/>
  <c r="L6" i="14"/>
  <c r="K4" i="13"/>
  <c r="L6" i="13"/>
  <c r="K3" i="13"/>
  <c r="K2" i="13"/>
  <c r="G9" i="13"/>
  <c r="D12" i="13"/>
  <c r="F21" i="13"/>
  <c r="E8" i="12"/>
  <c r="E7" i="11"/>
  <c r="G14" i="7"/>
  <c r="G10" i="7"/>
  <c r="E7" i="9"/>
  <c r="F104" i="6"/>
  <c r="G3" i="6" s="1"/>
  <c r="C10" i="3"/>
  <c r="C11" i="2"/>
  <c r="F11" i="2"/>
  <c r="C9" i="2"/>
  <c r="C12" i="2" s="1"/>
  <c r="I9" i="2"/>
  <c r="I12" i="2" s="1"/>
  <c r="I13" i="2" s="1"/>
  <c r="F7" i="2"/>
  <c r="F9" i="2"/>
  <c r="F12" i="2" s="1"/>
  <c r="I7" i="1"/>
  <c r="I12" i="1"/>
  <c r="C9" i="1"/>
  <c r="C12" i="1" s="1"/>
  <c r="C8" i="1"/>
  <c r="C7" i="1"/>
  <c r="F9" i="1"/>
  <c r="F12" i="1" s="1"/>
  <c r="F8" i="1"/>
  <c r="F7" i="1"/>
  <c r="F11" i="38" l="1"/>
  <c r="O20" i="37"/>
  <c r="E11" i="37"/>
  <c r="G29" i="36"/>
  <c r="G17" i="36"/>
  <c r="G18" i="36"/>
  <c r="G19" i="36"/>
  <c r="G20" i="36"/>
  <c r="G21" i="36"/>
  <c r="G22" i="36"/>
  <c r="G4" i="36"/>
  <c r="G6" i="36"/>
  <c r="G5" i="36"/>
  <c r="G7" i="36"/>
  <c r="G9" i="36"/>
  <c r="G8" i="36"/>
  <c r="F10" i="35"/>
  <c r="F10" i="34"/>
  <c r="F12" i="33"/>
  <c r="F12" i="31"/>
  <c r="G4" i="30"/>
  <c r="G6" i="30"/>
  <c r="G5" i="30"/>
  <c r="G7" i="30"/>
  <c r="G9" i="30"/>
  <c r="G8" i="30"/>
  <c r="F23" i="30"/>
  <c r="G18" i="14"/>
  <c r="G19" i="14"/>
  <c r="G17" i="14"/>
  <c r="G20" i="14"/>
  <c r="K7" i="29"/>
  <c r="L7" i="29"/>
  <c r="K3" i="29"/>
  <c r="K5" i="29"/>
  <c r="G10" i="29"/>
  <c r="K4" i="29"/>
  <c r="F12" i="28"/>
  <c r="G19" i="19"/>
  <c r="G18" i="19"/>
  <c r="G21" i="19"/>
  <c r="G20" i="19"/>
  <c r="G22" i="19"/>
  <c r="K10" i="19"/>
  <c r="K9" i="19"/>
  <c r="E9" i="26"/>
  <c r="F11" i="24"/>
  <c r="F12" i="23"/>
  <c r="F11" i="22"/>
  <c r="F19" i="21"/>
  <c r="G3" i="21"/>
  <c r="G4" i="21"/>
  <c r="G5" i="21"/>
  <c r="G6" i="21"/>
  <c r="G7" i="21"/>
  <c r="G8" i="21"/>
  <c r="K26" i="21"/>
  <c r="K22" i="21"/>
  <c r="G29" i="21"/>
  <c r="K24" i="21"/>
  <c r="K23" i="21"/>
  <c r="L26" i="21"/>
  <c r="G21" i="14"/>
  <c r="E11" i="20"/>
  <c r="Q10" i="20"/>
  <c r="K7" i="19"/>
  <c r="G5" i="18"/>
  <c r="G6" i="18"/>
  <c r="G7" i="18"/>
  <c r="G8" i="18"/>
  <c r="G9" i="18"/>
  <c r="G10" i="18"/>
  <c r="E8" i="8"/>
  <c r="G98" i="5"/>
  <c r="G90" i="5"/>
  <c r="G82" i="5"/>
  <c r="G74" i="5"/>
  <c r="G66" i="5"/>
  <c r="G58" i="5"/>
  <c r="G50" i="5"/>
  <c r="G42" i="5"/>
  <c r="G34" i="5"/>
  <c r="G26" i="5"/>
  <c r="G18" i="5"/>
  <c r="G10" i="5"/>
  <c r="G97" i="5"/>
  <c r="G89" i="5"/>
  <c r="G81" i="5"/>
  <c r="G73" i="5"/>
  <c r="G65" i="5"/>
  <c r="G57" i="5"/>
  <c r="G49" i="5"/>
  <c r="G41" i="5"/>
  <c r="G33" i="5"/>
  <c r="G17" i="5"/>
  <c r="G9" i="5"/>
  <c r="G60" i="5"/>
  <c r="G83" i="5"/>
  <c r="G51" i="5"/>
  <c r="G11" i="5"/>
  <c r="G25" i="5"/>
  <c r="G35" i="5"/>
  <c r="G96" i="5"/>
  <c r="G88" i="5"/>
  <c r="G80" i="5"/>
  <c r="G72" i="5"/>
  <c r="G64" i="5"/>
  <c r="G56" i="5"/>
  <c r="G48" i="5"/>
  <c r="G40" i="5"/>
  <c r="G32" i="5"/>
  <c r="G24" i="5"/>
  <c r="G16" i="5"/>
  <c r="G8" i="5"/>
  <c r="G103" i="5"/>
  <c r="G63" i="5"/>
  <c r="G47" i="5"/>
  <c r="G23" i="5"/>
  <c r="G95" i="5"/>
  <c r="G87" i="5"/>
  <c r="G79" i="5"/>
  <c r="G71" i="5"/>
  <c r="G55" i="5"/>
  <c r="G39" i="5"/>
  <c r="G31" i="5"/>
  <c r="G15" i="5"/>
  <c r="G7" i="5"/>
  <c r="G100" i="5"/>
  <c r="G76" i="5"/>
  <c r="G44" i="5"/>
  <c r="G20" i="5"/>
  <c r="G91" i="5"/>
  <c r="G59" i="5"/>
  <c r="G19" i="5"/>
  <c r="G102" i="5"/>
  <c r="G94" i="5"/>
  <c r="G86" i="5"/>
  <c r="G78" i="5"/>
  <c r="G70" i="5"/>
  <c r="G62" i="5"/>
  <c r="G54" i="5"/>
  <c r="G46" i="5"/>
  <c r="G38" i="5"/>
  <c r="G30" i="5"/>
  <c r="G22" i="5"/>
  <c r="G14" i="5"/>
  <c r="G6" i="5"/>
  <c r="L8" i="5"/>
  <c r="G84" i="5"/>
  <c r="G52" i="5"/>
  <c r="G28" i="5"/>
  <c r="G4" i="5"/>
  <c r="G99" i="5"/>
  <c r="G75" i="5"/>
  <c r="G43" i="5"/>
  <c r="G101" i="5"/>
  <c r="G93" i="5"/>
  <c r="G85" i="5"/>
  <c r="G77" i="5"/>
  <c r="G69" i="5"/>
  <c r="G61" i="5"/>
  <c r="G53" i="5"/>
  <c r="G45" i="5"/>
  <c r="G37" i="5"/>
  <c r="G29" i="5"/>
  <c r="G21" i="5"/>
  <c r="G13" i="5"/>
  <c r="G5" i="5"/>
  <c r="K4" i="5" s="1"/>
  <c r="G92" i="5"/>
  <c r="G68" i="5"/>
  <c r="G36" i="5"/>
  <c r="G12" i="5"/>
  <c r="K3" i="5" s="1"/>
  <c r="G67" i="5"/>
  <c r="G27" i="5"/>
  <c r="C13" i="3"/>
  <c r="K8" i="13"/>
  <c r="B22" i="1"/>
  <c r="K9" i="17"/>
  <c r="K11" i="17" s="1"/>
  <c r="K7" i="17"/>
  <c r="M4" i="17"/>
  <c r="K22" i="17"/>
  <c r="K24" i="17" s="1"/>
  <c r="M17" i="17"/>
  <c r="K20" i="17"/>
  <c r="G21" i="16"/>
  <c r="G19" i="16"/>
  <c r="K21" i="16" s="1"/>
  <c r="G18" i="16"/>
  <c r="G20" i="16"/>
  <c r="G22" i="16"/>
  <c r="K12" i="15"/>
  <c r="K13" i="15"/>
  <c r="B26" i="15" s="1"/>
  <c r="K14" i="15"/>
  <c r="L16" i="15"/>
  <c r="G17" i="15"/>
  <c r="K16" i="15"/>
  <c r="G7" i="15"/>
  <c r="L6" i="15"/>
  <c r="K4" i="15"/>
  <c r="K6" i="15"/>
  <c r="K19" i="14"/>
  <c r="L19" i="14"/>
  <c r="K17" i="14"/>
  <c r="K7" i="14"/>
  <c r="K5" i="14"/>
  <c r="K8" i="14"/>
  <c r="K7" i="13"/>
  <c r="K9" i="13" s="1"/>
  <c r="K5" i="13"/>
  <c r="F22" i="13"/>
  <c r="E9" i="12"/>
  <c r="E8" i="11"/>
  <c r="E8" i="9"/>
  <c r="G101" i="6"/>
  <c r="G93" i="6"/>
  <c r="G85" i="6"/>
  <c r="G77" i="6"/>
  <c r="G69" i="6"/>
  <c r="G53" i="6"/>
  <c r="G45" i="6"/>
  <c r="G37" i="6"/>
  <c r="G29" i="6"/>
  <c r="G98" i="6"/>
  <c r="G90" i="6"/>
  <c r="G82" i="6"/>
  <c r="G74" i="6"/>
  <c r="G66" i="6"/>
  <c r="G58" i="6"/>
  <c r="G50" i="6"/>
  <c r="G42" i="6"/>
  <c r="G34" i="6"/>
  <c r="G26" i="6"/>
  <c r="G18" i="6"/>
  <c r="G5" i="6"/>
  <c r="G6" i="6"/>
  <c r="G4" i="6"/>
  <c r="G12" i="6"/>
  <c r="G103" i="6"/>
  <c r="G95" i="6"/>
  <c r="G87" i="6"/>
  <c r="G79" i="6"/>
  <c r="G71" i="6"/>
  <c r="G63" i="6"/>
  <c r="G55" i="6"/>
  <c r="G47" i="6"/>
  <c r="G39" i="6"/>
  <c r="G31" i="6"/>
  <c r="G23" i="6"/>
  <c r="G15" i="6"/>
  <c r="G13" i="6"/>
  <c r="G9" i="6"/>
  <c r="G7" i="6"/>
  <c r="G25" i="6"/>
  <c r="G100" i="6"/>
  <c r="G92" i="6"/>
  <c r="G84" i="6"/>
  <c r="G76" i="6"/>
  <c r="G68" i="6"/>
  <c r="G60" i="6"/>
  <c r="G52" i="6"/>
  <c r="G44" i="6"/>
  <c r="G36" i="6"/>
  <c r="G28" i="6"/>
  <c r="G20" i="6"/>
  <c r="G73" i="6"/>
  <c r="G41" i="6"/>
  <c r="G17" i="6"/>
  <c r="G11" i="6"/>
  <c r="G102" i="6"/>
  <c r="G94" i="6"/>
  <c r="G54" i="6"/>
  <c r="G46" i="6"/>
  <c r="G14" i="6"/>
  <c r="K4" i="6" s="1"/>
  <c r="G10" i="6"/>
  <c r="G97" i="6"/>
  <c r="G89" i="6"/>
  <c r="G81" i="6"/>
  <c r="G65" i="6"/>
  <c r="G57" i="6"/>
  <c r="G49" i="6"/>
  <c r="G33" i="6"/>
  <c r="G86" i="6"/>
  <c r="G78" i="6"/>
  <c r="G70" i="6"/>
  <c r="G62" i="6"/>
  <c r="G38" i="6"/>
  <c r="G30" i="6"/>
  <c r="G22" i="6"/>
  <c r="G99" i="6"/>
  <c r="G91" i="6"/>
  <c r="G83" i="6"/>
  <c r="G75" i="6"/>
  <c r="G67" i="6"/>
  <c r="G59" i="6"/>
  <c r="G51" i="6"/>
  <c r="G43" i="6"/>
  <c r="G35" i="6"/>
  <c r="G27" i="6"/>
  <c r="G19" i="6"/>
  <c r="G96" i="6"/>
  <c r="G88" i="6"/>
  <c r="G80" i="6"/>
  <c r="G72" i="6"/>
  <c r="G64" i="6"/>
  <c r="G56" i="6"/>
  <c r="G48" i="6"/>
  <c r="G40" i="6"/>
  <c r="G32" i="6"/>
  <c r="G24" i="6"/>
  <c r="G16" i="6"/>
  <c r="G8" i="6"/>
  <c r="G61" i="6"/>
  <c r="G21" i="6"/>
  <c r="F13" i="2"/>
  <c r="F10" i="2"/>
  <c r="I10" i="2"/>
  <c r="C10" i="2"/>
  <c r="C13" i="2"/>
  <c r="I11" i="1"/>
  <c r="I13" i="1" s="1"/>
  <c r="I10" i="1"/>
  <c r="C11" i="1"/>
  <c r="C13" i="1" s="1"/>
  <c r="C10" i="1"/>
  <c r="F11" i="1"/>
  <c r="F13" i="1" s="1"/>
  <c r="F10" i="1"/>
  <c r="F12" i="38" l="1"/>
  <c r="O21" i="37"/>
  <c r="E12" i="37"/>
  <c r="K32" i="36"/>
  <c r="K28" i="36"/>
  <c r="L32" i="36"/>
  <c r="K29" i="36"/>
  <c r="N29" i="36" s="1"/>
  <c r="N31" i="36" s="1"/>
  <c r="K30" i="36"/>
  <c r="K34" i="36" s="1"/>
  <c r="L34" i="36" s="1"/>
  <c r="G35" i="36"/>
  <c r="K20" i="36"/>
  <c r="K17" i="36"/>
  <c r="K16" i="36"/>
  <c r="L20" i="36"/>
  <c r="K18" i="36"/>
  <c r="K22" i="36" s="1"/>
  <c r="G23" i="36"/>
  <c r="K7" i="36"/>
  <c r="G10" i="36"/>
  <c r="K4" i="36"/>
  <c r="K5" i="36"/>
  <c r="K3" i="36"/>
  <c r="L7" i="36"/>
  <c r="F11" i="35"/>
  <c r="F11" i="34"/>
  <c r="F13" i="33"/>
  <c r="F13" i="31"/>
  <c r="K7" i="30"/>
  <c r="F24" i="30"/>
  <c r="G10" i="30"/>
  <c r="K4" i="30"/>
  <c r="K5" i="30"/>
  <c r="K3" i="30"/>
  <c r="L7" i="30"/>
  <c r="G22" i="14"/>
  <c r="K16" i="14"/>
  <c r="B32" i="14" s="1"/>
  <c r="D32" i="14" s="1"/>
  <c r="K6" i="29"/>
  <c r="B30" i="29"/>
  <c r="D30" i="29" s="1"/>
  <c r="K8" i="29"/>
  <c r="K10" i="29" s="1"/>
  <c r="G3" i="28"/>
  <c r="G5" i="28"/>
  <c r="G6" i="28"/>
  <c r="G4" i="28"/>
  <c r="G7" i="28"/>
  <c r="G8" i="28"/>
  <c r="G9" i="28"/>
  <c r="G10" i="28"/>
  <c r="G11" i="28"/>
  <c r="D14" i="28" s="1"/>
  <c r="K19" i="19"/>
  <c r="G24" i="19"/>
  <c r="L21" i="19"/>
  <c r="K17" i="19"/>
  <c r="M4" i="19" s="1"/>
  <c r="M8" i="19"/>
  <c r="E10" i="26"/>
  <c r="F12" i="24"/>
  <c r="F13" i="23"/>
  <c r="F12" i="22"/>
  <c r="G14" i="21"/>
  <c r="G15" i="21"/>
  <c r="G13" i="21"/>
  <c r="G16" i="21"/>
  <c r="G17" i="21"/>
  <c r="G18" i="21"/>
  <c r="K6" i="21"/>
  <c r="K4" i="21"/>
  <c r="G9" i="21"/>
  <c r="K3" i="21"/>
  <c r="K2" i="21"/>
  <c r="L6" i="21"/>
  <c r="K29" i="21"/>
  <c r="K25" i="21"/>
  <c r="E12" i="20"/>
  <c r="Q11" i="20"/>
  <c r="K11" i="19"/>
  <c r="K5" i="18"/>
  <c r="K4" i="18"/>
  <c r="K3" i="18"/>
  <c r="K7" i="18"/>
  <c r="K23" i="18"/>
  <c r="K19" i="18"/>
  <c r="L23" i="18"/>
  <c r="K20" i="18"/>
  <c r="K21" i="18"/>
  <c r="G27" i="18"/>
  <c r="G11" i="18"/>
  <c r="K5" i="5"/>
  <c r="K8" i="5"/>
  <c r="K11" i="5" s="1"/>
  <c r="G104" i="5"/>
  <c r="E9" i="8"/>
  <c r="G24" i="16"/>
  <c r="K19" i="16"/>
  <c r="K23" i="16" s="1"/>
  <c r="L21" i="16"/>
  <c r="K18" i="16"/>
  <c r="K17" i="16"/>
  <c r="K18" i="15"/>
  <c r="K17" i="15"/>
  <c r="K15" i="15"/>
  <c r="K8" i="15"/>
  <c r="K5" i="15"/>
  <c r="K7" i="15"/>
  <c r="K21" i="14"/>
  <c r="K9" i="14"/>
  <c r="F23" i="13"/>
  <c r="G22" i="13" s="1"/>
  <c r="E10" i="12"/>
  <c r="E9" i="11"/>
  <c r="E9" i="9"/>
  <c r="L9" i="6"/>
  <c r="K5" i="6"/>
  <c r="K6" i="6" s="1"/>
  <c r="K9" i="6"/>
  <c r="G104" i="6"/>
  <c r="F13" i="38" l="1"/>
  <c r="O22" i="37"/>
  <c r="E13" i="37"/>
  <c r="K33" i="36"/>
  <c r="K31" i="36"/>
  <c r="K19" i="36"/>
  <c r="K21" i="36"/>
  <c r="K23" i="36" s="1"/>
  <c r="K8" i="36"/>
  <c r="K6" i="36"/>
  <c r="K9" i="36"/>
  <c r="F12" i="35"/>
  <c r="F12" i="34"/>
  <c r="F14" i="33"/>
  <c r="F14" i="31"/>
  <c r="K10" i="30"/>
  <c r="B30" i="30"/>
  <c r="D30" i="30" s="1"/>
  <c r="K6" i="30"/>
  <c r="G17" i="30"/>
  <c r="G18" i="30"/>
  <c r="G19" i="30"/>
  <c r="G20" i="30"/>
  <c r="G21" i="30"/>
  <c r="G22" i="30"/>
  <c r="G23" i="30"/>
  <c r="K20" i="14"/>
  <c r="K18" i="14"/>
  <c r="K6" i="28"/>
  <c r="K3" i="28"/>
  <c r="L6" i="28"/>
  <c r="K2" i="28"/>
  <c r="G12" i="28"/>
  <c r="K4" i="28"/>
  <c r="K22" i="19"/>
  <c r="M5" i="19"/>
  <c r="K20" i="19"/>
  <c r="M7" i="19" s="1"/>
  <c r="K23" i="19"/>
  <c r="M10" i="19" s="1"/>
  <c r="M6" i="19"/>
  <c r="E11" i="26"/>
  <c r="F13" i="24"/>
  <c r="F14" i="23"/>
  <c r="F13" i="22"/>
  <c r="K13" i="21"/>
  <c r="K14" i="21"/>
  <c r="G19" i="21"/>
  <c r="K12" i="21"/>
  <c r="L16" i="21"/>
  <c r="K16" i="21"/>
  <c r="K5" i="21"/>
  <c r="B33" i="21"/>
  <c r="E13" i="20"/>
  <c r="Q12" i="20"/>
  <c r="K6" i="18"/>
  <c r="K25" i="18"/>
  <c r="K9" i="18"/>
  <c r="K22" i="18"/>
  <c r="K24" i="18"/>
  <c r="K8" i="18"/>
  <c r="L11" i="5"/>
  <c r="E10" i="8"/>
  <c r="L23" i="6"/>
  <c r="K12" i="5"/>
  <c r="L12" i="5" s="1"/>
  <c r="M17" i="16"/>
  <c r="K20" i="16"/>
  <c r="K22" i="16"/>
  <c r="K24" i="16" s="1"/>
  <c r="K19" i="15"/>
  <c r="K9" i="15"/>
  <c r="K22" i="14"/>
  <c r="G16" i="13"/>
  <c r="G17" i="13"/>
  <c r="G18" i="13"/>
  <c r="G19" i="13"/>
  <c r="G20" i="13"/>
  <c r="G21" i="13"/>
  <c r="E11" i="12"/>
  <c r="E10" i="11"/>
  <c r="E10" i="9"/>
  <c r="K13" i="6"/>
  <c r="L13" i="6" s="1"/>
  <c r="F14" i="38" l="1"/>
  <c r="O23" i="37"/>
  <c r="E14" i="37"/>
  <c r="K35" i="36"/>
  <c r="L35" i="36" s="1"/>
  <c r="L33" i="36"/>
  <c r="K10" i="36"/>
  <c r="F13" i="35"/>
  <c r="F13" i="34"/>
  <c r="F15" i="33"/>
  <c r="F15" i="31"/>
  <c r="K20" i="30"/>
  <c r="K17" i="30"/>
  <c r="G24" i="30"/>
  <c r="K18" i="30"/>
  <c r="K22" i="30" s="1"/>
  <c r="K16" i="30"/>
  <c r="L20" i="30"/>
  <c r="B20" i="28"/>
  <c r="K8" i="28"/>
  <c r="K7" i="28"/>
  <c r="K9" i="28" s="1"/>
  <c r="K5" i="28"/>
  <c r="K24" i="19"/>
  <c r="M9" i="19"/>
  <c r="N9" i="19" s="1"/>
  <c r="O9" i="19" s="1"/>
  <c r="E12" i="26"/>
  <c r="F14" i="24"/>
  <c r="F15" i="23"/>
  <c r="F14" i="22"/>
  <c r="K15" i="21"/>
  <c r="K9" i="21"/>
  <c r="E14" i="20"/>
  <c r="Q13" i="20"/>
  <c r="K10" i="18"/>
  <c r="K26" i="18"/>
  <c r="E11" i="8"/>
  <c r="L13" i="5"/>
  <c r="K13" i="5"/>
  <c r="K19" i="13"/>
  <c r="L19" i="13"/>
  <c r="G23" i="13"/>
  <c r="K16" i="13"/>
  <c r="K17" i="13"/>
  <c r="B28" i="13" s="1"/>
  <c r="K15" i="13"/>
  <c r="E12" i="12"/>
  <c r="E11" i="11"/>
  <c r="E11" i="9"/>
  <c r="K14" i="6"/>
  <c r="L12" i="6"/>
  <c r="L14" i="6" s="1"/>
  <c r="F15" i="38" l="1"/>
  <c r="O24" i="37"/>
  <c r="E15" i="37"/>
  <c r="F14" i="35"/>
  <c r="F14" i="34"/>
  <c r="F16" i="33"/>
  <c r="F16" i="31"/>
  <c r="K19" i="30"/>
  <c r="B34" i="30"/>
  <c r="D34" i="30" s="1"/>
  <c r="K21" i="30"/>
  <c r="K23" i="30" s="1"/>
  <c r="E13" i="26"/>
  <c r="F15" i="24"/>
  <c r="F16" i="23"/>
  <c r="F15" i="22"/>
  <c r="E15" i="20"/>
  <c r="Q14" i="20"/>
  <c r="E12" i="8"/>
  <c r="K21" i="13"/>
  <c r="K20" i="13"/>
  <c r="K22" i="13" s="1"/>
  <c r="K18" i="13"/>
  <c r="E13" i="12"/>
  <c r="E12" i="11"/>
  <c r="E12" i="9"/>
  <c r="F16" i="38" l="1"/>
  <c r="O25" i="37"/>
  <c r="E16" i="37"/>
  <c r="F15" i="35"/>
  <c r="F15" i="34"/>
  <c r="F17" i="33"/>
  <c r="F17" i="31"/>
  <c r="E14" i="26"/>
  <c r="F16" i="24"/>
  <c r="F17" i="23"/>
  <c r="F16" i="22"/>
  <c r="E16" i="20"/>
  <c r="Q15" i="20"/>
  <c r="E13" i="8"/>
  <c r="E14" i="12"/>
  <c r="E13" i="11"/>
  <c r="E13" i="9"/>
  <c r="F17" i="38" l="1"/>
  <c r="O26" i="37"/>
  <c r="E17" i="37"/>
  <c r="F16" i="35"/>
  <c r="F16" i="34"/>
  <c r="F18" i="33"/>
  <c r="F18" i="31"/>
  <c r="E15" i="26"/>
  <c r="F17" i="24"/>
  <c r="F18" i="23"/>
  <c r="F17" i="22"/>
  <c r="E17" i="20"/>
  <c r="Q16" i="20"/>
  <c r="E14" i="8"/>
  <c r="E15" i="12"/>
  <c r="E14" i="11"/>
  <c r="E14" i="9"/>
  <c r="F18" i="38" l="1"/>
  <c r="O27" i="37"/>
  <c r="E18" i="37"/>
  <c r="F17" i="35"/>
  <c r="F17" i="34"/>
  <c r="F19" i="33"/>
  <c r="F19" i="31"/>
  <c r="E16" i="26"/>
  <c r="F18" i="24"/>
  <c r="F19" i="23"/>
  <c r="F18" i="22"/>
  <c r="E18" i="20"/>
  <c r="Q17" i="20"/>
  <c r="E15" i="8"/>
  <c r="E16" i="12"/>
  <c r="E15" i="11"/>
  <c r="E15" i="9"/>
  <c r="F19" i="38" l="1"/>
  <c r="O28" i="37"/>
  <c r="E19" i="37"/>
  <c r="F18" i="35"/>
  <c r="F18" i="34"/>
  <c r="F20" i="33"/>
  <c r="F20" i="31"/>
  <c r="E17" i="26"/>
  <c r="F19" i="24"/>
  <c r="F20" i="23"/>
  <c r="F19" i="22"/>
  <c r="E19" i="20"/>
  <c r="Q18" i="20"/>
  <c r="E16" i="8"/>
  <c r="E17" i="12"/>
  <c r="E16" i="11"/>
  <c r="E16" i="9"/>
  <c r="F20" i="38" l="1"/>
  <c r="O29" i="37"/>
  <c r="E20" i="37"/>
  <c r="F19" i="35"/>
  <c r="F19" i="34"/>
  <c r="F21" i="33"/>
  <c r="F21" i="31"/>
  <c r="E18" i="26"/>
  <c r="F20" i="24"/>
  <c r="F21" i="23"/>
  <c r="F20" i="22"/>
  <c r="E20" i="20"/>
  <c r="Q19" i="20"/>
  <c r="E17" i="8"/>
  <c r="E18" i="12"/>
  <c r="E17" i="11"/>
  <c r="E17" i="9"/>
  <c r="F21" i="38" l="1"/>
  <c r="O30" i="37"/>
  <c r="E21" i="37"/>
  <c r="F20" i="35"/>
  <c r="F20" i="34"/>
  <c r="F22" i="33"/>
  <c r="F22" i="31"/>
  <c r="E19" i="26"/>
  <c r="F21" i="24"/>
  <c r="F22" i="23"/>
  <c r="F21" i="22"/>
  <c r="E21" i="20"/>
  <c r="Q20" i="20"/>
  <c r="E18" i="8"/>
  <c r="E19" i="12"/>
  <c r="E18" i="11"/>
  <c r="E18" i="9"/>
  <c r="F22" i="38" l="1"/>
  <c r="O31" i="37"/>
  <c r="E22" i="37"/>
  <c r="F21" i="35"/>
  <c r="F21" i="34"/>
  <c r="F23" i="33"/>
  <c r="F23" i="31"/>
  <c r="E20" i="26"/>
  <c r="F22" i="24"/>
  <c r="F23" i="23"/>
  <c r="F22" i="22"/>
  <c r="E22" i="20"/>
  <c r="Q21" i="20"/>
  <c r="E19" i="8"/>
  <c r="E20" i="12"/>
  <c r="E19" i="11"/>
  <c r="E19" i="9"/>
  <c r="F23" i="38" l="1"/>
  <c r="O32" i="37"/>
  <c r="E23" i="37"/>
  <c r="F22" i="35"/>
  <c r="F22" i="34"/>
  <c r="F24" i="33"/>
  <c r="F24" i="31"/>
  <c r="E21" i="26"/>
  <c r="F23" i="24"/>
  <c r="F24" i="23"/>
  <c r="F23" i="22"/>
  <c r="E23" i="20"/>
  <c r="Q22" i="20"/>
  <c r="E20" i="8"/>
  <c r="E21" i="12"/>
  <c r="E20" i="11"/>
  <c r="E20" i="9"/>
  <c r="F24" i="38" l="1"/>
  <c r="O33" i="37"/>
  <c r="E24" i="37"/>
  <c r="F23" i="35"/>
  <c r="F23" i="34"/>
  <c r="F25" i="33"/>
  <c r="F25" i="31"/>
  <c r="E22" i="26"/>
  <c r="F24" i="24"/>
  <c r="F25" i="23"/>
  <c r="F24" i="22"/>
  <c r="E24" i="20"/>
  <c r="Q23" i="20"/>
  <c r="E21" i="8"/>
  <c r="E22" i="12"/>
  <c r="E21" i="11"/>
  <c r="E21" i="9"/>
  <c r="F25" i="38" l="1"/>
  <c r="O34" i="37"/>
  <c r="E25" i="37"/>
  <c r="F24" i="35"/>
  <c r="F24" i="34"/>
  <c r="F26" i="33"/>
  <c r="F26" i="31"/>
  <c r="E23" i="26"/>
  <c r="F25" i="24"/>
  <c r="F26" i="23"/>
  <c r="F25" i="22"/>
  <c r="E25" i="20"/>
  <c r="Q24" i="20"/>
  <c r="E22" i="8"/>
  <c r="E23" i="12"/>
  <c r="E22" i="11"/>
  <c r="E22" i="9"/>
  <c r="F26" i="38" l="1"/>
  <c r="O35" i="37"/>
  <c r="E26" i="37"/>
  <c r="F25" i="35"/>
  <c r="F25" i="34"/>
  <c r="F27" i="33"/>
  <c r="F27" i="31"/>
  <c r="E24" i="26"/>
  <c r="F26" i="24"/>
  <c r="F27" i="23"/>
  <c r="F26" i="22"/>
  <c r="E26" i="20"/>
  <c r="Q25" i="20"/>
  <c r="E23" i="8"/>
  <c r="E24" i="12"/>
  <c r="E23" i="11"/>
  <c r="E23" i="9"/>
  <c r="F27" i="38" l="1"/>
  <c r="O36" i="37"/>
  <c r="E27" i="37"/>
  <c r="F26" i="35"/>
  <c r="F26" i="34"/>
  <c r="F28" i="33"/>
  <c r="F28" i="31"/>
  <c r="E25" i="26"/>
  <c r="F27" i="24"/>
  <c r="F28" i="23"/>
  <c r="F27" i="22"/>
  <c r="E27" i="20"/>
  <c r="Q26" i="20"/>
  <c r="E24" i="8"/>
  <c r="E25" i="12"/>
  <c r="E24" i="11"/>
  <c r="E24" i="9"/>
  <c r="F28" i="38" l="1"/>
  <c r="O37" i="37"/>
  <c r="E28" i="37"/>
  <c r="F27" i="35"/>
  <c r="F27" i="34"/>
  <c r="F29" i="33"/>
  <c r="F29" i="31"/>
  <c r="E26" i="26"/>
  <c r="F28" i="24"/>
  <c r="F29" i="23"/>
  <c r="F28" i="22"/>
  <c r="E28" i="20"/>
  <c r="Q27" i="20"/>
  <c r="E25" i="8"/>
  <c r="E26" i="12"/>
  <c r="E25" i="11"/>
  <c r="E25" i="9"/>
  <c r="F29" i="38" l="1"/>
  <c r="O38" i="37"/>
  <c r="E29" i="37"/>
  <c r="F28" i="35"/>
  <c r="F28" i="34"/>
  <c r="F30" i="33"/>
  <c r="F30" i="31"/>
  <c r="E27" i="26"/>
  <c r="F29" i="24"/>
  <c r="F30" i="23"/>
  <c r="F29" i="22"/>
  <c r="E29" i="20"/>
  <c r="Q28" i="20"/>
  <c r="E26" i="8"/>
  <c r="E27" i="12"/>
  <c r="E26" i="11"/>
  <c r="E26" i="9"/>
  <c r="F30" i="38" l="1"/>
  <c r="O39" i="37"/>
  <c r="E30" i="37"/>
  <c r="F29" i="35"/>
  <c r="F29" i="34"/>
  <c r="F31" i="33"/>
  <c r="F31" i="31"/>
  <c r="E28" i="26"/>
  <c r="F30" i="24"/>
  <c r="F31" i="23"/>
  <c r="F30" i="22"/>
  <c r="E30" i="20"/>
  <c r="Q29" i="20"/>
  <c r="E27" i="8"/>
  <c r="E28" i="12"/>
  <c r="E27" i="11"/>
  <c r="E27" i="9"/>
  <c r="F31" i="38" l="1"/>
  <c r="O40" i="37"/>
  <c r="E31" i="37"/>
  <c r="F30" i="35"/>
  <c r="F30" i="34"/>
  <c r="F32" i="33"/>
  <c r="F32" i="31"/>
  <c r="E29" i="26"/>
  <c r="F31" i="24"/>
  <c r="F32" i="23"/>
  <c r="F31" i="22"/>
  <c r="E31" i="20"/>
  <c r="Q30" i="20"/>
  <c r="E28" i="8"/>
  <c r="E29" i="12"/>
  <c r="E28" i="11"/>
  <c r="E28" i="9"/>
  <c r="F32" i="38" l="1"/>
  <c r="O41" i="37"/>
  <c r="E32" i="37"/>
  <c r="F31" i="35"/>
  <c r="F31" i="34"/>
  <c r="F33" i="33"/>
  <c r="F33" i="31"/>
  <c r="E30" i="26"/>
  <c r="F32" i="24"/>
  <c r="F33" i="23"/>
  <c r="F32" i="22"/>
  <c r="E32" i="20"/>
  <c r="Q31" i="20"/>
  <c r="E29" i="8"/>
  <c r="E30" i="12"/>
  <c r="E29" i="11"/>
  <c r="E29" i="9"/>
  <c r="F33" i="38" l="1"/>
  <c r="O42" i="37"/>
  <c r="E33" i="37"/>
  <c r="F32" i="35"/>
  <c r="F32" i="34"/>
  <c r="F34" i="33"/>
  <c r="F34" i="31"/>
  <c r="E31" i="26"/>
  <c r="F33" i="24"/>
  <c r="F34" i="23"/>
  <c r="F33" i="22"/>
  <c r="E33" i="20"/>
  <c r="Q32" i="20"/>
  <c r="E30" i="8"/>
  <c r="E31" i="12"/>
  <c r="E30" i="11"/>
  <c r="E30" i="9"/>
  <c r="F34" i="38" l="1"/>
  <c r="O43" i="37"/>
  <c r="E34" i="37"/>
  <c r="F33" i="35"/>
  <c r="F33" i="34"/>
  <c r="F35" i="33"/>
  <c r="F35" i="31"/>
  <c r="E32" i="26"/>
  <c r="F34" i="24"/>
  <c r="F35" i="23"/>
  <c r="F34" i="22"/>
  <c r="E34" i="20"/>
  <c r="Q33" i="20"/>
  <c r="E31" i="8"/>
  <c r="E32" i="12"/>
  <c r="E31" i="11"/>
  <c r="E31" i="9"/>
  <c r="F35" i="38" l="1"/>
  <c r="O44" i="37"/>
  <c r="E35" i="37"/>
  <c r="F34" i="35"/>
  <c r="F34" i="34"/>
  <c r="F36" i="33"/>
  <c r="F36" i="31"/>
  <c r="E33" i="26"/>
  <c r="F35" i="24"/>
  <c r="F36" i="23"/>
  <c r="F35" i="22"/>
  <c r="E35" i="20"/>
  <c r="Q34" i="20"/>
  <c r="E32" i="8"/>
  <c r="E33" i="12"/>
  <c r="E32" i="11"/>
  <c r="E32" i="9"/>
  <c r="F36" i="38" l="1"/>
  <c r="O45" i="37"/>
  <c r="E36" i="37"/>
  <c r="F35" i="35"/>
  <c r="F35" i="34"/>
  <c r="F37" i="33"/>
  <c r="F37" i="31"/>
  <c r="E34" i="26"/>
  <c r="F36" i="24"/>
  <c r="F37" i="23"/>
  <c r="F36" i="22"/>
  <c r="E36" i="20"/>
  <c r="Q35" i="20"/>
  <c r="E33" i="8"/>
  <c r="E34" i="12"/>
  <c r="E33" i="11"/>
  <c r="E33" i="9"/>
  <c r="F37" i="38" l="1"/>
  <c r="O46" i="37"/>
  <c r="E37" i="37"/>
  <c r="F36" i="35"/>
  <c r="F36" i="34"/>
  <c r="F38" i="33"/>
  <c r="F38" i="31"/>
  <c r="E35" i="26"/>
  <c r="F37" i="24"/>
  <c r="F38" i="23"/>
  <c r="F37" i="22"/>
  <c r="E37" i="20"/>
  <c r="Q36" i="20"/>
  <c r="E34" i="8"/>
  <c r="E35" i="12"/>
  <c r="E34" i="11"/>
  <c r="E34" i="9"/>
  <c r="F38" i="38" l="1"/>
  <c r="O47" i="37"/>
  <c r="E38" i="37"/>
  <c r="F37" i="35"/>
  <c r="F37" i="34"/>
  <c r="F39" i="33"/>
  <c r="F39" i="31"/>
  <c r="E36" i="26"/>
  <c r="F38" i="24"/>
  <c r="F39" i="23"/>
  <c r="F38" i="22"/>
  <c r="E38" i="20"/>
  <c r="Q37" i="20"/>
  <c r="E35" i="8"/>
  <c r="E36" i="12"/>
  <c r="E35" i="11"/>
  <c r="E35" i="9"/>
  <c r="F39" i="38" l="1"/>
  <c r="O48" i="37"/>
  <c r="E39" i="37"/>
  <c r="F38" i="35"/>
  <c r="F38" i="34"/>
  <c r="F40" i="33"/>
  <c r="F40" i="31"/>
  <c r="E37" i="26"/>
  <c r="F39" i="24"/>
  <c r="F40" i="23"/>
  <c r="F39" i="22"/>
  <c r="E39" i="20"/>
  <c r="Q38" i="20"/>
  <c r="E36" i="8"/>
  <c r="E37" i="12"/>
  <c r="E36" i="11"/>
  <c r="E36" i="9"/>
  <c r="F40" i="38" l="1"/>
  <c r="O49" i="37"/>
  <c r="E40" i="37"/>
  <c r="F39" i="35"/>
  <c r="F39" i="34"/>
  <c r="F41" i="33"/>
  <c r="F41" i="31"/>
  <c r="E38" i="26"/>
  <c r="F40" i="24"/>
  <c r="F41" i="23"/>
  <c r="F40" i="22"/>
  <c r="E40" i="20"/>
  <c r="Q39" i="20"/>
  <c r="E37" i="8"/>
  <c r="E38" i="12"/>
  <c r="E37" i="11"/>
  <c r="E37" i="9"/>
  <c r="F41" i="38" l="1"/>
  <c r="O50" i="37"/>
  <c r="E41" i="37"/>
  <c r="F40" i="35"/>
  <c r="F40" i="34"/>
  <c r="F42" i="33"/>
  <c r="F42" i="31"/>
  <c r="E39" i="26"/>
  <c r="F41" i="24"/>
  <c r="F42" i="23"/>
  <c r="F41" i="22"/>
  <c r="E41" i="20"/>
  <c r="Q40" i="20"/>
  <c r="E38" i="8"/>
  <c r="E39" i="12"/>
  <c r="E38" i="11"/>
  <c r="E38" i="9"/>
  <c r="F42" i="38" l="1"/>
  <c r="O51" i="37"/>
  <c r="E42" i="37"/>
  <c r="F41" i="35"/>
  <c r="F41" i="34"/>
  <c r="F43" i="33"/>
  <c r="F43" i="31"/>
  <c r="E40" i="26"/>
  <c r="F42" i="24"/>
  <c r="F43" i="23"/>
  <c r="F42" i="22"/>
  <c r="E42" i="20"/>
  <c r="Q41" i="20"/>
  <c r="E39" i="8"/>
  <c r="E40" i="12"/>
  <c r="E39" i="11"/>
  <c r="E39" i="9"/>
  <c r="F43" i="38" l="1"/>
  <c r="O52" i="37"/>
  <c r="E43" i="37"/>
  <c r="F42" i="35"/>
  <c r="F42" i="34"/>
  <c r="F44" i="33"/>
  <c r="F44" i="31"/>
  <c r="E41" i="26"/>
  <c r="F43" i="24"/>
  <c r="F44" i="23"/>
  <c r="F43" i="22"/>
  <c r="E43" i="20"/>
  <c r="Q42" i="20"/>
  <c r="E40" i="8"/>
  <c r="E41" i="12"/>
  <c r="E40" i="11"/>
  <c r="E40" i="9"/>
  <c r="F44" i="38" l="1"/>
  <c r="O53" i="37"/>
  <c r="E44" i="37"/>
  <c r="F43" i="35"/>
  <c r="F43" i="34"/>
  <c r="F45" i="33"/>
  <c r="F45" i="31"/>
  <c r="E42" i="26"/>
  <c r="F44" i="24"/>
  <c r="F45" i="23"/>
  <c r="F44" i="22"/>
  <c r="E44" i="20"/>
  <c r="Q43" i="20"/>
  <c r="E41" i="8"/>
  <c r="E42" i="12"/>
  <c r="E41" i="11"/>
  <c r="E41" i="9"/>
  <c r="F45" i="38" l="1"/>
  <c r="O54" i="37"/>
  <c r="E45" i="37"/>
  <c r="F44" i="35"/>
  <c r="F44" i="34"/>
  <c r="F46" i="33"/>
  <c r="F46" i="31"/>
  <c r="E43" i="26"/>
  <c r="F45" i="24"/>
  <c r="F46" i="23"/>
  <c r="F45" i="22"/>
  <c r="E45" i="20"/>
  <c r="Q44" i="20"/>
  <c r="E42" i="8"/>
  <c r="E43" i="12"/>
  <c r="E42" i="11"/>
  <c r="E42" i="9"/>
  <c r="F46" i="38" l="1"/>
  <c r="O55" i="37"/>
  <c r="E46" i="37"/>
  <c r="F45" i="35"/>
  <c r="F45" i="34"/>
  <c r="F47" i="33"/>
  <c r="F47" i="31"/>
  <c r="E44" i="26"/>
  <c r="F46" i="24"/>
  <c r="F47" i="23"/>
  <c r="F46" i="22"/>
  <c r="E46" i="20"/>
  <c r="Q45" i="20"/>
  <c r="E43" i="8"/>
  <c r="E44" i="12"/>
  <c r="E43" i="11"/>
  <c r="E43" i="9"/>
  <c r="F47" i="38" l="1"/>
  <c r="O56" i="37"/>
  <c r="E47" i="37"/>
  <c r="F46" i="35"/>
  <c r="F46" i="34"/>
  <c r="F48" i="33"/>
  <c r="F48" i="31"/>
  <c r="E45" i="26"/>
  <c r="F47" i="24"/>
  <c r="F48" i="23"/>
  <c r="F47" i="22"/>
  <c r="E47" i="20"/>
  <c r="Q46" i="20"/>
  <c r="E44" i="8"/>
  <c r="E45" i="12"/>
  <c r="E44" i="11"/>
  <c r="E44" i="9"/>
  <c r="F48" i="38" l="1"/>
  <c r="O57" i="37"/>
  <c r="E48" i="37"/>
  <c r="F47" i="35"/>
  <c r="F47" i="34"/>
  <c r="F49" i="33"/>
  <c r="F49" i="31"/>
  <c r="E46" i="26"/>
  <c r="F48" i="24"/>
  <c r="F49" i="23"/>
  <c r="F48" i="22"/>
  <c r="E48" i="20"/>
  <c r="Q47" i="20"/>
  <c r="E45" i="8"/>
  <c r="E46" i="12"/>
  <c r="E45" i="11"/>
  <c r="E45" i="9"/>
  <c r="F49" i="38" l="1"/>
  <c r="O58" i="37"/>
  <c r="E49" i="37"/>
  <c r="F48" i="35"/>
  <c r="F48" i="34"/>
  <c r="F50" i="33"/>
  <c r="F50" i="31"/>
  <c r="E47" i="26"/>
  <c r="F49" i="24"/>
  <c r="F50" i="23"/>
  <c r="F49" i="22"/>
  <c r="E49" i="20"/>
  <c r="Q48" i="20"/>
  <c r="E46" i="8"/>
  <c r="E47" i="12"/>
  <c r="E46" i="11"/>
  <c r="E46" i="9"/>
  <c r="F50" i="38" l="1"/>
  <c r="O59" i="37"/>
  <c r="E50" i="37"/>
  <c r="F49" i="35"/>
  <c r="F49" i="34"/>
  <c r="F51" i="33"/>
  <c r="F51" i="31"/>
  <c r="E48" i="26"/>
  <c r="F50" i="24"/>
  <c r="F51" i="23"/>
  <c r="F50" i="22"/>
  <c r="E50" i="20"/>
  <c r="Q49" i="20"/>
  <c r="E47" i="8"/>
  <c r="E48" i="12"/>
  <c r="E47" i="11"/>
  <c r="E47" i="9"/>
  <c r="F51" i="38" l="1"/>
  <c r="O60" i="37"/>
  <c r="E51" i="37"/>
  <c r="F50" i="35"/>
  <c r="F50" i="34"/>
  <c r="F52" i="33"/>
  <c r="F52" i="31"/>
  <c r="E49" i="26"/>
  <c r="F51" i="24"/>
  <c r="F52" i="23"/>
  <c r="F51" i="22"/>
  <c r="E51" i="20"/>
  <c r="Q50" i="20"/>
  <c r="E48" i="8"/>
  <c r="E49" i="12"/>
  <c r="E48" i="11"/>
  <c r="E48" i="9"/>
  <c r="F52" i="38" l="1"/>
  <c r="O61" i="37"/>
  <c r="E52" i="37"/>
  <c r="F51" i="35"/>
  <c r="F51" i="34"/>
  <c r="F53" i="33"/>
  <c r="F53" i="31"/>
  <c r="E50" i="26"/>
  <c r="F52" i="24"/>
  <c r="F53" i="23"/>
  <c r="F52" i="22"/>
  <c r="E52" i="20"/>
  <c r="Q51" i="20"/>
  <c r="E49" i="8"/>
  <c r="E50" i="12"/>
  <c r="E49" i="11"/>
  <c r="E49" i="9"/>
  <c r="F53" i="38" l="1"/>
  <c r="O62" i="37"/>
  <c r="E53" i="37"/>
  <c r="F52" i="35"/>
  <c r="F52" i="34"/>
  <c r="F54" i="33"/>
  <c r="F54" i="31"/>
  <c r="E51" i="26"/>
  <c r="F53" i="24"/>
  <c r="F54" i="23"/>
  <c r="F53" i="22"/>
  <c r="E53" i="20"/>
  <c r="Q52" i="20"/>
  <c r="E50" i="8"/>
  <c r="E51" i="12"/>
  <c r="E50" i="11"/>
  <c r="E50" i="9"/>
  <c r="F54" i="38" l="1"/>
  <c r="O63" i="37"/>
  <c r="E54" i="37"/>
  <c r="F53" i="35"/>
  <c r="F53" i="34"/>
  <c r="F55" i="33"/>
  <c r="F55" i="31"/>
  <c r="E52" i="26"/>
  <c r="F54" i="24"/>
  <c r="F55" i="23"/>
  <c r="F54" i="22"/>
  <c r="E54" i="20"/>
  <c r="Q53" i="20"/>
  <c r="E51" i="8"/>
  <c r="E52" i="12"/>
  <c r="E51" i="11"/>
  <c r="E51" i="9"/>
  <c r="F55" i="38" l="1"/>
  <c r="O64" i="37"/>
  <c r="E55" i="37"/>
  <c r="F54" i="35"/>
  <c r="F54" i="34"/>
  <c r="F56" i="33"/>
  <c r="F56" i="31"/>
  <c r="E53" i="26"/>
  <c r="F55" i="24"/>
  <c r="F56" i="23"/>
  <c r="F55" i="22"/>
  <c r="E55" i="20"/>
  <c r="Q54" i="20"/>
  <c r="E52" i="8"/>
  <c r="E53" i="12"/>
  <c r="E52" i="11"/>
  <c r="E52" i="9"/>
  <c r="F56" i="38" l="1"/>
  <c r="O65" i="37"/>
  <c r="E56" i="37"/>
  <c r="F55" i="35"/>
  <c r="F55" i="34"/>
  <c r="F57" i="33"/>
  <c r="F57" i="31"/>
  <c r="E54" i="26"/>
  <c r="F56" i="24"/>
  <c r="F57" i="23"/>
  <c r="F56" i="22"/>
  <c r="E56" i="20"/>
  <c r="Q55" i="20"/>
  <c r="E53" i="8"/>
  <c r="E54" i="12"/>
  <c r="E53" i="11"/>
  <c r="E53" i="9"/>
  <c r="F57" i="38" l="1"/>
  <c r="O66" i="37"/>
  <c r="E57" i="37"/>
  <c r="F56" i="35"/>
  <c r="F56" i="34"/>
  <c r="F58" i="33"/>
  <c r="F58" i="31"/>
  <c r="E55" i="26"/>
  <c r="F57" i="24"/>
  <c r="F58" i="23"/>
  <c r="F57" i="22"/>
  <c r="E57" i="20"/>
  <c r="Q56" i="20"/>
  <c r="E54" i="8"/>
  <c r="E55" i="12"/>
  <c r="E54" i="11"/>
  <c r="E54" i="9"/>
  <c r="F58" i="38" l="1"/>
  <c r="O67" i="37"/>
  <c r="E58" i="37"/>
  <c r="F57" i="35"/>
  <c r="F57" i="34"/>
  <c r="F59" i="33"/>
  <c r="F59" i="31"/>
  <c r="E56" i="26"/>
  <c r="F58" i="24"/>
  <c r="F59" i="23"/>
  <c r="F58" i="22"/>
  <c r="E58" i="20"/>
  <c r="Q57" i="20"/>
  <c r="E55" i="8"/>
  <c r="E56" i="12"/>
  <c r="E55" i="11"/>
  <c r="E55" i="9"/>
  <c r="F59" i="38" l="1"/>
  <c r="O68" i="37"/>
  <c r="E59" i="37"/>
  <c r="F58" i="35"/>
  <c r="F58" i="34"/>
  <c r="F60" i="33"/>
  <c r="F60" i="31"/>
  <c r="E57" i="26"/>
  <c r="F59" i="24"/>
  <c r="F60" i="23"/>
  <c r="F59" i="22"/>
  <c r="E59" i="20"/>
  <c r="Q58" i="20"/>
  <c r="E56" i="8"/>
  <c r="E57" i="12"/>
  <c r="E56" i="11"/>
  <c r="E56" i="9"/>
  <c r="F60" i="38" l="1"/>
  <c r="O69" i="37"/>
  <c r="E60" i="37"/>
  <c r="F59" i="35"/>
  <c r="F59" i="34"/>
  <c r="F61" i="33"/>
  <c r="F61" i="31"/>
  <c r="E58" i="26"/>
  <c r="F60" i="24"/>
  <c r="F61" i="23"/>
  <c r="F60" i="22"/>
  <c r="E60" i="20"/>
  <c r="Q59" i="20"/>
  <c r="E57" i="8"/>
  <c r="E58" i="12"/>
  <c r="E57" i="11"/>
  <c r="E57" i="9"/>
  <c r="F61" i="38" l="1"/>
  <c r="O70" i="37"/>
  <c r="E61" i="37"/>
  <c r="F60" i="35"/>
  <c r="F60" i="34"/>
  <c r="F62" i="33"/>
  <c r="F62" i="31"/>
  <c r="E59" i="26"/>
  <c r="F61" i="24"/>
  <c r="F62" i="23"/>
  <c r="F61" i="22"/>
  <c r="E61" i="20"/>
  <c r="Q60" i="20"/>
  <c r="E58" i="8"/>
  <c r="E59" i="12"/>
  <c r="E58" i="11"/>
  <c r="E58" i="9"/>
  <c r="F62" i="38" l="1"/>
  <c r="O71" i="37"/>
  <c r="E62" i="37"/>
  <c r="F61" i="35"/>
  <c r="F61" i="34"/>
  <c r="F63" i="33"/>
  <c r="F63" i="31"/>
  <c r="E60" i="26"/>
  <c r="F62" i="24"/>
  <c r="F63" i="23"/>
  <c r="F62" i="22"/>
  <c r="E62" i="20"/>
  <c r="Q61" i="20"/>
  <c r="E59" i="8"/>
  <c r="E60" i="12"/>
  <c r="E59" i="11"/>
  <c r="E59" i="9"/>
  <c r="F63" i="38" l="1"/>
  <c r="O72" i="37"/>
  <c r="E63" i="37"/>
  <c r="F62" i="35"/>
  <c r="F62" i="34"/>
  <c r="F64" i="33"/>
  <c r="F64" i="31"/>
  <c r="E61" i="26"/>
  <c r="F63" i="24"/>
  <c r="F64" i="23"/>
  <c r="F63" i="22"/>
  <c r="E63" i="20"/>
  <c r="Q62" i="20"/>
  <c r="E60" i="8"/>
  <c r="E61" i="12"/>
  <c r="E60" i="11"/>
  <c r="E60" i="9"/>
  <c r="F64" i="38" l="1"/>
  <c r="O73" i="37"/>
  <c r="E64" i="37"/>
  <c r="F63" i="35"/>
  <c r="F63" i="34"/>
  <c r="F65" i="33"/>
  <c r="F65" i="31"/>
  <c r="E62" i="26"/>
  <c r="F64" i="24"/>
  <c r="F65" i="23"/>
  <c r="F64" i="22"/>
  <c r="E64" i="20"/>
  <c r="Q63" i="20"/>
  <c r="E61" i="8"/>
  <c r="E62" i="12"/>
  <c r="E61" i="11"/>
  <c r="E61" i="9"/>
  <c r="F65" i="38" l="1"/>
  <c r="O74" i="37"/>
  <c r="E65" i="37"/>
  <c r="F64" i="35"/>
  <c r="F64" i="34"/>
  <c r="F66" i="33"/>
  <c r="F66" i="31"/>
  <c r="E63" i="26"/>
  <c r="F65" i="24"/>
  <c r="F66" i="23"/>
  <c r="F65" i="22"/>
  <c r="E65" i="20"/>
  <c r="Q64" i="20"/>
  <c r="E62" i="8"/>
  <c r="E63" i="12"/>
  <c r="E62" i="11"/>
  <c r="E62" i="9"/>
  <c r="F66" i="38" l="1"/>
  <c r="O75" i="37"/>
  <c r="E66" i="37"/>
  <c r="F65" i="35"/>
  <c r="F65" i="34"/>
  <c r="F67" i="33"/>
  <c r="F67" i="31"/>
  <c r="E64" i="26"/>
  <c r="F66" i="24"/>
  <c r="F67" i="23"/>
  <c r="F66" i="22"/>
  <c r="E66" i="20"/>
  <c r="Q65" i="20"/>
  <c r="E63" i="8"/>
  <c r="E64" i="12"/>
  <c r="E63" i="11"/>
  <c r="E63" i="9"/>
  <c r="F67" i="38" l="1"/>
  <c r="O76" i="37"/>
  <c r="E67" i="37"/>
  <c r="F66" i="35"/>
  <c r="F66" i="34"/>
  <c r="F68" i="33"/>
  <c r="F68" i="31"/>
  <c r="E65" i="26"/>
  <c r="F67" i="24"/>
  <c r="F68" i="23"/>
  <c r="F67" i="22"/>
  <c r="E67" i="20"/>
  <c r="Q66" i="20"/>
  <c r="E64" i="8"/>
  <c r="E65" i="12"/>
  <c r="E64" i="11"/>
  <c r="E64" i="9"/>
  <c r="F68" i="38" l="1"/>
  <c r="O77" i="37"/>
  <c r="E68" i="37"/>
  <c r="F67" i="35"/>
  <c r="F67" i="34"/>
  <c r="F69" i="33"/>
  <c r="F69" i="31"/>
  <c r="E66" i="26"/>
  <c r="F68" i="24"/>
  <c r="F69" i="23"/>
  <c r="F68" i="22"/>
  <c r="E68" i="20"/>
  <c r="Q67" i="20"/>
  <c r="E65" i="8"/>
  <c r="E66" i="12"/>
  <c r="E65" i="11"/>
  <c r="E65" i="9"/>
  <c r="F69" i="38" l="1"/>
  <c r="O78" i="37"/>
  <c r="E69" i="37"/>
  <c r="F68" i="35"/>
  <c r="F68" i="34"/>
  <c r="F70" i="33"/>
  <c r="F70" i="31"/>
  <c r="E67" i="26"/>
  <c r="F69" i="24"/>
  <c r="F70" i="23"/>
  <c r="F69" i="22"/>
  <c r="E69" i="20"/>
  <c r="Q68" i="20"/>
  <c r="E66" i="8"/>
  <c r="E67" i="12"/>
  <c r="E66" i="11"/>
  <c r="E66" i="9"/>
  <c r="F70" i="38" l="1"/>
  <c r="O79" i="37"/>
  <c r="E70" i="37"/>
  <c r="F69" i="35"/>
  <c r="F69" i="34"/>
  <c r="F71" i="33"/>
  <c r="F71" i="31"/>
  <c r="E68" i="26"/>
  <c r="F70" i="24"/>
  <c r="F71" i="23"/>
  <c r="F70" i="22"/>
  <c r="E70" i="20"/>
  <c r="Q69" i="20"/>
  <c r="E67" i="8"/>
  <c r="E68" i="12"/>
  <c r="E67" i="11"/>
  <c r="E67" i="9"/>
  <c r="F71" i="38" l="1"/>
  <c r="O80" i="37"/>
  <c r="E71" i="37"/>
  <c r="F70" i="35"/>
  <c r="F70" i="34"/>
  <c r="F72" i="33"/>
  <c r="F72" i="31"/>
  <c r="E69" i="26"/>
  <c r="F71" i="24"/>
  <c r="F72" i="23"/>
  <c r="F71" i="22"/>
  <c r="E71" i="20"/>
  <c r="Q70" i="20"/>
  <c r="E68" i="8"/>
  <c r="E69" i="12"/>
  <c r="E68" i="11"/>
  <c r="E68" i="9"/>
  <c r="F72" i="38" l="1"/>
  <c r="O81" i="37"/>
  <c r="E72" i="37"/>
  <c r="F71" i="35"/>
  <c r="F71" i="34"/>
  <c r="F73" i="33"/>
  <c r="F73" i="31"/>
  <c r="E70" i="26"/>
  <c r="F72" i="24"/>
  <c r="F73" i="23"/>
  <c r="F72" i="22"/>
  <c r="E72" i="20"/>
  <c r="Q71" i="20"/>
  <c r="E69" i="8"/>
  <c r="E70" i="12"/>
  <c r="E69" i="11"/>
  <c r="E69" i="9"/>
  <c r="F73" i="38" l="1"/>
  <c r="O82" i="37"/>
  <c r="E73" i="37"/>
  <c r="F72" i="35"/>
  <c r="F72" i="34"/>
  <c r="F74" i="33"/>
  <c r="F74" i="31"/>
  <c r="E71" i="26"/>
  <c r="F73" i="24"/>
  <c r="F74" i="23"/>
  <c r="F73" i="22"/>
  <c r="E73" i="20"/>
  <c r="Q72" i="20"/>
  <c r="E70" i="8"/>
  <c r="E71" i="12"/>
  <c r="E70" i="11"/>
  <c r="E70" i="9"/>
  <c r="F74" i="38" l="1"/>
  <c r="O83" i="37"/>
  <c r="E74" i="37"/>
  <c r="F73" i="35"/>
  <c r="F73" i="34"/>
  <c r="F75" i="33"/>
  <c r="F75" i="31"/>
  <c r="E72" i="26"/>
  <c r="F74" i="24"/>
  <c r="F75" i="23"/>
  <c r="F74" i="22"/>
  <c r="E74" i="20"/>
  <c r="Q73" i="20"/>
  <c r="E71" i="8"/>
  <c r="E72" i="12"/>
  <c r="E71" i="11"/>
  <c r="E71" i="9"/>
  <c r="F75" i="38" l="1"/>
  <c r="O84" i="37"/>
  <c r="E75" i="37"/>
  <c r="F74" i="35"/>
  <c r="F74" i="34"/>
  <c r="F76" i="33"/>
  <c r="F76" i="31"/>
  <c r="E73" i="26"/>
  <c r="F75" i="24"/>
  <c r="F76" i="23"/>
  <c r="F75" i="22"/>
  <c r="E75" i="20"/>
  <c r="Q74" i="20"/>
  <c r="E72" i="8"/>
  <c r="E73" i="12"/>
  <c r="E72" i="11"/>
  <c r="E72" i="9"/>
  <c r="F76" i="38" l="1"/>
  <c r="O85" i="37"/>
  <c r="E76" i="37"/>
  <c r="F75" i="35"/>
  <c r="F75" i="34"/>
  <c r="F77" i="33"/>
  <c r="F77" i="31"/>
  <c r="E74" i="26"/>
  <c r="F76" i="24"/>
  <c r="F77" i="23"/>
  <c r="F76" i="22"/>
  <c r="E76" i="20"/>
  <c r="Q75" i="20"/>
  <c r="E73" i="8"/>
  <c r="E74" i="12"/>
  <c r="E73" i="11"/>
  <c r="E73" i="9"/>
  <c r="F77" i="38" l="1"/>
  <c r="O86" i="37"/>
  <c r="E77" i="37"/>
  <c r="F76" i="35"/>
  <c r="F76" i="34"/>
  <c r="F78" i="33"/>
  <c r="F78" i="31"/>
  <c r="E75" i="26"/>
  <c r="F77" i="24"/>
  <c r="F78" i="23"/>
  <c r="F77" i="22"/>
  <c r="E77" i="20"/>
  <c r="Q76" i="20"/>
  <c r="E74" i="8"/>
  <c r="E75" i="12"/>
  <c r="E74" i="11"/>
  <c r="E74" i="9"/>
  <c r="F78" i="38" l="1"/>
  <c r="O87" i="37"/>
  <c r="E78" i="37"/>
  <c r="F77" i="35"/>
  <c r="F77" i="34"/>
  <c r="F79" i="33"/>
  <c r="F79" i="31"/>
  <c r="E76" i="26"/>
  <c r="F78" i="24"/>
  <c r="F79" i="23"/>
  <c r="F78" i="22"/>
  <c r="E78" i="20"/>
  <c r="Q77" i="20"/>
  <c r="E75" i="8"/>
  <c r="E76" i="12"/>
  <c r="E75" i="11"/>
  <c r="E75" i="9"/>
  <c r="F79" i="38" l="1"/>
  <c r="O88" i="37"/>
  <c r="E79" i="37"/>
  <c r="F78" i="35"/>
  <c r="F78" i="34"/>
  <c r="F80" i="33"/>
  <c r="F80" i="31"/>
  <c r="E77" i="26"/>
  <c r="F79" i="24"/>
  <c r="F80" i="23"/>
  <c r="F79" i="22"/>
  <c r="E79" i="20"/>
  <c r="Q78" i="20"/>
  <c r="E76" i="8"/>
  <c r="E77" i="12"/>
  <c r="E76" i="11"/>
  <c r="E76" i="9"/>
  <c r="F80" i="38" l="1"/>
  <c r="O89" i="37"/>
  <c r="E80" i="37"/>
  <c r="F79" i="35"/>
  <c r="F79" i="34"/>
  <c r="F81" i="33"/>
  <c r="F81" i="31"/>
  <c r="E78" i="26"/>
  <c r="F80" i="24"/>
  <c r="F81" i="23"/>
  <c r="F80" i="22"/>
  <c r="E80" i="20"/>
  <c r="Q79" i="20"/>
  <c r="E77" i="8"/>
  <c r="E78" i="12"/>
  <c r="E77" i="11"/>
  <c r="E77" i="9"/>
  <c r="F81" i="38" l="1"/>
  <c r="O90" i="37"/>
  <c r="E81" i="37"/>
  <c r="F80" i="35"/>
  <c r="F80" i="34"/>
  <c r="F82" i="33"/>
  <c r="F82" i="31"/>
  <c r="E79" i="26"/>
  <c r="F81" i="24"/>
  <c r="F82" i="23"/>
  <c r="F81" i="22"/>
  <c r="E81" i="20"/>
  <c r="Q80" i="20"/>
  <c r="E78" i="8"/>
  <c r="E79" i="12"/>
  <c r="E78" i="11"/>
  <c r="E78" i="9"/>
  <c r="F82" i="38" l="1"/>
  <c r="O91" i="37"/>
  <c r="E82" i="37"/>
  <c r="F81" i="35"/>
  <c r="F81" i="34"/>
  <c r="F83" i="33"/>
  <c r="F83" i="31"/>
  <c r="E80" i="26"/>
  <c r="F82" i="24"/>
  <c r="F83" i="23"/>
  <c r="F82" i="22"/>
  <c r="E82" i="20"/>
  <c r="Q81" i="20"/>
  <c r="E79" i="8"/>
  <c r="E80" i="12"/>
  <c r="E79" i="11"/>
  <c r="E79" i="9"/>
  <c r="F83" i="38" l="1"/>
  <c r="O92" i="37"/>
  <c r="E83" i="37"/>
  <c r="F82" i="35"/>
  <c r="F82" i="34"/>
  <c r="F84" i="33"/>
  <c r="F84" i="31"/>
  <c r="E81" i="26"/>
  <c r="F83" i="24"/>
  <c r="F84" i="23"/>
  <c r="F83" i="22"/>
  <c r="E83" i="20"/>
  <c r="Q82" i="20"/>
  <c r="E80" i="8"/>
  <c r="E81" i="12"/>
  <c r="E80" i="11"/>
  <c r="E80" i="9"/>
  <c r="F84" i="38" l="1"/>
  <c r="O93" i="37"/>
  <c r="E84" i="37"/>
  <c r="F83" i="35"/>
  <c r="F83" i="34"/>
  <c r="F85" i="33"/>
  <c r="F85" i="31"/>
  <c r="E82" i="26"/>
  <c r="F84" i="24"/>
  <c r="F85" i="23"/>
  <c r="F84" i="22"/>
  <c r="E84" i="20"/>
  <c r="Q83" i="20"/>
  <c r="E81" i="8"/>
  <c r="E82" i="12"/>
  <c r="E81" i="11"/>
  <c r="E81" i="9"/>
  <c r="F85" i="38" l="1"/>
  <c r="O94" i="37"/>
  <c r="E85" i="37"/>
  <c r="F84" i="35"/>
  <c r="F84" i="34"/>
  <c r="F86" i="33"/>
  <c r="F86" i="31"/>
  <c r="E83" i="26"/>
  <c r="F85" i="24"/>
  <c r="F86" i="23"/>
  <c r="F85" i="22"/>
  <c r="E85" i="20"/>
  <c r="Q84" i="20"/>
  <c r="E82" i="8"/>
  <c r="E83" i="12"/>
  <c r="E82" i="11"/>
  <c r="E82" i="9"/>
  <c r="F86" i="38" l="1"/>
  <c r="O95" i="37"/>
  <c r="E86" i="37"/>
  <c r="F85" i="35"/>
  <c r="F85" i="34"/>
  <c r="F87" i="33"/>
  <c r="F87" i="31"/>
  <c r="E84" i="26"/>
  <c r="F86" i="24"/>
  <c r="F87" i="23"/>
  <c r="F86" i="22"/>
  <c r="E86" i="20"/>
  <c r="Q85" i="20"/>
  <c r="E83" i="8"/>
  <c r="E84" i="12"/>
  <c r="E83" i="11"/>
  <c r="E83" i="9"/>
  <c r="F87" i="38" l="1"/>
  <c r="O96" i="37"/>
  <c r="E87" i="37"/>
  <c r="F86" i="35"/>
  <c r="F86" i="34"/>
  <c r="F88" i="33"/>
  <c r="F88" i="31"/>
  <c r="E85" i="26"/>
  <c r="F87" i="24"/>
  <c r="F88" i="23"/>
  <c r="F87" i="22"/>
  <c r="E87" i="20"/>
  <c r="Q86" i="20"/>
  <c r="E84" i="8"/>
  <c r="E85" i="12"/>
  <c r="E84" i="11"/>
  <c r="E84" i="9"/>
  <c r="F88" i="38" l="1"/>
  <c r="O97" i="37"/>
  <c r="E88" i="37"/>
  <c r="F87" i="35"/>
  <c r="F87" i="34"/>
  <c r="F89" i="33"/>
  <c r="F89" i="31"/>
  <c r="E86" i="26"/>
  <c r="F88" i="24"/>
  <c r="F89" i="23"/>
  <c r="F88" i="22"/>
  <c r="E88" i="20"/>
  <c r="Q87" i="20"/>
  <c r="E85" i="8"/>
  <c r="E86" i="12"/>
  <c r="E85" i="11"/>
  <c r="E85" i="9"/>
  <c r="F89" i="38" l="1"/>
  <c r="O98" i="37"/>
  <c r="E89" i="37"/>
  <c r="F88" i="35"/>
  <c r="F88" i="34"/>
  <c r="F90" i="33"/>
  <c r="F90" i="31"/>
  <c r="E87" i="26"/>
  <c r="F89" i="24"/>
  <c r="F90" i="23"/>
  <c r="F89" i="22"/>
  <c r="E89" i="20"/>
  <c r="Q88" i="20"/>
  <c r="E86" i="8"/>
  <c r="E87" i="12"/>
  <c r="E86" i="11"/>
  <c r="E86" i="9"/>
  <c r="F90" i="38" l="1"/>
  <c r="O99" i="37"/>
  <c r="E90" i="37"/>
  <c r="F89" i="35"/>
  <c r="F89" i="34"/>
  <c r="F91" i="33"/>
  <c r="F91" i="31"/>
  <c r="E88" i="26"/>
  <c r="F90" i="24"/>
  <c r="F91" i="23"/>
  <c r="F90" i="22"/>
  <c r="E90" i="20"/>
  <c r="Q89" i="20"/>
  <c r="E87" i="8"/>
  <c r="E88" i="12"/>
  <c r="E87" i="11"/>
  <c r="E87" i="9"/>
  <c r="F91" i="38" l="1"/>
  <c r="O100" i="37"/>
  <c r="E91" i="37"/>
  <c r="F90" i="35"/>
  <c r="F90" i="34"/>
  <c r="F92" i="33"/>
  <c r="F92" i="31"/>
  <c r="E89" i="26"/>
  <c r="F91" i="24"/>
  <c r="F92" i="23"/>
  <c r="F91" i="22"/>
  <c r="E91" i="20"/>
  <c r="Q90" i="20"/>
  <c r="E88" i="8"/>
  <c r="E89" i="12"/>
  <c r="E88" i="11"/>
  <c r="E88" i="9"/>
  <c r="F92" i="38" l="1"/>
  <c r="O101" i="37"/>
  <c r="E92" i="37"/>
  <c r="F91" i="35"/>
  <c r="F91" i="34"/>
  <c r="F93" i="33"/>
  <c r="F93" i="31"/>
  <c r="E90" i="26"/>
  <c r="F92" i="24"/>
  <c r="F93" i="23"/>
  <c r="F92" i="22"/>
  <c r="E92" i="20"/>
  <c r="Q91" i="20"/>
  <c r="E89" i="8"/>
  <c r="E90" i="12"/>
  <c r="E89" i="11"/>
  <c r="E89" i="9"/>
  <c r="F93" i="38" l="1"/>
  <c r="O102" i="37"/>
  <c r="E93" i="37"/>
  <c r="F92" i="35"/>
  <c r="F92" i="34"/>
  <c r="F94" i="33"/>
  <c r="F94" i="31"/>
  <c r="E91" i="26"/>
  <c r="F93" i="24"/>
  <c r="F94" i="23"/>
  <c r="F93" i="22"/>
  <c r="E93" i="20"/>
  <c r="Q92" i="20"/>
  <c r="E90" i="8"/>
  <c r="E91" i="12"/>
  <c r="E90" i="11"/>
  <c r="E90" i="9"/>
  <c r="F94" i="38" l="1"/>
  <c r="O103" i="37"/>
  <c r="E94" i="37"/>
  <c r="F93" i="35"/>
  <c r="F93" i="34"/>
  <c r="F95" i="33"/>
  <c r="F95" i="31"/>
  <c r="E92" i="26"/>
  <c r="F94" i="24"/>
  <c r="F95" i="23"/>
  <c r="F94" i="22"/>
  <c r="E94" i="20"/>
  <c r="Q93" i="20"/>
  <c r="E91" i="8"/>
  <c r="E92" i="12"/>
  <c r="E91" i="11"/>
  <c r="E91" i="9"/>
  <c r="F95" i="38" l="1"/>
  <c r="O104" i="37"/>
  <c r="E95" i="37"/>
  <c r="F94" i="35"/>
  <c r="F94" i="34"/>
  <c r="F96" i="33"/>
  <c r="F96" i="31"/>
  <c r="E93" i="26"/>
  <c r="F95" i="24"/>
  <c r="F96" i="23"/>
  <c r="F95" i="22"/>
  <c r="E95" i="20"/>
  <c r="Q94" i="20"/>
  <c r="E92" i="8"/>
  <c r="E93" i="12"/>
  <c r="E92" i="11"/>
  <c r="E92" i="9"/>
  <c r="F96" i="38" l="1"/>
  <c r="O105" i="37"/>
  <c r="E96" i="37"/>
  <c r="F95" i="35"/>
  <c r="F95" i="34"/>
  <c r="F97" i="33"/>
  <c r="F97" i="31"/>
  <c r="E94" i="26"/>
  <c r="F96" i="24"/>
  <c r="F97" i="23"/>
  <c r="F96" i="22"/>
  <c r="E96" i="20"/>
  <c r="Q95" i="20"/>
  <c r="E93" i="8"/>
  <c r="E94" i="12"/>
  <c r="E93" i="11"/>
  <c r="E93" i="9"/>
  <c r="F97" i="38" l="1"/>
  <c r="O106" i="37"/>
  <c r="E97" i="37"/>
  <c r="F96" i="35"/>
  <c r="F96" i="34"/>
  <c r="F98" i="33"/>
  <c r="F98" i="31"/>
  <c r="E95" i="26"/>
  <c r="F97" i="24"/>
  <c r="F98" i="23"/>
  <c r="F97" i="22"/>
  <c r="E97" i="20"/>
  <c r="Q96" i="20"/>
  <c r="E94" i="8"/>
  <c r="E95" i="12"/>
  <c r="E94" i="11"/>
  <c r="E94" i="9"/>
  <c r="F98" i="38" l="1"/>
  <c r="O107" i="37"/>
  <c r="E98" i="37"/>
  <c r="F97" i="35"/>
  <c r="F97" i="34"/>
  <c r="F99" i="33"/>
  <c r="F99" i="31"/>
  <c r="E96" i="26"/>
  <c r="F98" i="24"/>
  <c r="F99" i="23"/>
  <c r="F98" i="22"/>
  <c r="E98" i="20"/>
  <c r="Q97" i="20"/>
  <c r="E95" i="8"/>
  <c r="E96" i="12"/>
  <c r="E95" i="11"/>
  <c r="E95" i="9"/>
  <c r="F99" i="38" l="1"/>
  <c r="O108" i="37"/>
  <c r="E99" i="37"/>
  <c r="F98" i="35"/>
  <c r="F98" i="34"/>
  <c r="F100" i="33"/>
  <c r="F100" i="31"/>
  <c r="E97" i="26"/>
  <c r="F99" i="24"/>
  <c r="F100" i="23"/>
  <c r="F99" i="22"/>
  <c r="E99" i="20"/>
  <c r="Q98" i="20"/>
  <c r="E96" i="8"/>
  <c r="E97" i="12"/>
  <c r="E96" i="11"/>
  <c r="E96" i="9"/>
  <c r="F100" i="38" l="1"/>
  <c r="O109" i="37"/>
  <c r="E100" i="37"/>
  <c r="F99" i="35"/>
  <c r="F99" i="34"/>
  <c r="F101" i="33"/>
  <c r="F101" i="31"/>
  <c r="E98" i="26"/>
  <c r="F100" i="24"/>
  <c r="F101" i="23"/>
  <c r="F100" i="22"/>
  <c r="E100" i="20"/>
  <c r="Q99" i="20"/>
  <c r="E97" i="8"/>
  <c r="E98" i="12"/>
  <c r="E97" i="11"/>
  <c r="E97" i="9"/>
  <c r="F101" i="38" l="1"/>
  <c r="O110" i="37"/>
  <c r="E101" i="37"/>
  <c r="F100" i="35"/>
  <c r="F100" i="34"/>
  <c r="F102" i="33"/>
  <c r="F102" i="31"/>
  <c r="E99" i="26"/>
  <c r="F101" i="24"/>
  <c r="F102" i="23"/>
  <c r="F101" i="22"/>
  <c r="E101" i="20"/>
  <c r="Q100" i="20"/>
  <c r="E98" i="8"/>
  <c r="E99" i="12"/>
  <c r="E98" i="11"/>
  <c r="E98" i="9"/>
  <c r="F102" i="38" l="1"/>
  <c r="O111" i="37"/>
  <c r="E102" i="37"/>
  <c r="F101" i="35"/>
  <c r="F101" i="34"/>
  <c r="F103" i="33"/>
  <c r="F103" i="31"/>
  <c r="E100" i="26"/>
  <c r="F102" i="24"/>
  <c r="F103" i="23"/>
  <c r="F102" i="22"/>
  <c r="E102" i="20"/>
  <c r="Q101" i="20"/>
  <c r="E99" i="8"/>
  <c r="E100" i="12"/>
  <c r="E99" i="11"/>
  <c r="E99" i="9"/>
  <c r="F103" i="38" l="1"/>
  <c r="O112" i="37"/>
  <c r="E103" i="37"/>
  <c r="F102" i="35"/>
  <c r="F102" i="34"/>
  <c r="F104" i="33"/>
  <c r="F104" i="31"/>
  <c r="E101" i="26"/>
  <c r="F103" i="24"/>
  <c r="F104" i="23"/>
  <c r="F103" i="22"/>
  <c r="E103" i="20"/>
  <c r="Q102" i="20"/>
  <c r="E100" i="8"/>
  <c r="E101" i="12"/>
  <c r="E100" i="11"/>
  <c r="E100" i="9"/>
  <c r="F104" i="38" l="1"/>
  <c r="O113" i="37"/>
  <c r="E104" i="37"/>
  <c r="F103" i="35"/>
  <c r="F103" i="34"/>
  <c r="F105" i="33"/>
  <c r="F105" i="31"/>
  <c r="E102" i="26"/>
  <c r="F104" i="24"/>
  <c r="F105" i="23"/>
  <c r="F104" i="22"/>
  <c r="E104" i="20"/>
  <c r="Q103" i="20"/>
  <c r="E101" i="8"/>
  <c r="E102" i="12"/>
  <c r="E101" i="11"/>
  <c r="E101" i="9"/>
  <c r="F105" i="38" l="1"/>
  <c r="O114" i="37"/>
  <c r="E105" i="37"/>
  <c r="F104" i="35"/>
  <c r="F104" i="34"/>
  <c r="F106" i="33"/>
  <c r="F106" i="31"/>
  <c r="E103" i="26"/>
  <c r="F105" i="24"/>
  <c r="F106" i="23"/>
  <c r="F105" i="22"/>
  <c r="E105" i="20"/>
  <c r="Q104" i="20"/>
  <c r="E102" i="8"/>
  <c r="E103" i="12"/>
  <c r="E102" i="11"/>
  <c r="E102" i="9"/>
  <c r="F106" i="38" l="1"/>
  <c r="O115" i="37"/>
  <c r="E106" i="37"/>
  <c r="F105" i="35"/>
  <c r="F105" i="34"/>
  <c r="F107" i="33"/>
  <c r="F107" i="31"/>
  <c r="E104" i="26"/>
  <c r="F106" i="24"/>
  <c r="F107" i="23"/>
  <c r="F106" i="22"/>
  <c r="E106" i="20"/>
  <c r="Q105" i="20"/>
  <c r="E103" i="8"/>
  <c r="E104" i="12"/>
  <c r="E103" i="11"/>
  <c r="E103" i="9"/>
  <c r="F107" i="38" l="1"/>
  <c r="O116" i="37"/>
  <c r="E107" i="37"/>
  <c r="F106" i="35"/>
  <c r="F106" i="34"/>
  <c r="F108" i="33"/>
  <c r="F108" i="31"/>
  <c r="E105" i="26"/>
  <c r="F107" i="24"/>
  <c r="F108" i="23"/>
  <c r="F107" i="22"/>
  <c r="E107" i="20"/>
  <c r="Q106" i="20"/>
  <c r="E104" i="8"/>
  <c r="E105" i="12"/>
  <c r="E104" i="11"/>
  <c r="E104" i="9"/>
  <c r="F108" i="38" l="1"/>
  <c r="O117" i="37"/>
  <c r="E108" i="37"/>
  <c r="F107" i="35"/>
  <c r="F107" i="34"/>
  <c r="F109" i="33"/>
  <c r="F109" i="31"/>
  <c r="E106" i="26"/>
  <c r="F108" i="24"/>
  <c r="F109" i="23"/>
  <c r="F108" i="22"/>
  <c r="E108" i="20"/>
  <c r="Q107" i="20"/>
  <c r="E105" i="8"/>
  <c r="E106" i="12"/>
  <c r="E105" i="11"/>
  <c r="E105" i="9"/>
  <c r="F109" i="38" l="1"/>
  <c r="O118" i="37"/>
  <c r="E109" i="37"/>
  <c r="F108" i="35"/>
  <c r="F108" i="34"/>
  <c r="F110" i="33"/>
  <c r="F110" i="31"/>
  <c r="E107" i="26"/>
  <c r="F109" i="24"/>
  <c r="F110" i="23"/>
  <c r="F109" i="22"/>
  <c r="E109" i="20"/>
  <c r="Q108" i="20"/>
  <c r="E106" i="8"/>
  <c r="E107" i="12"/>
  <c r="E106" i="11"/>
  <c r="E106" i="9"/>
  <c r="F110" i="38" l="1"/>
  <c r="O119" i="37"/>
  <c r="E110" i="37"/>
  <c r="F109" i="35"/>
  <c r="F109" i="34"/>
  <c r="F111" i="33"/>
  <c r="F111" i="31"/>
  <c r="E108" i="26"/>
  <c r="F110" i="24"/>
  <c r="F111" i="23"/>
  <c r="F110" i="22"/>
  <c r="E110" i="20"/>
  <c r="Q109" i="20"/>
  <c r="E107" i="8"/>
  <c r="E108" i="12"/>
  <c r="E107" i="11"/>
  <c r="E107" i="9"/>
  <c r="F111" i="38" l="1"/>
  <c r="O120" i="37"/>
  <c r="E111" i="37"/>
  <c r="F110" i="35"/>
  <c r="F110" i="34"/>
  <c r="F112" i="33"/>
  <c r="F112" i="31"/>
  <c r="E109" i="26"/>
  <c r="F111" i="24"/>
  <c r="F112" i="23"/>
  <c r="F111" i="22"/>
  <c r="E111" i="20"/>
  <c r="Q110" i="20"/>
  <c r="E108" i="8"/>
  <c r="E109" i="12"/>
  <c r="E108" i="11"/>
  <c r="E108" i="9"/>
  <c r="F112" i="38" l="1"/>
  <c r="O121" i="37"/>
  <c r="E112" i="37"/>
  <c r="F111" i="35"/>
  <c r="F111" i="34"/>
  <c r="F113" i="33"/>
  <c r="F113" i="31"/>
  <c r="E110" i="26"/>
  <c r="F112" i="24"/>
  <c r="F113" i="23"/>
  <c r="F112" i="22"/>
  <c r="E112" i="20"/>
  <c r="Q111" i="20"/>
  <c r="E109" i="8"/>
  <c r="E110" i="12"/>
  <c r="E109" i="11"/>
  <c r="E109" i="9"/>
  <c r="F113" i="38" l="1"/>
  <c r="O122" i="37"/>
  <c r="E113" i="37"/>
  <c r="F112" i="35"/>
  <c r="F112" i="34"/>
  <c r="F114" i="33"/>
  <c r="F114" i="31"/>
  <c r="E111" i="26"/>
  <c r="F113" i="24"/>
  <c r="F114" i="23"/>
  <c r="F113" i="22"/>
  <c r="E113" i="20"/>
  <c r="Q112" i="20"/>
  <c r="E110" i="8"/>
  <c r="E111" i="12"/>
  <c r="E110" i="11"/>
  <c r="E110" i="9"/>
  <c r="F114" i="38" l="1"/>
  <c r="O123" i="37"/>
  <c r="E114" i="37"/>
  <c r="F113" i="35"/>
  <c r="F113" i="34"/>
  <c r="F115" i="33"/>
  <c r="F115" i="31"/>
  <c r="E112" i="26"/>
  <c r="F114" i="24"/>
  <c r="F115" i="23"/>
  <c r="F114" i="22"/>
  <c r="E114" i="20"/>
  <c r="Q113" i="20"/>
  <c r="E111" i="8"/>
  <c r="E112" i="12"/>
  <c r="E111" i="11"/>
  <c r="E111" i="9"/>
  <c r="F115" i="38" l="1"/>
  <c r="O124" i="37"/>
  <c r="E115" i="37"/>
  <c r="F114" i="35"/>
  <c r="F114" i="34"/>
  <c r="F116" i="33"/>
  <c r="F116" i="31"/>
  <c r="E113" i="26"/>
  <c r="F115" i="24"/>
  <c r="F116" i="23"/>
  <c r="F115" i="22"/>
  <c r="E115" i="20"/>
  <c r="Q114" i="20"/>
  <c r="E112" i="8"/>
  <c r="E113" i="12"/>
  <c r="E112" i="11"/>
  <c r="E112" i="9"/>
  <c r="F116" i="38" l="1"/>
  <c r="O125" i="37"/>
  <c r="E116" i="37"/>
  <c r="F115" i="35"/>
  <c r="F115" i="34"/>
  <c r="F117" i="33"/>
  <c r="F117" i="31"/>
  <c r="E114" i="26"/>
  <c r="F116" i="24"/>
  <c r="F117" i="23"/>
  <c r="F116" i="22"/>
  <c r="E116" i="20"/>
  <c r="Q115" i="20"/>
  <c r="E113" i="8"/>
  <c r="E114" i="12"/>
  <c r="E113" i="11"/>
  <c r="E113" i="9"/>
  <c r="F117" i="38" l="1"/>
  <c r="O126" i="37"/>
  <c r="E117" i="37"/>
  <c r="F116" i="35"/>
  <c r="F116" i="34"/>
  <c r="F118" i="33"/>
  <c r="F118" i="31"/>
  <c r="E115" i="26"/>
  <c r="F117" i="24"/>
  <c r="F118" i="23"/>
  <c r="F117" i="22"/>
  <c r="E117" i="20"/>
  <c r="Q116" i="20"/>
  <c r="E114" i="8"/>
  <c r="E115" i="12"/>
  <c r="E114" i="11"/>
  <c r="E114" i="9"/>
  <c r="F118" i="38" l="1"/>
  <c r="O127" i="37"/>
  <c r="E118" i="37"/>
  <c r="F117" i="35"/>
  <c r="F117" i="34"/>
  <c r="F119" i="33"/>
  <c r="F119" i="31"/>
  <c r="E116" i="26"/>
  <c r="F118" i="24"/>
  <c r="F119" i="23"/>
  <c r="F118" i="22"/>
  <c r="E118" i="20"/>
  <c r="Q117" i="20"/>
  <c r="E115" i="8"/>
  <c r="E116" i="12"/>
  <c r="E115" i="11"/>
  <c r="E115" i="9"/>
  <c r="F119" i="38" l="1"/>
  <c r="O128" i="37"/>
  <c r="E119" i="37"/>
  <c r="F118" i="35"/>
  <c r="F118" i="34"/>
  <c r="F120" i="33"/>
  <c r="F120" i="31"/>
  <c r="E117" i="26"/>
  <c r="F119" i="24"/>
  <c r="F120" i="23"/>
  <c r="F119" i="22"/>
  <c r="E119" i="20"/>
  <c r="Q118" i="20"/>
  <c r="E116" i="8"/>
  <c r="E117" i="12"/>
  <c r="E116" i="11"/>
  <c r="E116" i="9"/>
  <c r="F120" i="38" l="1"/>
  <c r="O129" i="37"/>
  <c r="E120" i="37"/>
  <c r="F119" i="35"/>
  <c r="F119" i="34"/>
  <c r="F121" i="33"/>
  <c r="F121" i="31"/>
  <c r="E118" i="26"/>
  <c r="F120" i="24"/>
  <c r="F121" i="23"/>
  <c r="F120" i="22"/>
  <c r="E120" i="20"/>
  <c r="Q119" i="20"/>
  <c r="E117" i="8"/>
  <c r="E118" i="12"/>
  <c r="E117" i="11"/>
  <c r="E117" i="9"/>
  <c r="F121" i="38" l="1"/>
  <c r="O130" i="37"/>
  <c r="E121" i="37"/>
  <c r="F120" i="35"/>
  <c r="F120" i="34"/>
  <c r="F122" i="33"/>
  <c r="F122" i="31"/>
  <c r="E119" i="26"/>
  <c r="F121" i="24"/>
  <c r="F122" i="23"/>
  <c r="F121" i="22"/>
  <c r="E121" i="20"/>
  <c r="Q120" i="20"/>
  <c r="E118" i="8"/>
  <c r="E119" i="12"/>
  <c r="E118" i="11"/>
  <c r="E118" i="9"/>
  <c r="F122" i="38" l="1"/>
  <c r="O131" i="37"/>
  <c r="E122" i="37"/>
  <c r="F121" i="35"/>
  <c r="F121" i="34"/>
  <c r="F123" i="33"/>
  <c r="F123" i="31"/>
  <c r="E120" i="26"/>
  <c r="F122" i="24"/>
  <c r="F123" i="23"/>
  <c r="F122" i="22"/>
  <c r="E122" i="20"/>
  <c r="Q121" i="20"/>
  <c r="E119" i="8"/>
  <c r="E120" i="12"/>
  <c r="E119" i="11"/>
  <c r="E119" i="9"/>
  <c r="F123" i="38" l="1"/>
  <c r="O132" i="37"/>
  <c r="E123" i="37"/>
  <c r="F122" i="35"/>
  <c r="F122" i="34"/>
  <c r="F124" i="33"/>
  <c r="F124" i="31"/>
  <c r="E121" i="26"/>
  <c r="F123" i="24"/>
  <c r="F124" i="23"/>
  <c r="F123" i="22"/>
  <c r="E123" i="20"/>
  <c r="Q122" i="20"/>
  <c r="E120" i="8"/>
  <c r="E121" i="12"/>
  <c r="E120" i="11"/>
  <c r="E120" i="9"/>
  <c r="F124" i="38" l="1"/>
  <c r="O133" i="37"/>
  <c r="E124" i="37"/>
  <c r="F123" i="35"/>
  <c r="F123" i="34"/>
  <c r="F125" i="33"/>
  <c r="F125" i="31"/>
  <c r="E122" i="26"/>
  <c r="F124" i="24"/>
  <c r="F125" i="23"/>
  <c r="F124" i="22"/>
  <c r="E124" i="20"/>
  <c r="Q123" i="20"/>
  <c r="E121" i="8"/>
  <c r="E122" i="12"/>
  <c r="E121" i="11"/>
  <c r="E121" i="9"/>
  <c r="F125" i="38" l="1"/>
  <c r="O134" i="37"/>
  <c r="E125" i="37"/>
  <c r="F124" i="35"/>
  <c r="F124" i="34"/>
  <c r="F126" i="33"/>
  <c r="F126" i="31"/>
  <c r="E123" i="26"/>
  <c r="F125" i="24"/>
  <c r="F126" i="23"/>
  <c r="F125" i="22"/>
  <c r="E125" i="20"/>
  <c r="Q124" i="20"/>
  <c r="E122" i="8"/>
  <c r="E123" i="12"/>
  <c r="E122" i="11"/>
  <c r="E122" i="9"/>
  <c r="F126" i="38" l="1"/>
  <c r="O135" i="37"/>
  <c r="E126" i="37"/>
  <c r="F125" i="35"/>
  <c r="F125" i="34"/>
  <c r="F127" i="33"/>
  <c r="F127" i="31"/>
  <c r="E124" i="26"/>
  <c r="F126" i="24"/>
  <c r="F127" i="23"/>
  <c r="F126" i="22"/>
  <c r="E126" i="20"/>
  <c r="Q125" i="20"/>
  <c r="E123" i="8"/>
  <c r="E124" i="12"/>
  <c r="E123" i="11"/>
  <c r="E123" i="9"/>
  <c r="F127" i="38" l="1"/>
  <c r="O136" i="37"/>
  <c r="E127" i="37"/>
  <c r="F126" i="35"/>
  <c r="F126" i="34"/>
  <c r="F128" i="33"/>
  <c r="F128" i="31"/>
  <c r="E125" i="26"/>
  <c r="F127" i="24"/>
  <c r="F128" i="23"/>
  <c r="F127" i="22"/>
  <c r="E127" i="20"/>
  <c r="Q126" i="20"/>
  <c r="E124" i="8"/>
  <c r="E125" i="12"/>
  <c r="E124" i="11"/>
  <c r="E124" i="9"/>
  <c r="F128" i="38" l="1"/>
  <c r="O137" i="37"/>
  <c r="E128" i="37"/>
  <c r="F127" i="35"/>
  <c r="F127" i="34"/>
  <c r="F129" i="33"/>
  <c r="F129" i="31"/>
  <c r="E126" i="26"/>
  <c r="F128" i="24"/>
  <c r="F129" i="23"/>
  <c r="F128" i="22"/>
  <c r="E128" i="20"/>
  <c r="Q127" i="20"/>
  <c r="E125" i="8"/>
  <c r="E126" i="12"/>
  <c r="E125" i="11"/>
  <c r="E125" i="9"/>
  <c r="F129" i="38" l="1"/>
  <c r="O138" i="37"/>
  <c r="E129" i="37"/>
  <c r="F128" i="35"/>
  <c r="F128" i="34"/>
  <c r="F130" i="33"/>
  <c r="F130" i="31"/>
  <c r="E127" i="26"/>
  <c r="F129" i="24"/>
  <c r="F130" i="23"/>
  <c r="F129" i="22"/>
  <c r="E129" i="20"/>
  <c r="Q128" i="20"/>
  <c r="E126" i="8"/>
  <c r="E127" i="12"/>
  <c r="E126" i="11"/>
  <c r="E126" i="9"/>
  <c r="F130" i="38" l="1"/>
  <c r="O139" i="37"/>
  <c r="E130" i="37"/>
  <c r="F129" i="35"/>
  <c r="F129" i="34"/>
  <c r="F131" i="33"/>
  <c r="F131" i="31"/>
  <c r="E128" i="26"/>
  <c r="F130" i="24"/>
  <c r="F131" i="23"/>
  <c r="F130" i="22"/>
  <c r="E130" i="20"/>
  <c r="Q129" i="20"/>
  <c r="E127" i="8"/>
  <c r="E128" i="12"/>
  <c r="E127" i="11"/>
  <c r="E127" i="9"/>
  <c r="F131" i="38" l="1"/>
  <c r="O140" i="37"/>
  <c r="E131" i="37"/>
  <c r="F130" i="35"/>
  <c r="F130" i="34"/>
  <c r="F132" i="33"/>
  <c r="F132" i="31"/>
  <c r="E129" i="26"/>
  <c r="F131" i="24"/>
  <c r="F132" i="23"/>
  <c r="F131" i="22"/>
  <c r="E131" i="20"/>
  <c r="Q130" i="20"/>
  <c r="E128" i="8"/>
  <c r="E129" i="12"/>
  <c r="E128" i="11"/>
  <c r="E128" i="9"/>
  <c r="F132" i="38" l="1"/>
  <c r="O141" i="37"/>
  <c r="E132" i="37"/>
  <c r="F131" i="35"/>
  <c r="F131" i="34"/>
  <c r="F133" i="33"/>
  <c r="F133" i="31"/>
  <c r="E130" i="26"/>
  <c r="F132" i="24"/>
  <c r="F133" i="23"/>
  <c r="F132" i="22"/>
  <c r="E132" i="20"/>
  <c r="Q131" i="20"/>
  <c r="E129" i="8"/>
  <c r="E130" i="12"/>
  <c r="E129" i="11"/>
  <c r="E129" i="9"/>
  <c r="F133" i="38" l="1"/>
  <c r="O142" i="37"/>
  <c r="E133" i="37"/>
  <c r="F132" i="35"/>
  <c r="F132" i="34"/>
  <c r="F134" i="33"/>
  <c r="F134" i="31"/>
  <c r="E131" i="26"/>
  <c r="F133" i="24"/>
  <c r="F134" i="23"/>
  <c r="F133" i="22"/>
  <c r="E133" i="20"/>
  <c r="Q132" i="20"/>
  <c r="E130" i="8"/>
  <c r="E131" i="12"/>
  <c r="E130" i="11"/>
  <c r="E130" i="9"/>
  <c r="F134" i="38" l="1"/>
  <c r="O143" i="37"/>
  <c r="E134" i="37"/>
  <c r="F133" i="35"/>
  <c r="F133" i="34"/>
  <c r="F135" i="33"/>
  <c r="F135" i="31"/>
  <c r="E132" i="26"/>
  <c r="F134" i="24"/>
  <c r="F135" i="23"/>
  <c r="F134" i="22"/>
  <c r="E134" i="20"/>
  <c r="Q133" i="20"/>
  <c r="E131" i="8"/>
  <c r="E132" i="12"/>
  <c r="E131" i="11"/>
  <c r="E131" i="9"/>
  <c r="F135" i="38" l="1"/>
  <c r="O144" i="37"/>
  <c r="E135" i="37"/>
  <c r="F134" i="35"/>
  <c r="F134" i="34"/>
  <c r="F136" i="33"/>
  <c r="F136" i="31"/>
  <c r="E133" i="26"/>
  <c r="F135" i="24"/>
  <c r="F136" i="23"/>
  <c r="F135" i="22"/>
  <c r="E135" i="20"/>
  <c r="Q134" i="20"/>
  <c r="E132" i="8"/>
  <c r="E133" i="12"/>
  <c r="E132" i="11"/>
  <c r="E132" i="9"/>
  <c r="F136" i="38" l="1"/>
  <c r="O145" i="37"/>
  <c r="E136" i="37"/>
  <c r="F135" i="35"/>
  <c r="F135" i="34"/>
  <c r="F137" i="33"/>
  <c r="F137" i="31"/>
  <c r="E134" i="26"/>
  <c r="F136" i="24"/>
  <c r="F137" i="23"/>
  <c r="F136" i="22"/>
  <c r="E136" i="20"/>
  <c r="Q135" i="20"/>
  <c r="E133" i="8"/>
  <c r="E134" i="12"/>
  <c r="E133" i="11"/>
  <c r="E133" i="9"/>
  <c r="F137" i="38" l="1"/>
  <c r="O146" i="37"/>
  <c r="E137" i="37"/>
  <c r="F136" i="35"/>
  <c r="F136" i="34"/>
  <c r="F138" i="33"/>
  <c r="F138" i="31"/>
  <c r="E135" i="26"/>
  <c r="F137" i="24"/>
  <c r="F138" i="23"/>
  <c r="F137" i="22"/>
  <c r="E137" i="20"/>
  <c r="Q136" i="20"/>
  <c r="E134" i="8"/>
  <c r="E135" i="12"/>
  <c r="E134" i="11"/>
  <c r="E134" i="9"/>
  <c r="F138" i="38" l="1"/>
  <c r="O147" i="37"/>
  <c r="E138" i="37"/>
  <c r="F137" i="35"/>
  <c r="F137" i="34"/>
  <c r="F139" i="33"/>
  <c r="F139" i="31"/>
  <c r="E136" i="26"/>
  <c r="F138" i="24"/>
  <c r="F139" i="23"/>
  <c r="F138" i="22"/>
  <c r="E138" i="20"/>
  <c r="Q137" i="20"/>
  <c r="E135" i="8"/>
  <c r="E136" i="12"/>
  <c r="E135" i="11"/>
  <c r="E135" i="9"/>
  <c r="F139" i="38" l="1"/>
  <c r="O148" i="37"/>
  <c r="E139" i="37"/>
  <c r="F138" i="35"/>
  <c r="F138" i="34"/>
  <c r="F140" i="33"/>
  <c r="F140" i="31"/>
  <c r="E137" i="26"/>
  <c r="F139" i="24"/>
  <c r="F140" i="23"/>
  <c r="F139" i="22"/>
  <c r="E139" i="20"/>
  <c r="Q138" i="20"/>
  <c r="E136" i="8"/>
  <c r="E137" i="12"/>
  <c r="E136" i="11"/>
  <c r="E136" i="9"/>
  <c r="F140" i="38" l="1"/>
  <c r="O149" i="37"/>
  <c r="E140" i="37"/>
  <c r="F139" i="35"/>
  <c r="F139" i="34"/>
  <c r="F141" i="33"/>
  <c r="F141" i="31"/>
  <c r="E138" i="26"/>
  <c r="F140" i="24"/>
  <c r="F141" i="23"/>
  <c r="F140" i="22"/>
  <c r="E140" i="20"/>
  <c r="Q139" i="20"/>
  <c r="E137" i="8"/>
  <c r="E138" i="12"/>
  <c r="E137" i="11"/>
  <c r="E137" i="9"/>
  <c r="F141" i="38" l="1"/>
  <c r="O150" i="37"/>
  <c r="E141" i="37"/>
  <c r="F140" i="35"/>
  <c r="F140" i="34"/>
  <c r="F142" i="33"/>
  <c r="F142" i="31"/>
  <c r="E139" i="26"/>
  <c r="F141" i="24"/>
  <c r="F142" i="23"/>
  <c r="F141" i="22"/>
  <c r="E141" i="20"/>
  <c r="Q140" i="20"/>
  <c r="E138" i="8"/>
  <c r="E139" i="12"/>
  <c r="E138" i="11"/>
  <c r="E138" i="9"/>
  <c r="F142" i="38" l="1"/>
  <c r="O151" i="37"/>
  <c r="E142" i="37"/>
  <c r="F141" i="35"/>
  <c r="F141" i="34"/>
  <c r="F143" i="33"/>
  <c r="F143" i="31"/>
  <c r="E140" i="26"/>
  <c r="F142" i="24"/>
  <c r="F143" i="23"/>
  <c r="F142" i="22"/>
  <c r="E142" i="20"/>
  <c r="Q141" i="20"/>
  <c r="E139" i="8"/>
  <c r="E140" i="12"/>
  <c r="E139" i="11"/>
  <c r="E139" i="9"/>
  <c r="F143" i="38" l="1"/>
  <c r="O152" i="37"/>
  <c r="E143" i="37"/>
  <c r="F142" i="35"/>
  <c r="F142" i="34"/>
  <c r="F144" i="33"/>
  <c r="F144" i="31"/>
  <c r="E141" i="26"/>
  <c r="F143" i="24"/>
  <c r="F144" i="23"/>
  <c r="F143" i="22"/>
  <c r="E143" i="20"/>
  <c r="Q142" i="20"/>
  <c r="E140" i="8"/>
  <c r="E141" i="12"/>
  <c r="E140" i="11"/>
  <c r="E140" i="9"/>
  <c r="F144" i="38" l="1"/>
  <c r="O153" i="37"/>
  <c r="E144" i="37"/>
  <c r="F143" i="35"/>
  <c r="F143" i="34"/>
  <c r="F145" i="33"/>
  <c r="F145" i="31"/>
  <c r="E142" i="26"/>
  <c r="F144" i="24"/>
  <c r="F145" i="23"/>
  <c r="F144" i="22"/>
  <c r="E144" i="20"/>
  <c r="Q143" i="20"/>
  <c r="E141" i="8"/>
  <c r="E142" i="12"/>
  <c r="E141" i="11"/>
  <c r="E141" i="9"/>
  <c r="F145" i="38" l="1"/>
  <c r="O154" i="37"/>
  <c r="E145" i="37"/>
  <c r="F144" i="35"/>
  <c r="F144" i="34"/>
  <c r="F146" i="33"/>
  <c r="F146" i="31"/>
  <c r="E143" i="26"/>
  <c r="F145" i="24"/>
  <c r="F146" i="23"/>
  <c r="F145" i="22"/>
  <c r="E145" i="20"/>
  <c r="Q144" i="20"/>
  <c r="E142" i="8"/>
  <c r="E143" i="12"/>
  <c r="E142" i="11"/>
  <c r="E142" i="9"/>
  <c r="F146" i="38" l="1"/>
  <c r="E146" i="37"/>
  <c r="F145" i="35"/>
  <c r="F145" i="34"/>
  <c r="F147" i="33"/>
  <c r="F147" i="31"/>
  <c r="E144" i="26"/>
  <c r="F146" i="24"/>
  <c r="F147" i="23"/>
  <c r="F146" i="22"/>
  <c r="E146" i="20"/>
  <c r="Q145" i="20"/>
  <c r="E143" i="8"/>
  <c r="E144" i="12"/>
  <c r="E143" i="11"/>
  <c r="E143" i="9"/>
  <c r="F147" i="38" l="1"/>
  <c r="E147" i="37"/>
  <c r="F146" i="35"/>
  <c r="F146" i="34"/>
  <c r="F148" i="33"/>
  <c r="F148" i="31"/>
  <c r="E145" i="26"/>
  <c r="F147" i="24"/>
  <c r="F148" i="23"/>
  <c r="F147" i="22"/>
  <c r="E147" i="20"/>
  <c r="Q146" i="20"/>
  <c r="E144" i="8"/>
  <c r="E145" i="12"/>
  <c r="E144" i="11"/>
  <c r="E144" i="9"/>
  <c r="F148" i="38" l="1"/>
  <c r="E148" i="37"/>
  <c r="F147" i="35"/>
  <c r="F147" i="34"/>
  <c r="F149" i="33"/>
  <c r="F149" i="31"/>
  <c r="E146" i="26"/>
  <c r="F148" i="24"/>
  <c r="F149" i="23"/>
  <c r="F148" i="22"/>
  <c r="E148" i="20"/>
  <c r="Q147" i="20"/>
  <c r="E145" i="8"/>
  <c r="E146" i="12"/>
  <c r="E145" i="11"/>
  <c r="E145" i="9"/>
  <c r="F149" i="38" l="1"/>
  <c r="E149" i="37"/>
  <c r="F148" i="35"/>
  <c r="F148" i="34"/>
  <c r="F150" i="33"/>
  <c r="F150" i="31"/>
  <c r="E147" i="26"/>
  <c r="F149" i="24"/>
  <c r="F150" i="23"/>
  <c r="F149" i="22"/>
  <c r="E149" i="20"/>
  <c r="Q148" i="20"/>
  <c r="E146" i="8"/>
  <c r="E147" i="12"/>
  <c r="E146" i="11"/>
  <c r="E146" i="9"/>
  <c r="F150" i="38" l="1"/>
  <c r="E150" i="37"/>
  <c r="F149" i="35"/>
  <c r="F149" i="34"/>
  <c r="F151" i="33"/>
  <c r="F151" i="31"/>
  <c r="E148" i="26"/>
  <c r="F150" i="24"/>
  <c r="F151" i="23"/>
  <c r="F150" i="22"/>
  <c r="E150" i="20"/>
  <c r="Q149" i="20"/>
  <c r="E147" i="8"/>
  <c r="E148" i="12"/>
  <c r="E147" i="11"/>
  <c r="E147" i="9"/>
  <c r="F151" i="38" l="1"/>
  <c r="E151" i="37"/>
  <c r="F150" i="35"/>
  <c r="F150" i="34"/>
  <c r="F152" i="33"/>
  <c r="F152" i="31"/>
  <c r="E149" i="26"/>
  <c r="F151" i="24"/>
  <c r="F152" i="23"/>
  <c r="F151" i="22"/>
  <c r="E151" i="20"/>
  <c r="Q150" i="20"/>
  <c r="E148" i="8"/>
  <c r="E149" i="12"/>
  <c r="E148" i="11"/>
  <c r="E148" i="9"/>
  <c r="F152" i="38" l="1"/>
  <c r="E152" i="37"/>
  <c r="F151" i="35"/>
  <c r="F151" i="34"/>
  <c r="F153" i="33"/>
  <c r="F153" i="31"/>
  <c r="E150" i="26"/>
  <c r="F152" i="24"/>
  <c r="F153" i="23"/>
  <c r="F152" i="22"/>
  <c r="E152" i="20"/>
  <c r="Q151" i="20"/>
  <c r="E149" i="8"/>
  <c r="E150" i="12"/>
  <c r="E149" i="11"/>
  <c r="E149" i="9"/>
  <c r="F153" i="38" l="1"/>
  <c r="E153" i="37"/>
  <c r="F152" i="35"/>
  <c r="F152" i="34"/>
  <c r="F154" i="33"/>
  <c r="F154" i="31"/>
  <c r="E151" i="26"/>
  <c r="F153" i="24"/>
  <c r="F154" i="23"/>
  <c r="F153" i="22"/>
  <c r="E153" i="20"/>
  <c r="Q152" i="20"/>
  <c r="E150" i="8"/>
  <c r="E151" i="12"/>
  <c r="E150" i="11"/>
  <c r="E150" i="9"/>
  <c r="F154" i="38" l="1"/>
  <c r="Q155" i="37"/>
  <c r="E154" i="37"/>
  <c r="F153" i="35"/>
  <c r="F153" i="34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39" i="33"/>
  <c r="G40" i="33"/>
  <c r="G41" i="33"/>
  <c r="G42" i="33"/>
  <c r="G43" i="33"/>
  <c r="G44" i="33"/>
  <c r="G45" i="33"/>
  <c r="G46" i="33"/>
  <c r="G47" i="33"/>
  <c r="G48" i="33"/>
  <c r="G49" i="33"/>
  <c r="G50" i="33"/>
  <c r="G51" i="33"/>
  <c r="G52" i="33"/>
  <c r="G53" i="33"/>
  <c r="G54" i="33"/>
  <c r="G55" i="33"/>
  <c r="G56" i="33"/>
  <c r="G57" i="33"/>
  <c r="G58" i="33"/>
  <c r="G59" i="33"/>
  <c r="G60" i="33"/>
  <c r="G61" i="33"/>
  <c r="G62" i="33"/>
  <c r="G63" i="33"/>
  <c r="G64" i="33"/>
  <c r="G65" i="33"/>
  <c r="G66" i="33"/>
  <c r="G67" i="33"/>
  <c r="G68" i="33"/>
  <c r="G69" i="33"/>
  <c r="G70" i="33"/>
  <c r="G71" i="33"/>
  <c r="G72" i="33"/>
  <c r="G73" i="33"/>
  <c r="G74" i="33"/>
  <c r="G75" i="33"/>
  <c r="G76" i="33"/>
  <c r="G77" i="33"/>
  <c r="G78" i="33"/>
  <c r="G79" i="33"/>
  <c r="G80" i="33"/>
  <c r="G81" i="33"/>
  <c r="G82" i="33"/>
  <c r="G83" i="33"/>
  <c r="G84" i="33"/>
  <c r="G85" i="33"/>
  <c r="G86" i="33"/>
  <c r="G87" i="33"/>
  <c r="G88" i="33"/>
  <c r="G89" i="33"/>
  <c r="G90" i="33"/>
  <c r="G91" i="33"/>
  <c r="G92" i="33"/>
  <c r="G93" i="33"/>
  <c r="G94" i="33"/>
  <c r="G95" i="33"/>
  <c r="G96" i="33"/>
  <c r="G97" i="33"/>
  <c r="G98" i="33"/>
  <c r="G99" i="33"/>
  <c r="G100" i="33"/>
  <c r="G101" i="33"/>
  <c r="G102" i="33"/>
  <c r="G103" i="33"/>
  <c r="G104" i="33"/>
  <c r="G105" i="33"/>
  <c r="G106" i="33"/>
  <c r="G107" i="33"/>
  <c r="G108" i="33"/>
  <c r="G109" i="33"/>
  <c r="G110" i="33"/>
  <c r="G111" i="33"/>
  <c r="G112" i="33"/>
  <c r="G113" i="33"/>
  <c r="G114" i="33"/>
  <c r="G115" i="33"/>
  <c r="G116" i="33"/>
  <c r="G117" i="33"/>
  <c r="G118" i="33"/>
  <c r="G119" i="33"/>
  <c r="G120" i="33"/>
  <c r="G121" i="33"/>
  <c r="G122" i="33"/>
  <c r="G123" i="33"/>
  <c r="G124" i="33"/>
  <c r="G125" i="33"/>
  <c r="G126" i="33"/>
  <c r="G127" i="33"/>
  <c r="G128" i="33"/>
  <c r="G129" i="33"/>
  <c r="G130" i="33"/>
  <c r="G131" i="33"/>
  <c r="G132" i="33"/>
  <c r="G133" i="33"/>
  <c r="G134" i="33"/>
  <c r="G135" i="33"/>
  <c r="G136" i="33"/>
  <c r="G137" i="33"/>
  <c r="G138" i="33"/>
  <c r="G139" i="33"/>
  <c r="G140" i="33"/>
  <c r="G141" i="33"/>
  <c r="G142" i="33"/>
  <c r="G143" i="33"/>
  <c r="G144" i="33"/>
  <c r="G145" i="33"/>
  <c r="G146" i="33"/>
  <c r="G147" i="33"/>
  <c r="G148" i="33"/>
  <c r="G149" i="33"/>
  <c r="G150" i="33"/>
  <c r="G151" i="33"/>
  <c r="G152" i="33"/>
  <c r="G153" i="33"/>
  <c r="G3" i="31"/>
  <c r="G5" i="31"/>
  <c r="G4" i="31"/>
  <c r="G7" i="31"/>
  <c r="G6" i="31"/>
  <c r="G8" i="31"/>
  <c r="G9" i="31"/>
  <c r="G10" i="31"/>
  <c r="G11" i="31"/>
  <c r="G12" i="31"/>
  <c r="G13" i="31"/>
  <c r="G14" i="31"/>
  <c r="G15" i="31"/>
  <c r="G16" i="31"/>
  <c r="G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34" i="31"/>
  <c r="G35" i="31"/>
  <c r="G36" i="31"/>
  <c r="G37" i="31"/>
  <c r="G38" i="31"/>
  <c r="G39" i="31"/>
  <c r="G40" i="31"/>
  <c r="G41" i="31"/>
  <c r="G42" i="31"/>
  <c r="G43" i="31"/>
  <c r="G44" i="31"/>
  <c r="G45" i="31"/>
  <c r="G46" i="31"/>
  <c r="G47" i="31"/>
  <c r="G48" i="31"/>
  <c r="G49" i="31"/>
  <c r="G50" i="31"/>
  <c r="G51" i="31"/>
  <c r="G52" i="31"/>
  <c r="G53" i="31"/>
  <c r="G54" i="31"/>
  <c r="G55" i="31"/>
  <c r="G56" i="31"/>
  <c r="G57" i="31"/>
  <c r="G58" i="31"/>
  <c r="G59" i="31"/>
  <c r="G60" i="31"/>
  <c r="G61" i="31"/>
  <c r="G62" i="31"/>
  <c r="G63" i="31"/>
  <c r="G64" i="31"/>
  <c r="G65" i="31"/>
  <c r="G66" i="31"/>
  <c r="G67" i="31"/>
  <c r="G68" i="31"/>
  <c r="G69" i="31"/>
  <c r="G70" i="31"/>
  <c r="G71" i="31"/>
  <c r="G72" i="31"/>
  <c r="G73" i="31"/>
  <c r="G74" i="31"/>
  <c r="G75" i="31"/>
  <c r="G76" i="31"/>
  <c r="G77" i="31"/>
  <c r="G78" i="31"/>
  <c r="G79" i="31"/>
  <c r="G80" i="31"/>
  <c r="G81" i="31"/>
  <c r="G82" i="31"/>
  <c r="G83" i="31"/>
  <c r="G84" i="31"/>
  <c r="G85" i="31"/>
  <c r="G86" i="31"/>
  <c r="G87" i="31"/>
  <c r="G88" i="31"/>
  <c r="G89" i="31"/>
  <c r="G90" i="31"/>
  <c r="G91" i="31"/>
  <c r="G92" i="31"/>
  <c r="G93" i="31"/>
  <c r="G94" i="31"/>
  <c r="G95" i="31"/>
  <c r="G96" i="31"/>
  <c r="G97" i="31"/>
  <c r="G98" i="31"/>
  <c r="G99" i="31"/>
  <c r="G100" i="31"/>
  <c r="G101" i="31"/>
  <c r="G102" i="31"/>
  <c r="G103" i="31"/>
  <c r="G104" i="31"/>
  <c r="G105" i="31"/>
  <c r="G106" i="31"/>
  <c r="G107" i="31"/>
  <c r="G108" i="31"/>
  <c r="G109" i="31"/>
  <c r="G110" i="31"/>
  <c r="G111" i="31"/>
  <c r="G112" i="31"/>
  <c r="G113" i="31"/>
  <c r="G114" i="31"/>
  <c r="G115" i="31"/>
  <c r="G116" i="31"/>
  <c r="G117" i="31"/>
  <c r="G118" i="31"/>
  <c r="G119" i="31"/>
  <c r="G120" i="31"/>
  <c r="G121" i="31"/>
  <c r="G122" i="31"/>
  <c r="G123" i="31"/>
  <c r="G124" i="31"/>
  <c r="G125" i="31"/>
  <c r="G126" i="31"/>
  <c r="G127" i="31"/>
  <c r="G128" i="31"/>
  <c r="G129" i="31"/>
  <c r="G130" i="31"/>
  <c r="G131" i="31"/>
  <c r="G132" i="31"/>
  <c r="G133" i="31"/>
  <c r="G134" i="31"/>
  <c r="G135" i="31"/>
  <c r="G136" i="31"/>
  <c r="G137" i="31"/>
  <c r="G138" i="31"/>
  <c r="G139" i="31"/>
  <c r="G140" i="31"/>
  <c r="G141" i="31"/>
  <c r="G142" i="31"/>
  <c r="G143" i="31"/>
  <c r="G144" i="31"/>
  <c r="G145" i="31"/>
  <c r="G146" i="31"/>
  <c r="G147" i="31"/>
  <c r="G148" i="31"/>
  <c r="G149" i="31"/>
  <c r="G150" i="31"/>
  <c r="G151" i="31"/>
  <c r="G152" i="31"/>
  <c r="G153" i="31"/>
  <c r="E152" i="26"/>
  <c r="F154" i="24"/>
  <c r="G3" i="23"/>
  <c r="G4" i="23"/>
  <c r="G5" i="23"/>
  <c r="G7" i="23"/>
  <c r="G6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G117" i="23"/>
  <c r="G118" i="23"/>
  <c r="G119" i="23"/>
  <c r="G120" i="23"/>
  <c r="G121" i="23"/>
  <c r="G122" i="23"/>
  <c r="G123" i="23"/>
  <c r="G124" i="23"/>
  <c r="G125" i="23"/>
  <c r="G126" i="23"/>
  <c r="G127" i="23"/>
  <c r="G128" i="23"/>
  <c r="G129" i="23"/>
  <c r="G130" i="23"/>
  <c r="G131" i="23"/>
  <c r="G132" i="23"/>
  <c r="G133" i="23"/>
  <c r="G134" i="23"/>
  <c r="G135" i="23"/>
  <c r="G136" i="23"/>
  <c r="G137" i="23"/>
  <c r="G138" i="23"/>
  <c r="G139" i="23"/>
  <c r="G140" i="23"/>
  <c r="G141" i="23"/>
  <c r="G142" i="23"/>
  <c r="G143" i="23"/>
  <c r="G144" i="23"/>
  <c r="G145" i="23"/>
  <c r="G146" i="23"/>
  <c r="G147" i="23"/>
  <c r="G148" i="23"/>
  <c r="G149" i="23"/>
  <c r="G150" i="23"/>
  <c r="G151" i="23"/>
  <c r="G152" i="23"/>
  <c r="G153" i="23"/>
  <c r="F154" i="22"/>
  <c r="F2" i="20"/>
  <c r="F3" i="20"/>
  <c r="F4" i="20"/>
  <c r="F6" i="20"/>
  <c r="F5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Q153" i="20"/>
  <c r="E151" i="8"/>
  <c r="E152" i="12"/>
  <c r="E151" i="11"/>
  <c r="E151" i="9"/>
  <c r="F155" i="38" l="1"/>
  <c r="E155" i="37"/>
  <c r="F154" i="35"/>
  <c r="F154" i="34"/>
  <c r="K8" i="33"/>
  <c r="G154" i="33"/>
  <c r="K6" i="33"/>
  <c r="K5" i="33"/>
  <c r="K4" i="33"/>
  <c r="L8" i="33"/>
  <c r="K8" i="31"/>
  <c r="G154" i="31"/>
  <c r="L8" i="31"/>
  <c r="K5" i="31"/>
  <c r="K6" i="31"/>
  <c r="K10" i="31" s="1"/>
  <c r="K4" i="31"/>
  <c r="E153" i="26"/>
  <c r="G3" i="24"/>
  <c r="G5" i="24"/>
  <c r="G4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G71" i="24"/>
  <c r="G72" i="24"/>
  <c r="G73" i="24"/>
  <c r="G74" i="24"/>
  <c r="G75" i="24"/>
  <c r="G76" i="24"/>
  <c r="G77" i="24"/>
  <c r="G78" i="24"/>
  <c r="G79" i="24"/>
  <c r="G80" i="24"/>
  <c r="G81" i="24"/>
  <c r="G82" i="24"/>
  <c r="G83" i="24"/>
  <c r="G84" i="24"/>
  <c r="G85" i="24"/>
  <c r="G86" i="24"/>
  <c r="G87" i="24"/>
  <c r="G88" i="24"/>
  <c r="G89" i="24"/>
  <c r="G90" i="24"/>
  <c r="G91" i="24"/>
  <c r="G92" i="24"/>
  <c r="G93" i="24"/>
  <c r="G94" i="24"/>
  <c r="G95" i="24"/>
  <c r="G96" i="24"/>
  <c r="G97" i="24"/>
  <c r="G98" i="24"/>
  <c r="G99" i="24"/>
  <c r="G100" i="24"/>
  <c r="G101" i="24"/>
  <c r="G102" i="24"/>
  <c r="G103" i="24"/>
  <c r="G104" i="24"/>
  <c r="G105" i="24"/>
  <c r="G106" i="24"/>
  <c r="G107" i="24"/>
  <c r="G108" i="24"/>
  <c r="G109" i="24"/>
  <c r="G110" i="24"/>
  <c r="G111" i="24"/>
  <c r="G112" i="24"/>
  <c r="G113" i="24"/>
  <c r="G114" i="24"/>
  <c r="G115" i="24"/>
  <c r="G116" i="24"/>
  <c r="G117" i="24"/>
  <c r="G118" i="24"/>
  <c r="G119" i="24"/>
  <c r="G120" i="24"/>
  <c r="G121" i="24"/>
  <c r="G122" i="24"/>
  <c r="G123" i="24"/>
  <c r="G124" i="24"/>
  <c r="G125" i="24"/>
  <c r="G126" i="24"/>
  <c r="G127" i="24"/>
  <c r="G128" i="24"/>
  <c r="G129" i="24"/>
  <c r="G130" i="24"/>
  <c r="G131" i="24"/>
  <c r="G132" i="24"/>
  <c r="G133" i="24"/>
  <c r="G134" i="24"/>
  <c r="G135" i="24"/>
  <c r="G136" i="24"/>
  <c r="G137" i="24"/>
  <c r="G138" i="24"/>
  <c r="G139" i="24"/>
  <c r="G140" i="24"/>
  <c r="G141" i="24"/>
  <c r="G142" i="24"/>
  <c r="G143" i="24"/>
  <c r="G144" i="24"/>
  <c r="G145" i="24"/>
  <c r="G146" i="24"/>
  <c r="G147" i="24"/>
  <c r="G148" i="24"/>
  <c r="G149" i="24"/>
  <c r="G150" i="24"/>
  <c r="G151" i="24"/>
  <c r="G152" i="24"/>
  <c r="G153" i="24"/>
  <c r="K8" i="23"/>
  <c r="G154" i="23"/>
  <c r="L8" i="23"/>
  <c r="K5" i="23"/>
  <c r="K6" i="23"/>
  <c r="K10" i="23" s="1"/>
  <c r="K4" i="23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99" i="22"/>
  <c r="G100" i="22"/>
  <c r="G101" i="22"/>
  <c r="G102" i="22"/>
  <c r="G103" i="22"/>
  <c r="G104" i="22"/>
  <c r="G105" i="22"/>
  <c r="G106" i="22"/>
  <c r="G107" i="22"/>
  <c r="G108" i="22"/>
  <c r="G109" i="22"/>
  <c r="G110" i="22"/>
  <c r="G111" i="22"/>
  <c r="G112" i="22"/>
  <c r="G113" i="22"/>
  <c r="G114" i="22"/>
  <c r="G115" i="22"/>
  <c r="G116" i="22"/>
  <c r="G117" i="22"/>
  <c r="G118" i="22"/>
  <c r="G119" i="22"/>
  <c r="G120" i="22"/>
  <c r="G121" i="22"/>
  <c r="G122" i="22"/>
  <c r="G123" i="22"/>
  <c r="G124" i="22"/>
  <c r="G125" i="22"/>
  <c r="G126" i="22"/>
  <c r="G127" i="22"/>
  <c r="G128" i="22"/>
  <c r="G129" i="22"/>
  <c r="G130" i="22"/>
  <c r="G131" i="22"/>
  <c r="G132" i="22"/>
  <c r="G133" i="22"/>
  <c r="G134" i="22"/>
  <c r="G135" i="22"/>
  <c r="G136" i="22"/>
  <c r="G137" i="22"/>
  <c r="G138" i="22"/>
  <c r="G139" i="22"/>
  <c r="G140" i="22"/>
  <c r="G141" i="22"/>
  <c r="G142" i="22"/>
  <c r="G143" i="22"/>
  <c r="G144" i="22"/>
  <c r="G145" i="22"/>
  <c r="G146" i="22"/>
  <c r="G147" i="22"/>
  <c r="G148" i="22"/>
  <c r="G149" i="22"/>
  <c r="G150" i="22"/>
  <c r="G151" i="22"/>
  <c r="G152" i="22"/>
  <c r="G153" i="22"/>
  <c r="J9" i="20"/>
  <c r="F153" i="20"/>
  <c r="K9" i="20"/>
  <c r="J7" i="20"/>
  <c r="J5" i="20"/>
  <c r="J6" i="20"/>
  <c r="R2" i="20"/>
  <c r="R4" i="20"/>
  <c r="R3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E152" i="8"/>
  <c r="E153" i="12"/>
  <c r="F2" i="12" s="1"/>
  <c r="E152" i="11"/>
  <c r="E152" i="9"/>
  <c r="G4" i="38" l="1"/>
  <c r="G5" i="38"/>
  <c r="G7" i="38"/>
  <c r="G6" i="38"/>
  <c r="G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3" i="38"/>
  <c r="G34" i="38"/>
  <c r="G35" i="38"/>
  <c r="G36" i="38"/>
  <c r="G37" i="38"/>
  <c r="G38" i="38"/>
  <c r="G39" i="38"/>
  <c r="G40" i="38"/>
  <c r="G41" i="38"/>
  <c r="G42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55" i="38"/>
  <c r="G56" i="38"/>
  <c r="G57" i="38"/>
  <c r="G58" i="38"/>
  <c r="G59" i="38"/>
  <c r="G60" i="38"/>
  <c r="G61" i="38"/>
  <c r="G62" i="38"/>
  <c r="G63" i="38"/>
  <c r="G64" i="38"/>
  <c r="G65" i="38"/>
  <c r="G66" i="38"/>
  <c r="G67" i="38"/>
  <c r="G68" i="38"/>
  <c r="G69" i="38"/>
  <c r="G70" i="38"/>
  <c r="G71" i="38"/>
  <c r="G72" i="38"/>
  <c r="G73" i="38"/>
  <c r="G74" i="38"/>
  <c r="G75" i="38"/>
  <c r="G76" i="38"/>
  <c r="G77" i="38"/>
  <c r="G78" i="38"/>
  <c r="G79" i="38"/>
  <c r="G80" i="38"/>
  <c r="G81" i="38"/>
  <c r="G82" i="38"/>
  <c r="G83" i="38"/>
  <c r="G84" i="38"/>
  <c r="G85" i="38"/>
  <c r="G86" i="38"/>
  <c r="G87" i="38"/>
  <c r="G88" i="38"/>
  <c r="G89" i="38"/>
  <c r="G90" i="38"/>
  <c r="G91" i="38"/>
  <c r="G92" i="38"/>
  <c r="G93" i="38"/>
  <c r="G94" i="38"/>
  <c r="G95" i="38"/>
  <c r="G96" i="38"/>
  <c r="G97" i="38"/>
  <c r="G98" i="38"/>
  <c r="G99" i="38"/>
  <c r="G100" i="38"/>
  <c r="G101" i="38"/>
  <c r="G102" i="38"/>
  <c r="G103" i="38"/>
  <c r="G104" i="38"/>
  <c r="G105" i="38"/>
  <c r="G106" i="38"/>
  <c r="G107" i="38"/>
  <c r="G108" i="38"/>
  <c r="G109" i="38"/>
  <c r="G110" i="38"/>
  <c r="G111" i="38"/>
  <c r="G112" i="38"/>
  <c r="G113" i="38"/>
  <c r="G114" i="38"/>
  <c r="G115" i="38"/>
  <c r="G116" i="38"/>
  <c r="G117" i="38"/>
  <c r="G118" i="38"/>
  <c r="G119" i="38"/>
  <c r="G120" i="38"/>
  <c r="G121" i="38"/>
  <c r="G122" i="38"/>
  <c r="G123" i="38"/>
  <c r="G124" i="38"/>
  <c r="G125" i="38"/>
  <c r="G126" i="38"/>
  <c r="G127" i="38"/>
  <c r="G128" i="38"/>
  <c r="G129" i="38"/>
  <c r="G130" i="38"/>
  <c r="G131" i="38"/>
  <c r="G132" i="38"/>
  <c r="G133" i="38"/>
  <c r="G134" i="38"/>
  <c r="G135" i="38"/>
  <c r="G136" i="38"/>
  <c r="G137" i="38"/>
  <c r="G138" i="38"/>
  <c r="G139" i="38"/>
  <c r="G140" i="38"/>
  <c r="G141" i="38"/>
  <c r="G142" i="38"/>
  <c r="G143" i="38"/>
  <c r="G144" i="38"/>
  <c r="G145" i="38"/>
  <c r="G146" i="38"/>
  <c r="G147" i="38"/>
  <c r="G148" i="38"/>
  <c r="G149" i="38"/>
  <c r="G150" i="38"/>
  <c r="G151" i="38"/>
  <c r="G152" i="38"/>
  <c r="G153" i="38"/>
  <c r="G154" i="38"/>
  <c r="F4" i="37"/>
  <c r="F5" i="37"/>
  <c r="F6" i="37"/>
  <c r="F7" i="37"/>
  <c r="F8" i="37"/>
  <c r="F9" i="37"/>
  <c r="F10" i="37"/>
  <c r="F11" i="37"/>
  <c r="F12" i="37"/>
  <c r="F13" i="37"/>
  <c r="F14" i="37"/>
  <c r="F15" i="37"/>
  <c r="F16" i="37"/>
  <c r="F17" i="37"/>
  <c r="F18" i="37"/>
  <c r="F19" i="37"/>
  <c r="F20" i="37"/>
  <c r="F21" i="37"/>
  <c r="F22" i="37"/>
  <c r="F23" i="37"/>
  <c r="F24" i="37"/>
  <c r="F25" i="37"/>
  <c r="F26" i="37"/>
  <c r="F27" i="37"/>
  <c r="F28" i="37"/>
  <c r="F29" i="37"/>
  <c r="F30" i="37"/>
  <c r="F31" i="37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5" i="37"/>
  <c r="F76" i="37"/>
  <c r="F77" i="37"/>
  <c r="F78" i="37"/>
  <c r="F79" i="37"/>
  <c r="F80" i="37"/>
  <c r="F81" i="37"/>
  <c r="F82" i="37"/>
  <c r="F83" i="37"/>
  <c r="F84" i="37"/>
  <c r="F85" i="37"/>
  <c r="F86" i="37"/>
  <c r="F87" i="37"/>
  <c r="F88" i="37"/>
  <c r="F89" i="37"/>
  <c r="F90" i="37"/>
  <c r="F91" i="37"/>
  <c r="F92" i="37"/>
  <c r="F93" i="37"/>
  <c r="F94" i="37"/>
  <c r="F95" i="37"/>
  <c r="F96" i="37"/>
  <c r="F97" i="37"/>
  <c r="F98" i="37"/>
  <c r="F99" i="37"/>
  <c r="F100" i="37"/>
  <c r="F101" i="37"/>
  <c r="F102" i="37"/>
  <c r="F103" i="37"/>
  <c r="F104" i="37"/>
  <c r="F105" i="37"/>
  <c r="F106" i="37"/>
  <c r="F107" i="37"/>
  <c r="F108" i="37"/>
  <c r="F109" i="37"/>
  <c r="F110" i="37"/>
  <c r="F111" i="37"/>
  <c r="F112" i="37"/>
  <c r="F113" i="37"/>
  <c r="F114" i="37"/>
  <c r="F115" i="37"/>
  <c r="F116" i="37"/>
  <c r="F117" i="37"/>
  <c r="F118" i="37"/>
  <c r="F119" i="37"/>
  <c r="F120" i="37"/>
  <c r="F121" i="37"/>
  <c r="F122" i="37"/>
  <c r="F123" i="37"/>
  <c r="F124" i="37"/>
  <c r="F125" i="37"/>
  <c r="F126" i="37"/>
  <c r="F127" i="37"/>
  <c r="F128" i="37"/>
  <c r="F129" i="37"/>
  <c r="F130" i="37"/>
  <c r="F131" i="37"/>
  <c r="F132" i="37"/>
  <c r="F133" i="37"/>
  <c r="F134" i="37"/>
  <c r="F135" i="37"/>
  <c r="F136" i="37"/>
  <c r="F137" i="37"/>
  <c r="F138" i="37"/>
  <c r="F139" i="37"/>
  <c r="F140" i="37"/>
  <c r="F141" i="37"/>
  <c r="F142" i="37"/>
  <c r="F143" i="37"/>
  <c r="F144" i="37"/>
  <c r="F145" i="37"/>
  <c r="F146" i="37"/>
  <c r="F147" i="37"/>
  <c r="F148" i="37"/>
  <c r="F149" i="37"/>
  <c r="F150" i="37"/>
  <c r="F151" i="37"/>
  <c r="F152" i="37"/>
  <c r="F153" i="37"/>
  <c r="F154" i="37"/>
  <c r="G3" i="35"/>
  <c r="G5" i="35"/>
  <c r="G4" i="35"/>
  <c r="G6" i="35"/>
  <c r="G7" i="35"/>
  <c r="G8" i="35"/>
  <c r="G9" i="35"/>
  <c r="G10" i="35"/>
  <c r="G11" i="35"/>
  <c r="G12" i="35"/>
  <c r="G13" i="35"/>
  <c r="G14" i="35"/>
  <c r="G15" i="35"/>
  <c r="G16" i="35"/>
  <c r="G17" i="35"/>
  <c r="G18" i="35"/>
  <c r="G19" i="35"/>
  <c r="G20" i="35"/>
  <c r="G21" i="35"/>
  <c r="G22" i="35"/>
  <c r="G23" i="35"/>
  <c r="G24" i="35"/>
  <c r="G25" i="35"/>
  <c r="G26" i="35"/>
  <c r="G27" i="35"/>
  <c r="G28" i="35"/>
  <c r="G29" i="35"/>
  <c r="G30" i="35"/>
  <c r="G31" i="35"/>
  <c r="G32" i="35"/>
  <c r="G33" i="35"/>
  <c r="G34" i="35"/>
  <c r="G35" i="35"/>
  <c r="G36" i="35"/>
  <c r="G37" i="35"/>
  <c r="G38" i="35"/>
  <c r="G39" i="35"/>
  <c r="G40" i="35"/>
  <c r="G41" i="35"/>
  <c r="G42" i="35"/>
  <c r="G43" i="35"/>
  <c r="G44" i="35"/>
  <c r="G45" i="35"/>
  <c r="G46" i="35"/>
  <c r="G47" i="35"/>
  <c r="G48" i="35"/>
  <c r="G49" i="35"/>
  <c r="G50" i="35"/>
  <c r="G51" i="35"/>
  <c r="G52" i="35"/>
  <c r="G53" i="35"/>
  <c r="G54" i="35"/>
  <c r="G55" i="35"/>
  <c r="G56" i="35"/>
  <c r="G57" i="35"/>
  <c r="G58" i="35"/>
  <c r="G59" i="35"/>
  <c r="G60" i="35"/>
  <c r="G61" i="35"/>
  <c r="G62" i="35"/>
  <c r="G63" i="35"/>
  <c r="G64" i="35"/>
  <c r="G65" i="35"/>
  <c r="G66" i="35"/>
  <c r="G67" i="35"/>
  <c r="G68" i="35"/>
  <c r="G69" i="35"/>
  <c r="G70" i="35"/>
  <c r="G71" i="35"/>
  <c r="G72" i="35"/>
  <c r="G73" i="35"/>
  <c r="G74" i="35"/>
  <c r="G75" i="35"/>
  <c r="G76" i="35"/>
  <c r="G77" i="35"/>
  <c r="G78" i="35"/>
  <c r="G79" i="35"/>
  <c r="G80" i="35"/>
  <c r="G81" i="35"/>
  <c r="G82" i="35"/>
  <c r="G83" i="35"/>
  <c r="G84" i="35"/>
  <c r="G85" i="35"/>
  <c r="G86" i="35"/>
  <c r="G87" i="35"/>
  <c r="G88" i="35"/>
  <c r="G89" i="35"/>
  <c r="G90" i="35"/>
  <c r="G91" i="35"/>
  <c r="G92" i="35"/>
  <c r="G93" i="35"/>
  <c r="G94" i="35"/>
  <c r="G95" i="35"/>
  <c r="G96" i="35"/>
  <c r="G97" i="35"/>
  <c r="G98" i="35"/>
  <c r="G99" i="35"/>
  <c r="G100" i="35"/>
  <c r="G101" i="35"/>
  <c r="G102" i="35"/>
  <c r="G103" i="35"/>
  <c r="G104" i="35"/>
  <c r="G105" i="35"/>
  <c r="G106" i="35"/>
  <c r="G107" i="35"/>
  <c r="G108" i="35"/>
  <c r="G109" i="35"/>
  <c r="G110" i="35"/>
  <c r="G111" i="35"/>
  <c r="G112" i="35"/>
  <c r="G113" i="35"/>
  <c r="G114" i="35"/>
  <c r="G115" i="35"/>
  <c r="G116" i="35"/>
  <c r="G117" i="35"/>
  <c r="G118" i="35"/>
  <c r="G119" i="35"/>
  <c r="G120" i="35"/>
  <c r="G121" i="35"/>
  <c r="G122" i="35"/>
  <c r="G123" i="35"/>
  <c r="G124" i="35"/>
  <c r="G125" i="35"/>
  <c r="G126" i="35"/>
  <c r="G127" i="35"/>
  <c r="G128" i="35"/>
  <c r="G129" i="35"/>
  <c r="G130" i="35"/>
  <c r="G131" i="35"/>
  <c r="G132" i="35"/>
  <c r="G133" i="35"/>
  <c r="G134" i="35"/>
  <c r="G135" i="35"/>
  <c r="G136" i="35"/>
  <c r="G137" i="35"/>
  <c r="G138" i="35"/>
  <c r="G139" i="35"/>
  <c r="G140" i="35"/>
  <c r="G141" i="35"/>
  <c r="G142" i="35"/>
  <c r="G143" i="35"/>
  <c r="G144" i="35"/>
  <c r="G145" i="35"/>
  <c r="G146" i="35"/>
  <c r="G147" i="35"/>
  <c r="G148" i="35"/>
  <c r="G149" i="35"/>
  <c r="G150" i="35"/>
  <c r="G151" i="35"/>
  <c r="G152" i="35"/>
  <c r="G153" i="35"/>
  <c r="G3" i="34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G71" i="34"/>
  <c r="G72" i="34"/>
  <c r="G73" i="34"/>
  <c r="G74" i="34"/>
  <c r="G75" i="34"/>
  <c r="G76" i="34"/>
  <c r="G77" i="34"/>
  <c r="G78" i="34"/>
  <c r="G79" i="34"/>
  <c r="G80" i="34"/>
  <c r="G81" i="34"/>
  <c r="G82" i="34"/>
  <c r="G83" i="34"/>
  <c r="G84" i="34"/>
  <c r="G85" i="34"/>
  <c r="G86" i="34"/>
  <c r="G87" i="34"/>
  <c r="G88" i="34"/>
  <c r="G89" i="34"/>
  <c r="G90" i="34"/>
  <c r="G91" i="34"/>
  <c r="G92" i="34"/>
  <c r="G93" i="34"/>
  <c r="G94" i="34"/>
  <c r="G95" i="34"/>
  <c r="G96" i="34"/>
  <c r="G97" i="34"/>
  <c r="G98" i="34"/>
  <c r="G99" i="34"/>
  <c r="G100" i="34"/>
  <c r="G101" i="34"/>
  <c r="G102" i="34"/>
  <c r="G103" i="34"/>
  <c r="G104" i="34"/>
  <c r="G105" i="34"/>
  <c r="G106" i="34"/>
  <c r="G107" i="34"/>
  <c r="G108" i="34"/>
  <c r="G109" i="34"/>
  <c r="G110" i="34"/>
  <c r="G111" i="34"/>
  <c r="G112" i="34"/>
  <c r="G113" i="34"/>
  <c r="G114" i="34"/>
  <c r="G115" i="34"/>
  <c r="G116" i="34"/>
  <c r="G117" i="34"/>
  <c r="G118" i="34"/>
  <c r="G119" i="34"/>
  <c r="G120" i="34"/>
  <c r="G121" i="34"/>
  <c r="G122" i="34"/>
  <c r="G123" i="34"/>
  <c r="G124" i="34"/>
  <c r="G125" i="34"/>
  <c r="G126" i="34"/>
  <c r="G127" i="34"/>
  <c r="G128" i="34"/>
  <c r="G129" i="34"/>
  <c r="G130" i="34"/>
  <c r="G131" i="34"/>
  <c r="G132" i="34"/>
  <c r="G133" i="34"/>
  <c r="G134" i="34"/>
  <c r="G135" i="34"/>
  <c r="G136" i="34"/>
  <c r="G137" i="34"/>
  <c r="G138" i="34"/>
  <c r="G139" i="34"/>
  <c r="G140" i="34"/>
  <c r="G141" i="34"/>
  <c r="G142" i="34"/>
  <c r="G143" i="34"/>
  <c r="G144" i="34"/>
  <c r="G145" i="34"/>
  <c r="G146" i="34"/>
  <c r="G147" i="34"/>
  <c r="G148" i="34"/>
  <c r="G149" i="34"/>
  <c r="G150" i="34"/>
  <c r="G151" i="34"/>
  <c r="G152" i="34"/>
  <c r="G153" i="34"/>
  <c r="K10" i="33"/>
  <c r="K9" i="33"/>
  <c r="K7" i="33"/>
  <c r="K11" i="31"/>
  <c r="K7" i="31"/>
  <c r="F2" i="26"/>
  <c r="F3" i="26"/>
  <c r="J7" i="26" s="1"/>
  <c r="F4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F125" i="26"/>
  <c r="F126" i="26"/>
  <c r="F127" i="26"/>
  <c r="F128" i="26"/>
  <c r="F129" i="26"/>
  <c r="F130" i="26"/>
  <c r="F131" i="26"/>
  <c r="F132" i="26"/>
  <c r="F133" i="26"/>
  <c r="F134" i="26"/>
  <c r="F135" i="26"/>
  <c r="F136" i="26"/>
  <c r="F137" i="26"/>
  <c r="F138" i="26"/>
  <c r="F139" i="26"/>
  <c r="F140" i="26"/>
  <c r="F141" i="26"/>
  <c r="F142" i="26"/>
  <c r="F143" i="26"/>
  <c r="F144" i="26"/>
  <c r="F145" i="26"/>
  <c r="F146" i="26"/>
  <c r="F147" i="26"/>
  <c r="F148" i="26"/>
  <c r="F149" i="26"/>
  <c r="F150" i="26"/>
  <c r="F151" i="26"/>
  <c r="F152" i="26"/>
  <c r="K8" i="24"/>
  <c r="G154" i="24"/>
  <c r="L8" i="24"/>
  <c r="K5" i="24"/>
  <c r="K6" i="24"/>
  <c r="K10" i="24" s="1"/>
  <c r="K4" i="24"/>
  <c r="K9" i="23"/>
  <c r="K11" i="23" s="1"/>
  <c r="K7" i="23"/>
  <c r="K8" i="22"/>
  <c r="G154" i="22"/>
  <c r="L8" i="22"/>
  <c r="K6" i="22"/>
  <c r="K4" i="22"/>
  <c r="K5" i="22"/>
  <c r="J12" i="20"/>
  <c r="J24" i="20" s="1"/>
  <c r="J8" i="20"/>
  <c r="V7" i="20"/>
  <c r="R153" i="20"/>
  <c r="V4" i="20"/>
  <c r="W7" i="20"/>
  <c r="V5" i="20"/>
  <c r="V3" i="20"/>
  <c r="E153" i="8"/>
  <c r="F3" i="12"/>
  <c r="F4" i="12"/>
  <c r="F6" i="12"/>
  <c r="F5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E153" i="11"/>
  <c r="E153" i="9"/>
  <c r="F2" i="9" s="1"/>
  <c r="K5" i="38" l="1"/>
  <c r="K6" i="38"/>
  <c r="K8" i="38" s="1"/>
  <c r="G155" i="38"/>
  <c r="K7" i="38"/>
  <c r="K9" i="38" s="1"/>
  <c r="V6" i="37"/>
  <c r="V7" i="37"/>
  <c r="W9" i="37"/>
  <c r="V9" i="37"/>
  <c r="V5" i="37"/>
  <c r="R155" i="37"/>
  <c r="J9" i="37"/>
  <c r="F155" i="37"/>
  <c r="J7" i="37"/>
  <c r="J6" i="37"/>
  <c r="K8" i="35"/>
  <c r="G154" i="35"/>
  <c r="K6" i="35"/>
  <c r="K10" i="35" s="1"/>
  <c r="K4" i="35"/>
  <c r="K5" i="35"/>
  <c r="L8" i="35"/>
  <c r="K8" i="34"/>
  <c r="G154" i="34"/>
  <c r="L8" i="34"/>
  <c r="K4" i="34"/>
  <c r="K5" i="34"/>
  <c r="K6" i="34"/>
  <c r="K10" i="34" s="1"/>
  <c r="K11" i="33"/>
  <c r="F153" i="26"/>
  <c r="J5" i="26"/>
  <c r="J9" i="26" s="1"/>
  <c r="J3" i="26"/>
  <c r="J4" i="26"/>
  <c r="K7" i="26"/>
  <c r="K9" i="24"/>
  <c r="K11" i="24" s="1"/>
  <c r="K7" i="24"/>
  <c r="K10" i="22"/>
  <c r="K9" i="22"/>
  <c r="K7" i="22"/>
  <c r="V9" i="20"/>
  <c r="V6" i="20"/>
  <c r="F2" i="8"/>
  <c r="F4" i="8"/>
  <c r="F3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J7" i="12"/>
  <c r="G11" i="10" s="1"/>
  <c r="F153" i="12"/>
  <c r="J3" i="12"/>
  <c r="G7" i="10" s="1"/>
  <c r="J5" i="12"/>
  <c r="G9" i="10" s="1"/>
  <c r="K7" i="12"/>
  <c r="J4" i="12"/>
  <c r="G8" i="10" s="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J3" i="9"/>
  <c r="J7" i="7" s="1"/>
  <c r="F3" i="9"/>
  <c r="F4" i="9"/>
  <c r="J4" i="9" s="1"/>
  <c r="J8" i="7" s="1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V8" i="37" l="1"/>
  <c r="J11" i="37"/>
  <c r="V11" i="37"/>
  <c r="J7" i="8"/>
  <c r="C11" i="7" s="1"/>
  <c r="J10" i="37"/>
  <c r="J12" i="37" s="1"/>
  <c r="J8" i="37"/>
  <c r="K7" i="35"/>
  <c r="K11" i="35"/>
  <c r="K7" i="34"/>
  <c r="K9" i="34"/>
  <c r="K11" i="34" s="1"/>
  <c r="J8" i="26"/>
  <c r="J10" i="26" s="1"/>
  <c r="J6" i="26"/>
  <c r="K11" i="22"/>
  <c r="V10" i="20"/>
  <c r="I28" i="20" s="1" a="1"/>
  <c r="I28" i="20" s="1"/>
  <c r="F153" i="8"/>
  <c r="J5" i="8"/>
  <c r="J4" i="8"/>
  <c r="J3" i="8"/>
  <c r="C7" i="7" s="1"/>
  <c r="K7" i="8"/>
  <c r="J9" i="12"/>
  <c r="G13" i="10" s="1"/>
  <c r="J6" i="12"/>
  <c r="G10" i="10" s="1"/>
  <c r="J8" i="12"/>
  <c r="G12" i="10" s="1"/>
  <c r="J7" i="11"/>
  <c r="C11" i="10" s="1"/>
  <c r="F153" i="11"/>
  <c r="K7" i="11"/>
  <c r="J3" i="11"/>
  <c r="C7" i="10" s="1"/>
  <c r="J4" i="11"/>
  <c r="C8" i="10" s="1"/>
  <c r="J5" i="11"/>
  <c r="J7" i="9"/>
  <c r="J11" i="7" s="1"/>
  <c r="F153" i="9"/>
  <c r="K7" i="9"/>
  <c r="J5" i="9"/>
  <c r="V12" i="37" l="1"/>
  <c r="C8" i="7"/>
  <c r="J6" i="8"/>
  <c r="C10" i="7" s="1"/>
  <c r="J8" i="8"/>
  <c r="J9" i="11"/>
  <c r="C13" i="10" s="1"/>
  <c r="C9" i="10"/>
  <c r="C9" i="7"/>
  <c r="J9" i="8"/>
  <c r="C13" i="7" s="1"/>
  <c r="J10" i="12"/>
  <c r="G14" i="10" s="1"/>
  <c r="J8" i="11"/>
  <c r="J6" i="11"/>
  <c r="C10" i="10" s="1"/>
  <c r="J9" i="9"/>
  <c r="J13" i="7" s="1"/>
  <c r="J9" i="7"/>
  <c r="M11" i="7" s="1"/>
  <c r="J8" i="9"/>
  <c r="J6" i="9"/>
  <c r="J10" i="7" s="1"/>
  <c r="M6" i="7" l="1"/>
  <c r="M7" i="7"/>
  <c r="Q14" i="7" s="1"/>
  <c r="S14" i="7"/>
  <c r="N15" i="7"/>
  <c r="O14" i="7"/>
  <c r="J10" i="8"/>
  <c r="C14" i="7" s="1"/>
  <c r="C12" i="7"/>
  <c r="J10" i="11"/>
  <c r="C14" i="10" s="1"/>
  <c r="C12" i="10"/>
  <c r="J10" i="9"/>
  <c r="J14" i="7" s="1"/>
  <c r="J1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<sst xmlns="http://schemas.openxmlformats.org/spreadsheetml/2006/main" count="1027" uniqueCount="138">
  <si>
    <t>Modelo MM1</t>
  </si>
  <si>
    <t>Lambda</t>
  </si>
  <si>
    <t>miu_y</t>
  </si>
  <si>
    <t>Po = 1-Rho</t>
  </si>
  <si>
    <t>Rho = lambda/miu_y</t>
  </si>
  <si>
    <t>L = Rho/(1-Rho)</t>
  </si>
  <si>
    <t>Lq = Rho^2/(1-Rho)</t>
  </si>
  <si>
    <t>La = L - Lq</t>
  </si>
  <si>
    <t>Wq = Lq/Lambda</t>
  </si>
  <si>
    <t>Wa = W - Wa</t>
  </si>
  <si>
    <t>W= L/Lambda (minutos)</t>
  </si>
  <si>
    <t>Po = (2-Rho)/(2+Rho)</t>
  </si>
  <si>
    <t>L = 4*Rho/(4-Rho^2)</t>
  </si>
  <si>
    <t>Lq = L-Rho</t>
  </si>
  <si>
    <t>Costo:</t>
  </si>
  <si>
    <t>Opción 1: Contratar Ayuda</t>
  </si>
  <si>
    <t>Opción 2: Comprar otra caja (MM2)</t>
  </si>
  <si>
    <t>Po: Probabilidad de que haya 0 clientes</t>
  </si>
  <si>
    <t>L: En promedio habrá "L" clientes en el servicio</t>
  </si>
  <si>
    <t>Lq: De los "L", habrá "Lq" en fila</t>
  </si>
  <si>
    <t>La: De los "L", habrá "La" siendo atentidos</t>
  </si>
  <si>
    <t>Lambda: Clientes por hora</t>
  </si>
  <si>
    <t>miu_y: Tiempo de atención por cliente (Nota: Respetar unidades de tiempo con Lambda)</t>
  </si>
  <si>
    <t>W: Tiempo en que pasa una persona en servicio</t>
  </si>
  <si>
    <t>Wq: Tiempo que pasa una persona en la fila</t>
  </si>
  <si>
    <t>Wa: Tiempo que pasa una persona siendo atendido (Nota: Wa = Miu)</t>
  </si>
  <si>
    <t>Diccionario de Terminos</t>
  </si>
  <si>
    <t>Costo de Espera del cliente</t>
  </si>
  <si>
    <t>Despejamos…</t>
  </si>
  <si>
    <t>CostoOp1+Lq1*x = CostoOp2 + Lq2*x</t>
  </si>
  <si>
    <t>X = (CostoOp2 - CostoOp1)/(Lq1-Lq2)</t>
  </si>
  <si>
    <t>Valor de tiempo de espera que haría indiferente Op1 y Op2</t>
  </si>
  <si>
    <t>X: $/hora/cliente</t>
  </si>
  <si>
    <t>a</t>
  </si>
  <si>
    <t>b</t>
  </si>
  <si>
    <t>c</t>
  </si>
  <si>
    <t>d</t>
  </si>
  <si>
    <t>e</t>
  </si>
  <si>
    <t>Po</t>
  </si>
  <si>
    <t>fact</t>
  </si>
  <si>
    <t>Modelo MM3</t>
  </si>
  <si>
    <t>Clientes</t>
  </si>
  <si>
    <t>Miu</t>
  </si>
  <si>
    <t>Lambda/Miu</t>
  </si>
  <si>
    <t>Productos</t>
  </si>
  <si>
    <t>Probabilidad</t>
  </si>
  <si>
    <t>Clientes en cola</t>
  </si>
  <si>
    <t>Lq =</t>
  </si>
  <si>
    <t xml:space="preserve">L = </t>
  </si>
  <si>
    <t xml:space="preserve">La = </t>
  </si>
  <si>
    <t xml:space="preserve">Q = </t>
  </si>
  <si>
    <t>W =</t>
  </si>
  <si>
    <t>Wq =</t>
  </si>
  <si>
    <t xml:space="preserve">Wa = </t>
  </si>
  <si>
    <t>horas</t>
  </si>
  <si>
    <t>minutos</t>
  </si>
  <si>
    <t>Mixto</t>
  </si>
  <si>
    <t>MM3</t>
  </si>
  <si>
    <t>Costos</t>
  </si>
  <si>
    <t>1.- Capital</t>
  </si>
  <si>
    <t>2.- Operación</t>
  </si>
  <si>
    <t>3.- Cliente</t>
  </si>
  <si>
    <t>1.-</t>
  </si>
  <si>
    <t>Sea X el costo del tiempo del cliente, lo estimo con:</t>
  </si>
  <si>
    <t>(CostoCapitalMixto) + Lq1*X = (CostoCapitalMM3) + Lq2*X</t>
  </si>
  <si>
    <t>X= (CostoCapitalMM3 - CostoCapitalMixto)/(Lq2 - Lq1)</t>
  </si>
  <si>
    <t>X =</t>
  </si>
  <si>
    <t>3.-</t>
  </si>
  <si>
    <t>Al mes</t>
  </si>
  <si>
    <t>La hora</t>
  </si>
  <si>
    <t>lambda</t>
  </si>
  <si>
    <t>/h</t>
  </si>
  <si>
    <t>miu</t>
  </si>
  <si>
    <t>Opción: 2</t>
  </si>
  <si>
    <t>MM1 plat</t>
  </si>
  <si>
    <t>MM3 clasica</t>
  </si>
  <si>
    <t>L</t>
  </si>
  <si>
    <t>Rho</t>
  </si>
  <si>
    <t>Lq</t>
  </si>
  <si>
    <t>La</t>
  </si>
  <si>
    <t>Q</t>
  </si>
  <si>
    <t>W</t>
  </si>
  <si>
    <t>Wq</t>
  </si>
  <si>
    <t>Wa</t>
  </si>
  <si>
    <t>Rho: Lambda/Miu</t>
  </si>
  <si>
    <t>Probabilidades</t>
  </si>
  <si>
    <t>Cola</t>
  </si>
  <si>
    <t>min</t>
  </si>
  <si>
    <t>Opción 1</t>
  </si>
  <si>
    <t>MM4 plat</t>
  </si>
  <si>
    <t>Xp = $/hr/cliente PLATINO</t>
  </si>
  <si>
    <t>Xc = $/hr/cliente CLÁSICO</t>
  </si>
  <si>
    <t>Costo del Platino*Xp</t>
  </si>
  <si>
    <t>Costo del Común*Xc</t>
  </si>
  <si>
    <t>Por Opción 1:</t>
  </si>
  <si>
    <t>Por Opción 2:</t>
  </si>
  <si>
    <t>Costo del Común*Xp</t>
  </si>
  <si>
    <t>/</t>
  </si>
  <si>
    <t>-</t>
  </si>
  <si>
    <t>Xp/Xc =</t>
  </si>
  <si>
    <t>Sumando Op1 + Op2:</t>
  </si>
  <si>
    <t>(</t>
  </si>
  <si>
    <t>)</t>
  </si>
  <si>
    <t>MM2</t>
  </si>
  <si>
    <t>MM1 -&gt; MM2 si C&gt;=15</t>
  </si>
  <si>
    <t>lambda/miu</t>
  </si>
  <si>
    <t>Producto</t>
  </si>
  <si>
    <t>Lambda efectiva:</t>
  </si>
  <si>
    <t>lambda*(1-p_5)</t>
  </si>
  <si>
    <t>=</t>
  </si>
  <si>
    <t>Probabilidad de escuchar música:</t>
  </si>
  <si>
    <t>$30/hr + X*(lq2) &lt;= X*(lq1)</t>
  </si>
  <si>
    <t>30/(lq1 - lq2) &lt;=x</t>
  </si>
  <si>
    <t>&lt;=  X</t>
  </si>
  <si>
    <t>"Costo estimado del cliente"</t>
  </si>
  <si>
    <t>.°o vale la pena hacer la amplicación</t>
  </si>
  <si>
    <t>Costo Actual</t>
  </si>
  <si>
    <t>L1 * Costo por hora</t>
  </si>
  <si>
    <t>Costo por Hora:</t>
  </si>
  <si>
    <t>250 + L2* Costo por hora</t>
  </si>
  <si>
    <t>Si conviene la contratación del equipo porque costo2 &lt; costo1</t>
  </si>
  <si>
    <t>Costo Opción 2</t>
  </si>
  <si>
    <t>Op1</t>
  </si>
  <si>
    <t>125 + L1*600</t>
  </si>
  <si>
    <t>Op2</t>
  </si>
  <si>
    <t>250 + L2*600</t>
  </si>
  <si>
    <t>Conviene la 1</t>
  </si>
  <si>
    <t>n =</t>
  </si>
  <si>
    <t>b)</t>
  </si>
  <si>
    <t>d)</t>
  </si>
  <si>
    <t>MM2x2</t>
  </si>
  <si>
    <t>MM4</t>
  </si>
  <si>
    <t>Piezas</t>
  </si>
  <si>
    <t>Units in System</t>
  </si>
  <si>
    <t>Units in Queue</t>
  </si>
  <si>
    <t>Average Utilization</t>
  </si>
  <si>
    <t>Time in System</t>
  </si>
  <si>
    <t>Time in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</si>
</sst>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0.0000"/>
    <numFmt numFmtId="166" formatCode="_-&quot;$&quot;* #,##0.0000_-;\-&quot;$&quot;* #,##0.0000_-;_-&quot;$&quot;* &quot;-&quot;??_-;_-@_-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2">
    <xf numFmtId="0" fontId="0" fillId="0" borderId="0" xfId="0"/>
    <xf numFmtId="164" fontId="0" fillId="0" borderId="0" xfId="1" applyFont="1"/>
    <xf numFmtId="0" fontId="0" fillId="0" borderId="1" xfId="0" applyBorder="1"/>
    <xf numFmtId="165" fontId="0" fillId="0" borderId="2" xfId="0" applyNumberFormat="1" applyBorder="1"/>
    <xf numFmtId="0" fontId="0" fillId="0" borderId="3" xfId="0" applyBorder="1"/>
    <xf numFmtId="165" fontId="0" fillId="0" borderId="4" xfId="0" applyNumberFormat="1" applyBorder="1"/>
    <xf numFmtId="0" fontId="0" fillId="0" borderId="8" xfId="0" applyBorder="1"/>
    <xf numFmtId="164" fontId="0" fillId="0" borderId="9" xfId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 vertical="center"/>
    </xf>
    <xf numFmtId="166" fontId="0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4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21" xfId="0" applyNumberFormat="1" applyBorder="1" applyAlignment="1">
      <alignment horizontal="center" vertical="center"/>
    </xf>
    <xf numFmtId="167" fontId="0" fillId="0" borderId="18" xfId="0" applyNumberFormat="1" applyBorder="1" applyAlignment="1">
      <alignment horizontal="center" vertical="center"/>
    </xf>
    <xf numFmtId="167" fontId="0" fillId="0" borderId="13" xfId="0" applyNumberFormat="1" applyBorder="1" applyAlignment="1">
      <alignment horizontal="center" vertical="center"/>
    </xf>
    <xf numFmtId="167" fontId="0" fillId="0" borderId="16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1" applyFont="1" applyAlignment="1">
      <alignment horizontal="center" vertical="center"/>
    </xf>
    <xf numFmtId="167" fontId="0" fillId="0" borderId="24" xfId="0" applyNumberFormat="1" applyBorder="1" applyAlignment="1">
      <alignment horizontal="center" vertical="center"/>
    </xf>
    <xf numFmtId="167" fontId="0" fillId="0" borderId="0" xfId="0" applyNumberFormat="1"/>
    <xf numFmtId="167" fontId="0" fillId="0" borderId="4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/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2" fontId="0" fillId="0" borderId="43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 vertical="center" indent="1"/>
    </xf>
    <xf numFmtId="165" fontId="0" fillId="0" borderId="0" xfId="0" applyNumberFormat="1" applyAlignment="1">
      <alignment horizontal="left" vertical="center" inden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A7C4FF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14</xdr:row>
      <xdr:rowOff>19050</xdr:rowOff>
    </xdr:from>
    <xdr:to>
      <xdr:col>11</xdr:col>
      <xdr:colOff>534226</xdr:colOff>
      <xdr:row>53</xdr:row>
      <xdr:rowOff>143929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079922-C9B2-40EB-89B9-C9D7A40E6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6875" y="2733675"/>
          <a:ext cx="5915851" cy="75543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374030</xdr:colOff>
      <xdr:row>22</xdr:row>
      <xdr:rowOff>15574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7CB5AAA-449A-3EE6-142B-39F027F34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182880"/>
          <a:ext cx="7506350" cy="385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3"/>
  <sheetViews>
    <sheetView workbookViewId="0">
      <selection activeCell="C11" sqref="C11"/>
    </sheetView>
  </sheetViews>
  <sheetFormatPr defaultColWidth="9.109375" defaultRowHeight="14.4" x14ac:dyDescent="0.3"/>
  <cols>
    <col min="2" max="2" width="33.6640625" bestFit="1" customWidth="1"/>
    <col min="3" max="3" width="8" bestFit="1" customWidth="1"/>
    <col min="5" max="5" width="22.33203125" bestFit="1" customWidth="1"/>
    <col min="6" max="6" width="9" bestFit="1" customWidth="1"/>
    <col min="8" max="8" width="32" bestFit="1" customWidth="1"/>
    <col min="9" max="9" width="9" bestFit="1" customWidth="1"/>
    <col min="11" max="11" width="80.88671875" bestFit="1" customWidth="1"/>
  </cols>
  <sheetData>
    <row r="1" spans="2:11" ht="15" thickBot="1" x14ac:dyDescent="0.35"/>
    <row r="2" spans="2:11" ht="15" thickBot="1" x14ac:dyDescent="0.35">
      <c r="B2" s="90" t="s">
        <v>0</v>
      </c>
      <c r="C2" s="91"/>
      <c r="E2" s="90" t="s">
        <v>15</v>
      </c>
      <c r="F2" s="91"/>
      <c r="H2" s="90" t="s">
        <v>16</v>
      </c>
      <c r="I2" s="91"/>
    </row>
    <row r="3" spans="2:11" ht="15" thickBot="1" x14ac:dyDescent="0.35">
      <c r="B3" s="6" t="s">
        <v>14</v>
      </c>
      <c r="C3" s="7">
        <v>90</v>
      </c>
      <c r="E3" s="6" t="s">
        <v>14</v>
      </c>
      <c r="F3" s="7">
        <f>C3+30</f>
        <v>120</v>
      </c>
      <c r="H3" s="6" t="s">
        <v>14</v>
      </c>
      <c r="I3" s="7">
        <f>C3*2</f>
        <v>180</v>
      </c>
      <c r="K3" s="11" t="s">
        <v>26</v>
      </c>
    </row>
    <row r="4" spans="2:11" ht="15" thickTop="1" x14ac:dyDescent="0.3">
      <c r="B4" s="2" t="s">
        <v>1</v>
      </c>
      <c r="C4" s="3">
        <v>24</v>
      </c>
      <c r="E4" s="2" t="s">
        <v>1</v>
      </c>
      <c r="F4" s="3">
        <v>24</v>
      </c>
      <c r="H4" s="2" t="s">
        <v>1</v>
      </c>
      <c r="I4" s="3">
        <v>24</v>
      </c>
      <c r="K4" s="10" t="s">
        <v>21</v>
      </c>
    </row>
    <row r="5" spans="2:11" x14ac:dyDescent="0.3">
      <c r="B5" s="2" t="s">
        <v>2</v>
      </c>
      <c r="C5" s="3">
        <f>60/2</f>
        <v>30</v>
      </c>
      <c r="E5" s="2" t="s">
        <v>2</v>
      </c>
      <c r="F5" s="3">
        <f>60/1.5</f>
        <v>40</v>
      </c>
      <c r="H5" s="2" t="s">
        <v>2</v>
      </c>
      <c r="I5" s="3">
        <f>60/2</f>
        <v>30</v>
      </c>
      <c r="K5" s="8" t="s">
        <v>22</v>
      </c>
    </row>
    <row r="6" spans="2:11" x14ac:dyDescent="0.3">
      <c r="B6" s="2" t="s">
        <v>4</v>
      </c>
      <c r="C6" s="3">
        <f>C4/C5</f>
        <v>0.8</v>
      </c>
      <c r="E6" s="2" t="s">
        <v>4</v>
      </c>
      <c r="F6" s="3">
        <f>F4/F5</f>
        <v>0.6</v>
      </c>
      <c r="H6" s="2" t="s">
        <v>4</v>
      </c>
      <c r="I6" s="3">
        <f>I4/I5</f>
        <v>0.8</v>
      </c>
      <c r="K6" s="8"/>
    </row>
    <row r="7" spans="2:11" x14ac:dyDescent="0.3">
      <c r="B7" s="2" t="s">
        <v>3</v>
      </c>
      <c r="C7" s="3">
        <f>1-C6</f>
        <v>0.19999999999999996</v>
      </c>
      <c r="E7" s="2" t="s">
        <v>3</v>
      </c>
      <c r="F7" s="3">
        <f>1-F6</f>
        <v>0.4</v>
      </c>
      <c r="H7" s="2" t="s">
        <v>11</v>
      </c>
      <c r="I7" s="3">
        <f>(2-I6)/(2+I6)</f>
        <v>0.4285714285714286</v>
      </c>
      <c r="K7" s="8" t="s">
        <v>17</v>
      </c>
    </row>
    <row r="8" spans="2:11" x14ac:dyDescent="0.3">
      <c r="B8" s="2" t="s">
        <v>5</v>
      </c>
      <c r="C8" s="3">
        <f>C6/(1-C6)</f>
        <v>4.0000000000000009</v>
      </c>
      <c r="E8" s="2" t="s">
        <v>5</v>
      </c>
      <c r="F8" s="3">
        <f>F6/(1-F6)</f>
        <v>1.4999999999999998</v>
      </c>
      <c r="H8" s="2" t="s">
        <v>12</v>
      </c>
      <c r="I8" s="3">
        <f>4*I6/(4-I6^2)</f>
        <v>0.95238095238095244</v>
      </c>
      <c r="K8" s="8" t="s">
        <v>18</v>
      </c>
    </row>
    <row r="9" spans="2:11" x14ac:dyDescent="0.3">
      <c r="B9" s="2" t="s">
        <v>6</v>
      </c>
      <c r="C9" s="3">
        <f>(C6^2)/(1-C6)</f>
        <v>3.2000000000000015</v>
      </c>
      <c r="E9" s="2" t="s">
        <v>6</v>
      </c>
      <c r="F9" s="3">
        <f>(F6^2)/(1-F6)</f>
        <v>0.89999999999999991</v>
      </c>
      <c r="H9" s="2" t="s">
        <v>13</v>
      </c>
      <c r="I9" s="3">
        <f>I8-I6</f>
        <v>0.15238095238095239</v>
      </c>
      <c r="K9" s="8" t="s">
        <v>19</v>
      </c>
    </row>
    <row r="10" spans="2:11" x14ac:dyDescent="0.3">
      <c r="B10" s="2" t="s">
        <v>7</v>
      </c>
      <c r="C10" s="3">
        <f>C8-C9</f>
        <v>0.79999999999999938</v>
      </c>
      <c r="E10" s="2" t="s">
        <v>7</v>
      </c>
      <c r="F10" s="3">
        <f>F8-F9</f>
        <v>0.59999999999999987</v>
      </c>
      <c r="H10" s="2" t="s">
        <v>7</v>
      </c>
      <c r="I10" s="3">
        <f>I8-I9</f>
        <v>0.8</v>
      </c>
      <c r="K10" s="8" t="s">
        <v>20</v>
      </c>
    </row>
    <row r="11" spans="2:11" x14ac:dyDescent="0.3">
      <c r="B11" s="2" t="s">
        <v>10</v>
      </c>
      <c r="C11" s="3">
        <f>C8/C4*60</f>
        <v>10.000000000000004</v>
      </c>
      <c r="E11" s="2" t="s">
        <v>10</v>
      </c>
      <c r="F11" s="3">
        <f>F8/F4*60</f>
        <v>3.7499999999999996</v>
      </c>
      <c r="H11" s="2" t="s">
        <v>10</v>
      </c>
      <c r="I11" s="3">
        <f>I8/I4*60</f>
        <v>2.3809523809523814</v>
      </c>
      <c r="K11" s="8" t="s">
        <v>23</v>
      </c>
    </row>
    <row r="12" spans="2:11" x14ac:dyDescent="0.3">
      <c r="B12" s="2" t="s">
        <v>8</v>
      </c>
      <c r="C12" s="3">
        <f>C9/C4*60</f>
        <v>8.0000000000000036</v>
      </c>
      <c r="E12" s="2" t="s">
        <v>8</v>
      </c>
      <c r="F12" s="3">
        <f>F9/F4*60</f>
        <v>2.25</v>
      </c>
      <c r="H12" s="2" t="s">
        <v>8</v>
      </c>
      <c r="I12" s="3">
        <f>I9/I4*60</f>
        <v>0.38095238095238099</v>
      </c>
      <c r="K12" s="8" t="s">
        <v>24</v>
      </c>
    </row>
    <row r="13" spans="2:11" ht="15" thickBot="1" x14ac:dyDescent="0.35">
      <c r="B13" s="4" t="s">
        <v>9</v>
      </c>
      <c r="C13" s="5">
        <f>C11-C12</f>
        <v>2</v>
      </c>
      <c r="E13" s="4" t="s">
        <v>9</v>
      </c>
      <c r="F13" s="5">
        <f>F11-F12</f>
        <v>1.4999999999999996</v>
      </c>
      <c r="H13" s="4" t="s">
        <v>9</v>
      </c>
      <c r="I13" s="5">
        <f>I11-I12</f>
        <v>2.0000000000000004</v>
      </c>
      <c r="K13" s="9" t="s">
        <v>25</v>
      </c>
    </row>
    <row r="16" spans="2:11" x14ac:dyDescent="0.3">
      <c r="B16" t="s">
        <v>27</v>
      </c>
    </row>
    <row r="17" spans="2:2" x14ac:dyDescent="0.3">
      <c r="B17" t="s">
        <v>32</v>
      </c>
    </row>
    <row r="18" spans="2:2" x14ac:dyDescent="0.3">
      <c r="B18" t="s">
        <v>29</v>
      </c>
    </row>
    <row r="20" spans="2:2" x14ac:dyDescent="0.3">
      <c r="B20" t="s">
        <v>28</v>
      </c>
    </row>
    <row r="21" spans="2:2" x14ac:dyDescent="0.3">
      <c r="B21" t="s">
        <v>30</v>
      </c>
    </row>
    <row r="22" spans="2:2" x14ac:dyDescent="0.3">
      <c r="B22" s="1">
        <f>(I3-F3)/(F9-I9)</f>
        <v>80.25477707006371</v>
      </c>
    </row>
    <row r="23" spans="2:2" x14ac:dyDescent="0.3">
      <c r="B23" t="s">
        <v>31</v>
      </c>
    </row>
  </sheetData>
  <mergeCells count="3">
    <mergeCell ref="H2:I2"/>
    <mergeCell ref="E2:F2"/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044B-8C86-4A73-AC10-2E7DEB413009}">
  <dimension ref="A1:I21"/>
  <sheetViews>
    <sheetView zoomScale="130" zoomScaleNormal="130" workbookViewId="0">
      <selection activeCell="B2" sqref="B2:C13"/>
    </sheetView>
  </sheetViews>
  <sheetFormatPr defaultColWidth="11.5546875" defaultRowHeight="14.4" x14ac:dyDescent="0.3"/>
  <cols>
    <col min="1" max="1" width="11.44140625" style="12"/>
    <col min="2" max="2" width="22.33203125" bestFit="1" customWidth="1"/>
    <col min="5" max="5" width="22.33203125" bestFit="1" customWidth="1"/>
    <col min="8" max="8" width="22.33203125" bestFit="1" customWidth="1"/>
    <col min="9" max="9" width="9.44140625" bestFit="1" customWidth="1"/>
  </cols>
  <sheetData>
    <row r="1" spans="2:9" ht="15" thickBot="1" x14ac:dyDescent="0.35"/>
    <row r="2" spans="2:9" x14ac:dyDescent="0.3">
      <c r="B2" s="90" t="s">
        <v>0</v>
      </c>
      <c r="C2" s="91"/>
      <c r="E2" s="90" t="s">
        <v>15</v>
      </c>
      <c r="F2" s="91"/>
      <c r="H2" s="90" t="s">
        <v>16</v>
      </c>
      <c r="I2" s="91"/>
    </row>
    <row r="3" spans="2:9" ht="15" thickBot="1" x14ac:dyDescent="0.35">
      <c r="B3" s="6" t="s">
        <v>14</v>
      </c>
      <c r="C3" s="7">
        <v>90</v>
      </c>
      <c r="E3" s="6" t="s">
        <v>14</v>
      </c>
      <c r="F3" s="7">
        <f>C3+30</f>
        <v>120</v>
      </c>
      <c r="H3" s="6" t="s">
        <v>14</v>
      </c>
      <c r="I3" s="7">
        <f>C3*2</f>
        <v>180</v>
      </c>
    </row>
    <row r="4" spans="2:9" ht="15" thickTop="1" x14ac:dyDescent="0.3">
      <c r="B4" s="2" t="s">
        <v>1</v>
      </c>
      <c r="C4" s="3">
        <v>20</v>
      </c>
      <c r="E4" s="2" t="s">
        <v>1</v>
      </c>
      <c r="F4" s="3">
        <v>24</v>
      </c>
      <c r="H4" s="2" t="s">
        <v>1</v>
      </c>
      <c r="I4" s="3">
        <v>24</v>
      </c>
    </row>
    <row r="5" spans="2:9" x14ac:dyDescent="0.3">
      <c r="B5" s="2" t="s">
        <v>2</v>
      </c>
      <c r="C5" s="3">
        <f>60/20</f>
        <v>3</v>
      </c>
      <c r="E5" s="2" t="s">
        <v>2</v>
      </c>
      <c r="F5" s="3">
        <f>60/1.5</f>
        <v>40</v>
      </c>
      <c r="H5" s="2" t="s">
        <v>2</v>
      </c>
      <c r="I5" s="3">
        <f>60/2</f>
        <v>30</v>
      </c>
    </row>
    <row r="6" spans="2:9" x14ac:dyDescent="0.3">
      <c r="B6" s="2" t="s">
        <v>4</v>
      </c>
      <c r="C6" s="3">
        <f>C4/C5</f>
        <v>6.666666666666667</v>
      </c>
      <c r="E6" s="2" t="s">
        <v>4</v>
      </c>
      <c r="F6" s="3">
        <f>F4/F5</f>
        <v>0.6</v>
      </c>
      <c r="H6" s="2" t="s">
        <v>4</v>
      </c>
      <c r="I6" s="3">
        <f>I4/I5</f>
        <v>0.8</v>
      </c>
    </row>
    <row r="7" spans="2:9" x14ac:dyDescent="0.3">
      <c r="B7" s="2" t="s">
        <v>38</v>
      </c>
      <c r="C7" s="3">
        <f>C21</f>
        <v>0.27144772117962462</v>
      </c>
      <c r="E7" s="2" t="s">
        <v>3</v>
      </c>
      <c r="F7" s="3">
        <f>1-F6</f>
        <v>0.4</v>
      </c>
      <c r="H7" s="2" t="s">
        <v>11</v>
      </c>
      <c r="I7" s="3">
        <f>(2-I6)/(2+I6)</f>
        <v>0.4285714285714286</v>
      </c>
    </row>
    <row r="8" spans="2:9" x14ac:dyDescent="0.3">
      <c r="B8" s="2" t="s">
        <v>5</v>
      </c>
      <c r="C8" s="3">
        <f>C6/(1-C6)</f>
        <v>-1.1764705882352942</v>
      </c>
      <c r="E8" s="2" t="s">
        <v>5</v>
      </c>
      <c r="F8" s="3">
        <f>F6/(1-F6)</f>
        <v>1.4999999999999998</v>
      </c>
      <c r="H8" s="2" t="s">
        <v>12</v>
      </c>
      <c r="I8" s="3">
        <f>4*I6/(4-I6^2)</f>
        <v>0.95238095238095244</v>
      </c>
    </row>
    <row r="9" spans="2:9" x14ac:dyDescent="0.3">
      <c r="B9" s="2" t="s">
        <v>6</v>
      </c>
      <c r="C9" s="3">
        <f>(C6^2)/(1-C6)</f>
        <v>-7.8431372549019613</v>
      </c>
      <c r="E9" s="2" t="s">
        <v>6</v>
      </c>
      <c r="F9" s="3">
        <f>(F6^2)/(1-F6)</f>
        <v>0.89999999999999991</v>
      </c>
      <c r="H9" s="2" t="s">
        <v>13</v>
      </c>
      <c r="I9" s="3">
        <f>I8-I6</f>
        <v>0.15238095238095239</v>
      </c>
    </row>
    <row r="10" spans="2:9" x14ac:dyDescent="0.3">
      <c r="B10" s="2" t="s">
        <v>7</v>
      </c>
      <c r="C10" s="3">
        <f>C8-C9</f>
        <v>6.666666666666667</v>
      </c>
      <c r="E10" s="2" t="s">
        <v>7</v>
      </c>
      <c r="F10" s="3">
        <f>F8-F9</f>
        <v>0.59999999999999987</v>
      </c>
      <c r="H10" s="2" t="s">
        <v>7</v>
      </c>
      <c r="I10" s="3">
        <f>I8-I9</f>
        <v>0.8</v>
      </c>
    </row>
    <row r="11" spans="2:9" x14ac:dyDescent="0.3">
      <c r="B11" s="2" t="s">
        <v>10</v>
      </c>
      <c r="C11" s="3">
        <f>C8/C4*60</f>
        <v>-3.5294117647058822</v>
      </c>
      <c r="E11" s="2" t="s">
        <v>10</v>
      </c>
      <c r="F11" s="3">
        <f>F8/F4*60</f>
        <v>3.7499999999999996</v>
      </c>
      <c r="H11" s="2" t="s">
        <v>10</v>
      </c>
      <c r="I11" s="3">
        <f>I8/I4*60</f>
        <v>2.3809523809523814</v>
      </c>
    </row>
    <row r="12" spans="2:9" x14ac:dyDescent="0.3">
      <c r="B12" s="2" t="s">
        <v>8</v>
      </c>
      <c r="C12" s="3">
        <f>C9/C4*60</f>
        <v>-23.529411764705884</v>
      </c>
      <c r="E12" s="2" t="s">
        <v>8</v>
      </c>
      <c r="F12" s="3">
        <f>F9/F4*60</f>
        <v>2.25</v>
      </c>
      <c r="H12" s="2" t="s">
        <v>8</v>
      </c>
      <c r="I12" s="3">
        <f>I9/I4*60</f>
        <v>0.38095238095238099</v>
      </c>
    </row>
    <row r="13" spans="2:9" ht="15" thickBot="1" x14ac:dyDescent="0.35">
      <c r="B13" s="4" t="s">
        <v>9</v>
      </c>
      <c r="C13" s="5">
        <f>C11-C12</f>
        <v>20</v>
      </c>
      <c r="E13" s="4" t="s">
        <v>9</v>
      </c>
      <c r="F13" s="5">
        <f>F11-F12</f>
        <v>1.4999999999999996</v>
      </c>
      <c r="H13" s="4" t="s">
        <v>9</v>
      </c>
      <c r="I13" s="5">
        <f>I11-I12</f>
        <v>2.0000000000000004</v>
      </c>
    </row>
    <row r="15" spans="2:9" x14ac:dyDescent="0.3">
      <c r="B15" s="12" t="s">
        <v>33</v>
      </c>
      <c r="C15" s="13">
        <f>20/15</f>
        <v>1.3333333333333333</v>
      </c>
    </row>
    <row r="16" spans="2:9" x14ac:dyDescent="0.3">
      <c r="B16" s="12" t="s">
        <v>34</v>
      </c>
      <c r="C16" s="13">
        <f>20^2/(15*30)</f>
        <v>0.88888888888888884</v>
      </c>
    </row>
    <row r="17" spans="2:3" x14ac:dyDescent="0.3">
      <c r="B17" s="12" t="s">
        <v>35</v>
      </c>
      <c r="C17" s="13">
        <f>20^3/(15*30^2)</f>
        <v>0.59259259259259256</v>
      </c>
    </row>
    <row r="18" spans="2:3" x14ac:dyDescent="0.3">
      <c r="B18" s="12" t="s">
        <v>36</v>
      </c>
      <c r="C18" s="13">
        <f>(20^4)/(15*30^3)</f>
        <v>0.39506172839506171</v>
      </c>
    </row>
    <row r="19" spans="2:3" x14ac:dyDescent="0.3">
      <c r="B19" s="12" t="s">
        <v>37</v>
      </c>
      <c r="C19" s="13">
        <f>(20^5/(15*30^4))</f>
        <v>0.26337448559670784</v>
      </c>
    </row>
    <row r="20" spans="2:3" x14ac:dyDescent="0.3">
      <c r="B20" s="12" t="s">
        <v>39</v>
      </c>
      <c r="C20" s="13">
        <f>(20^6)/(15*30^4*45)*(1/(1-20/45))</f>
        <v>0.21069958847736622</v>
      </c>
    </row>
    <row r="21" spans="2:3" x14ac:dyDescent="0.3">
      <c r="B21" s="12" t="s">
        <v>38</v>
      </c>
      <c r="C21" s="13">
        <f>1/(SUM(C15:C20))</f>
        <v>0.27144772117962462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AB8E-BF7F-4312-AFEC-A8BBECA7C3F7}">
  <dimension ref="B1:C13"/>
  <sheetViews>
    <sheetView workbookViewId="0">
      <selection activeCell="C5" sqref="C5"/>
    </sheetView>
  </sheetViews>
  <sheetFormatPr defaultColWidth="11.5546875" defaultRowHeight="14.4" x14ac:dyDescent="0.3"/>
  <cols>
    <col min="2" max="2" width="22.33203125" bestFit="1" customWidth="1"/>
    <col min="3" max="3" width="15.44140625" customWidth="1"/>
  </cols>
  <sheetData>
    <row r="1" spans="2:3" ht="15" thickBot="1" x14ac:dyDescent="0.35"/>
    <row r="2" spans="2:3" x14ac:dyDescent="0.3">
      <c r="B2" s="90" t="s">
        <v>40</v>
      </c>
      <c r="C2" s="91"/>
    </row>
    <row r="3" spans="2:3" ht="15" thickBot="1" x14ac:dyDescent="0.35">
      <c r="B3" s="6" t="s">
        <v>14</v>
      </c>
      <c r="C3" s="7">
        <v>90</v>
      </c>
    </row>
    <row r="4" spans="2:3" ht="15" thickTop="1" x14ac:dyDescent="0.3">
      <c r="B4" s="2" t="s">
        <v>1</v>
      </c>
      <c r="C4" s="3">
        <v>20</v>
      </c>
    </row>
    <row r="5" spans="2:3" x14ac:dyDescent="0.3">
      <c r="B5" s="2" t="s">
        <v>2</v>
      </c>
      <c r="C5" s="3">
        <f>15</f>
        <v>15</v>
      </c>
    </row>
    <row r="6" spans="2:3" x14ac:dyDescent="0.3">
      <c r="B6" s="2" t="s">
        <v>4</v>
      </c>
      <c r="C6" s="3">
        <f>C4/C5</f>
        <v>1.3333333333333333</v>
      </c>
    </row>
    <row r="7" spans="2:3" x14ac:dyDescent="0.3">
      <c r="B7" s="2" t="s">
        <v>38</v>
      </c>
      <c r="C7" s="3">
        <f>2*(3-C6)/(C6^2+4*C6+6)</f>
        <v>0.25423728813559326</v>
      </c>
    </row>
    <row r="8" spans="2:3" x14ac:dyDescent="0.3">
      <c r="B8" s="2" t="s">
        <v>5</v>
      </c>
      <c r="C8" s="3">
        <f>C9+C6</f>
        <v>1.4779661016949153</v>
      </c>
    </row>
    <row r="9" spans="2:3" x14ac:dyDescent="0.3">
      <c r="B9" s="2" t="s">
        <v>6</v>
      </c>
      <c r="C9" s="3">
        <f>C6^4/((C6^2+4*C6+6)*(3-C6))</f>
        <v>0.14463276836158193</v>
      </c>
    </row>
    <row r="10" spans="2:3" x14ac:dyDescent="0.3">
      <c r="B10" s="2" t="s">
        <v>7</v>
      </c>
      <c r="C10" s="3">
        <f>C8-C9</f>
        <v>1.3333333333333333</v>
      </c>
    </row>
    <row r="11" spans="2:3" x14ac:dyDescent="0.3">
      <c r="B11" s="2" t="s">
        <v>10</v>
      </c>
      <c r="C11" s="3">
        <f>C8/C4*60</f>
        <v>4.433898305084746</v>
      </c>
    </row>
    <row r="12" spans="2:3" x14ac:dyDescent="0.3">
      <c r="B12" s="2" t="s">
        <v>8</v>
      </c>
      <c r="C12" s="3">
        <f>C9/C4*60</f>
        <v>0.43389830508474575</v>
      </c>
    </row>
    <row r="13" spans="2:3" ht="15" thickBot="1" x14ac:dyDescent="0.35">
      <c r="B13" s="4" t="s">
        <v>9</v>
      </c>
      <c r="C13" s="5">
        <f>C11-C12</f>
        <v>4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84AD-D093-43D9-B963-D75D0A4ED15A}">
  <dimension ref="B1:L104"/>
  <sheetViews>
    <sheetView workbookViewId="0">
      <selection activeCell="H6" sqref="H6"/>
    </sheetView>
  </sheetViews>
  <sheetFormatPr defaultColWidth="11.5546875" defaultRowHeight="14.4" x14ac:dyDescent="0.3"/>
  <cols>
    <col min="2" max="4" width="11.44140625" style="29"/>
    <col min="5" max="5" width="12.109375" style="29" bestFit="1" customWidth="1"/>
    <col min="6" max="6" width="11.44140625" style="29"/>
    <col min="7" max="7" width="12.33203125" style="29" bestFit="1" customWidth="1"/>
    <col min="8" max="8" width="15" style="29" bestFit="1" customWidth="1"/>
    <col min="10" max="10" width="5.6640625" bestFit="1" customWidth="1"/>
    <col min="11" max="12" width="12" bestFit="1" customWidth="1"/>
  </cols>
  <sheetData>
    <row r="1" spans="2:12" ht="15" thickBot="1" x14ac:dyDescent="0.35">
      <c r="B1"/>
      <c r="C1"/>
      <c r="D1"/>
      <c r="E1"/>
      <c r="F1"/>
      <c r="G1"/>
      <c r="H1"/>
    </row>
    <row r="2" spans="2:12" ht="15" thickBot="1" x14ac:dyDescent="0.35">
      <c r="B2" s="17" t="s">
        <v>41</v>
      </c>
      <c r="C2" s="18" t="s">
        <v>1</v>
      </c>
      <c r="D2" s="18" t="s">
        <v>42</v>
      </c>
      <c r="E2" s="18" t="s">
        <v>43</v>
      </c>
      <c r="F2" s="18" t="s">
        <v>44</v>
      </c>
      <c r="G2" s="18" t="s">
        <v>45</v>
      </c>
      <c r="H2" s="19" t="s">
        <v>46</v>
      </c>
    </row>
    <row r="3" spans="2:12" ht="15" thickTop="1" x14ac:dyDescent="0.3">
      <c r="B3" s="20">
        <v>0</v>
      </c>
      <c r="C3" s="21">
        <v>20</v>
      </c>
      <c r="D3" s="21">
        <v>0</v>
      </c>
      <c r="E3" s="21"/>
      <c r="F3" s="21">
        <v>1</v>
      </c>
      <c r="G3" s="21">
        <f>1/F104</f>
        <v>0.25423728813559326</v>
      </c>
      <c r="H3" s="22">
        <v>0</v>
      </c>
      <c r="J3" s="30" t="s">
        <v>48</v>
      </c>
      <c r="K3" s="31">
        <f>SUMPRODUCT(B3:B103,G3:G103)</f>
        <v>1.4779661016949153</v>
      </c>
      <c r="L3" s="29"/>
    </row>
    <row r="4" spans="2:12" x14ac:dyDescent="0.3">
      <c r="B4" s="23">
        <v>1</v>
      </c>
      <c r="C4" s="24">
        <v>20</v>
      </c>
      <c r="D4" s="24">
        <v>15</v>
      </c>
      <c r="E4" s="24">
        <f>C3/D4</f>
        <v>1.3333333333333333</v>
      </c>
      <c r="F4" s="24">
        <f>F3*E4</f>
        <v>1.3333333333333333</v>
      </c>
      <c r="G4" s="24">
        <f>$G$3*F4</f>
        <v>0.33898305084745767</v>
      </c>
      <c r="H4" s="25">
        <v>0</v>
      </c>
      <c r="J4" s="23" t="s">
        <v>47</v>
      </c>
      <c r="K4" s="25">
        <f>SUMPRODUCT(H3:H103,G3:G103)</f>
        <v>0.14463276836158198</v>
      </c>
      <c r="L4" s="29"/>
    </row>
    <row r="5" spans="2:12" ht="15" thickBot="1" x14ac:dyDescent="0.35">
      <c r="B5" s="23">
        <v>2</v>
      </c>
      <c r="C5" s="24">
        <v>20</v>
      </c>
      <c r="D5" s="24">
        <v>30</v>
      </c>
      <c r="E5" s="24">
        <f t="shared" ref="E5:E68" si="0">C4/D5</f>
        <v>0.66666666666666663</v>
      </c>
      <c r="F5" s="24">
        <f t="shared" ref="F5:F68" si="1">F4*E5</f>
        <v>0.88888888888888884</v>
      </c>
      <c r="G5" s="24">
        <f t="shared" ref="G5:G68" si="2">$G$3*F5</f>
        <v>0.22598870056497178</v>
      </c>
      <c r="H5" s="25">
        <v>0</v>
      </c>
      <c r="J5" s="26" t="s">
        <v>49</v>
      </c>
      <c r="K5" s="28">
        <f>K3-K4</f>
        <v>1.3333333333333333</v>
      </c>
      <c r="L5" s="29"/>
    </row>
    <row r="6" spans="2:12" ht="15" thickBot="1" x14ac:dyDescent="0.35">
      <c r="B6" s="23">
        <v>3</v>
      </c>
      <c r="C6" s="24">
        <v>20</v>
      </c>
      <c r="D6" s="24">
        <v>45</v>
      </c>
      <c r="E6" s="24">
        <f t="shared" si="0"/>
        <v>0.44444444444444442</v>
      </c>
      <c r="F6" s="24">
        <f t="shared" si="1"/>
        <v>0.39506172839506171</v>
      </c>
      <c r="G6" s="24">
        <f t="shared" si="2"/>
        <v>0.10043942247332079</v>
      </c>
      <c r="H6" s="25">
        <v>0</v>
      </c>
      <c r="J6" s="29"/>
      <c r="K6" s="29"/>
      <c r="L6" s="29"/>
    </row>
    <row r="7" spans="2:12" ht="15" thickBot="1" x14ac:dyDescent="0.35">
      <c r="B7" s="23">
        <v>4</v>
      </c>
      <c r="C7" s="24">
        <v>20</v>
      </c>
      <c r="D7" s="24">
        <v>45</v>
      </c>
      <c r="E7" s="24">
        <f t="shared" si="0"/>
        <v>0.44444444444444442</v>
      </c>
      <c r="F7" s="24">
        <f t="shared" si="1"/>
        <v>0.1755829903978052</v>
      </c>
      <c r="G7" s="24">
        <f t="shared" si="2"/>
        <v>4.4639743321475904E-2</v>
      </c>
      <c r="H7" s="25">
        <v>1</v>
      </c>
      <c r="J7" s="14"/>
      <c r="K7" s="15" t="s">
        <v>42</v>
      </c>
      <c r="L7" s="16" t="s">
        <v>1</v>
      </c>
    </row>
    <row r="8" spans="2:12" ht="15.6" thickTop="1" thickBot="1" x14ac:dyDescent="0.35">
      <c r="B8" s="23">
        <v>5</v>
      </c>
      <c r="C8" s="24">
        <v>20</v>
      </c>
      <c r="D8" s="24">
        <v>45</v>
      </c>
      <c r="E8" s="24">
        <f t="shared" si="0"/>
        <v>0.44444444444444442</v>
      </c>
      <c r="F8" s="24">
        <f t="shared" si="1"/>
        <v>7.8036884621246749E-2</v>
      </c>
      <c r="G8" s="24">
        <f t="shared" si="2"/>
        <v>1.9839885920655956E-2</v>
      </c>
      <c r="H8" s="25">
        <v>2</v>
      </c>
      <c r="J8" s="32" t="s">
        <v>50</v>
      </c>
      <c r="K8" s="33">
        <f>SUMPRODUCT(D4:D103, G4:G103)</f>
        <v>20.000000000000007</v>
      </c>
      <c r="L8" s="34">
        <f>SUMPRODUCT(C3:C102,G3:G102)</f>
        <v>20.000000000000007</v>
      </c>
    </row>
    <row r="9" spans="2:12" ht="15" thickBot="1" x14ac:dyDescent="0.35">
      <c r="B9" s="23">
        <v>6</v>
      </c>
      <c r="C9" s="24">
        <v>20</v>
      </c>
      <c r="D9" s="24">
        <v>45</v>
      </c>
      <c r="E9" s="24">
        <f t="shared" si="0"/>
        <v>0.44444444444444442</v>
      </c>
      <c r="F9" s="24">
        <f t="shared" si="1"/>
        <v>3.4683059831665218E-2</v>
      </c>
      <c r="G9" s="24">
        <f t="shared" si="2"/>
        <v>8.8177270758470917E-3</v>
      </c>
      <c r="H9" s="25">
        <v>3</v>
      </c>
      <c r="J9" s="29"/>
      <c r="K9" s="29"/>
      <c r="L9" s="29"/>
    </row>
    <row r="10" spans="2:12" ht="15" thickBot="1" x14ac:dyDescent="0.35">
      <c r="B10" s="23">
        <v>7</v>
      </c>
      <c r="C10" s="24">
        <v>20</v>
      </c>
      <c r="D10" s="24">
        <v>45</v>
      </c>
      <c r="E10" s="24">
        <f t="shared" si="0"/>
        <v>0.44444444444444442</v>
      </c>
      <c r="F10" s="24">
        <f t="shared" si="1"/>
        <v>1.5414693258517874E-2</v>
      </c>
      <c r="G10" s="24">
        <f t="shared" si="2"/>
        <v>3.9189898114875953E-3</v>
      </c>
      <c r="H10" s="25">
        <v>4</v>
      </c>
      <c r="J10" s="14"/>
      <c r="K10" s="15" t="s">
        <v>54</v>
      </c>
      <c r="L10" s="16" t="s">
        <v>55</v>
      </c>
    </row>
    <row r="11" spans="2:12" ht="15" thickTop="1" x14ac:dyDescent="0.3">
      <c r="B11" s="23">
        <v>8</v>
      </c>
      <c r="C11" s="24">
        <v>20</v>
      </c>
      <c r="D11" s="24">
        <v>45</v>
      </c>
      <c r="E11" s="24">
        <f t="shared" si="0"/>
        <v>0.44444444444444442</v>
      </c>
      <c r="F11" s="24">
        <f t="shared" si="1"/>
        <v>6.8509747815634989E-3</v>
      </c>
      <c r="G11" s="24">
        <f t="shared" si="2"/>
        <v>1.7417732495500424E-3</v>
      </c>
      <c r="H11" s="25">
        <v>5</v>
      </c>
      <c r="J11" s="20" t="s">
        <v>51</v>
      </c>
      <c r="K11" s="21">
        <f>K3/K8</f>
        <v>7.3898305084745736E-2</v>
      </c>
      <c r="L11" s="22">
        <f>K11*60</f>
        <v>4.4338983050847443</v>
      </c>
    </row>
    <row r="12" spans="2:12" x14ac:dyDescent="0.3">
      <c r="B12" s="23">
        <v>9</v>
      </c>
      <c r="C12" s="24">
        <v>20</v>
      </c>
      <c r="D12" s="24">
        <v>45</v>
      </c>
      <c r="E12" s="24">
        <f t="shared" si="0"/>
        <v>0.44444444444444442</v>
      </c>
      <c r="F12" s="24">
        <f t="shared" si="1"/>
        <v>3.0448776806948881E-3</v>
      </c>
      <c r="G12" s="24">
        <f t="shared" si="2"/>
        <v>7.7412144424446317E-4</v>
      </c>
      <c r="H12" s="25">
        <v>6</v>
      </c>
      <c r="J12" s="23" t="s">
        <v>52</v>
      </c>
      <c r="K12" s="24">
        <f>K4/K8</f>
        <v>7.2316384180790968E-3</v>
      </c>
      <c r="L12" s="25">
        <f>K12*60</f>
        <v>0.43389830508474581</v>
      </c>
    </row>
    <row r="13" spans="2:12" ht="15" thickBot="1" x14ac:dyDescent="0.35">
      <c r="B13" s="23">
        <v>10</v>
      </c>
      <c r="C13" s="24">
        <v>20</v>
      </c>
      <c r="D13" s="24">
        <v>45</v>
      </c>
      <c r="E13" s="24">
        <f t="shared" si="0"/>
        <v>0.44444444444444442</v>
      </c>
      <c r="F13" s="24">
        <f t="shared" si="1"/>
        <v>1.353278969197728E-3</v>
      </c>
      <c r="G13" s="24">
        <f t="shared" si="2"/>
        <v>3.4405397521976143E-4</v>
      </c>
      <c r="H13" s="25">
        <v>7</v>
      </c>
      <c r="J13" s="26" t="s">
        <v>53</v>
      </c>
      <c r="K13" s="27">
        <f>K11-K12</f>
        <v>6.6666666666666638E-2</v>
      </c>
      <c r="L13" s="28">
        <f>L11-L12</f>
        <v>3.9999999999999982</v>
      </c>
    </row>
    <row r="14" spans="2:12" x14ac:dyDescent="0.3">
      <c r="B14" s="23">
        <v>11</v>
      </c>
      <c r="C14" s="24">
        <v>20</v>
      </c>
      <c r="D14" s="24">
        <v>45</v>
      </c>
      <c r="E14" s="24">
        <f t="shared" si="0"/>
        <v>0.44444444444444442</v>
      </c>
      <c r="F14" s="24">
        <f t="shared" si="1"/>
        <v>6.0145731964343467E-4</v>
      </c>
      <c r="G14" s="24">
        <f t="shared" si="2"/>
        <v>1.5291287787544953E-4</v>
      </c>
      <c r="H14" s="25">
        <v>8</v>
      </c>
    </row>
    <row r="15" spans="2:12" x14ac:dyDescent="0.3">
      <c r="B15" s="23">
        <v>12</v>
      </c>
      <c r="C15" s="24">
        <v>20</v>
      </c>
      <c r="D15" s="24">
        <v>45</v>
      </c>
      <c r="E15" s="24">
        <f t="shared" si="0"/>
        <v>0.44444444444444442</v>
      </c>
      <c r="F15" s="24">
        <f t="shared" si="1"/>
        <v>2.6731436428597096E-4</v>
      </c>
      <c r="G15" s="24">
        <f t="shared" si="2"/>
        <v>6.7961279055755346E-5</v>
      </c>
      <c r="H15" s="25">
        <v>9</v>
      </c>
    </row>
    <row r="16" spans="2:12" x14ac:dyDescent="0.3">
      <c r="B16" s="23">
        <v>13</v>
      </c>
      <c r="C16" s="24">
        <v>20</v>
      </c>
      <c r="D16" s="24">
        <v>45</v>
      </c>
      <c r="E16" s="24">
        <f t="shared" si="0"/>
        <v>0.44444444444444442</v>
      </c>
      <c r="F16" s="24">
        <f t="shared" si="1"/>
        <v>1.188063841270982E-4</v>
      </c>
      <c r="G16" s="24">
        <f t="shared" si="2"/>
        <v>3.0205012913669039E-5</v>
      </c>
      <c r="H16" s="25">
        <v>10</v>
      </c>
    </row>
    <row r="17" spans="2:8" x14ac:dyDescent="0.3">
      <c r="B17" s="23">
        <v>14</v>
      </c>
      <c r="C17" s="24">
        <v>20</v>
      </c>
      <c r="D17" s="24">
        <v>45</v>
      </c>
      <c r="E17" s="24">
        <f t="shared" si="0"/>
        <v>0.44444444444444442</v>
      </c>
      <c r="F17" s="24">
        <f t="shared" si="1"/>
        <v>5.2802837389821418E-5</v>
      </c>
      <c r="G17" s="24">
        <f t="shared" si="2"/>
        <v>1.3424450183852906E-5</v>
      </c>
      <c r="H17" s="25">
        <v>11</v>
      </c>
    </row>
    <row r="18" spans="2:8" x14ac:dyDescent="0.3">
      <c r="B18" s="23">
        <v>15</v>
      </c>
      <c r="C18" s="24">
        <v>20</v>
      </c>
      <c r="D18" s="24">
        <v>45</v>
      </c>
      <c r="E18" s="24">
        <f t="shared" si="0"/>
        <v>0.44444444444444442</v>
      </c>
      <c r="F18" s="24">
        <f t="shared" si="1"/>
        <v>2.346792772880952E-5</v>
      </c>
      <c r="G18" s="24">
        <f t="shared" si="2"/>
        <v>5.9664223039346249E-6</v>
      </c>
      <c r="H18" s="25">
        <v>12</v>
      </c>
    </row>
    <row r="19" spans="2:8" x14ac:dyDescent="0.3">
      <c r="B19" s="23">
        <v>16</v>
      </c>
      <c r="C19" s="24">
        <v>20</v>
      </c>
      <c r="D19" s="24">
        <v>45</v>
      </c>
      <c r="E19" s="24">
        <f t="shared" si="0"/>
        <v>0.44444444444444442</v>
      </c>
      <c r="F19" s="24">
        <f t="shared" si="1"/>
        <v>1.0430190101693119E-5</v>
      </c>
      <c r="G19" s="24">
        <f t="shared" si="2"/>
        <v>2.6517432461931662E-6</v>
      </c>
      <c r="H19" s="25">
        <v>13</v>
      </c>
    </row>
    <row r="20" spans="2:8" x14ac:dyDescent="0.3">
      <c r="B20" s="23">
        <v>17</v>
      </c>
      <c r="C20" s="24">
        <v>20</v>
      </c>
      <c r="D20" s="24">
        <v>45</v>
      </c>
      <c r="E20" s="24">
        <f t="shared" si="0"/>
        <v>0.44444444444444442</v>
      </c>
      <c r="F20" s="24">
        <f t="shared" si="1"/>
        <v>4.6356400451969415E-6</v>
      </c>
      <c r="G20" s="24">
        <f t="shared" si="2"/>
        <v>1.1785525538636295E-6</v>
      </c>
      <c r="H20" s="25">
        <v>14</v>
      </c>
    </row>
    <row r="21" spans="2:8" x14ac:dyDescent="0.3">
      <c r="B21" s="23">
        <v>18</v>
      </c>
      <c r="C21" s="24">
        <v>20</v>
      </c>
      <c r="D21" s="24">
        <v>45</v>
      </c>
      <c r="E21" s="24">
        <f t="shared" si="0"/>
        <v>0.44444444444444442</v>
      </c>
      <c r="F21" s="24">
        <f t="shared" si="1"/>
        <v>2.0602844645319739E-6</v>
      </c>
      <c r="G21" s="24">
        <f t="shared" si="2"/>
        <v>5.2380113505050196E-7</v>
      </c>
      <c r="H21" s="25">
        <v>15</v>
      </c>
    </row>
    <row r="22" spans="2:8" x14ac:dyDescent="0.3">
      <c r="B22" s="23">
        <v>19</v>
      </c>
      <c r="C22" s="24">
        <v>20</v>
      </c>
      <c r="D22" s="24">
        <v>45</v>
      </c>
      <c r="E22" s="24">
        <f t="shared" si="0"/>
        <v>0.44444444444444442</v>
      </c>
      <c r="F22" s="24">
        <f t="shared" si="1"/>
        <v>9.1568198423643278E-7</v>
      </c>
      <c r="G22" s="24">
        <f t="shared" si="2"/>
        <v>2.3280050446688974E-7</v>
      </c>
      <c r="H22" s="25">
        <v>16</v>
      </c>
    </row>
    <row r="23" spans="2:8" x14ac:dyDescent="0.3">
      <c r="B23" s="23">
        <v>20</v>
      </c>
      <c r="C23" s="24">
        <v>20</v>
      </c>
      <c r="D23" s="24">
        <v>45</v>
      </c>
      <c r="E23" s="24">
        <f t="shared" si="0"/>
        <v>0.44444444444444442</v>
      </c>
      <c r="F23" s="24">
        <f t="shared" si="1"/>
        <v>4.0696977077174787E-7</v>
      </c>
      <c r="G23" s="24">
        <f t="shared" si="2"/>
        <v>1.034668908741732E-7</v>
      </c>
      <c r="H23" s="25">
        <v>17</v>
      </c>
    </row>
    <row r="24" spans="2:8" x14ac:dyDescent="0.3">
      <c r="B24" s="23">
        <v>21</v>
      </c>
      <c r="C24" s="24">
        <v>20</v>
      </c>
      <c r="D24" s="24">
        <v>45</v>
      </c>
      <c r="E24" s="24">
        <f t="shared" si="0"/>
        <v>0.44444444444444442</v>
      </c>
      <c r="F24" s="24">
        <f t="shared" si="1"/>
        <v>1.8087545367633237E-7</v>
      </c>
      <c r="G24" s="24">
        <f t="shared" si="2"/>
        <v>4.5985284832965863E-8</v>
      </c>
      <c r="H24" s="25">
        <v>18</v>
      </c>
    </row>
    <row r="25" spans="2:8" x14ac:dyDescent="0.3">
      <c r="B25" s="23">
        <v>22</v>
      </c>
      <c r="C25" s="24">
        <v>20</v>
      </c>
      <c r="D25" s="24">
        <v>45</v>
      </c>
      <c r="E25" s="24">
        <f t="shared" si="0"/>
        <v>0.44444444444444442</v>
      </c>
      <c r="F25" s="24">
        <f t="shared" si="1"/>
        <v>8.0389090522814386E-8</v>
      </c>
      <c r="G25" s="24">
        <f t="shared" si="2"/>
        <v>2.0437904370207052E-8</v>
      </c>
      <c r="H25" s="25">
        <v>19</v>
      </c>
    </row>
    <row r="26" spans="2:8" x14ac:dyDescent="0.3">
      <c r="B26" s="23">
        <v>23</v>
      </c>
      <c r="C26" s="24">
        <v>20</v>
      </c>
      <c r="D26" s="24">
        <v>45</v>
      </c>
      <c r="E26" s="24">
        <f t="shared" si="0"/>
        <v>0.44444444444444442</v>
      </c>
      <c r="F26" s="24">
        <f t="shared" si="1"/>
        <v>3.5728484676806393E-8</v>
      </c>
      <c r="G26" s="24">
        <f t="shared" si="2"/>
        <v>9.0835130534253565E-9</v>
      </c>
      <c r="H26" s="25">
        <v>20</v>
      </c>
    </row>
    <row r="27" spans="2:8" x14ac:dyDescent="0.3">
      <c r="B27" s="23">
        <v>24</v>
      </c>
      <c r="C27" s="24">
        <v>20</v>
      </c>
      <c r="D27" s="24">
        <v>45</v>
      </c>
      <c r="E27" s="24">
        <f t="shared" si="0"/>
        <v>0.44444444444444442</v>
      </c>
      <c r="F27" s="24">
        <f t="shared" si="1"/>
        <v>1.5879326523025061E-8</v>
      </c>
      <c r="G27" s="24">
        <f t="shared" si="2"/>
        <v>4.0371169126334907E-9</v>
      </c>
      <c r="H27" s="25">
        <v>21</v>
      </c>
    </row>
    <row r="28" spans="2:8" x14ac:dyDescent="0.3">
      <c r="B28" s="23">
        <v>25</v>
      </c>
      <c r="C28" s="24">
        <v>20</v>
      </c>
      <c r="D28" s="24">
        <v>45</v>
      </c>
      <c r="E28" s="24">
        <f t="shared" si="0"/>
        <v>0.44444444444444442</v>
      </c>
      <c r="F28" s="24">
        <f t="shared" si="1"/>
        <v>7.057478454677805E-9</v>
      </c>
      <c r="G28" s="24">
        <f t="shared" si="2"/>
        <v>1.7942741833926625E-9</v>
      </c>
      <c r="H28" s="25">
        <v>22</v>
      </c>
    </row>
    <row r="29" spans="2:8" x14ac:dyDescent="0.3">
      <c r="B29" s="23">
        <v>26</v>
      </c>
      <c r="C29" s="24">
        <v>20</v>
      </c>
      <c r="D29" s="24">
        <v>45</v>
      </c>
      <c r="E29" s="24">
        <f t="shared" si="0"/>
        <v>0.44444444444444442</v>
      </c>
      <c r="F29" s="24">
        <f t="shared" si="1"/>
        <v>3.1366570909679133E-9</v>
      </c>
      <c r="G29" s="24">
        <f t="shared" si="2"/>
        <v>7.9745519261896118E-10</v>
      </c>
      <c r="H29" s="25">
        <v>23</v>
      </c>
    </row>
    <row r="30" spans="2:8" x14ac:dyDescent="0.3">
      <c r="B30" s="23">
        <v>27</v>
      </c>
      <c r="C30" s="24">
        <v>20</v>
      </c>
      <c r="D30" s="24">
        <v>45</v>
      </c>
      <c r="E30" s="24">
        <f t="shared" si="0"/>
        <v>0.44444444444444442</v>
      </c>
      <c r="F30" s="24">
        <f t="shared" si="1"/>
        <v>1.3940698182079613E-9</v>
      </c>
      <c r="G30" s="24">
        <f t="shared" si="2"/>
        <v>3.5442453005287159E-10</v>
      </c>
      <c r="H30" s="25">
        <v>24</v>
      </c>
    </row>
    <row r="31" spans="2:8" x14ac:dyDescent="0.3">
      <c r="B31" s="23">
        <v>28</v>
      </c>
      <c r="C31" s="24">
        <v>20</v>
      </c>
      <c r="D31" s="24">
        <v>45</v>
      </c>
      <c r="E31" s="24">
        <f t="shared" si="0"/>
        <v>0.44444444444444442</v>
      </c>
      <c r="F31" s="24">
        <f t="shared" si="1"/>
        <v>6.1958658587020498E-10</v>
      </c>
      <c r="G31" s="24">
        <f t="shared" si="2"/>
        <v>1.5752201335683179E-10</v>
      </c>
      <c r="H31" s="25">
        <v>25</v>
      </c>
    </row>
    <row r="32" spans="2:8" x14ac:dyDescent="0.3">
      <c r="B32" s="23">
        <v>29</v>
      </c>
      <c r="C32" s="24">
        <v>20</v>
      </c>
      <c r="D32" s="24">
        <v>45</v>
      </c>
      <c r="E32" s="24">
        <f t="shared" si="0"/>
        <v>0.44444444444444442</v>
      </c>
      <c r="F32" s="24">
        <f t="shared" si="1"/>
        <v>2.7537181594231332E-10</v>
      </c>
      <c r="G32" s="24">
        <f t="shared" si="2"/>
        <v>7.0009783714147464E-11</v>
      </c>
      <c r="H32" s="25">
        <v>26</v>
      </c>
    </row>
    <row r="33" spans="2:8" x14ac:dyDescent="0.3">
      <c r="B33" s="23">
        <v>30</v>
      </c>
      <c r="C33" s="24">
        <v>20</v>
      </c>
      <c r="D33" s="24">
        <v>45</v>
      </c>
      <c r="E33" s="24">
        <f t="shared" si="0"/>
        <v>0.44444444444444442</v>
      </c>
      <c r="F33" s="24">
        <f t="shared" si="1"/>
        <v>1.2238747375213924E-10</v>
      </c>
      <c r="G33" s="24">
        <f t="shared" si="2"/>
        <v>3.1115459428509983E-11</v>
      </c>
      <c r="H33" s="25">
        <v>27</v>
      </c>
    </row>
    <row r="34" spans="2:8" x14ac:dyDescent="0.3">
      <c r="B34" s="23">
        <v>31</v>
      </c>
      <c r="C34" s="24">
        <v>20</v>
      </c>
      <c r="D34" s="24">
        <v>45</v>
      </c>
      <c r="E34" s="24">
        <f t="shared" si="0"/>
        <v>0.44444444444444442</v>
      </c>
      <c r="F34" s="24">
        <f t="shared" si="1"/>
        <v>5.4394432778728545E-11</v>
      </c>
      <c r="G34" s="24">
        <f t="shared" si="2"/>
        <v>1.3829093079337769E-11</v>
      </c>
      <c r="H34" s="25">
        <v>28</v>
      </c>
    </row>
    <row r="35" spans="2:8" x14ac:dyDescent="0.3">
      <c r="B35" s="23">
        <v>32</v>
      </c>
      <c r="C35" s="24">
        <v>20</v>
      </c>
      <c r="D35" s="24">
        <v>45</v>
      </c>
      <c r="E35" s="24">
        <f t="shared" si="0"/>
        <v>0.44444444444444442</v>
      </c>
      <c r="F35" s="24">
        <f t="shared" si="1"/>
        <v>2.4175303457212684E-11</v>
      </c>
      <c r="G35" s="24">
        <f t="shared" si="2"/>
        <v>6.1462635908167856E-12</v>
      </c>
      <c r="H35" s="25">
        <v>29</v>
      </c>
    </row>
    <row r="36" spans="2:8" x14ac:dyDescent="0.3">
      <c r="B36" s="23">
        <v>33</v>
      </c>
      <c r="C36" s="24">
        <v>20</v>
      </c>
      <c r="D36" s="24">
        <v>45</v>
      </c>
      <c r="E36" s="24">
        <f t="shared" si="0"/>
        <v>0.44444444444444442</v>
      </c>
      <c r="F36" s="24">
        <f t="shared" si="1"/>
        <v>1.0744579314316749E-11</v>
      </c>
      <c r="G36" s="24">
        <f t="shared" si="2"/>
        <v>2.7316727070296823E-12</v>
      </c>
      <c r="H36" s="25">
        <v>30</v>
      </c>
    </row>
    <row r="37" spans="2:8" x14ac:dyDescent="0.3">
      <c r="B37" s="23">
        <v>34</v>
      </c>
      <c r="C37" s="24">
        <v>20</v>
      </c>
      <c r="D37" s="24">
        <v>45</v>
      </c>
      <c r="E37" s="24">
        <f t="shared" si="0"/>
        <v>0.44444444444444442</v>
      </c>
      <c r="F37" s="24">
        <f t="shared" si="1"/>
        <v>4.7753685841407768E-12</v>
      </c>
      <c r="G37" s="24">
        <f t="shared" si="2"/>
        <v>1.2140767586798588E-12</v>
      </c>
      <c r="H37" s="25">
        <v>31</v>
      </c>
    </row>
    <row r="38" spans="2:8" x14ac:dyDescent="0.3">
      <c r="B38" s="23">
        <v>35</v>
      </c>
      <c r="C38" s="24">
        <v>20</v>
      </c>
      <c r="D38" s="24">
        <v>45</v>
      </c>
      <c r="E38" s="24">
        <f t="shared" si="0"/>
        <v>0.44444444444444442</v>
      </c>
      <c r="F38" s="24">
        <f t="shared" si="1"/>
        <v>2.1223860373959008E-12</v>
      </c>
      <c r="G38" s="24">
        <f t="shared" si="2"/>
        <v>5.3958967052438161E-13</v>
      </c>
      <c r="H38" s="25">
        <v>32</v>
      </c>
    </row>
    <row r="39" spans="2:8" x14ac:dyDescent="0.3">
      <c r="B39" s="23">
        <v>36</v>
      </c>
      <c r="C39" s="24">
        <v>20</v>
      </c>
      <c r="D39" s="24">
        <v>45</v>
      </c>
      <c r="E39" s="24">
        <f t="shared" si="0"/>
        <v>0.44444444444444442</v>
      </c>
      <c r="F39" s="24">
        <f t="shared" si="1"/>
        <v>9.4328268328706689E-13</v>
      </c>
      <c r="G39" s="24">
        <f t="shared" si="2"/>
        <v>2.3981763134416957E-13</v>
      </c>
      <c r="H39" s="25">
        <v>33</v>
      </c>
    </row>
    <row r="40" spans="2:8" x14ac:dyDescent="0.3">
      <c r="B40" s="23">
        <v>37</v>
      </c>
      <c r="C40" s="24">
        <v>20</v>
      </c>
      <c r="D40" s="24">
        <v>45</v>
      </c>
      <c r="E40" s="24">
        <f t="shared" si="0"/>
        <v>0.44444444444444442</v>
      </c>
      <c r="F40" s="24">
        <f t="shared" si="1"/>
        <v>4.1923674812758528E-13</v>
      </c>
      <c r="G40" s="24">
        <f t="shared" si="2"/>
        <v>1.0658561393074204E-13</v>
      </c>
      <c r="H40" s="25">
        <v>34</v>
      </c>
    </row>
    <row r="41" spans="2:8" x14ac:dyDescent="0.3">
      <c r="B41" s="23">
        <v>38</v>
      </c>
      <c r="C41" s="24">
        <v>20</v>
      </c>
      <c r="D41" s="24">
        <v>45</v>
      </c>
      <c r="E41" s="24">
        <f t="shared" si="0"/>
        <v>0.44444444444444442</v>
      </c>
      <c r="F41" s="24">
        <f t="shared" si="1"/>
        <v>1.863274436122601E-13</v>
      </c>
      <c r="G41" s="24">
        <f t="shared" si="2"/>
        <v>4.737138396921868E-14</v>
      </c>
      <c r="H41" s="25">
        <v>35</v>
      </c>
    </row>
    <row r="42" spans="2:8" x14ac:dyDescent="0.3">
      <c r="B42" s="23">
        <v>39</v>
      </c>
      <c r="C42" s="24">
        <v>20</v>
      </c>
      <c r="D42" s="24">
        <v>45</v>
      </c>
      <c r="E42" s="24">
        <f t="shared" si="0"/>
        <v>0.44444444444444442</v>
      </c>
      <c r="F42" s="24">
        <f t="shared" si="1"/>
        <v>8.2812197161004483E-14</v>
      </c>
      <c r="G42" s="24">
        <f t="shared" si="2"/>
        <v>2.1053948430763854E-14</v>
      </c>
      <c r="H42" s="25">
        <v>36</v>
      </c>
    </row>
    <row r="43" spans="2:8" x14ac:dyDescent="0.3">
      <c r="B43" s="23">
        <v>40</v>
      </c>
      <c r="C43" s="24">
        <v>20</v>
      </c>
      <c r="D43" s="24">
        <v>45</v>
      </c>
      <c r="E43" s="24">
        <f t="shared" si="0"/>
        <v>0.44444444444444442</v>
      </c>
      <c r="F43" s="24">
        <f t="shared" si="1"/>
        <v>3.6805420960446433E-14</v>
      </c>
      <c r="G43" s="24">
        <f t="shared" si="2"/>
        <v>9.3573104136728233E-15</v>
      </c>
      <c r="H43" s="25">
        <v>37</v>
      </c>
    </row>
    <row r="44" spans="2:8" x14ac:dyDescent="0.3">
      <c r="B44" s="23">
        <v>41</v>
      </c>
      <c r="C44" s="24">
        <v>20</v>
      </c>
      <c r="D44" s="24">
        <v>45</v>
      </c>
      <c r="E44" s="24">
        <f t="shared" si="0"/>
        <v>0.44444444444444442</v>
      </c>
      <c r="F44" s="24">
        <f t="shared" si="1"/>
        <v>1.6357964871309526E-14</v>
      </c>
      <c r="G44" s="24">
        <f t="shared" si="2"/>
        <v>4.1588046282990325E-15</v>
      </c>
      <c r="H44" s="25">
        <v>38</v>
      </c>
    </row>
    <row r="45" spans="2:8" x14ac:dyDescent="0.3">
      <c r="B45" s="23">
        <v>42</v>
      </c>
      <c r="C45" s="24">
        <v>20</v>
      </c>
      <c r="D45" s="24">
        <v>45</v>
      </c>
      <c r="E45" s="24">
        <f t="shared" si="0"/>
        <v>0.44444444444444442</v>
      </c>
      <c r="F45" s="24">
        <f t="shared" si="1"/>
        <v>7.2702066094709008E-15</v>
      </c>
      <c r="G45" s="24">
        <f t="shared" si="2"/>
        <v>1.8483576125773482E-15</v>
      </c>
      <c r="H45" s="25">
        <v>39</v>
      </c>
    </row>
    <row r="46" spans="2:8" x14ac:dyDescent="0.3">
      <c r="B46" s="23">
        <v>43</v>
      </c>
      <c r="C46" s="24">
        <v>20</v>
      </c>
      <c r="D46" s="24">
        <v>45</v>
      </c>
      <c r="E46" s="24">
        <f t="shared" si="0"/>
        <v>0.44444444444444442</v>
      </c>
      <c r="F46" s="24">
        <f t="shared" si="1"/>
        <v>3.2312029375426225E-15</v>
      </c>
      <c r="G46" s="24">
        <f t="shared" si="2"/>
        <v>8.2149227225659909E-16</v>
      </c>
      <c r="H46" s="25">
        <v>40</v>
      </c>
    </row>
    <row r="47" spans="2:8" x14ac:dyDescent="0.3">
      <c r="B47" s="23">
        <v>44</v>
      </c>
      <c r="C47" s="24">
        <v>20</v>
      </c>
      <c r="D47" s="24">
        <v>45</v>
      </c>
      <c r="E47" s="24">
        <f t="shared" si="0"/>
        <v>0.44444444444444442</v>
      </c>
      <c r="F47" s="24">
        <f t="shared" si="1"/>
        <v>1.4360901944633876E-15</v>
      </c>
      <c r="G47" s="24">
        <f t="shared" si="2"/>
        <v>3.6510767655848845E-16</v>
      </c>
      <c r="H47" s="25">
        <v>41</v>
      </c>
    </row>
    <row r="48" spans="2:8" x14ac:dyDescent="0.3">
      <c r="B48" s="23">
        <v>45</v>
      </c>
      <c r="C48" s="24">
        <v>20</v>
      </c>
      <c r="D48" s="24">
        <v>45</v>
      </c>
      <c r="E48" s="24">
        <f t="shared" si="0"/>
        <v>0.44444444444444442</v>
      </c>
      <c r="F48" s="24">
        <f t="shared" si="1"/>
        <v>6.382623086503945E-16</v>
      </c>
      <c r="G48" s="24">
        <f t="shared" si="2"/>
        <v>1.6227007847043931E-16</v>
      </c>
      <c r="H48" s="25">
        <v>42</v>
      </c>
    </row>
    <row r="49" spans="2:8" x14ac:dyDescent="0.3">
      <c r="B49" s="23">
        <v>46</v>
      </c>
      <c r="C49" s="24">
        <v>20</v>
      </c>
      <c r="D49" s="24">
        <v>45</v>
      </c>
      <c r="E49" s="24">
        <f t="shared" si="0"/>
        <v>0.44444444444444442</v>
      </c>
      <c r="F49" s="24">
        <f t="shared" si="1"/>
        <v>2.836721371779531E-16</v>
      </c>
      <c r="G49" s="24">
        <f t="shared" si="2"/>
        <v>7.2120034875750803E-17</v>
      </c>
      <c r="H49" s="25">
        <v>43</v>
      </c>
    </row>
    <row r="50" spans="2:8" x14ac:dyDescent="0.3">
      <c r="B50" s="23">
        <v>47</v>
      </c>
      <c r="C50" s="24">
        <v>20</v>
      </c>
      <c r="D50" s="24">
        <v>45</v>
      </c>
      <c r="E50" s="24">
        <f t="shared" si="0"/>
        <v>0.44444444444444442</v>
      </c>
      <c r="F50" s="24">
        <f t="shared" si="1"/>
        <v>1.2607650541242359E-16</v>
      </c>
      <c r="G50" s="24">
        <f t="shared" si="2"/>
        <v>3.2053348833667018E-17</v>
      </c>
      <c r="H50" s="25">
        <v>44</v>
      </c>
    </row>
    <row r="51" spans="2:8" x14ac:dyDescent="0.3">
      <c r="B51" s="23">
        <v>48</v>
      </c>
      <c r="C51" s="24">
        <v>20</v>
      </c>
      <c r="D51" s="24">
        <v>45</v>
      </c>
      <c r="E51" s="24">
        <f t="shared" si="0"/>
        <v>0.44444444444444442</v>
      </c>
      <c r="F51" s="24">
        <f t="shared" si="1"/>
        <v>5.6034002405521595E-17</v>
      </c>
      <c r="G51" s="24">
        <f t="shared" si="2"/>
        <v>1.4245932814963119E-17</v>
      </c>
      <c r="H51" s="25">
        <v>45</v>
      </c>
    </row>
    <row r="52" spans="2:8" x14ac:dyDescent="0.3">
      <c r="B52" s="23">
        <v>49</v>
      </c>
      <c r="C52" s="24">
        <v>20</v>
      </c>
      <c r="D52" s="24">
        <v>45</v>
      </c>
      <c r="E52" s="24">
        <f t="shared" si="0"/>
        <v>0.44444444444444442</v>
      </c>
      <c r="F52" s="24">
        <f t="shared" si="1"/>
        <v>2.4904001069120708E-17</v>
      </c>
      <c r="G52" s="24">
        <f t="shared" si="2"/>
        <v>6.3315256955391639E-18</v>
      </c>
      <c r="H52" s="25">
        <v>46</v>
      </c>
    </row>
    <row r="53" spans="2:8" x14ac:dyDescent="0.3">
      <c r="B53" s="23">
        <v>50</v>
      </c>
      <c r="C53" s="24">
        <v>20</v>
      </c>
      <c r="D53" s="24">
        <v>45</v>
      </c>
      <c r="E53" s="24">
        <f t="shared" si="0"/>
        <v>0.44444444444444442</v>
      </c>
      <c r="F53" s="24">
        <f t="shared" si="1"/>
        <v>1.1068444919609203E-17</v>
      </c>
      <c r="G53" s="24">
        <f t="shared" si="2"/>
        <v>2.8140114202396286E-18</v>
      </c>
      <c r="H53" s="25">
        <v>47</v>
      </c>
    </row>
    <row r="54" spans="2:8" x14ac:dyDescent="0.3">
      <c r="B54" s="23">
        <v>51</v>
      </c>
      <c r="C54" s="24">
        <v>20</v>
      </c>
      <c r="D54" s="24">
        <v>45</v>
      </c>
      <c r="E54" s="24">
        <f t="shared" si="0"/>
        <v>0.44444444444444442</v>
      </c>
      <c r="F54" s="24">
        <f t="shared" si="1"/>
        <v>4.9193088531596461E-18</v>
      </c>
      <c r="G54" s="24">
        <f t="shared" si="2"/>
        <v>1.2506717423287238E-18</v>
      </c>
      <c r="H54" s="25">
        <v>48</v>
      </c>
    </row>
    <row r="55" spans="2:8" x14ac:dyDescent="0.3">
      <c r="B55" s="23">
        <v>52</v>
      </c>
      <c r="C55" s="24">
        <v>20</v>
      </c>
      <c r="D55" s="24">
        <v>45</v>
      </c>
      <c r="E55" s="24">
        <f t="shared" si="0"/>
        <v>0.44444444444444442</v>
      </c>
      <c r="F55" s="24">
        <f t="shared" si="1"/>
        <v>2.1863594902931759E-18</v>
      </c>
      <c r="G55" s="24">
        <f t="shared" si="2"/>
        <v>5.55854107701655E-19</v>
      </c>
      <c r="H55" s="25">
        <v>49</v>
      </c>
    </row>
    <row r="56" spans="2:8" x14ac:dyDescent="0.3">
      <c r="B56" s="23">
        <v>53</v>
      </c>
      <c r="C56" s="24">
        <v>20</v>
      </c>
      <c r="D56" s="24">
        <v>45</v>
      </c>
      <c r="E56" s="24">
        <f t="shared" si="0"/>
        <v>0.44444444444444442</v>
      </c>
      <c r="F56" s="24">
        <f t="shared" si="1"/>
        <v>9.7171532901918929E-19</v>
      </c>
      <c r="G56" s="24">
        <f t="shared" si="2"/>
        <v>2.4704627008962443E-19</v>
      </c>
      <c r="H56" s="25">
        <v>50</v>
      </c>
    </row>
    <row r="57" spans="2:8" x14ac:dyDescent="0.3">
      <c r="B57" s="23">
        <v>54</v>
      </c>
      <c r="C57" s="24">
        <v>20</v>
      </c>
      <c r="D57" s="24">
        <v>45</v>
      </c>
      <c r="E57" s="24">
        <f t="shared" si="0"/>
        <v>0.44444444444444442</v>
      </c>
      <c r="F57" s="24">
        <f t="shared" si="1"/>
        <v>4.3187347956408411E-19</v>
      </c>
      <c r="G57" s="24">
        <f t="shared" si="2"/>
        <v>1.0979834226205529E-19</v>
      </c>
      <c r="H57" s="25">
        <v>51</v>
      </c>
    </row>
    <row r="58" spans="2:8" x14ac:dyDescent="0.3">
      <c r="B58" s="23">
        <v>55</v>
      </c>
      <c r="C58" s="24">
        <v>20</v>
      </c>
      <c r="D58" s="24">
        <v>45</v>
      </c>
      <c r="E58" s="24">
        <f t="shared" si="0"/>
        <v>0.44444444444444442</v>
      </c>
      <c r="F58" s="24">
        <f t="shared" si="1"/>
        <v>1.9194376869514847E-19</v>
      </c>
      <c r="G58" s="24">
        <f t="shared" si="2"/>
        <v>4.8799263227580129E-20</v>
      </c>
      <c r="H58" s="25">
        <v>52</v>
      </c>
    </row>
    <row r="59" spans="2:8" x14ac:dyDescent="0.3">
      <c r="B59" s="23">
        <v>56</v>
      </c>
      <c r="C59" s="24">
        <v>20</v>
      </c>
      <c r="D59" s="24">
        <v>45</v>
      </c>
      <c r="E59" s="24">
        <f t="shared" si="0"/>
        <v>0.44444444444444442</v>
      </c>
      <c r="F59" s="24">
        <f t="shared" si="1"/>
        <v>8.5308341642288207E-20</v>
      </c>
      <c r="G59" s="24">
        <f t="shared" si="2"/>
        <v>2.1688561434480055E-20</v>
      </c>
      <c r="H59" s="25">
        <v>53</v>
      </c>
    </row>
    <row r="60" spans="2:8" x14ac:dyDescent="0.3">
      <c r="B60" s="23">
        <v>57</v>
      </c>
      <c r="C60" s="24">
        <v>20</v>
      </c>
      <c r="D60" s="24">
        <v>45</v>
      </c>
      <c r="E60" s="24">
        <f t="shared" si="0"/>
        <v>0.44444444444444442</v>
      </c>
      <c r="F60" s="24">
        <f t="shared" si="1"/>
        <v>3.7914818507683646E-20</v>
      </c>
      <c r="G60" s="24">
        <f t="shared" si="2"/>
        <v>9.6393606375466918E-21</v>
      </c>
      <c r="H60" s="25">
        <v>54</v>
      </c>
    </row>
    <row r="61" spans="2:8" x14ac:dyDescent="0.3">
      <c r="B61" s="23">
        <v>58</v>
      </c>
      <c r="C61" s="24">
        <v>20</v>
      </c>
      <c r="D61" s="24">
        <v>45</v>
      </c>
      <c r="E61" s="24">
        <f t="shared" si="0"/>
        <v>0.44444444444444442</v>
      </c>
      <c r="F61" s="24">
        <f t="shared" si="1"/>
        <v>1.6851030447859397E-20</v>
      </c>
      <c r="G61" s="24">
        <f t="shared" si="2"/>
        <v>4.2841602833540845E-21</v>
      </c>
      <c r="H61" s="25">
        <v>55</v>
      </c>
    </row>
    <row r="62" spans="2:8" x14ac:dyDescent="0.3">
      <c r="B62" s="23">
        <v>59</v>
      </c>
      <c r="C62" s="24">
        <v>20</v>
      </c>
      <c r="D62" s="24">
        <v>45</v>
      </c>
      <c r="E62" s="24">
        <f t="shared" si="0"/>
        <v>0.44444444444444442</v>
      </c>
      <c r="F62" s="24">
        <f t="shared" si="1"/>
        <v>7.4893468657152867E-21</v>
      </c>
      <c r="G62" s="24">
        <f t="shared" si="2"/>
        <v>1.9040712370462595E-21</v>
      </c>
      <c r="H62" s="25">
        <v>56</v>
      </c>
    </row>
    <row r="63" spans="2:8" x14ac:dyDescent="0.3">
      <c r="B63" s="23">
        <v>60</v>
      </c>
      <c r="C63" s="24">
        <v>20</v>
      </c>
      <c r="D63" s="24">
        <v>45</v>
      </c>
      <c r="E63" s="24">
        <f t="shared" si="0"/>
        <v>0.44444444444444442</v>
      </c>
      <c r="F63" s="24">
        <f t="shared" si="1"/>
        <v>3.3285986069845716E-21</v>
      </c>
      <c r="G63" s="24">
        <f t="shared" si="2"/>
        <v>8.4625388313167093E-22</v>
      </c>
      <c r="H63" s="25">
        <v>57</v>
      </c>
    </row>
    <row r="64" spans="2:8" x14ac:dyDescent="0.3">
      <c r="B64" s="23">
        <v>61</v>
      </c>
      <c r="C64" s="24">
        <v>20</v>
      </c>
      <c r="D64" s="24">
        <v>45</v>
      </c>
      <c r="E64" s="24">
        <f t="shared" si="0"/>
        <v>0.44444444444444442</v>
      </c>
      <c r="F64" s="24">
        <f t="shared" si="1"/>
        <v>1.4793771586598094E-21</v>
      </c>
      <c r="G64" s="24">
        <f t="shared" si="2"/>
        <v>3.7611283694740923E-22</v>
      </c>
      <c r="H64" s="25">
        <v>58</v>
      </c>
    </row>
    <row r="65" spans="2:8" x14ac:dyDescent="0.3">
      <c r="B65" s="23">
        <v>62</v>
      </c>
      <c r="C65" s="24">
        <v>20</v>
      </c>
      <c r="D65" s="24">
        <v>45</v>
      </c>
      <c r="E65" s="24">
        <f t="shared" si="0"/>
        <v>0.44444444444444442</v>
      </c>
      <c r="F65" s="24">
        <f t="shared" si="1"/>
        <v>6.575009594043597E-22</v>
      </c>
      <c r="G65" s="24">
        <f t="shared" si="2"/>
        <v>1.6716126086551522E-22</v>
      </c>
      <c r="H65" s="25">
        <v>59</v>
      </c>
    </row>
    <row r="66" spans="2:8" x14ac:dyDescent="0.3">
      <c r="B66" s="23">
        <v>63</v>
      </c>
      <c r="C66" s="24">
        <v>20</v>
      </c>
      <c r="D66" s="24">
        <v>45</v>
      </c>
      <c r="E66" s="24">
        <f t="shared" si="0"/>
        <v>0.44444444444444442</v>
      </c>
      <c r="F66" s="24">
        <f t="shared" si="1"/>
        <v>2.9222264862415984E-22</v>
      </c>
      <c r="G66" s="24">
        <f t="shared" si="2"/>
        <v>7.4293893718006756E-23</v>
      </c>
      <c r="H66" s="25">
        <v>60</v>
      </c>
    </row>
    <row r="67" spans="2:8" x14ac:dyDescent="0.3">
      <c r="B67" s="23">
        <v>64</v>
      </c>
      <c r="C67" s="24">
        <v>20</v>
      </c>
      <c r="D67" s="24">
        <v>45</v>
      </c>
      <c r="E67" s="24">
        <f t="shared" si="0"/>
        <v>0.44444444444444442</v>
      </c>
      <c r="F67" s="24">
        <f t="shared" si="1"/>
        <v>1.298767327218488E-22</v>
      </c>
      <c r="G67" s="24">
        <f t="shared" si="2"/>
        <v>3.3019508319114105E-23</v>
      </c>
      <c r="H67" s="25">
        <v>61</v>
      </c>
    </row>
    <row r="68" spans="2:8" x14ac:dyDescent="0.3">
      <c r="B68" s="23">
        <v>65</v>
      </c>
      <c r="C68" s="24">
        <v>20</v>
      </c>
      <c r="D68" s="24">
        <v>45</v>
      </c>
      <c r="E68" s="24">
        <f t="shared" si="0"/>
        <v>0.44444444444444442</v>
      </c>
      <c r="F68" s="24">
        <f t="shared" si="1"/>
        <v>5.7722992320821691E-23</v>
      </c>
      <c r="G68" s="24">
        <f t="shared" si="2"/>
        <v>1.4675337030717383E-23</v>
      </c>
      <c r="H68" s="25">
        <v>62</v>
      </c>
    </row>
    <row r="69" spans="2:8" x14ac:dyDescent="0.3">
      <c r="B69" s="23">
        <v>66</v>
      </c>
      <c r="C69" s="24">
        <v>20</v>
      </c>
      <c r="D69" s="24">
        <v>45</v>
      </c>
      <c r="E69" s="24">
        <f t="shared" ref="E69:E103" si="3">C68/D69</f>
        <v>0.44444444444444442</v>
      </c>
      <c r="F69" s="24">
        <f t="shared" ref="F69:F103" si="4">F68*E69</f>
        <v>2.5654663253698529E-23</v>
      </c>
      <c r="G69" s="24">
        <f t="shared" ref="G69:G103" si="5">$G$3*F69</f>
        <v>6.5223720136521694E-24</v>
      </c>
      <c r="H69" s="25">
        <v>63</v>
      </c>
    </row>
    <row r="70" spans="2:8" x14ac:dyDescent="0.3">
      <c r="B70" s="23">
        <v>67</v>
      </c>
      <c r="C70" s="24">
        <v>20</v>
      </c>
      <c r="D70" s="24">
        <v>45</v>
      </c>
      <c r="E70" s="24">
        <f t="shared" si="3"/>
        <v>0.44444444444444442</v>
      </c>
      <c r="F70" s="24">
        <f t="shared" si="4"/>
        <v>1.1402072557199346E-23</v>
      </c>
      <c r="G70" s="24">
        <f t="shared" si="5"/>
        <v>2.8988320060676307E-24</v>
      </c>
      <c r="H70" s="25">
        <v>64</v>
      </c>
    </row>
    <row r="71" spans="2:8" x14ac:dyDescent="0.3">
      <c r="B71" s="23">
        <v>68</v>
      </c>
      <c r="C71" s="24">
        <v>20</v>
      </c>
      <c r="D71" s="24">
        <v>45</v>
      </c>
      <c r="E71" s="24">
        <f t="shared" si="3"/>
        <v>0.44444444444444442</v>
      </c>
      <c r="F71" s="24">
        <f t="shared" si="4"/>
        <v>5.0675878031997094E-24</v>
      </c>
      <c r="G71" s="24">
        <f t="shared" si="5"/>
        <v>1.2883697804745026E-24</v>
      </c>
      <c r="H71" s="25">
        <v>65</v>
      </c>
    </row>
    <row r="72" spans="2:8" x14ac:dyDescent="0.3">
      <c r="B72" s="23">
        <v>69</v>
      </c>
      <c r="C72" s="24">
        <v>20</v>
      </c>
      <c r="D72" s="24">
        <v>45</v>
      </c>
      <c r="E72" s="24">
        <f t="shared" si="3"/>
        <v>0.44444444444444442</v>
      </c>
      <c r="F72" s="24">
        <f t="shared" si="4"/>
        <v>2.2522612458665375E-24</v>
      </c>
      <c r="G72" s="24">
        <f t="shared" si="5"/>
        <v>5.7260879132200115E-25</v>
      </c>
      <c r="H72" s="25">
        <v>66</v>
      </c>
    </row>
    <row r="73" spans="2:8" x14ac:dyDescent="0.3">
      <c r="B73" s="23">
        <v>70</v>
      </c>
      <c r="C73" s="24">
        <v>20</v>
      </c>
      <c r="D73" s="24">
        <v>45</v>
      </c>
      <c r="E73" s="24">
        <f t="shared" si="3"/>
        <v>0.44444444444444442</v>
      </c>
      <c r="F73" s="24">
        <f t="shared" si="4"/>
        <v>1.0010049981629055E-24</v>
      </c>
      <c r="G73" s="24">
        <f t="shared" si="5"/>
        <v>2.5449279614311159E-25</v>
      </c>
      <c r="H73" s="25">
        <v>67</v>
      </c>
    </row>
    <row r="74" spans="2:8" x14ac:dyDescent="0.3">
      <c r="B74" s="23">
        <v>71</v>
      </c>
      <c r="C74" s="24">
        <v>20</v>
      </c>
      <c r="D74" s="24">
        <v>45</v>
      </c>
      <c r="E74" s="24">
        <f t="shared" si="3"/>
        <v>0.44444444444444442</v>
      </c>
      <c r="F74" s="24">
        <f t="shared" si="4"/>
        <v>4.4489111029462461E-25</v>
      </c>
      <c r="G74" s="24">
        <f t="shared" si="5"/>
        <v>1.1310790939693847E-25</v>
      </c>
      <c r="H74" s="25">
        <v>68</v>
      </c>
    </row>
    <row r="75" spans="2:8" x14ac:dyDescent="0.3">
      <c r="B75" s="23">
        <v>72</v>
      </c>
      <c r="C75" s="24">
        <v>20</v>
      </c>
      <c r="D75" s="24">
        <v>45</v>
      </c>
      <c r="E75" s="24">
        <f t="shared" si="3"/>
        <v>0.44444444444444442</v>
      </c>
      <c r="F75" s="24">
        <f t="shared" si="4"/>
        <v>1.9772938235316649E-25</v>
      </c>
      <c r="G75" s="24">
        <f t="shared" si="5"/>
        <v>5.027018195419488E-26</v>
      </c>
      <c r="H75" s="25">
        <v>69</v>
      </c>
    </row>
    <row r="76" spans="2:8" x14ac:dyDescent="0.3">
      <c r="B76" s="23">
        <v>73</v>
      </c>
      <c r="C76" s="24">
        <v>20</v>
      </c>
      <c r="D76" s="24">
        <v>45</v>
      </c>
      <c r="E76" s="24">
        <f t="shared" si="3"/>
        <v>0.44444444444444442</v>
      </c>
      <c r="F76" s="24">
        <f t="shared" si="4"/>
        <v>8.7879725490296211E-26</v>
      </c>
      <c r="G76" s="24">
        <f t="shared" si="5"/>
        <v>2.2342303090753278E-26</v>
      </c>
      <c r="H76" s="25">
        <v>70</v>
      </c>
    </row>
    <row r="77" spans="2:8" x14ac:dyDescent="0.3">
      <c r="B77" s="23">
        <v>74</v>
      </c>
      <c r="C77" s="24">
        <v>20</v>
      </c>
      <c r="D77" s="24">
        <v>45</v>
      </c>
      <c r="E77" s="24">
        <f t="shared" si="3"/>
        <v>0.44444444444444442</v>
      </c>
      <c r="F77" s="24">
        <f t="shared" si="4"/>
        <v>3.9057655773464983E-26</v>
      </c>
      <c r="G77" s="24">
        <f t="shared" si="5"/>
        <v>9.929912484779234E-27</v>
      </c>
      <c r="H77" s="25">
        <v>71</v>
      </c>
    </row>
    <row r="78" spans="2:8" x14ac:dyDescent="0.3">
      <c r="B78" s="23">
        <v>75</v>
      </c>
      <c r="C78" s="24">
        <v>20</v>
      </c>
      <c r="D78" s="24">
        <v>45</v>
      </c>
      <c r="E78" s="24">
        <f t="shared" si="3"/>
        <v>0.44444444444444442</v>
      </c>
      <c r="F78" s="24">
        <f t="shared" si="4"/>
        <v>1.7358958121539992E-26</v>
      </c>
      <c r="G78" s="24">
        <f t="shared" si="5"/>
        <v>4.4132944376796596E-27</v>
      </c>
      <c r="H78" s="25">
        <v>72</v>
      </c>
    </row>
    <row r="79" spans="2:8" x14ac:dyDescent="0.3">
      <c r="B79" s="23">
        <v>76</v>
      </c>
      <c r="C79" s="24">
        <v>20</v>
      </c>
      <c r="D79" s="24">
        <v>45</v>
      </c>
      <c r="E79" s="24">
        <f t="shared" si="3"/>
        <v>0.44444444444444442</v>
      </c>
      <c r="F79" s="24">
        <f t="shared" si="4"/>
        <v>7.7150924984622176E-27</v>
      </c>
      <c r="G79" s="24">
        <f t="shared" si="5"/>
        <v>1.9614641945242929E-27</v>
      </c>
      <c r="H79" s="25">
        <v>73</v>
      </c>
    </row>
    <row r="80" spans="2:8" x14ac:dyDescent="0.3">
      <c r="B80" s="23">
        <v>77</v>
      </c>
      <c r="C80" s="24">
        <v>20</v>
      </c>
      <c r="D80" s="24">
        <v>45</v>
      </c>
      <c r="E80" s="24">
        <f t="shared" si="3"/>
        <v>0.44444444444444442</v>
      </c>
      <c r="F80" s="24">
        <f t="shared" si="4"/>
        <v>3.4289299993165412E-27</v>
      </c>
      <c r="G80" s="24">
        <f t="shared" si="5"/>
        <v>8.7176186423301903E-28</v>
      </c>
      <c r="H80" s="25">
        <v>74</v>
      </c>
    </row>
    <row r="81" spans="2:8" x14ac:dyDescent="0.3">
      <c r="B81" s="23">
        <v>78</v>
      </c>
      <c r="C81" s="24">
        <v>20</v>
      </c>
      <c r="D81" s="24">
        <v>45</v>
      </c>
      <c r="E81" s="24">
        <f t="shared" si="3"/>
        <v>0.44444444444444442</v>
      </c>
      <c r="F81" s="24">
        <f t="shared" si="4"/>
        <v>1.5239688885851293E-27</v>
      </c>
      <c r="G81" s="24">
        <f t="shared" si="5"/>
        <v>3.8744971743689734E-28</v>
      </c>
      <c r="H81" s="25">
        <v>75</v>
      </c>
    </row>
    <row r="82" spans="2:8" x14ac:dyDescent="0.3">
      <c r="B82" s="23">
        <v>79</v>
      </c>
      <c r="C82" s="24">
        <v>20</v>
      </c>
      <c r="D82" s="24">
        <v>45</v>
      </c>
      <c r="E82" s="24">
        <f t="shared" si="3"/>
        <v>0.44444444444444442</v>
      </c>
      <c r="F82" s="24">
        <f t="shared" si="4"/>
        <v>6.7731950603783517E-28</v>
      </c>
      <c r="G82" s="24">
        <f t="shared" si="5"/>
        <v>1.7219987441639881E-28</v>
      </c>
      <c r="H82" s="25">
        <v>76</v>
      </c>
    </row>
    <row r="83" spans="2:8" x14ac:dyDescent="0.3">
      <c r="B83" s="23">
        <v>80</v>
      </c>
      <c r="C83" s="24">
        <v>20</v>
      </c>
      <c r="D83" s="24">
        <v>45</v>
      </c>
      <c r="E83" s="24">
        <f t="shared" si="3"/>
        <v>0.44444444444444442</v>
      </c>
      <c r="F83" s="24">
        <f t="shared" si="4"/>
        <v>3.0103089157237117E-28</v>
      </c>
      <c r="G83" s="24">
        <f t="shared" si="5"/>
        <v>7.6533277518399463E-29</v>
      </c>
      <c r="H83" s="25">
        <v>77</v>
      </c>
    </row>
    <row r="84" spans="2:8" x14ac:dyDescent="0.3">
      <c r="B84" s="23">
        <v>81</v>
      </c>
      <c r="C84" s="24">
        <v>20</v>
      </c>
      <c r="D84" s="24">
        <v>45</v>
      </c>
      <c r="E84" s="24">
        <f t="shared" si="3"/>
        <v>0.44444444444444442</v>
      </c>
      <c r="F84" s="24">
        <f t="shared" si="4"/>
        <v>1.3379150736549829E-28</v>
      </c>
      <c r="G84" s="24">
        <f t="shared" si="5"/>
        <v>3.4014790008177537E-29</v>
      </c>
      <c r="H84" s="25">
        <v>78</v>
      </c>
    </row>
    <row r="85" spans="2:8" x14ac:dyDescent="0.3">
      <c r="B85" s="23">
        <v>82</v>
      </c>
      <c r="C85" s="24">
        <v>20</v>
      </c>
      <c r="D85" s="24">
        <v>45</v>
      </c>
      <c r="E85" s="24">
        <f t="shared" si="3"/>
        <v>0.44444444444444442</v>
      </c>
      <c r="F85" s="24">
        <f t="shared" si="4"/>
        <v>5.9462892162443686E-29</v>
      </c>
      <c r="G85" s="24">
        <f t="shared" si="5"/>
        <v>1.5117684448078907E-29</v>
      </c>
      <c r="H85" s="25">
        <v>79</v>
      </c>
    </row>
    <row r="86" spans="2:8" x14ac:dyDescent="0.3">
      <c r="B86" s="23">
        <v>83</v>
      </c>
      <c r="C86" s="24">
        <v>20</v>
      </c>
      <c r="D86" s="24">
        <v>45</v>
      </c>
      <c r="E86" s="24">
        <f t="shared" si="3"/>
        <v>0.44444444444444442</v>
      </c>
      <c r="F86" s="24">
        <f t="shared" si="4"/>
        <v>2.6427952072197194E-29</v>
      </c>
      <c r="G86" s="24">
        <f t="shared" si="5"/>
        <v>6.7189708658128474E-30</v>
      </c>
      <c r="H86" s="25">
        <v>80</v>
      </c>
    </row>
    <row r="87" spans="2:8" x14ac:dyDescent="0.3">
      <c r="B87" s="23">
        <v>84</v>
      </c>
      <c r="C87" s="24">
        <v>20</v>
      </c>
      <c r="D87" s="24">
        <v>45</v>
      </c>
      <c r="E87" s="24">
        <f t="shared" si="3"/>
        <v>0.44444444444444442</v>
      </c>
      <c r="F87" s="24">
        <f t="shared" si="4"/>
        <v>1.1745756476532085E-29</v>
      </c>
      <c r="G87" s="24">
        <f t="shared" si="5"/>
        <v>2.9862092736945985E-30</v>
      </c>
      <c r="H87" s="25">
        <v>81</v>
      </c>
    </row>
    <row r="88" spans="2:8" x14ac:dyDescent="0.3">
      <c r="B88" s="23">
        <v>85</v>
      </c>
      <c r="C88" s="24">
        <v>20</v>
      </c>
      <c r="D88" s="24">
        <v>45</v>
      </c>
      <c r="E88" s="24">
        <f t="shared" si="3"/>
        <v>0.44444444444444442</v>
      </c>
      <c r="F88" s="24">
        <f t="shared" si="4"/>
        <v>5.2203362117920378E-30</v>
      </c>
      <c r="G88" s="24">
        <f t="shared" si="5"/>
        <v>1.3272041216420437E-30</v>
      </c>
      <c r="H88" s="25">
        <v>82</v>
      </c>
    </row>
    <row r="89" spans="2:8" x14ac:dyDescent="0.3">
      <c r="B89" s="23">
        <v>86</v>
      </c>
      <c r="C89" s="24">
        <v>20</v>
      </c>
      <c r="D89" s="24">
        <v>45</v>
      </c>
      <c r="E89" s="24">
        <f t="shared" si="3"/>
        <v>0.44444444444444442</v>
      </c>
      <c r="F89" s="24">
        <f t="shared" si="4"/>
        <v>2.3201494274631278E-30</v>
      </c>
      <c r="G89" s="24">
        <f t="shared" si="5"/>
        <v>5.8986849850757501E-31</v>
      </c>
      <c r="H89" s="25">
        <v>83</v>
      </c>
    </row>
    <row r="90" spans="2:8" x14ac:dyDescent="0.3">
      <c r="B90" s="23">
        <v>87</v>
      </c>
      <c r="C90" s="24">
        <v>20</v>
      </c>
      <c r="D90" s="24">
        <v>45</v>
      </c>
      <c r="E90" s="24">
        <f t="shared" si="3"/>
        <v>0.44444444444444442</v>
      </c>
      <c r="F90" s="24">
        <f t="shared" si="4"/>
        <v>1.0311775233169456E-30</v>
      </c>
      <c r="G90" s="24">
        <f t="shared" si="5"/>
        <v>2.6216377711447773E-31</v>
      </c>
      <c r="H90" s="25">
        <v>84</v>
      </c>
    </row>
    <row r="91" spans="2:8" x14ac:dyDescent="0.3">
      <c r="B91" s="23">
        <v>88</v>
      </c>
      <c r="C91" s="24">
        <v>20</v>
      </c>
      <c r="D91" s="24">
        <v>45</v>
      </c>
      <c r="E91" s="24">
        <f t="shared" si="3"/>
        <v>0.44444444444444442</v>
      </c>
      <c r="F91" s="24">
        <f t="shared" si="4"/>
        <v>4.5830112147419804E-31</v>
      </c>
      <c r="G91" s="24">
        <f t="shared" si="5"/>
        <v>1.1651723427310122E-31</v>
      </c>
      <c r="H91" s="25">
        <v>85</v>
      </c>
    </row>
    <row r="92" spans="2:8" x14ac:dyDescent="0.3">
      <c r="B92" s="23">
        <v>89</v>
      </c>
      <c r="C92" s="24">
        <v>20</v>
      </c>
      <c r="D92" s="24">
        <v>45</v>
      </c>
      <c r="E92" s="24">
        <f t="shared" si="3"/>
        <v>0.44444444444444442</v>
      </c>
      <c r="F92" s="24">
        <f t="shared" si="4"/>
        <v>2.036893873218658E-31</v>
      </c>
      <c r="G92" s="24">
        <f t="shared" si="5"/>
        <v>5.1785437454711651E-32</v>
      </c>
      <c r="H92" s="25">
        <v>86</v>
      </c>
    </row>
    <row r="93" spans="2:8" x14ac:dyDescent="0.3">
      <c r="B93" s="23">
        <v>90</v>
      </c>
      <c r="C93" s="24">
        <v>20</v>
      </c>
      <c r="D93" s="24">
        <v>45</v>
      </c>
      <c r="E93" s="24">
        <f t="shared" si="3"/>
        <v>0.44444444444444442</v>
      </c>
      <c r="F93" s="24">
        <f t="shared" si="4"/>
        <v>9.0528616587495903E-32</v>
      </c>
      <c r="G93" s="24">
        <f t="shared" si="5"/>
        <v>2.3015749979871844E-32</v>
      </c>
      <c r="H93" s="25">
        <v>87</v>
      </c>
    </row>
    <row r="94" spans="2:8" x14ac:dyDescent="0.3">
      <c r="B94" s="23">
        <v>91</v>
      </c>
      <c r="C94" s="24">
        <v>20</v>
      </c>
      <c r="D94" s="24">
        <v>45</v>
      </c>
      <c r="E94" s="24">
        <f t="shared" si="3"/>
        <v>0.44444444444444442</v>
      </c>
      <c r="F94" s="24">
        <f t="shared" si="4"/>
        <v>4.0234940705553734E-32</v>
      </c>
      <c r="G94" s="24">
        <f t="shared" si="5"/>
        <v>1.0229222213276375E-32</v>
      </c>
      <c r="H94" s="25">
        <v>88</v>
      </c>
    </row>
    <row r="95" spans="2:8" x14ac:dyDescent="0.3">
      <c r="B95" s="23">
        <v>92</v>
      </c>
      <c r="C95" s="24">
        <v>20</v>
      </c>
      <c r="D95" s="24">
        <v>45</v>
      </c>
      <c r="E95" s="24">
        <f t="shared" si="3"/>
        <v>0.44444444444444442</v>
      </c>
      <c r="F95" s="24">
        <f t="shared" si="4"/>
        <v>1.7882195869134992E-32</v>
      </c>
      <c r="G95" s="24">
        <f t="shared" si="5"/>
        <v>4.5463209836783885E-33</v>
      </c>
      <c r="H95" s="25">
        <v>89</v>
      </c>
    </row>
    <row r="96" spans="2:8" x14ac:dyDescent="0.3">
      <c r="B96" s="23">
        <v>93</v>
      </c>
      <c r="C96" s="24">
        <v>20</v>
      </c>
      <c r="D96" s="24">
        <v>45</v>
      </c>
      <c r="E96" s="24">
        <f t="shared" si="3"/>
        <v>0.44444444444444442</v>
      </c>
      <c r="F96" s="24">
        <f t="shared" si="4"/>
        <v>7.9476426085044405E-33</v>
      </c>
      <c r="G96" s="24">
        <f t="shared" si="5"/>
        <v>2.0205871038570615E-33</v>
      </c>
      <c r="H96" s="25">
        <v>90</v>
      </c>
    </row>
    <row r="97" spans="2:8" x14ac:dyDescent="0.3">
      <c r="B97" s="23">
        <v>94</v>
      </c>
      <c r="C97" s="24">
        <v>20</v>
      </c>
      <c r="D97" s="24">
        <v>45</v>
      </c>
      <c r="E97" s="24">
        <f t="shared" si="3"/>
        <v>0.44444444444444442</v>
      </c>
      <c r="F97" s="24">
        <f t="shared" si="4"/>
        <v>3.5322856037797509E-33</v>
      </c>
      <c r="G97" s="24">
        <f t="shared" si="5"/>
        <v>8.9803871282536057E-34</v>
      </c>
      <c r="H97" s="25">
        <v>91</v>
      </c>
    </row>
    <row r="98" spans="2:8" x14ac:dyDescent="0.3">
      <c r="B98" s="23">
        <v>95</v>
      </c>
      <c r="C98" s="24">
        <v>20</v>
      </c>
      <c r="D98" s="24">
        <v>45</v>
      </c>
      <c r="E98" s="24">
        <f t="shared" si="3"/>
        <v>0.44444444444444442</v>
      </c>
      <c r="F98" s="24">
        <f t="shared" si="4"/>
        <v>1.5699047127910004E-33</v>
      </c>
      <c r="G98" s="24">
        <f t="shared" si="5"/>
        <v>3.991283168112714E-34</v>
      </c>
      <c r="H98" s="25">
        <v>92</v>
      </c>
    </row>
    <row r="99" spans="2:8" x14ac:dyDescent="0.3">
      <c r="B99" s="23">
        <v>96</v>
      </c>
      <c r="C99" s="24">
        <v>20</v>
      </c>
      <c r="D99" s="24">
        <v>45</v>
      </c>
      <c r="E99" s="24">
        <f t="shared" si="3"/>
        <v>0.44444444444444442</v>
      </c>
      <c r="F99" s="24">
        <f t="shared" si="4"/>
        <v>6.9773542790711124E-34</v>
      </c>
      <c r="G99" s="24">
        <f t="shared" si="5"/>
        <v>1.7739036302723171E-34</v>
      </c>
      <c r="H99" s="25">
        <v>93</v>
      </c>
    </row>
    <row r="100" spans="2:8" x14ac:dyDescent="0.3">
      <c r="B100" s="23">
        <v>97</v>
      </c>
      <c r="C100" s="24">
        <v>20</v>
      </c>
      <c r="D100" s="24">
        <v>45</v>
      </c>
      <c r="E100" s="24">
        <f t="shared" si="3"/>
        <v>0.44444444444444442</v>
      </c>
      <c r="F100" s="24">
        <f t="shared" si="4"/>
        <v>3.1010463462538276E-34</v>
      </c>
      <c r="G100" s="24">
        <f t="shared" si="5"/>
        <v>7.8840161345436314E-35</v>
      </c>
      <c r="H100" s="25">
        <v>94</v>
      </c>
    </row>
    <row r="101" spans="2:8" x14ac:dyDescent="0.3">
      <c r="B101" s="23">
        <v>98</v>
      </c>
      <c r="C101" s="24">
        <v>20</v>
      </c>
      <c r="D101" s="24">
        <v>45</v>
      </c>
      <c r="E101" s="24">
        <f t="shared" si="3"/>
        <v>0.44444444444444442</v>
      </c>
      <c r="F101" s="24">
        <f t="shared" si="4"/>
        <v>1.3782428205572567E-34</v>
      </c>
      <c r="G101" s="24">
        <f t="shared" si="5"/>
        <v>3.5040071709082803E-35</v>
      </c>
      <c r="H101" s="25">
        <v>95</v>
      </c>
    </row>
    <row r="102" spans="2:8" x14ac:dyDescent="0.3">
      <c r="B102" s="23">
        <v>99</v>
      </c>
      <c r="C102" s="24">
        <v>20</v>
      </c>
      <c r="D102" s="24">
        <v>45</v>
      </c>
      <c r="E102" s="24">
        <f t="shared" si="3"/>
        <v>0.44444444444444442</v>
      </c>
      <c r="F102" s="24">
        <f t="shared" si="4"/>
        <v>6.1255236469211408E-35</v>
      </c>
      <c r="G102" s="24">
        <f t="shared" si="5"/>
        <v>1.55733652040368E-35</v>
      </c>
      <c r="H102" s="25">
        <v>96</v>
      </c>
    </row>
    <row r="103" spans="2:8" ht="15" thickBot="1" x14ac:dyDescent="0.35">
      <c r="B103" s="26">
        <v>100</v>
      </c>
      <c r="C103" s="27"/>
      <c r="D103" s="27">
        <v>45</v>
      </c>
      <c r="E103" s="27">
        <f t="shared" si="3"/>
        <v>0.44444444444444442</v>
      </c>
      <c r="F103" s="27">
        <f t="shared" si="4"/>
        <v>2.7224549541871733E-35</v>
      </c>
      <c r="G103" s="27">
        <f t="shared" si="5"/>
        <v>6.9214956462385771E-36</v>
      </c>
      <c r="H103" s="28">
        <v>97</v>
      </c>
    </row>
    <row r="104" spans="2:8" x14ac:dyDescent="0.3">
      <c r="F104" s="29">
        <f>SUM(F3:F103)</f>
        <v>3.9333333333333322</v>
      </c>
      <c r="G104" s="29">
        <f>SUM(G3:G103)</f>
        <v>0.99999999999999967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ED92-54FF-4628-8FB3-112ECF8F52D7}">
  <dimension ref="B1:S109"/>
  <sheetViews>
    <sheetView topLeftCell="C1" workbookViewId="0">
      <selection activeCell="L23" sqref="L23"/>
    </sheetView>
  </sheetViews>
  <sheetFormatPr defaultColWidth="11.5546875" defaultRowHeight="14.4" x14ac:dyDescent="0.3"/>
  <cols>
    <col min="2" max="2" width="8.33203125" bestFit="1" customWidth="1"/>
    <col min="3" max="3" width="7.88671875" bestFit="1" customWidth="1"/>
    <col min="4" max="4" width="8.88671875" customWidth="1"/>
    <col min="7" max="7" width="12.33203125" bestFit="1" customWidth="1"/>
    <col min="8" max="8" width="15" bestFit="1" customWidth="1"/>
    <col min="10" max="10" width="5.6640625" bestFit="1" customWidth="1"/>
    <col min="11" max="12" width="12" bestFit="1" customWidth="1"/>
  </cols>
  <sheetData>
    <row r="1" spans="2:19" ht="15" thickBot="1" x14ac:dyDescent="0.35"/>
    <row r="2" spans="2:19" ht="15" thickBot="1" x14ac:dyDescent="0.35">
      <c r="B2" s="17" t="s">
        <v>41</v>
      </c>
      <c r="C2" s="18" t="s">
        <v>1</v>
      </c>
      <c r="D2" s="18" t="s">
        <v>42</v>
      </c>
      <c r="E2" s="18" t="s">
        <v>43</v>
      </c>
      <c r="F2" s="18" t="s">
        <v>44</v>
      </c>
      <c r="G2" s="18" t="s">
        <v>45</v>
      </c>
      <c r="H2" s="19" t="s">
        <v>46</v>
      </c>
      <c r="K2" s="35" t="s">
        <v>56</v>
      </c>
      <c r="O2" t="s">
        <v>57</v>
      </c>
    </row>
    <row r="3" spans="2:19" ht="15.6" thickTop="1" thickBot="1" x14ac:dyDescent="0.35">
      <c r="B3" s="20">
        <v>0</v>
      </c>
      <c r="C3" s="21">
        <v>20</v>
      </c>
      <c r="D3" s="21">
        <v>0</v>
      </c>
      <c r="E3" s="21"/>
      <c r="F3" s="21">
        <v>1</v>
      </c>
      <c r="G3" s="21">
        <f>1/F104</f>
        <v>0.21349499209277817</v>
      </c>
      <c r="H3" s="22">
        <v>0</v>
      </c>
      <c r="S3" t="s">
        <v>58</v>
      </c>
    </row>
    <row r="4" spans="2:19" x14ac:dyDescent="0.3">
      <c r="B4" s="23">
        <v>1</v>
      </c>
      <c r="C4" s="24">
        <v>20</v>
      </c>
      <c r="D4" s="24">
        <v>15</v>
      </c>
      <c r="E4" s="24">
        <f>C3/D4</f>
        <v>1.3333333333333333</v>
      </c>
      <c r="F4" s="24">
        <f>F3*E4</f>
        <v>1.3333333333333333</v>
      </c>
      <c r="G4" s="24">
        <f>$G$3*F4</f>
        <v>0.28465998945703752</v>
      </c>
      <c r="H4" s="25">
        <v>0</v>
      </c>
      <c r="J4" s="30" t="s">
        <v>48</v>
      </c>
      <c r="K4" s="31">
        <f>SUMPRODUCT(B3:B103,G3:G103)</f>
        <v>1.9681602530311018</v>
      </c>
      <c r="L4" s="29"/>
      <c r="N4" s="30" t="s">
        <v>48</v>
      </c>
      <c r="O4" s="31">
        <v>1.4779661016949153</v>
      </c>
      <c r="P4" s="29"/>
      <c r="S4" t="s">
        <v>59</v>
      </c>
    </row>
    <row r="5" spans="2:19" x14ac:dyDescent="0.3">
      <c r="B5" s="23">
        <v>2</v>
      </c>
      <c r="C5" s="24">
        <v>20</v>
      </c>
      <c r="D5" s="24">
        <v>30</v>
      </c>
      <c r="E5" s="24">
        <f t="shared" ref="E5:E68" si="0">C4/D5</f>
        <v>0.66666666666666663</v>
      </c>
      <c r="F5" s="24">
        <f t="shared" ref="F5:F68" si="1">F4*E5</f>
        <v>0.88888888888888884</v>
      </c>
      <c r="G5" s="24">
        <f t="shared" ref="G5:G68" si="2">$G$3*F5</f>
        <v>0.18977332630469171</v>
      </c>
      <c r="H5" s="25">
        <v>0</v>
      </c>
      <c r="J5" s="23" t="s">
        <v>47</v>
      </c>
      <c r="K5" s="25">
        <f>SUMPRODUCT(H3:H103,G3:G103)</f>
        <v>0.63482691969776839</v>
      </c>
      <c r="L5" s="29"/>
      <c r="N5" s="23" t="s">
        <v>47</v>
      </c>
      <c r="O5" s="25">
        <v>0.14463276836158198</v>
      </c>
      <c r="P5" s="29"/>
      <c r="S5" t="s">
        <v>60</v>
      </c>
    </row>
    <row r="6" spans="2:19" ht="15" thickBot="1" x14ac:dyDescent="0.35">
      <c r="B6" s="23">
        <v>3</v>
      </c>
      <c r="C6" s="24">
        <v>20</v>
      </c>
      <c r="D6" s="24">
        <v>30</v>
      </c>
      <c r="E6" s="24">
        <f t="shared" si="0"/>
        <v>0.66666666666666663</v>
      </c>
      <c r="F6" s="24">
        <f t="shared" si="1"/>
        <v>0.59259259259259256</v>
      </c>
      <c r="G6" s="24">
        <f t="shared" si="2"/>
        <v>0.12651555086979446</v>
      </c>
      <c r="H6" s="25">
        <v>1</v>
      </c>
      <c r="J6" s="26" t="s">
        <v>49</v>
      </c>
      <c r="K6" s="28">
        <f>K4-K5</f>
        <v>1.3333333333333335</v>
      </c>
      <c r="L6" s="29"/>
      <c r="N6" s="26" t="s">
        <v>49</v>
      </c>
      <c r="O6" s="28">
        <v>1.3333333333333333</v>
      </c>
      <c r="P6" s="29"/>
      <c r="S6" t="s">
        <v>61</v>
      </c>
    </row>
    <row r="7" spans="2:19" ht="15" thickBot="1" x14ac:dyDescent="0.35">
      <c r="B7" s="23">
        <v>4</v>
      </c>
      <c r="C7" s="24">
        <v>20</v>
      </c>
      <c r="D7" s="24">
        <v>30</v>
      </c>
      <c r="E7" s="24">
        <f t="shared" si="0"/>
        <v>0.66666666666666663</v>
      </c>
      <c r="F7" s="24">
        <f t="shared" si="1"/>
        <v>0.39506172839506171</v>
      </c>
      <c r="G7" s="24">
        <f t="shared" si="2"/>
        <v>8.4343700579862971E-2</v>
      </c>
      <c r="H7" s="25">
        <v>2</v>
      </c>
      <c r="J7" s="29"/>
      <c r="K7" s="29"/>
      <c r="L7" s="29"/>
      <c r="N7" s="29"/>
      <c r="O7" s="29"/>
      <c r="P7" s="29"/>
    </row>
    <row r="8" spans="2:19" ht="15" thickBot="1" x14ac:dyDescent="0.35">
      <c r="B8" s="23">
        <v>5</v>
      </c>
      <c r="C8" s="24">
        <v>20</v>
      </c>
      <c r="D8" s="24">
        <v>30</v>
      </c>
      <c r="E8" s="24">
        <f t="shared" si="0"/>
        <v>0.66666666666666663</v>
      </c>
      <c r="F8" s="24">
        <f t="shared" si="1"/>
        <v>0.26337448559670779</v>
      </c>
      <c r="G8" s="24">
        <f t="shared" si="2"/>
        <v>5.6229133719908647E-2</v>
      </c>
      <c r="H8" s="25">
        <v>3</v>
      </c>
      <c r="J8" s="14"/>
      <c r="K8" s="15" t="s">
        <v>42</v>
      </c>
      <c r="L8" s="16" t="s">
        <v>1</v>
      </c>
      <c r="N8" s="14"/>
      <c r="O8" s="15" t="s">
        <v>42</v>
      </c>
      <c r="P8" s="16" t="s">
        <v>1</v>
      </c>
    </row>
    <row r="9" spans="2:19" ht="15.6" thickTop="1" thickBot="1" x14ac:dyDescent="0.35">
      <c r="B9" s="23">
        <v>6</v>
      </c>
      <c r="C9" s="24">
        <v>20</v>
      </c>
      <c r="D9" s="24">
        <v>45</v>
      </c>
      <c r="E9" s="24">
        <f t="shared" si="0"/>
        <v>0.44444444444444442</v>
      </c>
      <c r="F9" s="24">
        <f t="shared" si="1"/>
        <v>0.11705532693187012</v>
      </c>
      <c r="G9" s="24">
        <f t="shared" si="2"/>
        <v>2.4990726097737174E-2</v>
      </c>
      <c r="H9" s="25">
        <v>3</v>
      </c>
      <c r="J9" s="32" t="s">
        <v>50</v>
      </c>
      <c r="K9" s="33">
        <f>SUMPRODUCT(D4:D103, G4:G103)</f>
        <v>20.000000000000007</v>
      </c>
      <c r="L9" s="34">
        <f>SUMPRODUCT(C3:C102,G3:G102)</f>
        <v>20.000000000000007</v>
      </c>
      <c r="N9" s="32" t="s">
        <v>50</v>
      </c>
      <c r="O9" s="33">
        <v>20.000000000000007</v>
      </c>
      <c r="P9" s="34">
        <v>20.000000000000007</v>
      </c>
    </row>
    <row r="10" spans="2:19" ht="15" thickBot="1" x14ac:dyDescent="0.35">
      <c r="B10" s="23">
        <v>7</v>
      </c>
      <c r="C10" s="24">
        <v>20</v>
      </c>
      <c r="D10" s="24">
        <v>45</v>
      </c>
      <c r="E10" s="24">
        <f t="shared" si="0"/>
        <v>0.44444444444444442</v>
      </c>
      <c r="F10" s="24">
        <f t="shared" si="1"/>
        <v>5.2024589747497831E-2</v>
      </c>
      <c r="G10" s="24">
        <f t="shared" si="2"/>
        <v>1.1106989376772078E-2</v>
      </c>
      <c r="H10" s="25">
        <v>4</v>
      </c>
      <c r="J10" s="29"/>
      <c r="K10" s="29"/>
      <c r="L10" s="29"/>
      <c r="N10" s="29"/>
      <c r="O10" s="29"/>
      <c r="P10" s="29"/>
    </row>
    <row r="11" spans="2:19" ht="15" thickBot="1" x14ac:dyDescent="0.35">
      <c r="B11" s="23">
        <v>8</v>
      </c>
      <c r="C11" s="24">
        <v>20</v>
      </c>
      <c r="D11" s="24">
        <v>45</v>
      </c>
      <c r="E11" s="24">
        <f t="shared" si="0"/>
        <v>0.44444444444444442</v>
      </c>
      <c r="F11" s="24">
        <f t="shared" si="1"/>
        <v>2.3122039887776811E-2</v>
      </c>
      <c r="G11" s="24">
        <f t="shared" si="2"/>
        <v>4.9364397230098117E-3</v>
      </c>
      <c r="H11" s="25">
        <v>5</v>
      </c>
      <c r="J11" s="14"/>
      <c r="K11" s="15" t="s">
        <v>54</v>
      </c>
      <c r="L11" s="16" t="s">
        <v>55</v>
      </c>
      <c r="N11" s="14"/>
      <c r="O11" s="15" t="s">
        <v>54</v>
      </c>
      <c r="P11" s="16" t="s">
        <v>55</v>
      </c>
    </row>
    <row r="12" spans="2:19" ht="15" thickTop="1" x14ac:dyDescent="0.3">
      <c r="B12" s="23">
        <v>9</v>
      </c>
      <c r="C12" s="24">
        <v>20</v>
      </c>
      <c r="D12" s="24">
        <v>45</v>
      </c>
      <c r="E12" s="24">
        <f t="shared" si="0"/>
        <v>0.44444444444444442</v>
      </c>
      <c r="F12" s="24">
        <f t="shared" si="1"/>
        <v>1.0276462172345249E-2</v>
      </c>
      <c r="G12" s="24">
        <f t="shared" si="2"/>
        <v>2.1939732102265828E-3</v>
      </c>
      <c r="H12" s="25">
        <v>6</v>
      </c>
      <c r="J12" s="20" t="s">
        <v>51</v>
      </c>
      <c r="K12" s="21">
        <f>K4/K9</f>
        <v>9.8408012651555049E-2</v>
      </c>
      <c r="L12" s="22">
        <f>K12*60</f>
        <v>5.9044807590933033</v>
      </c>
      <c r="N12" s="20" t="s">
        <v>51</v>
      </c>
      <c r="O12" s="21">
        <v>7.3898305084745736E-2</v>
      </c>
      <c r="P12" s="22">
        <v>4.4338983050847443</v>
      </c>
    </row>
    <row r="13" spans="2:19" x14ac:dyDescent="0.3">
      <c r="B13" s="23">
        <v>10</v>
      </c>
      <c r="C13" s="24">
        <v>20</v>
      </c>
      <c r="D13" s="24">
        <v>45</v>
      </c>
      <c r="E13" s="24">
        <f t="shared" si="0"/>
        <v>0.44444444444444442</v>
      </c>
      <c r="F13" s="24">
        <f t="shared" si="1"/>
        <v>4.5673165210423326E-3</v>
      </c>
      <c r="G13" s="24">
        <f t="shared" si="2"/>
        <v>9.7509920454514785E-4</v>
      </c>
      <c r="H13" s="25">
        <v>7</v>
      </c>
      <c r="J13" s="23" t="s">
        <v>52</v>
      </c>
      <c r="K13" s="24">
        <f>K5/K9</f>
        <v>3.1741345984888411E-2</v>
      </c>
      <c r="L13" s="25">
        <f>K13*60</f>
        <v>1.9044807590933046</v>
      </c>
      <c r="N13" s="23" t="s">
        <v>52</v>
      </c>
      <c r="O13" s="24">
        <v>7.2316384180790968E-3</v>
      </c>
      <c r="P13" s="25">
        <v>0.43389830508474581</v>
      </c>
    </row>
    <row r="14" spans="2:19" ht="15" thickBot="1" x14ac:dyDescent="0.35">
      <c r="B14" s="23">
        <v>11</v>
      </c>
      <c r="C14" s="24">
        <v>20</v>
      </c>
      <c r="D14" s="24">
        <v>45</v>
      </c>
      <c r="E14" s="24">
        <f t="shared" si="0"/>
        <v>0.44444444444444442</v>
      </c>
      <c r="F14" s="24">
        <f t="shared" si="1"/>
        <v>2.0299184537965922E-3</v>
      </c>
      <c r="G14" s="24">
        <f t="shared" si="2"/>
        <v>4.3337742424228793E-4</v>
      </c>
      <c r="H14" s="25">
        <v>8</v>
      </c>
      <c r="J14" s="26" t="s">
        <v>53</v>
      </c>
      <c r="K14" s="27">
        <f>K12-K13</f>
        <v>6.6666666666666638E-2</v>
      </c>
      <c r="L14" s="28">
        <f>L12-L13</f>
        <v>3.9999999999999987</v>
      </c>
      <c r="N14" s="26" t="s">
        <v>53</v>
      </c>
      <c r="O14" s="27">
        <v>6.6666666666666638E-2</v>
      </c>
      <c r="P14" s="28">
        <v>3.9999999999999982</v>
      </c>
    </row>
    <row r="15" spans="2:19" x14ac:dyDescent="0.3">
      <c r="B15" s="23">
        <v>12</v>
      </c>
      <c r="C15" s="24">
        <v>20</v>
      </c>
      <c r="D15" s="24">
        <v>45</v>
      </c>
      <c r="E15" s="24">
        <f t="shared" si="0"/>
        <v>0.44444444444444442</v>
      </c>
      <c r="F15" s="24">
        <f t="shared" si="1"/>
        <v>9.0218597946515201E-4</v>
      </c>
      <c r="G15" s="24">
        <f t="shared" si="2"/>
        <v>1.9261218855212795E-4</v>
      </c>
      <c r="H15" s="25">
        <v>9</v>
      </c>
    </row>
    <row r="16" spans="2:19" x14ac:dyDescent="0.3">
      <c r="B16" s="23">
        <v>13</v>
      </c>
      <c r="C16" s="24">
        <v>20</v>
      </c>
      <c r="D16" s="24">
        <v>45</v>
      </c>
      <c r="E16" s="24">
        <f t="shared" si="0"/>
        <v>0.44444444444444442</v>
      </c>
      <c r="F16" s="24">
        <f t="shared" si="1"/>
        <v>4.0097154642895641E-4</v>
      </c>
      <c r="G16" s="24">
        <f t="shared" si="2"/>
        <v>8.5605417134279081E-5</v>
      </c>
      <c r="H16" s="25">
        <v>10</v>
      </c>
      <c r="J16" t="s">
        <v>62</v>
      </c>
      <c r="K16" s="36">
        <f>2*50+80*(1-SUM(G3:G8))</f>
        <v>103.59866455807412</v>
      </c>
      <c r="N16" s="29" t="s">
        <v>62</v>
      </c>
      <c r="O16" s="36">
        <f>3*50</f>
        <v>150</v>
      </c>
    </row>
    <row r="17" spans="2:13" x14ac:dyDescent="0.3">
      <c r="B17" s="23">
        <v>14</v>
      </c>
      <c r="C17" s="24">
        <v>20</v>
      </c>
      <c r="D17" s="24">
        <v>45</v>
      </c>
      <c r="E17" s="24">
        <f t="shared" si="0"/>
        <v>0.44444444444444442</v>
      </c>
      <c r="F17" s="24">
        <f t="shared" si="1"/>
        <v>1.7820957619064728E-4</v>
      </c>
      <c r="G17" s="24">
        <f t="shared" si="2"/>
        <v>3.8046852059679589E-5</v>
      </c>
      <c r="H17" s="25">
        <v>11</v>
      </c>
    </row>
    <row r="18" spans="2:13" x14ac:dyDescent="0.3">
      <c r="B18" s="23">
        <v>15</v>
      </c>
      <c r="C18" s="24">
        <v>20</v>
      </c>
      <c r="D18" s="24">
        <v>45</v>
      </c>
      <c r="E18" s="24">
        <f t="shared" si="0"/>
        <v>0.44444444444444442</v>
      </c>
      <c r="F18" s="24">
        <f t="shared" si="1"/>
        <v>7.9204256084732124E-5</v>
      </c>
      <c r="G18" s="24">
        <f t="shared" si="2"/>
        <v>1.6909712026524262E-5</v>
      </c>
      <c r="H18" s="25">
        <v>12</v>
      </c>
      <c r="J18" t="s">
        <v>63</v>
      </c>
    </row>
    <row r="19" spans="2:13" x14ac:dyDescent="0.3">
      <c r="B19" s="23">
        <v>16</v>
      </c>
      <c r="C19" s="24">
        <v>20</v>
      </c>
      <c r="D19" s="24">
        <v>45</v>
      </c>
      <c r="E19" s="24">
        <f t="shared" si="0"/>
        <v>0.44444444444444442</v>
      </c>
      <c r="F19" s="24">
        <f t="shared" si="1"/>
        <v>3.5201891593214274E-5</v>
      </c>
      <c r="G19" s="24">
        <f t="shared" si="2"/>
        <v>7.5154275673441154E-6</v>
      </c>
      <c r="H19" s="25">
        <v>13</v>
      </c>
    </row>
    <row r="20" spans="2:13" x14ac:dyDescent="0.3">
      <c r="B20" s="23">
        <v>17</v>
      </c>
      <c r="C20" s="24">
        <v>20</v>
      </c>
      <c r="D20" s="24">
        <v>45</v>
      </c>
      <c r="E20" s="24">
        <f t="shared" si="0"/>
        <v>0.44444444444444442</v>
      </c>
      <c r="F20" s="24">
        <f t="shared" si="1"/>
        <v>1.5645285152539676E-5</v>
      </c>
      <c r="G20" s="24">
        <f t="shared" si="2"/>
        <v>3.3401900299307181E-6</v>
      </c>
      <c r="H20" s="25">
        <v>14</v>
      </c>
      <c r="J20" t="s">
        <v>64</v>
      </c>
    </row>
    <row r="21" spans="2:13" x14ac:dyDescent="0.3">
      <c r="B21" s="23">
        <v>18</v>
      </c>
      <c r="C21" s="24">
        <v>20</v>
      </c>
      <c r="D21" s="24">
        <v>45</v>
      </c>
      <c r="E21" s="24">
        <f t="shared" si="0"/>
        <v>0.44444444444444442</v>
      </c>
      <c r="F21" s="24">
        <f t="shared" si="1"/>
        <v>6.953460067795411E-6</v>
      </c>
      <c r="G21" s="24">
        <f t="shared" si="2"/>
        <v>1.48452890219143E-6</v>
      </c>
      <c r="H21" s="25">
        <v>15</v>
      </c>
      <c r="J21" t="s">
        <v>65</v>
      </c>
    </row>
    <row r="22" spans="2:13" x14ac:dyDescent="0.3">
      <c r="B22" s="23">
        <v>19</v>
      </c>
      <c r="C22" s="24">
        <v>20</v>
      </c>
      <c r="D22" s="24">
        <v>45</v>
      </c>
      <c r="E22" s="24">
        <f t="shared" si="0"/>
        <v>0.44444444444444442</v>
      </c>
      <c r="F22" s="24">
        <f t="shared" si="1"/>
        <v>3.0904266967979605E-6</v>
      </c>
      <c r="G22" s="24">
        <f t="shared" si="2"/>
        <v>6.5979062319619114E-7</v>
      </c>
      <c r="H22" s="25">
        <v>16</v>
      </c>
      <c r="J22" t="s">
        <v>67</v>
      </c>
      <c r="K22" t="s">
        <v>66</v>
      </c>
      <c r="L22" s="1">
        <f>(O16-K16)/(K5-O5)</f>
        <v>94.659096432390484</v>
      </c>
      <c r="M22" t="s">
        <v>69</v>
      </c>
    </row>
    <row r="23" spans="2:13" x14ac:dyDescent="0.3">
      <c r="B23" s="23">
        <v>20</v>
      </c>
      <c r="C23" s="24">
        <v>20</v>
      </c>
      <c r="D23" s="24">
        <v>45</v>
      </c>
      <c r="E23" s="24">
        <f t="shared" si="0"/>
        <v>0.44444444444444442</v>
      </c>
      <c r="F23" s="24">
        <f t="shared" si="1"/>
        <v>1.3735229763546491E-6</v>
      </c>
      <c r="G23" s="24">
        <f t="shared" si="2"/>
        <v>2.9324027697608492E-7</v>
      </c>
      <c r="H23" s="25">
        <v>17</v>
      </c>
      <c r="L23" s="37">
        <f>L22*8*22</f>
        <v>16660.000972100726</v>
      </c>
      <c r="M23" t="s">
        <v>68</v>
      </c>
    </row>
    <row r="24" spans="2:13" x14ac:dyDescent="0.3">
      <c r="B24" s="23">
        <v>21</v>
      </c>
      <c r="C24" s="24">
        <v>20</v>
      </c>
      <c r="D24" s="24">
        <v>45</v>
      </c>
      <c r="E24" s="24">
        <f t="shared" si="0"/>
        <v>0.44444444444444442</v>
      </c>
      <c r="F24" s="24">
        <f t="shared" si="1"/>
        <v>6.1045465615762179E-7</v>
      </c>
      <c r="G24" s="24">
        <f t="shared" si="2"/>
        <v>1.3032901198937108E-7</v>
      </c>
      <c r="H24" s="25">
        <v>18</v>
      </c>
    </row>
    <row r="25" spans="2:13" x14ac:dyDescent="0.3">
      <c r="B25" s="23">
        <v>22</v>
      </c>
      <c r="C25" s="24">
        <v>20</v>
      </c>
      <c r="D25" s="24">
        <v>45</v>
      </c>
      <c r="E25" s="24">
        <f t="shared" si="0"/>
        <v>0.44444444444444442</v>
      </c>
      <c r="F25" s="24">
        <f t="shared" si="1"/>
        <v>2.7131318051449857E-7</v>
      </c>
      <c r="G25" s="24">
        <f t="shared" si="2"/>
        <v>5.7924005328609365E-8</v>
      </c>
      <c r="H25" s="25">
        <v>19</v>
      </c>
    </row>
    <row r="26" spans="2:13" x14ac:dyDescent="0.3">
      <c r="B26" s="23">
        <v>23</v>
      </c>
      <c r="C26" s="24">
        <v>20</v>
      </c>
      <c r="D26" s="24">
        <v>45</v>
      </c>
      <c r="E26" s="24">
        <f t="shared" si="0"/>
        <v>0.44444444444444442</v>
      </c>
      <c r="F26" s="24">
        <f t="shared" si="1"/>
        <v>1.2058363578422158E-7</v>
      </c>
      <c r="G26" s="24">
        <f t="shared" si="2"/>
        <v>2.5744002368270827E-8</v>
      </c>
      <c r="H26" s="25">
        <v>20</v>
      </c>
    </row>
    <row r="27" spans="2:13" x14ac:dyDescent="0.3">
      <c r="B27" s="23">
        <v>24</v>
      </c>
      <c r="C27" s="24">
        <v>20</v>
      </c>
      <c r="D27" s="24">
        <v>45</v>
      </c>
      <c r="E27" s="24">
        <f t="shared" si="0"/>
        <v>0.44444444444444442</v>
      </c>
      <c r="F27" s="24">
        <f t="shared" si="1"/>
        <v>5.3592727015209586E-8</v>
      </c>
      <c r="G27" s="24">
        <f t="shared" si="2"/>
        <v>1.1441778830342589E-8</v>
      </c>
      <c r="H27" s="25">
        <v>21</v>
      </c>
    </row>
    <row r="28" spans="2:13" x14ac:dyDescent="0.3">
      <c r="B28" s="23">
        <v>25</v>
      </c>
      <c r="C28" s="24">
        <v>20</v>
      </c>
      <c r="D28" s="24">
        <v>45</v>
      </c>
      <c r="E28" s="24">
        <f t="shared" si="0"/>
        <v>0.44444444444444442</v>
      </c>
      <c r="F28" s="24">
        <f t="shared" si="1"/>
        <v>2.3818989784537592E-8</v>
      </c>
      <c r="G28" s="24">
        <f t="shared" si="2"/>
        <v>5.0852350357078172E-9</v>
      </c>
      <c r="H28" s="25">
        <v>22</v>
      </c>
    </row>
    <row r="29" spans="2:13" x14ac:dyDescent="0.3">
      <c r="B29" s="23">
        <v>26</v>
      </c>
      <c r="C29" s="24">
        <v>20</v>
      </c>
      <c r="D29" s="24">
        <v>45</v>
      </c>
      <c r="E29" s="24">
        <f t="shared" si="0"/>
        <v>0.44444444444444442</v>
      </c>
      <c r="F29" s="24">
        <f t="shared" si="1"/>
        <v>1.0586217682016708E-8</v>
      </c>
      <c r="G29" s="24">
        <f t="shared" si="2"/>
        <v>2.2601044603145856E-9</v>
      </c>
      <c r="H29" s="25">
        <v>23</v>
      </c>
    </row>
    <row r="30" spans="2:13" x14ac:dyDescent="0.3">
      <c r="B30" s="23">
        <v>27</v>
      </c>
      <c r="C30" s="24">
        <v>20</v>
      </c>
      <c r="D30" s="24">
        <v>45</v>
      </c>
      <c r="E30" s="24">
        <f t="shared" si="0"/>
        <v>0.44444444444444442</v>
      </c>
      <c r="F30" s="24">
        <f t="shared" si="1"/>
        <v>4.7049856364518695E-9</v>
      </c>
      <c r="G30" s="24">
        <f t="shared" si="2"/>
        <v>1.0044908712509267E-9</v>
      </c>
      <c r="H30" s="25">
        <v>24</v>
      </c>
    </row>
    <row r="31" spans="2:13" x14ac:dyDescent="0.3">
      <c r="B31" s="23">
        <v>28</v>
      </c>
      <c r="C31" s="24">
        <v>20</v>
      </c>
      <c r="D31" s="24">
        <v>45</v>
      </c>
      <c r="E31" s="24">
        <f t="shared" si="0"/>
        <v>0.44444444444444442</v>
      </c>
      <c r="F31" s="24">
        <f t="shared" si="1"/>
        <v>2.0911047273119419E-9</v>
      </c>
      <c r="G31" s="24">
        <f t="shared" si="2"/>
        <v>4.4644038722263407E-10</v>
      </c>
      <c r="H31" s="25">
        <v>25</v>
      </c>
    </row>
    <row r="32" spans="2:13" x14ac:dyDescent="0.3">
      <c r="B32" s="23">
        <v>29</v>
      </c>
      <c r="C32" s="24">
        <v>20</v>
      </c>
      <c r="D32" s="24">
        <v>45</v>
      </c>
      <c r="E32" s="24">
        <f t="shared" si="0"/>
        <v>0.44444444444444442</v>
      </c>
      <c r="F32" s="24">
        <f t="shared" si="1"/>
        <v>9.2937987880530742E-10</v>
      </c>
      <c r="G32" s="24">
        <f t="shared" si="2"/>
        <v>1.9841794987672625E-10</v>
      </c>
      <c r="H32" s="25">
        <v>26</v>
      </c>
    </row>
    <row r="33" spans="2:8" x14ac:dyDescent="0.3">
      <c r="B33" s="23">
        <v>30</v>
      </c>
      <c r="C33" s="24">
        <v>20</v>
      </c>
      <c r="D33" s="24">
        <v>45</v>
      </c>
      <c r="E33" s="24">
        <f t="shared" si="0"/>
        <v>0.44444444444444442</v>
      </c>
      <c r="F33" s="24">
        <f t="shared" si="1"/>
        <v>4.1305772391346995E-10</v>
      </c>
      <c r="G33" s="24">
        <f t="shared" si="2"/>
        <v>8.8185755500767214E-11</v>
      </c>
      <c r="H33" s="25">
        <v>27</v>
      </c>
    </row>
    <row r="34" spans="2:8" x14ac:dyDescent="0.3">
      <c r="B34" s="23">
        <v>31</v>
      </c>
      <c r="C34" s="24">
        <v>20</v>
      </c>
      <c r="D34" s="24">
        <v>45</v>
      </c>
      <c r="E34" s="24">
        <f t="shared" si="0"/>
        <v>0.44444444444444442</v>
      </c>
      <c r="F34" s="24">
        <f t="shared" si="1"/>
        <v>1.8358121062820884E-10</v>
      </c>
      <c r="G34" s="24">
        <f t="shared" si="2"/>
        <v>3.9193669111452093E-11</v>
      </c>
      <c r="H34" s="25">
        <v>28</v>
      </c>
    </row>
    <row r="35" spans="2:8" x14ac:dyDescent="0.3">
      <c r="B35" s="23">
        <v>32</v>
      </c>
      <c r="C35" s="24">
        <v>20</v>
      </c>
      <c r="D35" s="24">
        <v>45</v>
      </c>
      <c r="E35" s="24">
        <f t="shared" si="0"/>
        <v>0.44444444444444442</v>
      </c>
      <c r="F35" s="24">
        <f t="shared" si="1"/>
        <v>8.1591649168092821E-11</v>
      </c>
      <c r="G35" s="24">
        <f t="shared" si="2"/>
        <v>1.7419408493978707E-11</v>
      </c>
      <c r="H35" s="25">
        <v>29</v>
      </c>
    </row>
    <row r="36" spans="2:8" x14ac:dyDescent="0.3">
      <c r="B36" s="23">
        <v>33</v>
      </c>
      <c r="C36" s="24">
        <v>20</v>
      </c>
      <c r="D36" s="24">
        <v>45</v>
      </c>
      <c r="E36" s="24">
        <f t="shared" si="0"/>
        <v>0.44444444444444442</v>
      </c>
      <c r="F36" s="24">
        <f t="shared" si="1"/>
        <v>3.6262955185819028E-11</v>
      </c>
      <c r="G36" s="24">
        <f t="shared" si="2"/>
        <v>7.7419593306572028E-12</v>
      </c>
      <c r="H36" s="25">
        <v>30</v>
      </c>
    </row>
    <row r="37" spans="2:8" x14ac:dyDescent="0.3">
      <c r="B37" s="23">
        <v>34</v>
      </c>
      <c r="C37" s="24">
        <v>20</v>
      </c>
      <c r="D37" s="24">
        <v>45</v>
      </c>
      <c r="E37" s="24">
        <f t="shared" si="0"/>
        <v>0.44444444444444442</v>
      </c>
      <c r="F37" s="24">
        <f t="shared" si="1"/>
        <v>1.6116868971475123E-11</v>
      </c>
      <c r="G37" s="24">
        <f t="shared" si="2"/>
        <v>3.4408708136254234E-12</v>
      </c>
      <c r="H37" s="25">
        <v>31</v>
      </c>
    </row>
    <row r="38" spans="2:8" x14ac:dyDescent="0.3">
      <c r="B38" s="23">
        <v>35</v>
      </c>
      <c r="C38" s="24">
        <v>20</v>
      </c>
      <c r="D38" s="24">
        <v>45</v>
      </c>
      <c r="E38" s="24">
        <f t="shared" si="0"/>
        <v>0.44444444444444442</v>
      </c>
      <c r="F38" s="24">
        <f t="shared" si="1"/>
        <v>7.1630528762111652E-12</v>
      </c>
      <c r="G38" s="24">
        <f t="shared" si="2"/>
        <v>1.5292759171668547E-12</v>
      </c>
      <c r="H38" s="25">
        <v>32</v>
      </c>
    </row>
    <row r="39" spans="2:8" x14ac:dyDescent="0.3">
      <c r="B39" s="23">
        <v>36</v>
      </c>
      <c r="C39" s="24">
        <v>20</v>
      </c>
      <c r="D39" s="24">
        <v>45</v>
      </c>
      <c r="E39" s="24">
        <f t="shared" si="0"/>
        <v>0.44444444444444442</v>
      </c>
      <c r="F39" s="24">
        <f t="shared" si="1"/>
        <v>3.1835790560938512E-12</v>
      </c>
      <c r="G39" s="24">
        <f t="shared" si="2"/>
        <v>6.7967818540749099E-13</v>
      </c>
      <c r="H39" s="25">
        <v>33</v>
      </c>
    </row>
    <row r="40" spans="2:8" x14ac:dyDescent="0.3">
      <c r="B40" s="23">
        <v>37</v>
      </c>
      <c r="C40" s="24">
        <v>20</v>
      </c>
      <c r="D40" s="24">
        <v>45</v>
      </c>
      <c r="E40" s="24">
        <f t="shared" si="0"/>
        <v>0.44444444444444442</v>
      </c>
      <c r="F40" s="24">
        <f t="shared" si="1"/>
        <v>1.4149240249306005E-12</v>
      </c>
      <c r="G40" s="24">
        <f t="shared" si="2"/>
        <v>3.0207919351444043E-13</v>
      </c>
      <c r="H40" s="25">
        <v>34</v>
      </c>
    </row>
    <row r="41" spans="2:8" x14ac:dyDescent="0.3">
      <c r="B41" s="23">
        <v>38</v>
      </c>
      <c r="C41" s="24">
        <v>20</v>
      </c>
      <c r="D41" s="24">
        <v>45</v>
      </c>
      <c r="E41" s="24">
        <f t="shared" si="0"/>
        <v>0.44444444444444442</v>
      </c>
      <c r="F41" s="24">
        <f t="shared" si="1"/>
        <v>6.2885512219137802E-13</v>
      </c>
      <c r="G41" s="24">
        <f t="shared" si="2"/>
        <v>1.342574193397513E-13</v>
      </c>
      <c r="H41" s="25">
        <v>35</v>
      </c>
    </row>
    <row r="42" spans="2:8" x14ac:dyDescent="0.3">
      <c r="B42" s="23">
        <v>39</v>
      </c>
      <c r="C42" s="24">
        <v>20</v>
      </c>
      <c r="D42" s="24">
        <v>45</v>
      </c>
      <c r="E42" s="24">
        <f t="shared" si="0"/>
        <v>0.44444444444444442</v>
      </c>
      <c r="F42" s="24">
        <f t="shared" si="1"/>
        <v>2.7949116541839021E-13</v>
      </c>
      <c r="G42" s="24">
        <f t="shared" si="2"/>
        <v>5.9669964151000567E-14</v>
      </c>
      <c r="H42" s="25">
        <v>36</v>
      </c>
    </row>
    <row r="43" spans="2:8" x14ac:dyDescent="0.3">
      <c r="B43" s="23">
        <v>40</v>
      </c>
      <c r="C43" s="24">
        <v>20</v>
      </c>
      <c r="D43" s="24">
        <v>45</v>
      </c>
      <c r="E43" s="24">
        <f t="shared" si="0"/>
        <v>0.44444444444444442</v>
      </c>
      <c r="F43" s="24">
        <f t="shared" si="1"/>
        <v>1.2421829574150674E-13</v>
      </c>
      <c r="G43" s="24">
        <f t="shared" si="2"/>
        <v>2.6519984067111363E-14</v>
      </c>
      <c r="H43" s="25">
        <v>37</v>
      </c>
    </row>
    <row r="44" spans="2:8" x14ac:dyDescent="0.3">
      <c r="B44" s="23">
        <v>41</v>
      </c>
      <c r="C44" s="24">
        <v>20</v>
      </c>
      <c r="D44" s="24">
        <v>45</v>
      </c>
      <c r="E44" s="24">
        <f t="shared" si="0"/>
        <v>0.44444444444444442</v>
      </c>
      <c r="F44" s="24">
        <f t="shared" si="1"/>
        <v>5.5208131440669662E-14</v>
      </c>
      <c r="G44" s="24">
        <f t="shared" si="2"/>
        <v>1.1786659585382827E-14</v>
      </c>
      <c r="H44" s="25">
        <v>38</v>
      </c>
    </row>
    <row r="45" spans="2:8" x14ac:dyDescent="0.3">
      <c r="B45" s="23">
        <v>42</v>
      </c>
      <c r="C45" s="24">
        <v>20</v>
      </c>
      <c r="D45" s="24">
        <v>45</v>
      </c>
      <c r="E45" s="24">
        <f t="shared" si="0"/>
        <v>0.44444444444444442</v>
      </c>
      <c r="F45" s="24">
        <f t="shared" si="1"/>
        <v>2.4536947306964294E-14</v>
      </c>
      <c r="G45" s="24">
        <f t="shared" si="2"/>
        <v>5.2385153712812567E-15</v>
      </c>
      <c r="H45" s="25">
        <v>39</v>
      </c>
    </row>
    <row r="46" spans="2:8" x14ac:dyDescent="0.3">
      <c r="B46" s="23">
        <v>43</v>
      </c>
      <c r="C46" s="24">
        <v>20</v>
      </c>
      <c r="D46" s="24">
        <v>45</v>
      </c>
      <c r="E46" s="24">
        <f t="shared" si="0"/>
        <v>0.44444444444444442</v>
      </c>
      <c r="F46" s="24">
        <f t="shared" si="1"/>
        <v>1.0905309914206353E-14</v>
      </c>
      <c r="G46" s="24">
        <f t="shared" si="2"/>
        <v>2.3282290539027806E-15</v>
      </c>
      <c r="H46" s="25">
        <v>40</v>
      </c>
    </row>
    <row r="47" spans="2:8" x14ac:dyDescent="0.3">
      <c r="B47" s="23">
        <v>44</v>
      </c>
      <c r="C47" s="24">
        <v>20</v>
      </c>
      <c r="D47" s="24">
        <v>45</v>
      </c>
      <c r="E47" s="24">
        <f t="shared" si="0"/>
        <v>0.44444444444444442</v>
      </c>
      <c r="F47" s="24">
        <f t="shared" si="1"/>
        <v>4.8468044063139344E-15</v>
      </c>
      <c r="G47" s="24">
        <f t="shared" si="2"/>
        <v>1.0347684684012358E-15</v>
      </c>
      <c r="H47" s="25">
        <v>41</v>
      </c>
    </row>
    <row r="48" spans="2:8" x14ac:dyDescent="0.3">
      <c r="B48" s="23">
        <v>45</v>
      </c>
      <c r="C48" s="24">
        <v>20</v>
      </c>
      <c r="D48" s="24">
        <v>45</v>
      </c>
      <c r="E48" s="24">
        <f t="shared" si="0"/>
        <v>0.44444444444444442</v>
      </c>
      <c r="F48" s="24">
        <f t="shared" si="1"/>
        <v>2.1541352916950818E-15</v>
      </c>
      <c r="G48" s="24">
        <f t="shared" si="2"/>
        <v>4.5989709706721589E-16</v>
      </c>
      <c r="H48" s="25">
        <v>42</v>
      </c>
    </row>
    <row r="49" spans="2:8" x14ac:dyDescent="0.3">
      <c r="B49" s="23">
        <v>46</v>
      </c>
      <c r="C49" s="24">
        <v>20</v>
      </c>
      <c r="D49" s="24">
        <v>45</v>
      </c>
      <c r="E49" s="24">
        <f t="shared" si="0"/>
        <v>0.44444444444444442</v>
      </c>
      <c r="F49" s="24">
        <f t="shared" si="1"/>
        <v>9.5739346297559194E-16</v>
      </c>
      <c r="G49" s="24">
        <f t="shared" si="2"/>
        <v>2.0439870980765152E-16</v>
      </c>
      <c r="H49" s="25">
        <v>43</v>
      </c>
    </row>
    <row r="50" spans="2:8" x14ac:dyDescent="0.3">
      <c r="B50" s="23">
        <v>47</v>
      </c>
      <c r="C50" s="24">
        <v>20</v>
      </c>
      <c r="D50" s="24">
        <v>45</v>
      </c>
      <c r="E50" s="24">
        <f t="shared" si="0"/>
        <v>0.44444444444444442</v>
      </c>
      <c r="F50" s="24">
        <f t="shared" si="1"/>
        <v>4.2550820576692975E-16</v>
      </c>
      <c r="G50" s="24">
        <f t="shared" si="2"/>
        <v>9.0843871025622894E-17</v>
      </c>
      <c r="H50" s="25">
        <v>44</v>
      </c>
    </row>
    <row r="51" spans="2:8" x14ac:dyDescent="0.3">
      <c r="B51" s="23">
        <v>48</v>
      </c>
      <c r="C51" s="24">
        <v>20</v>
      </c>
      <c r="D51" s="24">
        <v>45</v>
      </c>
      <c r="E51" s="24">
        <f t="shared" si="0"/>
        <v>0.44444444444444442</v>
      </c>
      <c r="F51" s="24">
        <f t="shared" si="1"/>
        <v>1.8911475811863543E-16</v>
      </c>
      <c r="G51" s="24">
        <f t="shared" si="2"/>
        <v>4.0375053789165729E-17</v>
      </c>
      <c r="H51" s="25">
        <v>45</v>
      </c>
    </row>
    <row r="52" spans="2:8" x14ac:dyDescent="0.3">
      <c r="B52" s="23">
        <v>49</v>
      </c>
      <c r="C52" s="24">
        <v>20</v>
      </c>
      <c r="D52" s="24">
        <v>45</v>
      </c>
      <c r="E52" s="24">
        <f t="shared" si="0"/>
        <v>0.44444444444444442</v>
      </c>
      <c r="F52" s="24">
        <f t="shared" si="1"/>
        <v>8.4051003608282405E-17</v>
      </c>
      <c r="G52" s="24">
        <f t="shared" si="2"/>
        <v>1.7944468350740321E-17</v>
      </c>
      <c r="H52" s="25">
        <v>46</v>
      </c>
    </row>
    <row r="53" spans="2:8" x14ac:dyDescent="0.3">
      <c r="B53" s="23">
        <v>50</v>
      </c>
      <c r="C53" s="24">
        <v>20</v>
      </c>
      <c r="D53" s="24">
        <v>45</v>
      </c>
      <c r="E53" s="24">
        <f t="shared" si="0"/>
        <v>0.44444444444444442</v>
      </c>
      <c r="F53" s="24">
        <f t="shared" si="1"/>
        <v>3.7356001603681069E-17</v>
      </c>
      <c r="G53" s="24">
        <f t="shared" si="2"/>
        <v>7.9753192669956982E-18</v>
      </c>
      <c r="H53" s="25">
        <v>47</v>
      </c>
    </row>
    <row r="54" spans="2:8" x14ac:dyDescent="0.3">
      <c r="B54" s="23">
        <v>51</v>
      </c>
      <c r="C54" s="24">
        <v>20</v>
      </c>
      <c r="D54" s="24">
        <v>45</v>
      </c>
      <c r="E54" s="24">
        <f t="shared" si="0"/>
        <v>0.44444444444444442</v>
      </c>
      <c r="F54" s="24">
        <f t="shared" si="1"/>
        <v>1.6602667379413808E-17</v>
      </c>
      <c r="G54" s="24">
        <f t="shared" si="2"/>
        <v>3.5445863408869773E-18</v>
      </c>
      <c r="H54" s="25">
        <v>48</v>
      </c>
    </row>
    <row r="55" spans="2:8" x14ac:dyDescent="0.3">
      <c r="B55" s="23">
        <v>52</v>
      </c>
      <c r="C55" s="24">
        <v>20</v>
      </c>
      <c r="D55" s="24">
        <v>45</v>
      </c>
      <c r="E55" s="24">
        <f t="shared" si="0"/>
        <v>0.44444444444444442</v>
      </c>
      <c r="F55" s="24">
        <f t="shared" si="1"/>
        <v>7.3789632797394695E-18</v>
      </c>
      <c r="G55" s="24">
        <f t="shared" si="2"/>
        <v>1.5753717070608785E-18</v>
      </c>
      <c r="H55" s="25">
        <v>49</v>
      </c>
    </row>
    <row r="56" spans="2:8" x14ac:dyDescent="0.3">
      <c r="B56" s="23">
        <v>53</v>
      </c>
      <c r="C56" s="24">
        <v>20</v>
      </c>
      <c r="D56" s="24">
        <v>45</v>
      </c>
      <c r="E56" s="24">
        <f t="shared" si="0"/>
        <v>0.44444444444444442</v>
      </c>
      <c r="F56" s="24">
        <f t="shared" si="1"/>
        <v>3.2795392354397642E-18</v>
      </c>
      <c r="G56" s="24">
        <f t="shared" si="2"/>
        <v>7.0016520313816826E-19</v>
      </c>
      <c r="H56" s="25">
        <v>50</v>
      </c>
    </row>
    <row r="57" spans="2:8" x14ac:dyDescent="0.3">
      <c r="B57" s="23">
        <v>54</v>
      </c>
      <c r="C57" s="24">
        <v>20</v>
      </c>
      <c r="D57" s="24">
        <v>45</v>
      </c>
      <c r="E57" s="24">
        <f t="shared" si="0"/>
        <v>0.44444444444444442</v>
      </c>
      <c r="F57" s="24">
        <f t="shared" si="1"/>
        <v>1.457572993528784E-18</v>
      </c>
      <c r="G57" s="24">
        <f t="shared" si="2"/>
        <v>3.1118453472807475E-19</v>
      </c>
      <c r="H57" s="25">
        <v>51</v>
      </c>
    </row>
    <row r="58" spans="2:8" x14ac:dyDescent="0.3">
      <c r="B58" s="23">
        <v>55</v>
      </c>
      <c r="C58" s="24">
        <v>20</v>
      </c>
      <c r="D58" s="24">
        <v>45</v>
      </c>
      <c r="E58" s="24">
        <f t="shared" si="0"/>
        <v>0.44444444444444442</v>
      </c>
      <c r="F58" s="24">
        <f t="shared" si="1"/>
        <v>6.4781021934612616E-19</v>
      </c>
      <c r="G58" s="24">
        <f t="shared" si="2"/>
        <v>1.3830423765692208E-19</v>
      </c>
      <c r="H58" s="25">
        <v>52</v>
      </c>
    </row>
    <row r="59" spans="2:8" x14ac:dyDescent="0.3">
      <c r="B59" s="23">
        <v>56</v>
      </c>
      <c r="C59" s="24">
        <v>20</v>
      </c>
      <c r="D59" s="24">
        <v>45</v>
      </c>
      <c r="E59" s="24">
        <f t="shared" si="0"/>
        <v>0.44444444444444442</v>
      </c>
      <c r="F59" s="24">
        <f t="shared" si="1"/>
        <v>2.8791565304272271E-19</v>
      </c>
      <c r="G59" s="24">
        <f t="shared" si="2"/>
        <v>6.1468550069743151E-20</v>
      </c>
      <c r="H59" s="25">
        <v>53</v>
      </c>
    </row>
    <row r="60" spans="2:8" x14ac:dyDescent="0.3">
      <c r="B60" s="23">
        <v>57</v>
      </c>
      <c r="C60" s="24">
        <v>20</v>
      </c>
      <c r="D60" s="24">
        <v>45</v>
      </c>
      <c r="E60" s="24">
        <f t="shared" si="0"/>
        <v>0.44444444444444442</v>
      </c>
      <c r="F60" s="24">
        <f t="shared" si="1"/>
        <v>1.279625124634323E-19</v>
      </c>
      <c r="G60" s="24">
        <f t="shared" si="2"/>
        <v>2.7319355586552506E-20</v>
      </c>
      <c r="H60" s="25">
        <v>54</v>
      </c>
    </row>
    <row r="61" spans="2:8" x14ac:dyDescent="0.3">
      <c r="B61" s="23">
        <v>58</v>
      </c>
      <c r="C61" s="24">
        <v>20</v>
      </c>
      <c r="D61" s="24">
        <v>45</v>
      </c>
      <c r="E61" s="24">
        <f t="shared" si="0"/>
        <v>0.44444444444444442</v>
      </c>
      <c r="F61" s="24">
        <f t="shared" si="1"/>
        <v>5.6872227761525463E-20</v>
      </c>
      <c r="G61" s="24">
        <f t="shared" si="2"/>
        <v>1.2141935816245558E-20</v>
      </c>
      <c r="H61" s="25">
        <v>55</v>
      </c>
    </row>
    <row r="62" spans="2:8" x14ac:dyDescent="0.3">
      <c r="B62" s="23">
        <v>59</v>
      </c>
      <c r="C62" s="24">
        <v>20</v>
      </c>
      <c r="D62" s="24">
        <v>45</v>
      </c>
      <c r="E62" s="24">
        <f t="shared" si="0"/>
        <v>0.44444444444444442</v>
      </c>
      <c r="F62" s="24">
        <f t="shared" si="1"/>
        <v>2.5276545671789094E-20</v>
      </c>
      <c r="G62" s="24">
        <f t="shared" si="2"/>
        <v>5.3964159183313593E-21</v>
      </c>
      <c r="H62" s="25">
        <v>56</v>
      </c>
    </row>
    <row r="63" spans="2:8" x14ac:dyDescent="0.3">
      <c r="B63" s="23">
        <v>60</v>
      </c>
      <c r="C63" s="24">
        <v>20</v>
      </c>
      <c r="D63" s="24">
        <v>45</v>
      </c>
      <c r="E63" s="24">
        <f t="shared" si="0"/>
        <v>0.44444444444444442</v>
      </c>
      <c r="F63" s="24">
        <f t="shared" si="1"/>
        <v>1.123402029857293E-20</v>
      </c>
      <c r="G63" s="24">
        <f t="shared" si="2"/>
        <v>2.3984070748139372E-21</v>
      </c>
      <c r="H63" s="25">
        <v>57</v>
      </c>
    </row>
    <row r="64" spans="2:8" x14ac:dyDescent="0.3">
      <c r="B64" s="23">
        <v>61</v>
      </c>
      <c r="C64" s="24">
        <v>20</v>
      </c>
      <c r="D64" s="24">
        <v>45</v>
      </c>
      <c r="E64" s="24">
        <f t="shared" si="0"/>
        <v>0.44444444444444442</v>
      </c>
      <c r="F64" s="24">
        <f t="shared" si="1"/>
        <v>4.9928979104768578E-21</v>
      </c>
      <c r="G64" s="24">
        <f t="shared" si="2"/>
        <v>1.0659586999173055E-21</v>
      </c>
      <c r="H64" s="25">
        <v>58</v>
      </c>
    </row>
    <row r="65" spans="2:8" x14ac:dyDescent="0.3">
      <c r="B65" s="23">
        <v>62</v>
      </c>
      <c r="C65" s="24">
        <v>20</v>
      </c>
      <c r="D65" s="24">
        <v>45</v>
      </c>
      <c r="E65" s="24">
        <f t="shared" si="0"/>
        <v>0.44444444444444442</v>
      </c>
      <c r="F65" s="24">
        <f t="shared" si="1"/>
        <v>2.2190657379897145E-21</v>
      </c>
      <c r="G65" s="24">
        <f t="shared" si="2"/>
        <v>4.7375942218546908E-22</v>
      </c>
      <c r="H65" s="25">
        <v>59</v>
      </c>
    </row>
    <row r="66" spans="2:8" x14ac:dyDescent="0.3">
      <c r="B66" s="23">
        <v>63</v>
      </c>
      <c r="C66" s="24">
        <v>20</v>
      </c>
      <c r="D66" s="24">
        <v>45</v>
      </c>
      <c r="E66" s="24">
        <f t="shared" si="0"/>
        <v>0.44444444444444442</v>
      </c>
      <c r="F66" s="24">
        <f t="shared" si="1"/>
        <v>9.8625143910653969E-22</v>
      </c>
      <c r="G66" s="24">
        <f t="shared" si="2"/>
        <v>2.1055974319354178E-22</v>
      </c>
      <c r="H66" s="25">
        <v>60</v>
      </c>
    </row>
    <row r="67" spans="2:8" x14ac:dyDescent="0.3">
      <c r="B67" s="23">
        <v>64</v>
      </c>
      <c r="C67" s="24">
        <v>20</v>
      </c>
      <c r="D67" s="24">
        <v>45</v>
      </c>
      <c r="E67" s="24">
        <f t="shared" si="0"/>
        <v>0.44444444444444442</v>
      </c>
      <c r="F67" s="24">
        <f t="shared" si="1"/>
        <v>4.3833397293623983E-22</v>
      </c>
      <c r="G67" s="24">
        <f t="shared" si="2"/>
        <v>9.3582108086018566E-23</v>
      </c>
      <c r="H67" s="25">
        <v>61</v>
      </c>
    </row>
    <row r="68" spans="2:8" x14ac:dyDescent="0.3">
      <c r="B68" s="23">
        <v>65</v>
      </c>
      <c r="C68" s="24">
        <v>20</v>
      </c>
      <c r="D68" s="24">
        <v>45</v>
      </c>
      <c r="E68" s="24">
        <f t="shared" si="0"/>
        <v>0.44444444444444442</v>
      </c>
      <c r="F68" s="24">
        <f t="shared" si="1"/>
        <v>1.9481509908277326E-22</v>
      </c>
      <c r="G68" s="24">
        <f t="shared" si="2"/>
        <v>4.1592048038230471E-23</v>
      </c>
      <c r="H68" s="25">
        <v>62</v>
      </c>
    </row>
    <row r="69" spans="2:8" x14ac:dyDescent="0.3">
      <c r="B69" s="23">
        <v>66</v>
      </c>
      <c r="C69" s="24">
        <v>20</v>
      </c>
      <c r="D69" s="24">
        <v>45</v>
      </c>
      <c r="E69" s="24">
        <f t="shared" ref="E69:E103" si="3">C68/D69</f>
        <v>0.44444444444444442</v>
      </c>
      <c r="F69" s="24">
        <f t="shared" ref="F69:F103" si="4">F68*E69</f>
        <v>8.6584488481232549E-23</v>
      </c>
      <c r="G69" s="24">
        <f t="shared" ref="G69:G103" si="5">$G$3*F69</f>
        <v>1.8485354683657986E-23</v>
      </c>
      <c r="H69" s="25">
        <v>63</v>
      </c>
    </row>
    <row r="70" spans="2:8" x14ac:dyDescent="0.3">
      <c r="B70" s="23">
        <v>67</v>
      </c>
      <c r="C70" s="24">
        <v>20</v>
      </c>
      <c r="D70" s="24">
        <v>45</v>
      </c>
      <c r="E70" s="24">
        <f t="shared" si="3"/>
        <v>0.44444444444444442</v>
      </c>
      <c r="F70" s="24">
        <f t="shared" si="4"/>
        <v>3.84819948805478E-23</v>
      </c>
      <c r="G70" s="24">
        <f t="shared" si="5"/>
        <v>8.215713192736882E-24</v>
      </c>
      <c r="H70" s="25">
        <v>64</v>
      </c>
    </row>
    <row r="71" spans="2:8" x14ac:dyDescent="0.3">
      <c r="B71" s="23">
        <v>68</v>
      </c>
      <c r="C71" s="24">
        <v>20</v>
      </c>
      <c r="D71" s="24">
        <v>45</v>
      </c>
      <c r="E71" s="24">
        <f t="shared" si="3"/>
        <v>0.44444444444444442</v>
      </c>
      <c r="F71" s="24">
        <f t="shared" si="4"/>
        <v>1.7103108835799021E-23</v>
      </c>
      <c r="G71" s="24">
        <f t="shared" si="5"/>
        <v>3.6514280856608367E-24</v>
      </c>
      <c r="H71" s="25">
        <v>65</v>
      </c>
    </row>
    <row r="72" spans="2:8" x14ac:dyDescent="0.3">
      <c r="B72" s="23">
        <v>69</v>
      </c>
      <c r="C72" s="24">
        <v>20</v>
      </c>
      <c r="D72" s="24">
        <v>45</v>
      </c>
      <c r="E72" s="24">
        <f t="shared" si="3"/>
        <v>0.44444444444444442</v>
      </c>
      <c r="F72" s="24">
        <f t="shared" si="4"/>
        <v>7.6013817047995641E-24</v>
      </c>
      <c r="G72" s="24">
        <f t="shared" si="5"/>
        <v>1.6228569269603716E-24</v>
      </c>
      <c r="H72" s="25">
        <v>66</v>
      </c>
    </row>
    <row r="73" spans="2:8" x14ac:dyDescent="0.3">
      <c r="B73" s="23">
        <v>70</v>
      </c>
      <c r="C73" s="24">
        <v>20</v>
      </c>
      <c r="D73" s="24">
        <v>45</v>
      </c>
      <c r="E73" s="24">
        <f t="shared" si="3"/>
        <v>0.44444444444444442</v>
      </c>
      <c r="F73" s="24">
        <f t="shared" si="4"/>
        <v>3.3783918687998058E-24</v>
      </c>
      <c r="G73" s="24">
        <f t="shared" si="5"/>
        <v>7.212697453157206E-25</v>
      </c>
      <c r="H73" s="25">
        <v>67</v>
      </c>
    </row>
    <row r="74" spans="2:8" x14ac:dyDescent="0.3">
      <c r="B74" s="23">
        <v>71</v>
      </c>
      <c r="C74" s="24">
        <v>20</v>
      </c>
      <c r="D74" s="24">
        <v>45</v>
      </c>
      <c r="E74" s="24">
        <f t="shared" si="3"/>
        <v>0.44444444444444442</v>
      </c>
      <c r="F74" s="24">
        <f t="shared" si="4"/>
        <v>1.501507497244358E-24</v>
      </c>
      <c r="G74" s="24">
        <f t="shared" si="5"/>
        <v>3.2056433125143136E-25</v>
      </c>
      <c r="H74" s="25">
        <v>68</v>
      </c>
    </row>
    <row r="75" spans="2:8" x14ac:dyDescent="0.3">
      <c r="B75" s="23">
        <v>72</v>
      </c>
      <c r="C75" s="24">
        <v>20</v>
      </c>
      <c r="D75" s="24">
        <v>45</v>
      </c>
      <c r="E75" s="24">
        <f t="shared" si="3"/>
        <v>0.44444444444444442</v>
      </c>
      <c r="F75" s="24">
        <f t="shared" si="4"/>
        <v>6.6733666544193688E-25</v>
      </c>
      <c r="G75" s="24">
        <f t="shared" si="5"/>
        <v>1.4247303611174726E-25</v>
      </c>
      <c r="H75" s="25">
        <v>69</v>
      </c>
    </row>
    <row r="76" spans="2:8" x14ac:dyDescent="0.3">
      <c r="B76" s="23">
        <v>73</v>
      </c>
      <c r="C76" s="24">
        <v>20</v>
      </c>
      <c r="D76" s="24">
        <v>45</v>
      </c>
      <c r="E76" s="24">
        <f t="shared" si="3"/>
        <v>0.44444444444444442</v>
      </c>
      <c r="F76" s="24">
        <f t="shared" si="4"/>
        <v>2.9659407352974971E-25</v>
      </c>
      <c r="G76" s="24">
        <f t="shared" si="5"/>
        <v>6.332134938299878E-26</v>
      </c>
      <c r="H76" s="25">
        <v>70</v>
      </c>
    </row>
    <row r="77" spans="2:8" x14ac:dyDescent="0.3">
      <c r="B77" s="23">
        <v>74</v>
      </c>
      <c r="C77" s="24">
        <v>20</v>
      </c>
      <c r="D77" s="24">
        <v>45</v>
      </c>
      <c r="E77" s="24">
        <f t="shared" si="3"/>
        <v>0.44444444444444442</v>
      </c>
      <c r="F77" s="24">
        <f t="shared" si="4"/>
        <v>1.3181958823544431E-25</v>
      </c>
      <c r="G77" s="24">
        <f t="shared" si="5"/>
        <v>2.8142821947999456E-26</v>
      </c>
      <c r="H77" s="25">
        <v>71</v>
      </c>
    </row>
    <row r="78" spans="2:8" x14ac:dyDescent="0.3">
      <c r="B78" s="23">
        <v>75</v>
      </c>
      <c r="C78" s="24">
        <v>20</v>
      </c>
      <c r="D78" s="24">
        <v>45</v>
      </c>
      <c r="E78" s="24">
        <f t="shared" si="3"/>
        <v>0.44444444444444442</v>
      </c>
      <c r="F78" s="24">
        <f t="shared" si="4"/>
        <v>5.8586483660197463E-26</v>
      </c>
      <c r="G78" s="24">
        <f t="shared" si="5"/>
        <v>1.2507920865777534E-26</v>
      </c>
      <c r="H78" s="25">
        <v>72</v>
      </c>
    </row>
    <row r="79" spans="2:8" x14ac:dyDescent="0.3">
      <c r="B79" s="23">
        <v>76</v>
      </c>
      <c r="C79" s="24">
        <v>20</v>
      </c>
      <c r="D79" s="24">
        <v>45</v>
      </c>
      <c r="E79" s="24">
        <f t="shared" si="3"/>
        <v>0.44444444444444442</v>
      </c>
      <c r="F79" s="24">
        <f t="shared" si="4"/>
        <v>2.6038437182309985E-26</v>
      </c>
      <c r="G79" s="24">
        <f t="shared" si="5"/>
        <v>5.5590759403455713E-27</v>
      </c>
      <c r="H79" s="25">
        <v>73</v>
      </c>
    </row>
    <row r="80" spans="2:8" x14ac:dyDescent="0.3">
      <c r="B80" s="23">
        <v>77</v>
      </c>
      <c r="C80" s="24">
        <v>20</v>
      </c>
      <c r="D80" s="24">
        <v>45</v>
      </c>
      <c r="E80" s="24">
        <f t="shared" si="3"/>
        <v>0.44444444444444442</v>
      </c>
      <c r="F80" s="24">
        <f t="shared" si="4"/>
        <v>1.1572638747693326E-26</v>
      </c>
      <c r="G80" s="24">
        <f t="shared" si="5"/>
        <v>2.4707004179313648E-27</v>
      </c>
      <c r="H80" s="25">
        <v>74</v>
      </c>
    </row>
    <row r="81" spans="2:8" x14ac:dyDescent="0.3">
      <c r="B81" s="23">
        <v>78</v>
      </c>
      <c r="C81" s="24">
        <v>20</v>
      </c>
      <c r="D81" s="24">
        <v>45</v>
      </c>
      <c r="E81" s="24">
        <f t="shared" si="3"/>
        <v>0.44444444444444442</v>
      </c>
      <c r="F81" s="24">
        <f t="shared" si="4"/>
        <v>5.1433949989748117E-27</v>
      </c>
      <c r="G81" s="24">
        <f t="shared" si="5"/>
        <v>1.0980890746361621E-27</v>
      </c>
      <c r="H81" s="25">
        <v>75</v>
      </c>
    </row>
    <row r="82" spans="2:8" x14ac:dyDescent="0.3">
      <c r="B82" s="23">
        <v>79</v>
      </c>
      <c r="C82" s="24">
        <v>20</v>
      </c>
      <c r="D82" s="24">
        <v>45</v>
      </c>
      <c r="E82" s="24">
        <f t="shared" si="3"/>
        <v>0.44444444444444442</v>
      </c>
      <c r="F82" s="24">
        <f t="shared" si="4"/>
        <v>2.2859533328776941E-27</v>
      </c>
      <c r="G82" s="24">
        <f t="shared" si="5"/>
        <v>4.8803958872718317E-28</v>
      </c>
      <c r="H82" s="25">
        <v>76</v>
      </c>
    </row>
    <row r="83" spans="2:8" x14ac:dyDescent="0.3">
      <c r="B83" s="23">
        <v>80</v>
      </c>
      <c r="C83" s="24">
        <v>20</v>
      </c>
      <c r="D83" s="24">
        <v>45</v>
      </c>
      <c r="E83" s="24">
        <f t="shared" si="3"/>
        <v>0.44444444444444442</v>
      </c>
      <c r="F83" s="24">
        <f t="shared" si="4"/>
        <v>1.0159792590567528E-27</v>
      </c>
      <c r="G83" s="24">
        <f t="shared" si="5"/>
        <v>2.1690648387874807E-28</v>
      </c>
      <c r="H83" s="25">
        <v>77</v>
      </c>
    </row>
    <row r="84" spans="2:8" x14ac:dyDescent="0.3">
      <c r="B84" s="23">
        <v>81</v>
      </c>
      <c r="C84" s="24">
        <v>20</v>
      </c>
      <c r="D84" s="24">
        <v>45</v>
      </c>
      <c r="E84" s="24">
        <f t="shared" si="3"/>
        <v>0.44444444444444442</v>
      </c>
      <c r="F84" s="24">
        <f t="shared" si="4"/>
        <v>4.5154633735855678E-28</v>
      </c>
      <c r="G84" s="24">
        <f t="shared" si="5"/>
        <v>9.6402881723888028E-29</v>
      </c>
      <c r="H84" s="25">
        <v>78</v>
      </c>
    </row>
    <row r="85" spans="2:8" x14ac:dyDescent="0.3">
      <c r="B85" s="23">
        <v>82</v>
      </c>
      <c r="C85" s="24">
        <v>20</v>
      </c>
      <c r="D85" s="24">
        <v>45</v>
      </c>
      <c r="E85" s="24">
        <f t="shared" si="3"/>
        <v>0.44444444444444442</v>
      </c>
      <c r="F85" s="24">
        <f t="shared" si="4"/>
        <v>2.0068726104824745E-28</v>
      </c>
      <c r="G85" s="24">
        <f t="shared" si="5"/>
        <v>4.2845725210616898E-29</v>
      </c>
      <c r="H85" s="25">
        <v>79</v>
      </c>
    </row>
    <row r="86" spans="2:8" x14ac:dyDescent="0.3">
      <c r="B86" s="23">
        <v>83</v>
      </c>
      <c r="C86" s="24">
        <v>20</v>
      </c>
      <c r="D86" s="24">
        <v>45</v>
      </c>
      <c r="E86" s="24">
        <f t="shared" si="3"/>
        <v>0.44444444444444442</v>
      </c>
      <c r="F86" s="24">
        <f t="shared" si="4"/>
        <v>8.9194338243665523E-29</v>
      </c>
      <c r="G86" s="24">
        <f t="shared" si="5"/>
        <v>1.9042544538051953E-29</v>
      </c>
      <c r="H86" s="25">
        <v>80</v>
      </c>
    </row>
    <row r="87" spans="2:8" x14ac:dyDescent="0.3">
      <c r="B87" s="23">
        <v>84</v>
      </c>
      <c r="C87" s="24">
        <v>20</v>
      </c>
      <c r="D87" s="24">
        <v>45</v>
      </c>
      <c r="E87" s="24">
        <f t="shared" si="3"/>
        <v>0.44444444444444442</v>
      </c>
      <c r="F87" s="24">
        <f t="shared" si="4"/>
        <v>3.9641928108295785E-29</v>
      </c>
      <c r="G87" s="24">
        <f t="shared" si="5"/>
        <v>8.463353128023089E-30</v>
      </c>
      <c r="H87" s="25">
        <v>81</v>
      </c>
    </row>
    <row r="88" spans="2:8" x14ac:dyDescent="0.3">
      <c r="B88" s="23">
        <v>85</v>
      </c>
      <c r="C88" s="24">
        <v>20</v>
      </c>
      <c r="D88" s="24">
        <v>45</v>
      </c>
      <c r="E88" s="24">
        <f t="shared" si="3"/>
        <v>0.44444444444444442</v>
      </c>
      <c r="F88" s="24">
        <f t="shared" si="4"/>
        <v>1.7618634714798125E-29</v>
      </c>
      <c r="G88" s="24">
        <f t="shared" si="5"/>
        <v>3.7614902791213726E-30</v>
      </c>
      <c r="H88" s="25">
        <v>82</v>
      </c>
    </row>
    <row r="89" spans="2:8" x14ac:dyDescent="0.3">
      <c r="B89" s="23">
        <v>86</v>
      </c>
      <c r="C89" s="24">
        <v>20</v>
      </c>
      <c r="D89" s="24">
        <v>45</v>
      </c>
      <c r="E89" s="24">
        <f t="shared" si="3"/>
        <v>0.44444444444444442</v>
      </c>
      <c r="F89" s="24">
        <f t="shared" si="4"/>
        <v>7.8305043176880556E-30</v>
      </c>
      <c r="G89" s="24">
        <f t="shared" si="5"/>
        <v>1.6717734573872767E-30</v>
      </c>
      <c r="H89" s="25">
        <v>83</v>
      </c>
    </row>
    <row r="90" spans="2:8" x14ac:dyDescent="0.3">
      <c r="B90" s="23">
        <v>87</v>
      </c>
      <c r="C90" s="24">
        <v>20</v>
      </c>
      <c r="D90" s="24">
        <v>45</v>
      </c>
      <c r="E90" s="24">
        <f t="shared" si="3"/>
        <v>0.44444444444444442</v>
      </c>
      <c r="F90" s="24">
        <f t="shared" si="4"/>
        <v>3.4802241411946914E-30</v>
      </c>
      <c r="G90" s="24">
        <f t="shared" si="5"/>
        <v>7.4301042550545631E-31</v>
      </c>
      <c r="H90" s="25">
        <v>84</v>
      </c>
    </row>
    <row r="91" spans="2:8" x14ac:dyDescent="0.3">
      <c r="B91" s="23">
        <v>88</v>
      </c>
      <c r="C91" s="24">
        <v>20</v>
      </c>
      <c r="D91" s="24">
        <v>45</v>
      </c>
      <c r="E91" s="24">
        <f t="shared" si="3"/>
        <v>0.44444444444444442</v>
      </c>
      <c r="F91" s="24">
        <f t="shared" si="4"/>
        <v>1.5467662849754183E-30</v>
      </c>
      <c r="G91" s="24">
        <f t="shared" si="5"/>
        <v>3.3022685578020278E-31</v>
      </c>
      <c r="H91" s="25">
        <v>85</v>
      </c>
    </row>
    <row r="92" spans="2:8" x14ac:dyDescent="0.3">
      <c r="B92" s="23">
        <v>89</v>
      </c>
      <c r="C92" s="24">
        <v>20</v>
      </c>
      <c r="D92" s="24">
        <v>45</v>
      </c>
      <c r="E92" s="24">
        <f t="shared" si="3"/>
        <v>0.44444444444444442</v>
      </c>
      <c r="F92" s="24">
        <f t="shared" si="4"/>
        <v>6.8745168221129698E-31</v>
      </c>
      <c r="G92" s="24">
        <f t="shared" si="5"/>
        <v>1.4676749145786789E-31</v>
      </c>
      <c r="H92" s="25">
        <v>86</v>
      </c>
    </row>
    <row r="93" spans="2:8" x14ac:dyDescent="0.3">
      <c r="B93" s="23">
        <v>90</v>
      </c>
      <c r="C93" s="24">
        <v>20</v>
      </c>
      <c r="D93" s="24">
        <v>45</v>
      </c>
      <c r="E93" s="24">
        <f t="shared" si="3"/>
        <v>0.44444444444444442</v>
      </c>
      <c r="F93" s="24">
        <f t="shared" si="4"/>
        <v>3.0553408098279864E-31</v>
      </c>
      <c r="G93" s="24">
        <f t="shared" si="5"/>
        <v>6.5229996203496842E-32</v>
      </c>
      <c r="H93" s="25">
        <v>87</v>
      </c>
    </row>
    <row r="94" spans="2:8" x14ac:dyDescent="0.3">
      <c r="B94" s="23">
        <v>91</v>
      </c>
      <c r="C94" s="24">
        <v>20</v>
      </c>
      <c r="D94" s="24">
        <v>45</v>
      </c>
      <c r="E94" s="24">
        <f t="shared" si="3"/>
        <v>0.44444444444444442</v>
      </c>
      <c r="F94" s="24">
        <f t="shared" si="4"/>
        <v>1.3579292488124384E-31</v>
      </c>
      <c r="G94" s="24">
        <f t="shared" si="5"/>
        <v>2.8991109423776371E-32</v>
      </c>
      <c r="H94" s="25">
        <v>88</v>
      </c>
    </row>
    <row r="95" spans="2:8" x14ac:dyDescent="0.3">
      <c r="B95" s="23">
        <v>92</v>
      </c>
      <c r="C95" s="24">
        <v>20</v>
      </c>
      <c r="D95" s="24">
        <v>45</v>
      </c>
      <c r="E95" s="24">
        <f t="shared" si="3"/>
        <v>0.44444444444444442</v>
      </c>
      <c r="F95" s="24">
        <f t="shared" si="4"/>
        <v>6.0352411058330595E-32</v>
      </c>
      <c r="G95" s="24">
        <f t="shared" si="5"/>
        <v>1.2884937521678389E-32</v>
      </c>
      <c r="H95" s="25">
        <v>89</v>
      </c>
    </row>
    <row r="96" spans="2:8" x14ac:dyDescent="0.3">
      <c r="B96" s="23">
        <v>93</v>
      </c>
      <c r="C96" s="24">
        <v>20</v>
      </c>
      <c r="D96" s="24">
        <v>45</v>
      </c>
      <c r="E96" s="24">
        <f t="shared" si="3"/>
        <v>0.44444444444444442</v>
      </c>
      <c r="F96" s="24">
        <f t="shared" si="4"/>
        <v>2.6823293803702487E-32</v>
      </c>
      <c r="G96" s="24">
        <f t="shared" si="5"/>
        <v>5.7266388985237281E-33</v>
      </c>
      <c r="H96" s="25">
        <v>90</v>
      </c>
    </row>
    <row r="97" spans="2:8" x14ac:dyDescent="0.3">
      <c r="B97" s="23">
        <v>94</v>
      </c>
      <c r="C97" s="24">
        <v>20</v>
      </c>
      <c r="D97" s="24">
        <v>45</v>
      </c>
      <c r="E97" s="24">
        <f t="shared" si="3"/>
        <v>0.44444444444444442</v>
      </c>
      <c r="F97" s="24">
        <f t="shared" si="4"/>
        <v>1.1921463912756661E-32</v>
      </c>
      <c r="G97" s="24">
        <f t="shared" si="5"/>
        <v>2.5451728437883237E-33</v>
      </c>
      <c r="H97" s="25">
        <v>91</v>
      </c>
    </row>
    <row r="98" spans="2:8" x14ac:dyDescent="0.3">
      <c r="B98" s="23">
        <v>95</v>
      </c>
      <c r="C98" s="24">
        <v>20</v>
      </c>
      <c r="D98" s="24">
        <v>45</v>
      </c>
      <c r="E98" s="24">
        <f t="shared" si="3"/>
        <v>0.44444444444444442</v>
      </c>
      <c r="F98" s="24">
        <f t="shared" si="4"/>
        <v>5.2984284056696268E-33</v>
      </c>
      <c r="G98" s="24">
        <f t="shared" si="5"/>
        <v>1.1311879305725883E-33</v>
      </c>
      <c r="H98" s="25">
        <v>92</v>
      </c>
    </row>
    <row r="99" spans="2:8" x14ac:dyDescent="0.3">
      <c r="B99" s="23">
        <v>96</v>
      </c>
      <c r="C99" s="24">
        <v>20</v>
      </c>
      <c r="D99" s="24">
        <v>45</v>
      </c>
      <c r="E99" s="24">
        <f t="shared" si="3"/>
        <v>0.44444444444444442</v>
      </c>
      <c r="F99" s="24">
        <f t="shared" si="4"/>
        <v>2.3548570691865006E-33</v>
      </c>
      <c r="G99" s="24">
        <f t="shared" si="5"/>
        <v>5.0275019136559475E-34</v>
      </c>
      <c r="H99" s="25">
        <v>93</v>
      </c>
    </row>
    <row r="100" spans="2:8" x14ac:dyDescent="0.3">
      <c r="B100" s="23">
        <v>97</v>
      </c>
      <c r="C100" s="24">
        <v>20</v>
      </c>
      <c r="D100" s="24">
        <v>45</v>
      </c>
      <c r="E100" s="24">
        <f t="shared" si="3"/>
        <v>0.44444444444444442</v>
      </c>
      <c r="F100" s="24">
        <f t="shared" si="4"/>
        <v>1.0466031418606669E-33</v>
      </c>
      <c r="G100" s="24">
        <f t="shared" si="5"/>
        <v>2.2344452949581989E-34</v>
      </c>
      <c r="H100" s="25">
        <v>94</v>
      </c>
    </row>
    <row r="101" spans="2:8" x14ac:dyDescent="0.3">
      <c r="B101" s="23">
        <v>98</v>
      </c>
      <c r="C101" s="24">
        <v>20</v>
      </c>
      <c r="D101" s="24">
        <v>45</v>
      </c>
      <c r="E101" s="24">
        <f t="shared" si="3"/>
        <v>0.44444444444444442</v>
      </c>
      <c r="F101" s="24">
        <f t="shared" si="4"/>
        <v>4.6515695193807416E-34</v>
      </c>
      <c r="G101" s="24">
        <f t="shared" si="5"/>
        <v>9.9308679775919937E-35</v>
      </c>
      <c r="H101" s="25">
        <v>95</v>
      </c>
    </row>
    <row r="102" spans="2:8" x14ac:dyDescent="0.3">
      <c r="B102" s="23">
        <v>99</v>
      </c>
      <c r="C102" s="24">
        <v>20</v>
      </c>
      <c r="D102" s="24">
        <v>45</v>
      </c>
      <c r="E102" s="24">
        <f t="shared" si="3"/>
        <v>0.44444444444444442</v>
      </c>
      <c r="F102" s="24">
        <f t="shared" si="4"/>
        <v>2.0673642308358851E-34</v>
      </c>
      <c r="G102" s="24">
        <f t="shared" si="5"/>
        <v>4.4137191011519972E-35</v>
      </c>
      <c r="H102" s="25">
        <v>96</v>
      </c>
    </row>
    <row r="103" spans="2:8" ht="15" thickBot="1" x14ac:dyDescent="0.35">
      <c r="B103" s="26">
        <v>100</v>
      </c>
      <c r="C103" s="27"/>
      <c r="D103" s="27">
        <v>45</v>
      </c>
      <c r="E103" s="27">
        <f t="shared" si="3"/>
        <v>0.44444444444444442</v>
      </c>
      <c r="F103" s="27">
        <f t="shared" si="4"/>
        <v>9.1882854703817107E-35</v>
      </c>
      <c r="G103" s="27">
        <f t="shared" si="5"/>
        <v>1.9616529338453318E-35</v>
      </c>
      <c r="H103" s="28">
        <v>97</v>
      </c>
    </row>
    <row r="104" spans="2:8" x14ac:dyDescent="0.3">
      <c r="B104" s="29"/>
      <c r="C104" s="29"/>
      <c r="D104" s="29"/>
      <c r="E104" s="29"/>
      <c r="F104" s="29">
        <f>SUM(F3:F103)</f>
        <v>4.6839506172839487</v>
      </c>
      <c r="G104" s="29">
        <f>SUM(G3:G103)</f>
        <v>1.0000000000000004</v>
      </c>
      <c r="H104" s="29"/>
    </row>
    <row r="105" spans="2:8" x14ac:dyDescent="0.3">
      <c r="B105" s="29"/>
      <c r="C105" s="29"/>
      <c r="D105" s="29"/>
      <c r="E105" s="29"/>
      <c r="F105" s="29"/>
      <c r="G105" s="29"/>
      <c r="H105" s="29"/>
    </row>
    <row r="106" spans="2:8" x14ac:dyDescent="0.3">
      <c r="B106" s="29"/>
      <c r="C106" s="29"/>
      <c r="D106" s="29"/>
      <c r="E106" s="29"/>
      <c r="F106" s="29"/>
      <c r="G106" s="29"/>
      <c r="H106" s="29"/>
    </row>
    <row r="107" spans="2:8" x14ac:dyDescent="0.3">
      <c r="B107" s="29"/>
      <c r="C107" s="29"/>
      <c r="D107" s="29"/>
      <c r="E107" s="29"/>
      <c r="F107" s="29"/>
      <c r="G107" s="29"/>
      <c r="H107" s="29"/>
    </row>
    <row r="108" spans="2:8" x14ac:dyDescent="0.3">
      <c r="B108" s="29"/>
      <c r="C108" s="29"/>
      <c r="D108" s="29"/>
      <c r="E108" s="29"/>
      <c r="F108" s="29"/>
      <c r="G108" s="29"/>
      <c r="H108" s="29"/>
    </row>
    <row r="109" spans="2:8" x14ac:dyDescent="0.3">
      <c r="B109" s="29"/>
      <c r="C109" s="29"/>
      <c r="D109" s="29"/>
      <c r="E109" s="29"/>
      <c r="F109" s="29"/>
      <c r="G109" s="29"/>
      <c r="H109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7E0A-27A5-4063-B5DC-4E9430FFFB12}">
  <dimension ref="B1:V15"/>
  <sheetViews>
    <sheetView showGridLines="0" zoomScale="145" zoomScaleNormal="145" workbookViewId="0">
      <selection activeCell="Q14" sqref="Q14"/>
    </sheetView>
  </sheetViews>
  <sheetFormatPr defaultColWidth="11.5546875" defaultRowHeight="14.4" x14ac:dyDescent="0.3"/>
  <cols>
    <col min="2" max="2" width="7.5546875" bestFit="1" customWidth="1"/>
    <col min="3" max="3" width="4.6640625" bestFit="1" customWidth="1"/>
    <col min="4" max="4" width="4.44140625" bestFit="1" customWidth="1"/>
    <col min="5" max="5" width="6.88671875" customWidth="1"/>
    <col min="6" max="6" width="7.5546875" bestFit="1" customWidth="1"/>
    <col min="7" max="7" width="4.6640625" bestFit="1" customWidth="1"/>
    <col min="8" max="8" width="4.44140625" bestFit="1" customWidth="1"/>
    <col min="9" max="9" width="7.5546875" bestFit="1" customWidth="1"/>
    <col min="10" max="10" width="5.6640625" bestFit="1" customWidth="1"/>
    <col min="11" max="11" width="4.44140625" bestFit="1" customWidth="1"/>
    <col min="12" max="12" width="8.44140625" customWidth="1"/>
    <col min="13" max="13" width="24.33203125" style="35" bestFit="1" customWidth="1"/>
    <col min="14" max="14" width="19.44140625" style="35" bestFit="1" customWidth="1"/>
    <col min="15" max="15" width="4.6640625" style="35" bestFit="1" customWidth="1"/>
    <col min="16" max="16" width="1.6640625" style="35" bestFit="1" customWidth="1"/>
    <col min="17" max="17" width="4.6640625" style="35" bestFit="1" customWidth="1"/>
    <col min="18" max="18" width="1.88671875" style="35" bestFit="1" customWidth="1"/>
    <col min="19" max="19" width="4.6640625" style="35" bestFit="1" customWidth="1"/>
    <col min="20" max="20" width="1.6640625" bestFit="1" customWidth="1"/>
    <col min="21" max="21" width="4.6640625" bestFit="1" customWidth="1"/>
    <col min="22" max="22" width="1.6640625" bestFit="1" customWidth="1"/>
  </cols>
  <sheetData>
    <row r="1" spans="2:22" ht="15" thickBot="1" x14ac:dyDescent="0.35"/>
    <row r="2" spans="2:22" ht="15" thickBot="1" x14ac:dyDescent="0.35">
      <c r="B2" s="92" t="s">
        <v>88</v>
      </c>
      <c r="C2" s="93"/>
      <c r="D2" s="94"/>
      <c r="E2" s="35"/>
      <c r="F2" s="92" t="s">
        <v>73</v>
      </c>
      <c r="G2" s="93"/>
      <c r="H2" s="93"/>
      <c r="I2" s="93"/>
      <c r="J2" s="93"/>
      <c r="K2" s="94"/>
      <c r="M2" s="35" t="s">
        <v>90</v>
      </c>
    </row>
    <row r="3" spans="2:22" ht="15.6" thickTop="1" thickBot="1" x14ac:dyDescent="0.35">
      <c r="B3" s="95" t="s">
        <v>89</v>
      </c>
      <c r="C3" s="96"/>
      <c r="D3" s="101"/>
      <c r="E3" s="35"/>
      <c r="F3" s="95" t="s">
        <v>74</v>
      </c>
      <c r="G3" s="96"/>
      <c r="H3" s="97"/>
      <c r="I3" s="98" t="s">
        <v>75</v>
      </c>
      <c r="J3" s="99"/>
      <c r="K3" s="100"/>
      <c r="M3" s="35" t="s">
        <v>91</v>
      </c>
    </row>
    <row r="4" spans="2:22" ht="15" thickTop="1" x14ac:dyDescent="0.3">
      <c r="B4" s="45" t="s">
        <v>70</v>
      </c>
      <c r="C4" s="46">
        <v>40</v>
      </c>
      <c r="D4" s="47" t="s">
        <v>71</v>
      </c>
      <c r="E4" s="35"/>
      <c r="F4" s="42" t="s">
        <v>70</v>
      </c>
      <c r="G4" s="43">
        <f>0.05*C4</f>
        <v>2</v>
      </c>
      <c r="H4" s="47" t="s">
        <v>71</v>
      </c>
      <c r="I4" s="42" t="s">
        <v>70</v>
      </c>
      <c r="J4" s="43">
        <f>0.95*C4</f>
        <v>38</v>
      </c>
      <c r="K4" s="44" t="s">
        <v>71</v>
      </c>
    </row>
    <row r="5" spans="2:22" ht="15" thickBot="1" x14ac:dyDescent="0.35">
      <c r="B5" s="48" t="s">
        <v>72</v>
      </c>
      <c r="C5" s="49">
        <f>60/4</f>
        <v>15</v>
      </c>
      <c r="D5" s="50" t="s">
        <v>71</v>
      </c>
      <c r="E5" s="35"/>
      <c r="F5" s="48" t="s">
        <v>72</v>
      </c>
      <c r="G5" s="49">
        <v>15</v>
      </c>
      <c r="H5" s="50" t="s">
        <v>71</v>
      </c>
      <c r="I5" s="48" t="s">
        <v>72</v>
      </c>
      <c r="J5" s="49">
        <v>15</v>
      </c>
      <c r="K5" s="50" t="s">
        <v>71</v>
      </c>
      <c r="M5" s="38" t="s">
        <v>94</v>
      </c>
    </row>
    <row r="6" spans="2:22" ht="15" thickTop="1" x14ac:dyDescent="0.3">
      <c r="B6" s="42" t="s">
        <v>77</v>
      </c>
      <c r="C6" s="43"/>
      <c r="D6" s="44"/>
      <c r="E6" s="35"/>
      <c r="F6" s="42" t="s">
        <v>77</v>
      </c>
      <c r="G6" s="58">
        <f>G4/G5</f>
        <v>0.13333333333333333</v>
      </c>
      <c r="H6" s="51"/>
      <c r="I6" s="42" t="s">
        <v>77</v>
      </c>
      <c r="J6" s="43"/>
      <c r="K6" s="44"/>
      <c r="M6" s="59">
        <f>C9*G4/C4</f>
        <v>3.7841832963784183E-2</v>
      </c>
      <c r="N6" s="35" t="s">
        <v>92</v>
      </c>
    </row>
    <row r="7" spans="2:22" x14ac:dyDescent="0.3">
      <c r="B7" s="40" t="s">
        <v>38</v>
      </c>
      <c r="C7" s="57">
        <f>'MM4 Aerolínea'!J3</f>
        <v>5.9866962305986711E-2</v>
      </c>
      <c r="D7" s="41"/>
      <c r="E7" s="35"/>
      <c r="F7" s="40" t="s">
        <v>38</v>
      </c>
      <c r="G7" s="57">
        <f>1-G6</f>
        <v>0.8666666666666667</v>
      </c>
      <c r="H7" s="52"/>
      <c r="I7" s="40" t="s">
        <v>38</v>
      </c>
      <c r="J7" s="58">
        <f>'MM3 Aerolínea'!J3</f>
        <v>4.1387465510850263E-2</v>
      </c>
      <c r="K7" s="41"/>
      <c r="M7" s="59">
        <f>C9*J4/C4</f>
        <v>0.71899482631189948</v>
      </c>
      <c r="N7" s="35" t="s">
        <v>93</v>
      </c>
    </row>
    <row r="8" spans="2:22" x14ac:dyDescent="0.3">
      <c r="B8" s="40" t="s">
        <v>76</v>
      </c>
      <c r="C8" s="57">
        <f>'MM4 Aerolínea'!J4</f>
        <v>3.4235033259423528</v>
      </c>
      <c r="D8" s="41"/>
      <c r="E8" s="35"/>
      <c r="F8" s="40" t="s">
        <v>76</v>
      </c>
      <c r="G8" s="57">
        <f>G6/(1-G6)</f>
        <v>0.15384615384615383</v>
      </c>
      <c r="H8" s="52"/>
      <c r="I8" s="40" t="s">
        <v>76</v>
      </c>
      <c r="J8" s="58">
        <f>'MM3 Aerolínea'!J4</f>
        <v>6.4470972449994584</v>
      </c>
      <c r="K8" s="41"/>
    </row>
    <row r="9" spans="2:22" x14ac:dyDescent="0.3">
      <c r="B9" s="40" t="s">
        <v>78</v>
      </c>
      <c r="C9" s="57">
        <f>'MM4 Aerolínea'!J5</f>
        <v>0.75683665927568367</v>
      </c>
      <c r="D9" s="41"/>
      <c r="E9" s="35"/>
      <c r="F9" s="40" t="s">
        <v>78</v>
      </c>
      <c r="G9" s="57">
        <f>G6^2/(1-G6)</f>
        <v>2.0512820512820513E-2</v>
      </c>
      <c r="H9" s="52"/>
      <c r="I9" s="40" t="s">
        <v>78</v>
      </c>
      <c r="J9" s="58">
        <f>'MM3 Aerolínea'!J5</f>
        <v>3.9137639116706882</v>
      </c>
      <c r="K9" s="41"/>
      <c r="M9" s="38" t="s">
        <v>95</v>
      </c>
    </row>
    <row r="10" spans="2:22" x14ac:dyDescent="0.3">
      <c r="B10" s="40" t="s">
        <v>79</v>
      </c>
      <c r="C10" s="57">
        <f>'MM4 Aerolínea'!J6</f>
        <v>2.6666666666666692</v>
      </c>
      <c r="D10" s="41"/>
      <c r="E10" s="35"/>
      <c r="F10" s="40" t="s">
        <v>79</v>
      </c>
      <c r="G10" s="57">
        <f>G8-G9</f>
        <v>0.1333333333333333</v>
      </c>
      <c r="H10" s="52"/>
      <c r="I10" s="40" t="s">
        <v>79</v>
      </c>
      <c r="J10" s="58">
        <f>'MM3 Aerolínea'!J6</f>
        <v>2.5333333333287702</v>
      </c>
      <c r="K10" s="41"/>
      <c r="M10" s="59">
        <f>G9</f>
        <v>2.0512820512820513E-2</v>
      </c>
      <c r="N10" s="35" t="s">
        <v>92</v>
      </c>
    </row>
    <row r="11" spans="2:22" x14ac:dyDescent="0.3">
      <c r="B11" s="40" t="s">
        <v>80</v>
      </c>
      <c r="C11" s="39">
        <f>'MM4 Aerolínea'!J7</f>
        <v>39.999999999999993</v>
      </c>
      <c r="D11" s="41"/>
      <c r="E11" s="35"/>
      <c r="F11" s="40" t="s">
        <v>80</v>
      </c>
      <c r="G11" s="39">
        <f>G4</f>
        <v>2</v>
      </c>
      <c r="H11" s="52"/>
      <c r="I11" s="40" t="s">
        <v>80</v>
      </c>
      <c r="J11" s="43">
        <f>'MM3 Aerolínea'!J7</f>
        <v>37.999999999931525</v>
      </c>
      <c r="K11" s="41"/>
      <c r="M11" s="59">
        <f>J9</f>
        <v>3.9137639116706882</v>
      </c>
      <c r="N11" s="35" t="s">
        <v>96</v>
      </c>
    </row>
    <row r="12" spans="2:22" x14ac:dyDescent="0.3">
      <c r="B12" s="40" t="s">
        <v>81</v>
      </c>
      <c r="C12" s="57">
        <f>'MM4 Aerolínea'!J8</f>
        <v>5.1352549889135304</v>
      </c>
      <c r="D12" s="41" t="s">
        <v>87</v>
      </c>
      <c r="E12" s="35"/>
      <c r="F12" s="40" t="s">
        <v>81</v>
      </c>
      <c r="G12" s="57">
        <f>G8/G11*60</f>
        <v>4.615384615384615</v>
      </c>
      <c r="H12" s="41" t="s">
        <v>87</v>
      </c>
      <c r="I12" s="40" t="s">
        <v>81</v>
      </c>
      <c r="J12" s="58">
        <f>'MM3 Aerolínea'!J8</f>
        <v>10.179627228964856</v>
      </c>
      <c r="K12" s="41" t="s">
        <v>87</v>
      </c>
    </row>
    <row r="13" spans="2:22" x14ac:dyDescent="0.3">
      <c r="B13" s="40" t="s">
        <v>82</v>
      </c>
      <c r="C13" s="57">
        <f>'MM4 Aerolínea'!J9</f>
        <v>1.1352549889135257</v>
      </c>
      <c r="D13" s="41" t="s">
        <v>87</v>
      </c>
      <c r="E13" s="35"/>
      <c r="F13" s="40" t="s">
        <v>82</v>
      </c>
      <c r="G13" s="57">
        <f>G9/G11*60</f>
        <v>0.61538461538461542</v>
      </c>
      <c r="H13" s="41" t="s">
        <v>87</v>
      </c>
      <c r="I13" s="40" t="s">
        <v>82</v>
      </c>
      <c r="J13" s="58">
        <f>'MM3 Aerolínea'!J9</f>
        <v>6.1796272289648542</v>
      </c>
      <c r="K13" s="41" t="s">
        <v>87</v>
      </c>
      <c r="M13" s="38" t="s">
        <v>100</v>
      </c>
    </row>
    <row r="14" spans="2:22" ht="15" thickBot="1" x14ac:dyDescent="0.35">
      <c r="B14" s="53" t="s">
        <v>83</v>
      </c>
      <c r="C14" s="54">
        <f>'MM4 Aerolínea'!J10</f>
        <v>4.0000000000000044</v>
      </c>
      <c r="D14" s="55" t="s">
        <v>87</v>
      </c>
      <c r="E14" s="35"/>
      <c r="F14" s="53" t="s">
        <v>83</v>
      </c>
      <c r="G14" s="54">
        <f>G12-G13</f>
        <v>3.9999999999999996</v>
      </c>
      <c r="H14" s="55" t="s">
        <v>87</v>
      </c>
      <c r="I14" s="53" t="s">
        <v>83</v>
      </c>
      <c r="J14" s="56">
        <f>'MM3 Aerolínea'!J10</f>
        <v>4.0000000000000018</v>
      </c>
      <c r="K14" s="55" t="s">
        <v>87</v>
      </c>
      <c r="M14" s="35" t="s">
        <v>99</v>
      </c>
      <c r="N14" s="60" t="s">
        <v>101</v>
      </c>
      <c r="O14" s="59">
        <f>M11</f>
        <v>3.9137639116706882</v>
      </c>
      <c r="P14" s="35" t="s">
        <v>98</v>
      </c>
      <c r="Q14" s="59">
        <f>M7</f>
        <v>0.71899482631189948</v>
      </c>
      <c r="R14" s="35" t="s">
        <v>97</v>
      </c>
      <c r="S14" s="59">
        <f>M6</f>
        <v>3.7841832963784183E-2</v>
      </c>
      <c r="T14" s="35" t="s">
        <v>98</v>
      </c>
      <c r="U14" s="59">
        <f>M10</f>
        <v>2.0512820512820513E-2</v>
      </c>
      <c r="V14" t="s">
        <v>102</v>
      </c>
    </row>
    <row r="15" spans="2:22" x14ac:dyDescent="0.3">
      <c r="M15" s="35" t="s">
        <v>99</v>
      </c>
      <c r="N15" s="59">
        <f>(M11-M7)/(M6-M10)</f>
        <v>184.35955853797813</v>
      </c>
    </row>
  </sheetData>
  <mergeCells count="5">
    <mergeCell ref="B2:D2"/>
    <mergeCell ref="F3:H3"/>
    <mergeCell ref="I3:K3"/>
    <mergeCell ref="F2:K2"/>
    <mergeCell ref="B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083D-16F9-4A26-9514-55042D3F0743}">
  <dimension ref="A1:K153"/>
  <sheetViews>
    <sheetView topLeftCell="A131" workbookViewId="0">
      <selection activeCell="K1" sqref="A1:K154"/>
    </sheetView>
  </sheetViews>
  <sheetFormatPr defaultColWidth="11.5546875" defaultRowHeight="14.4" x14ac:dyDescent="0.3"/>
  <cols>
    <col min="1" max="3" width="11.44140625" style="35"/>
    <col min="4" max="4" width="16.6640625" style="35" bestFit="1" customWidth="1"/>
    <col min="5" max="5" width="11.44140625" style="35"/>
    <col min="6" max="6" width="14.33203125" style="35" bestFit="1" customWidth="1"/>
    <col min="7" max="11" width="11.44140625" style="35"/>
  </cols>
  <sheetData>
    <row r="1" spans="1:11" x14ac:dyDescent="0.3">
      <c r="A1" s="38" t="s">
        <v>41</v>
      </c>
      <c r="B1" s="38" t="s">
        <v>1</v>
      </c>
      <c r="C1" s="38" t="s">
        <v>42</v>
      </c>
      <c r="D1" s="38" t="s">
        <v>84</v>
      </c>
      <c r="E1" s="38" t="s">
        <v>44</v>
      </c>
      <c r="F1" s="38" t="s">
        <v>85</v>
      </c>
      <c r="G1" s="38" t="s">
        <v>86</v>
      </c>
    </row>
    <row r="2" spans="1:11" x14ac:dyDescent="0.3">
      <c r="A2" s="35">
        <v>0</v>
      </c>
      <c r="B2" s="35">
        <v>40</v>
      </c>
      <c r="C2" s="35">
        <v>0</v>
      </c>
      <c r="E2" s="35">
        <v>1</v>
      </c>
      <c r="F2" s="35">
        <f>E2/$E$153</f>
        <v>5.9866962305986711E-2</v>
      </c>
      <c r="G2" s="35">
        <v>0</v>
      </c>
      <c r="I2" s="35" t="s">
        <v>77</v>
      </c>
    </row>
    <row r="3" spans="1:11" x14ac:dyDescent="0.3">
      <c r="A3" s="35">
        <v>1</v>
      </c>
      <c r="B3" s="35">
        <v>40</v>
      </c>
      <c r="C3" s="35">
        <v>15</v>
      </c>
      <c r="D3" s="35">
        <f>B2/C3</f>
        <v>2.6666666666666665</v>
      </c>
      <c r="E3" s="35">
        <f>D3*E2</f>
        <v>2.6666666666666665</v>
      </c>
      <c r="F3" s="35">
        <f t="shared" ref="F3:F66" si="0">E3/$E$153</f>
        <v>0.15964523281596457</v>
      </c>
      <c r="G3" s="35">
        <v>0</v>
      </c>
      <c r="I3" s="35" t="s">
        <v>38</v>
      </c>
      <c r="J3" s="35">
        <f>F2</f>
        <v>5.9866962305986711E-2</v>
      </c>
    </row>
    <row r="4" spans="1:11" x14ac:dyDescent="0.3">
      <c r="A4" s="35">
        <v>2</v>
      </c>
      <c r="B4" s="35">
        <v>40</v>
      </c>
      <c r="C4" s="35">
        <v>30</v>
      </c>
      <c r="D4" s="35">
        <f t="shared" ref="D4:D67" si="1">B3/C4</f>
        <v>1.3333333333333333</v>
      </c>
      <c r="E4" s="35">
        <f t="shared" ref="E4:E67" si="2">D4*E3</f>
        <v>3.5555555555555554</v>
      </c>
      <c r="F4" s="35">
        <f t="shared" si="0"/>
        <v>0.21286031042128609</v>
      </c>
      <c r="G4" s="35">
        <v>0</v>
      </c>
      <c r="I4" s="35" t="s">
        <v>76</v>
      </c>
      <c r="J4" s="35">
        <f>SUMPRODUCT(A2:A152,F2:F152)</f>
        <v>3.4235033259423528</v>
      </c>
    </row>
    <row r="5" spans="1:11" x14ac:dyDescent="0.3">
      <c r="A5" s="35">
        <v>3</v>
      </c>
      <c r="B5" s="35">
        <v>40</v>
      </c>
      <c r="C5" s="35">
        <v>45</v>
      </c>
      <c r="D5" s="35">
        <f t="shared" si="1"/>
        <v>0.88888888888888884</v>
      </c>
      <c r="E5" s="35">
        <f t="shared" si="2"/>
        <v>3.1604938271604937</v>
      </c>
      <c r="F5" s="35">
        <f t="shared" si="0"/>
        <v>0.18920916481892097</v>
      </c>
      <c r="G5" s="35">
        <v>0</v>
      </c>
      <c r="I5" s="35" t="s">
        <v>78</v>
      </c>
      <c r="J5" s="35">
        <f>SUMPRODUCT(F2:F152,G2:G152)</f>
        <v>0.75683665927568367</v>
      </c>
    </row>
    <row r="6" spans="1:11" x14ac:dyDescent="0.3">
      <c r="A6" s="35">
        <v>4</v>
      </c>
      <c r="B6" s="35">
        <v>40</v>
      </c>
      <c r="C6" s="35">
        <v>60</v>
      </c>
      <c r="D6" s="35">
        <f t="shared" si="1"/>
        <v>0.66666666666666663</v>
      </c>
      <c r="E6" s="35">
        <f t="shared" si="2"/>
        <v>2.1069958847736623</v>
      </c>
      <c r="F6" s="35">
        <f t="shared" si="0"/>
        <v>0.12613944321261397</v>
      </c>
      <c r="G6" s="35">
        <v>0</v>
      </c>
      <c r="I6" s="35" t="s">
        <v>79</v>
      </c>
      <c r="J6" s="35">
        <f>J4-J5</f>
        <v>2.6666666666666692</v>
      </c>
    </row>
    <row r="7" spans="1:11" x14ac:dyDescent="0.3">
      <c r="A7" s="35">
        <v>5</v>
      </c>
      <c r="B7" s="35">
        <v>40</v>
      </c>
      <c r="C7" s="35">
        <v>60</v>
      </c>
      <c r="D7" s="35">
        <f t="shared" si="1"/>
        <v>0.66666666666666663</v>
      </c>
      <c r="E7" s="35">
        <f t="shared" si="2"/>
        <v>1.4046639231824414</v>
      </c>
      <c r="F7" s="35">
        <f t="shared" si="0"/>
        <v>8.4092962141742639E-2</v>
      </c>
      <c r="G7" s="35">
        <v>1</v>
      </c>
      <c r="I7" s="35" t="s">
        <v>80</v>
      </c>
      <c r="J7" s="35">
        <f>SUMPRODUCT(F3:F152,C3:C152)</f>
        <v>39.999999999999993</v>
      </c>
      <c r="K7" s="35">
        <f>SUMPRODUCT(B2:B151,F2:F151)</f>
        <v>39.999999999999993</v>
      </c>
    </row>
    <row r="8" spans="1:11" x14ac:dyDescent="0.3">
      <c r="A8" s="35">
        <v>6</v>
      </c>
      <c r="B8" s="35">
        <v>40</v>
      </c>
      <c r="C8" s="35">
        <v>60</v>
      </c>
      <c r="D8" s="35">
        <f t="shared" si="1"/>
        <v>0.66666666666666663</v>
      </c>
      <c r="E8" s="35">
        <f t="shared" si="2"/>
        <v>0.93644261545496088</v>
      </c>
      <c r="F8" s="35">
        <f t="shared" si="0"/>
        <v>5.6061974761161752E-2</v>
      </c>
      <c r="G8" s="35">
        <v>2</v>
      </c>
      <c r="I8" s="35" t="s">
        <v>81</v>
      </c>
      <c r="J8" s="35">
        <f>J4/J7*60</f>
        <v>5.1352549889135304</v>
      </c>
    </row>
    <row r="9" spans="1:11" x14ac:dyDescent="0.3">
      <c r="A9" s="35">
        <v>7</v>
      </c>
      <c r="B9" s="35">
        <v>40</v>
      </c>
      <c r="C9" s="35">
        <v>60</v>
      </c>
      <c r="D9" s="35">
        <f t="shared" si="1"/>
        <v>0.66666666666666663</v>
      </c>
      <c r="E9" s="35">
        <f t="shared" si="2"/>
        <v>0.62429507696997388</v>
      </c>
      <c r="F9" s="35">
        <f t="shared" si="0"/>
        <v>3.7374649840774501E-2</v>
      </c>
      <c r="G9" s="35">
        <v>3</v>
      </c>
      <c r="I9" s="35" t="s">
        <v>82</v>
      </c>
      <c r="J9" s="35">
        <f>J5/J7*60</f>
        <v>1.1352549889135257</v>
      </c>
    </row>
    <row r="10" spans="1:11" x14ac:dyDescent="0.3">
      <c r="A10" s="35">
        <v>8</v>
      </c>
      <c r="B10" s="35">
        <v>40</v>
      </c>
      <c r="C10" s="35">
        <v>60</v>
      </c>
      <c r="D10" s="35">
        <f t="shared" si="1"/>
        <v>0.66666666666666663</v>
      </c>
      <c r="E10" s="35">
        <f t="shared" si="2"/>
        <v>0.41619671797998259</v>
      </c>
      <c r="F10" s="35">
        <f t="shared" si="0"/>
        <v>2.4916433227183E-2</v>
      </c>
      <c r="G10" s="35">
        <v>4</v>
      </c>
      <c r="I10" s="35" t="s">
        <v>83</v>
      </c>
      <c r="J10" s="35">
        <f>J8-J9</f>
        <v>4.0000000000000044</v>
      </c>
    </row>
    <row r="11" spans="1:11" x14ac:dyDescent="0.3">
      <c r="A11" s="35">
        <v>9</v>
      </c>
      <c r="B11" s="35">
        <v>40</v>
      </c>
      <c r="C11" s="35">
        <v>60</v>
      </c>
      <c r="D11" s="35">
        <f t="shared" si="1"/>
        <v>0.66666666666666663</v>
      </c>
      <c r="E11" s="35">
        <f t="shared" si="2"/>
        <v>0.27746447865332169</v>
      </c>
      <c r="F11" s="35">
        <f t="shared" si="0"/>
        <v>1.6610955484788664E-2</v>
      </c>
      <c r="G11" s="35">
        <v>5</v>
      </c>
    </row>
    <row r="12" spans="1:11" x14ac:dyDescent="0.3">
      <c r="A12" s="35">
        <v>10</v>
      </c>
      <c r="B12" s="35">
        <v>40</v>
      </c>
      <c r="C12" s="35">
        <v>60</v>
      </c>
      <c r="D12" s="35">
        <f t="shared" si="1"/>
        <v>0.66666666666666663</v>
      </c>
      <c r="E12" s="35">
        <f t="shared" si="2"/>
        <v>0.18497631910221446</v>
      </c>
      <c r="F12" s="35">
        <f t="shared" si="0"/>
        <v>1.1073970323192444E-2</v>
      </c>
      <c r="G12" s="35">
        <v>6</v>
      </c>
    </row>
    <row r="13" spans="1:11" x14ac:dyDescent="0.3">
      <c r="A13" s="35">
        <v>11</v>
      </c>
      <c r="B13" s="35">
        <v>40</v>
      </c>
      <c r="C13" s="35">
        <v>60</v>
      </c>
      <c r="D13" s="35">
        <f t="shared" si="1"/>
        <v>0.66666666666666663</v>
      </c>
      <c r="E13" s="35">
        <f t="shared" si="2"/>
        <v>0.12331754606814296</v>
      </c>
      <c r="F13" s="35">
        <f t="shared" si="0"/>
        <v>7.3826468821282945E-3</v>
      </c>
      <c r="G13" s="35">
        <v>7</v>
      </c>
    </row>
    <row r="14" spans="1:11" x14ac:dyDescent="0.3">
      <c r="A14" s="35">
        <v>12</v>
      </c>
      <c r="B14" s="35">
        <v>40</v>
      </c>
      <c r="C14" s="35">
        <v>60</v>
      </c>
      <c r="D14" s="35">
        <f t="shared" si="1"/>
        <v>0.66666666666666663</v>
      </c>
      <c r="E14" s="35">
        <f t="shared" si="2"/>
        <v>8.2211697378761966E-2</v>
      </c>
      <c r="F14" s="35">
        <f t="shared" si="0"/>
        <v>4.9217645880855294E-3</v>
      </c>
      <c r="G14" s="35">
        <v>8</v>
      </c>
    </row>
    <row r="15" spans="1:11" x14ac:dyDescent="0.3">
      <c r="A15" s="35">
        <v>13</v>
      </c>
      <c r="B15" s="35">
        <v>40</v>
      </c>
      <c r="C15" s="35">
        <v>60</v>
      </c>
      <c r="D15" s="35">
        <f t="shared" si="1"/>
        <v>0.66666666666666663</v>
      </c>
      <c r="E15" s="35">
        <f t="shared" si="2"/>
        <v>5.4807798252507978E-2</v>
      </c>
      <c r="F15" s="35">
        <f t="shared" si="0"/>
        <v>3.2811763920570195E-3</v>
      </c>
      <c r="G15" s="35">
        <v>9</v>
      </c>
    </row>
    <row r="16" spans="1:11" x14ac:dyDescent="0.3">
      <c r="A16" s="35">
        <v>14</v>
      </c>
      <c r="B16" s="35">
        <v>40</v>
      </c>
      <c r="C16" s="35">
        <v>60</v>
      </c>
      <c r="D16" s="35">
        <f t="shared" si="1"/>
        <v>0.66666666666666663</v>
      </c>
      <c r="E16" s="35">
        <f t="shared" si="2"/>
        <v>3.6538532168338647E-2</v>
      </c>
      <c r="F16" s="35">
        <f t="shared" si="0"/>
        <v>2.1874509280380128E-3</v>
      </c>
      <c r="G16" s="35">
        <v>10</v>
      </c>
    </row>
    <row r="17" spans="1:7" x14ac:dyDescent="0.3">
      <c r="A17" s="35">
        <v>15</v>
      </c>
      <c r="B17" s="35">
        <v>40</v>
      </c>
      <c r="C17" s="35">
        <v>60</v>
      </c>
      <c r="D17" s="35">
        <f t="shared" si="1"/>
        <v>0.66666666666666663</v>
      </c>
      <c r="E17" s="35">
        <f t="shared" si="2"/>
        <v>2.4359021445559098E-2</v>
      </c>
      <c r="F17" s="35">
        <f t="shared" si="0"/>
        <v>1.4583006186920085E-3</v>
      </c>
      <c r="G17" s="35">
        <v>11</v>
      </c>
    </row>
    <row r="18" spans="1:7" x14ac:dyDescent="0.3">
      <c r="A18" s="35">
        <v>16</v>
      </c>
      <c r="B18" s="35">
        <v>40</v>
      </c>
      <c r="C18" s="35">
        <v>60</v>
      </c>
      <c r="D18" s="35">
        <f t="shared" si="1"/>
        <v>0.66666666666666663</v>
      </c>
      <c r="E18" s="35">
        <f t="shared" si="2"/>
        <v>1.6239347630372731E-2</v>
      </c>
      <c r="F18" s="35">
        <f t="shared" si="0"/>
        <v>9.7220041246133895E-4</v>
      </c>
      <c r="G18" s="35">
        <v>12</v>
      </c>
    </row>
    <row r="19" spans="1:7" x14ac:dyDescent="0.3">
      <c r="A19" s="35">
        <v>17</v>
      </c>
      <c r="B19" s="35">
        <v>40</v>
      </c>
      <c r="C19" s="35">
        <v>60</v>
      </c>
      <c r="D19" s="35">
        <f t="shared" si="1"/>
        <v>0.66666666666666663</v>
      </c>
      <c r="E19" s="35">
        <f t="shared" si="2"/>
        <v>1.0826231753581821E-2</v>
      </c>
      <c r="F19" s="35">
        <f t="shared" si="0"/>
        <v>6.4813360830755934E-4</v>
      </c>
      <c r="G19" s="35">
        <v>13</v>
      </c>
    </row>
    <row r="20" spans="1:7" x14ac:dyDescent="0.3">
      <c r="A20" s="35">
        <v>18</v>
      </c>
      <c r="B20" s="35">
        <v>40</v>
      </c>
      <c r="C20" s="35">
        <v>60</v>
      </c>
      <c r="D20" s="35">
        <f t="shared" si="1"/>
        <v>0.66666666666666663</v>
      </c>
      <c r="E20" s="35">
        <f t="shared" si="2"/>
        <v>7.2174878357212134E-3</v>
      </c>
      <c r="F20" s="35">
        <f t="shared" si="0"/>
        <v>4.320890722050395E-4</v>
      </c>
      <c r="G20" s="35">
        <v>14</v>
      </c>
    </row>
    <row r="21" spans="1:7" x14ac:dyDescent="0.3">
      <c r="A21" s="35">
        <v>19</v>
      </c>
      <c r="B21" s="35">
        <v>40</v>
      </c>
      <c r="C21" s="35">
        <v>60</v>
      </c>
      <c r="D21" s="35">
        <f t="shared" si="1"/>
        <v>0.66666666666666663</v>
      </c>
      <c r="E21" s="35">
        <f t="shared" si="2"/>
        <v>4.8116585571474756E-3</v>
      </c>
      <c r="F21" s="35">
        <f t="shared" si="0"/>
        <v>2.8805938147002632E-4</v>
      </c>
      <c r="G21" s="35">
        <v>15</v>
      </c>
    </row>
    <row r="22" spans="1:7" x14ac:dyDescent="0.3">
      <c r="A22" s="35">
        <v>20</v>
      </c>
      <c r="B22" s="35">
        <v>40</v>
      </c>
      <c r="C22" s="35">
        <v>60</v>
      </c>
      <c r="D22" s="35">
        <f t="shared" si="1"/>
        <v>0.66666666666666663</v>
      </c>
      <c r="E22" s="35">
        <f t="shared" si="2"/>
        <v>3.2077723714316504E-3</v>
      </c>
      <c r="F22" s="35">
        <f t="shared" si="0"/>
        <v>1.9203958764668424E-4</v>
      </c>
      <c r="G22" s="35">
        <v>16</v>
      </c>
    </row>
    <row r="23" spans="1:7" x14ac:dyDescent="0.3">
      <c r="A23" s="35">
        <v>21</v>
      </c>
      <c r="B23" s="35">
        <v>40</v>
      </c>
      <c r="C23" s="35">
        <v>60</v>
      </c>
      <c r="D23" s="35">
        <f t="shared" si="1"/>
        <v>0.66666666666666663</v>
      </c>
      <c r="E23" s="35">
        <f t="shared" si="2"/>
        <v>2.1385149142877668E-3</v>
      </c>
      <c r="F23" s="35">
        <f t="shared" si="0"/>
        <v>1.2802639176445613E-4</v>
      </c>
      <c r="G23" s="35">
        <v>17</v>
      </c>
    </row>
    <row r="24" spans="1:7" x14ac:dyDescent="0.3">
      <c r="A24" s="35">
        <v>22</v>
      </c>
      <c r="B24" s="35">
        <v>40</v>
      </c>
      <c r="C24" s="35">
        <v>60</v>
      </c>
      <c r="D24" s="35">
        <f t="shared" si="1"/>
        <v>0.66666666666666663</v>
      </c>
      <c r="E24" s="35">
        <f t="shared" si="2"/>
        <v>1.4256766095251778E-3</v>
      </c>
      <c r="F24" s="35">
        <f t="shared" si="0"/>
        <v>8.5350927842970764E-5</v>
      </c>
      <c r="G24" s="35">
        <v>18</v>
      </c>
    </row>
    <row r="25" spans="1:7" x14ac:dyDescent="0.3">
      <c r="A25" s="35">
        <v>23</v>
      </c>
      <c r="B25" s="35">
        <v>40</v>
      </c>
      <c r="C25" s="35">
        <v>60</v>
      </c>
      <c r="D25" s="35">
        <f t="shared" si="1"/>
        <v>0.66666666666666663</v>
      </c>
      <c r="E25" s="35">
        <f t="shared" si="2"/>
        <v>9.5045107301678516E-4</v>
      </c>
      <c r="F25" s="35">
        <f t="shared" si="0"/>
        <v>5.69006185619805E-5</v>
      </c>
      <c r="G25" s="35">
        <v>19</v>
      </c>
    </row>
    <row r="26" spans="1:7" x14ac:dyDescent="0.3">
      <c r="A26" s="35">
        <v>24</v>
      </c>
      <c r="B26" s="35">
        <v>40</v>
      </c>
      <c r="C26" s="35">
        <v>60</v>
      </c>
      <c r="D26" s="35">
        <f t="shared" si="1"/>
        <v>0.66666666666666663</v>
      </c>
      <c r="E26" s="35">
        <f t="shared" si="2"/>
        <v>6.3363404867785677E-4</v>
      </c>
      <c r="F26" s="35">
        <f t="shared" si="0"/>
        <v>3.7933745707987002E-5</v>
      </c>
      <c r="G26" s="35">
        <v>20</v>
      </c>
    </row>
    <row r="27" spans="1:7" x14ac:dyDescent="0.3">
      <c r="A27" s="35">
        <v>25</v>
      </c>
      <c r="B27" s="35">
        <v>40</v>
      </c>
      <c r="C27" s="35">
        <v>60</v>
      </c>
      <c r="D27" s="35">
        <f t="shared" si="1"/>
        <v>0.66666666666666663</v>
      </c>
      <c r="E27" s="35">
        <f t="shared" si="2"/>
        <v>4.2242269911857118E-4</v>
      </c>
      <c r="F27" s="35">
        <f t="shared" si="0"/>
        <v>2.5289163805324669E-5</v>
      </c>
      <c r="G27" s="35">
        <v>21</v>
      </c>
    </row>
    <row r="28" spans="1:7" x14ac:dyDescent="0.3">
      <c r="A28" s="35">
        <v>26</v>
      </c>
      <c r="B28" s="35">
        <v>40</v>
      </c>
      <c r="C28" s="35">
        <v>60</v>
      </c>
      <c r="D28" s="35">
        <f t="shared" si="1"/>
        <v>0.66666666666666663</v>
      </c>
      <c r="E28" s="35">
        <f t="shared" si="2"/>
        <v>2.8161513274571409E-4</v>
      </c>
      <c r="F28" s="35">
        <f t="shared" si="0"/>
        <v>1.6859442536883111E-5</v>
      </c>
      <c r="G28" s="35">
        <v>22</v>
      </c>
    </row>
    <row r="29" spans="1:7" x14ac:dyDescent="0.3">
      <c r="A29" s="35">
        <v>27</v>
      </c>
      <c r="B29" s="35">
        <v>40</v>
      </c>
      <c r="C29" s="35">
        <v>60</v>
      </c>
      <c r="D29" s="35">
        <f t="shared" si="1"/>
        <v>0.66666666666666663</v>
      </c>
      <c r="E29" s="35">
        <f t="shared" si="2"/>
        <v>1.8774342183047605E-4</v>
      </c>
      <c r="F29" s="35">
        <f t="shared" si="0"/>
        <v>1.1239628357922073E-5</v>
      </c>
      <c r="G29" s="35">
        <v>23</v>
      </c>
    </row>
    <row r="30" spans="1:7" x14ac:dyDescent="0.3">
      <c r="A30" s="35">
        <v>28</v>
      </c>
      <c r="B30" s="35">
        <v>40</v>
      </c>
      <c r="C30" s="35">
        <v>60</v>
      </c>
      <c r="D30" s="35">
        <f t="shared" si="1"/>
        <v>0.66666666666666663</v>
      </c>
      <c r="E30" s="35">
        <f t="shared" si="2"/>
        <v>1.2516228122031736E-4</v>
      </c>
      <c r="F30" s="35">
        <f t="shared" si="0"/>
        <v>7.4930855719480481E-6</v>
      </c>
      <c r="G30" s="35">
        <v>24</v>
      </c>
    </row>
    <row r="31" spans="1:7" x14ac:dyDescent="0.3">
      <c r="A31" s="35">
        <v>29</v>
      </c>
      <c r="B31" s="35">
        <v>40</v>
      </c>
      <c r="C31" s="35">
        <v>60</v>
      </c>
      <c r="D31" s="35">
        <f t="shared" si="1"/>
        <v>0.66666666666666663</v>
      </c>
      <c r="E31" s="35">
        <f t="shared" si="2"/>
        <v>8.3441520813544895E-5</v>
      </c>
      <c r="F31" s="35">
        <f t="shared" si="0"/>
        <v>4.9953903812986979E-6</v>
      </c>
      <c r="G31" s="35">
        <v>25</v>
      </c>
    </row>
    <row r="32" spans="1:7" x14ac:dyDescent="0.3">
      <c r="A32" s="35">
        <v>30</v>
      </c>
      <c r="B32" s="35">
        <v>40</v>
      </c>
      <c r="C32" s="35">
        <v>60</v>
      </c>
      <c r="D32" s="35">
        <f t="shared" si="1"/>
        <v>0.66666666666666663</v>
      </c>
      <c r="E32" s="35">
        <f t="shared" si="2"/>
        <v>5.5627680542363261E-5</v>
      </c>
      <c r="F32" s="35">
        <f t="shared" si="0"/>
        <v>3.3302602541991321E-6</v>
      </c>
      <c r="G32" s="35">
        <v>26</v>
      </c>
    </row>
    <row r="33" spans="1:7" x14ac:dyDescent="0.3">
      <c r="A33" s="35">
        <v>31</v>
      </c>
      <c r="B33" s="35">
        <v>40</v>
      </c>
      <c r="C33" s="35">
        <v>60</v>
      </c>
      <c r="D33" s="35">
        <f t="shared" si="1"/>
        <v>0.66666666666666663</v>
      </c>
      <c r="E33" s="35">
        <f t="shared" si="2"/>
        <v>3.7085120361575505E-5</v>
      </c>
      <c r="F33" s="35">
        <f t="shared" si="0"/>
        <v>2.220173502799421E-6</v>
      </c>
      <c r="G33" s="35">
        <v>27</v>
      </c>
    </row>
    <row r="34" spans="1:7" x14ac:dyDescent="0.3">
      <c r="A34" s="35">
        <v>32</v>
      </c>
      <c r="B34" s="35">
        <v>40</v>
      </c>
      <c r="C34" s="35">
        <v>60</v>
      </c>
      <c r="D34" s="35">
        <f t="shared" si="1"/>
        <v>0.66666666666666663</v>
      </c>
      <c r="E34" s="35">
        <f t="shared" si="2"/>
        <v>2.472341357438367E-5</v>
      </c>
      <c r="F34" s="35">
        <f t="shared" si="0"/>
        <v>1.4801156685329475E-6</v>
      </c>
      <c r="G34" s="35">
        <v>28</v>
      </c>
    </row>
    <row r="35" spans="1:7" x14ac:dyDescent="0.3">
      <c r="A35" s="35">
        <v>33</v>
      </c>
      <c r="B35" s="35">
        <v>40</v>
      </c>
      <c r="C35" s="35">
        <v>60</v>
      </c>
      <c r="D35" s="35">
        <f t="shared" si="1"/>
        <v>0.66666666666666663</v>
      </c>
      <c r="E35" s="35">
        <f t="shared" si="2"/>
        <v>1.6482275716255778E-5</v>
      </c>
      <c r="F35" s="35">
        <f t="shared" si="0"/>
        <v>9.8674377902196473E-7</v>
      </c>
      <c r="G35" s="35">
        <v>29</v>
      </c>
    </row>
    <row r="36" spans="1:7" x14ac:dyDescent="0.3">
      <c r="A36" s="35">
        <v>34</v>
      </c>
      <c r="B36" s="35">
        <v>40</v>
      </c>
      <c r="C36" s="35">
        <v>60</v>
      </c>
      <c r="D36" s="35">
        <f t="shared" si="1"/>
        <v>0.66666666666666663</v>
      </c>
      <c r="E36" s="35">
        <f t="shared" si="2"/>
        <v>1.0988183810837184E-5</v>
      </c>
      <c r="F36" s="35">
        <f t="shared" si="0"/>
        <v>6.5782918601464316E-7</v>
      </c>
      <c r="G36" s="35">
        <v>30</v>
      </c>
    </row>
    <row r="37" spans="1:7" x14ac:dyDescent="0.3">
      <c r="A37" s="35">
        <v>35</v>
      </c>
      <c r="B37" s="35">
        <v>40</v>
      </c>
      <c r="C37" s="35">
        <v>60</v>
      </c>
      <c r="D37" s="35">
        <f t="shared" si="1"/>
        <v>0.66666666666666663</v>
      </c>
      <c r="E37" s="35">
        <f t="shared" si="2"/>
        <v>7.3254558738914555E-6</v>
      </c>
      <c r="F37" s="35">
        <f t="shared" si="0"/>
        <v>4.3855279067642873E-7</v>
      </c>
      <c r="G37" s="35">
        <v>31</v>
      </c>
    </row>
    <row r="38" spans="1:7" x14ac:dyDescent="0.3">
      <c r="A38" s="35">
        <v>36</v>
      </c>
      <c r="B38" s="35">
        <v>40</v>
      </c>
      <c r="C38" s="35">
        <v>60</v>
      </c>
      <c r="D38" s="35">
        <f t="shared" si="1"/>
        <v>0.66666666666666663</v>
      </c>
      <c r="E38" s="35">
        <f t="shared" si="2"/>
        <v>4.8836372492609701E-6</v>
      </c>
      <c r="F38" s="35">
        <f t="shared" si="0"/>
        <v>2.9236852711761912E-7</v>
      </c>
      <c r="G38" s="35">
        <v>32</v>
      </c>
    </row>
    <row r="39" spans="1:7" x14ac:dyDescent="0.3">
      <c r="A39" s="35">
        <v>37</v>
      </c>
      <c r="B39" s="35">
        <v>40</v>
      </c>
      <c r="C39" s="35">
        <v>60</v>
      </c>
      <c r="D39" s="35">
        <f t="shared" si="1"/>
        <v>0.66666666666666663</v>
      </c>
      <c r="E39" s="35">
        <f t="shared" si="2"/>
        <v>3.25575816617398E-6</v>
      </c>
      <c r="F39" s="35">
        <f t="shared" si="0"/>
        <v>1.949123514117461E-7</v>
      </c>
      <c r="G39" s="35">
        <v>33</v>
      </c>
    </row>
    <row r="40" spans="1:7" x14ac:dyDescent="0.3">
      <c r="A40" s="35">
        <v>38</v>
      </c>
      <c r="B40" s="35">
        <v>40</v>
      </c>
      <c r="C40" s="35">
        <v>60</v>
      </c>
      <c r="D40" s="35">
        <f t="shared" si="1"/>
        <v>0.66666666666666663</v>
      </c>
      <c r="E40" s="35">
        <f t="shared" si="2"/>
        <v>2.1705054441159864E-6</v>
      </c>
      <c r="F40" s="35">
        <f t="shared" si="0"/>
        <v>1.2994156760783071E-7</v>
      </c>
      <c r="G40" s="35">
        <v>34</v>
      </c>
    </row>
    <row r="41" spans="1:7" x14ac:dyDescent="0.3">
      <c r="A41" s="35">
        <v>39</v>
      </c>
      <c r="B41" s="35">
        <v>40</v>
      </c>
      <c r="C41" s="35">
        <v>60</v>
      </c>
      <c r="D41" s="35">
        <f t="shared" si="1"/>
        <v>0.66666666666666663</v>
      </c>
      <c r="E41" s="35">
        <f t="shared" si="2"/>
        <v>1.4470036294106575E-6</v>
      </c>
      <c r="F41" s="35">
        <f t="shared" si="0"/>
        <v>8.6627711738553792E-8</v>
      </c>
      <c r="G41" s="35">
        <v>35</v>
      </c>
    </row>
    <row r="42" spans="1:7" x14ac:dyDescent="0.3">
      <c r="A42" s="35">
        <v>40</v>
      </c>
      <c r="B42" s="35">
        <v>40</v>
      </c>
      <c r="C42" s="35">
        <v>60</v>
      </c>
      <c r="D42" s="35">
        <f t="shared" si="1"/>
        <v>0.66666666666666663</v>
      </c>
      <c r="E42" s="35">
        <f t="shared" si="2"/>
        <v>9.6466908627377157E-7</v>
      </c>
      <c r="F42" s="35">
        <f t="shared" si="0"/>
        <v>5.7751807825702528E-8</v>
      </c>
      <c r="G42" s="35">
        <v>36</v>
      </c>
    </row>
    <row r="43" spans="1:7" x14ac:dyDescent="0.3">
      <c r="A43" s="35">
        <v>41</v>
      </c>
      <c r="B43" s="35">
        <v>40</v>
      </c>
      <c r="C43" s="35">
        <v>60</v>
      </c>
      <c r="D43" s="35">
        <f t="shared" si="1"/>
        <v>0.66666666666666663</v>
      </c>
      <c r="E43" s="35">
        <f t="shared" si="2"/>
        <v>6.4311272418251435E-7</v>
      </c>
      <c r="F43" s="35">
        <f t="shared" si="0"/>
        <v>3.8501205217135014E-8</v>
      </c>
      <c r="G43" s="35">
        <v>37</v>
      </c>
    </row>
    <row r="44" spans="1:7" x14ac:dyDescent="0.3">
      <c r="A44" s="35">
        <v>42</v>
      </c>
      <c r="B44" s="35">
        <v>40</v>
      </c>
      <c r="C44" s="35">
        <v>60</v>
      </c>
      <c r="D44" s="35">
        <f t="shared" si="1"/>
        <v>0.66666666666666663</v>
      </c>
      <c r="E44" s="35">
        <f t="shared" si="2"/>
        <v>4.2874181612167621E-7</v>
      </c>
      <c r="F44" s="35">
        <f t="shared" si="0"/>
        <v>2.5667470144756675E-8</v>
      </c>
      <c r="G44" s="35">
        <v>38</v>
      </c>
    </row>
    <row r="45" spans="1:7" x14ac:dyDescent="0.3">
      <c r="A45" s="35">
        <v>43</v>
      </c>
      <c r="B45" s="35">
        <v>40</v>
      </c>
      <c r="C45" s="35">
        <v>60</v>
      </c>
      <c r="D45" s="35">
        <f t="shared" si="1"/>
        <v>0.66666666666666663</v>
      </c>
      <c r="E45" s="35">
        <f t="shared" si="2"/>
        <v>2.8582787741445077E-7</v>
      </c>
      <c r="F45" s="35">
        <f t="shared" si="0"/>
        <v>1.7111646763171115E-8</v>
      </c>
      <c r="G45" s="35">
        <v>39</v>
      </c>
    </row>
    <row r="46" spans="1:7" x14ac:dyDescent="0.3">
      <c r="A46" s="35">
        <v>44</v>
      </c>
      <c r="B46" s="35">
        <v>40</v>
      </c>
      <c r="C46" s="35">
        <v>60</v>
      </c>
      <c r="D46" s="35">
        <f t="shared" si="1"/>
        <v>0.66666666666666663</v>
      </c>
      <c r="E46" s="35">
        <f t="shared" si="2"/>
        <v>1.905519182763005E-7</v>
      </c>
      <c r="F46" s="35">
        <f t="shared" si="0"/>
        <v>1.1407764508780742E-8</v>
      </c>
      <c r="G46" s="35">
        <v>40</v>
      </c>
    </row>
    <row r="47" spans="1:7" x14ac:dyDescent="0.3">
      <c r="A47" s="35">
        <v>45</v>
      </c>
      <c r="B47" s="35">
        <v>40</v>
      </c>
      <c r="C47" s="35">
        <v>60</v>
      </c>
      <c r="D47" s="35">
        <f t="shared" si="1"/>
        <v>0.66666666666666663</v>
      </c>
      <c r="E47" s="35">
        <f t="shared" si="2"/>
        <v>1.2703461218420033E-7</v>
      </c>
      <c r="F47" s="35">
        <f t="shared" si="0"/>
        <v>7.6051763391871613E-9</v>
      </c>
      <c r="G47" s="35">
        <v>41</v>
      </c>
    </row>
    <row r="48" spans="1:7" x14ac:dyDescent="0.3">
      <c r="A48" s="35">
        <v>46</v>
      </c>
      <c r="B48" s="35">
        <v>40</v>
      </c>
      <c r="C48" s="35">
        <v>60</v>
      </c>
      <c r="D48" s="35">
        <f t="shared" si="1"/>
        <v>0.66666666666666663</v>
      </c>
      <c r="E48" s="35">
        <f t="shared" si="2"/>
        <v>8.4689741456133555E-8</v>
      </c>
      <c r="F48" s="35">
        <f t="shared" si="0"/>
        <v>5.0701175594581075E-9</v>
      </c>
      <c r="G48" s="35">
        <v>42</v>
      </c>
    </row>
    <row r="49" spans="1:7" x14ac:dyDescent="0.3">
      <c r="A49" s="35">
        <v>47</v>
      </c>
      <c r="B49" s="35">
        <v>40</v>
      </c>
      <c r="C49" s="35">
        <v>60</v>
      </c>
      <c r="D49" s="35">
        <f t="shared" si="1"/>
        <v>0.66666666666666663</v>
      </c>
      <c r="E49" s="35">
        <f t="shared" si="2"/>
        <v>5.6459827637422368E-8</v>
      </c>
      <c r="F49" s="35">
        <f t="shared" si="0"/>
        <v>3.3800783729720717E-9</v>
      </c>
      <c r="G49" s="35">
        <v>43</v>
      </c>
    </row>
    <row r="50" spans="1:7" x14ac:dyDescent="0.3">
      <c r="A50" s="35">
        <v>48</v>
      </c>
      <c r="B50" s="35">
        <v>40</v>
      </c>
      <c r="C50" s="35">
        <v>60</v>
      </c>
      <c r="D50" s="35">
        <f t="shared" si="1"/>
        <v>0.66666666666666663</v>
      </c>
      <c r="E50" s="35">
        <f t="shared" si="2"/>
        <v>3.7639885091614909E-8</v>
      </c>
      <c r="F50" s="35">
        <f t="shared" si="0"/>
        <v>2.2533855819813808E-9</v>
      </c>
      <c r="G50" s="35">
        <v>44</v>
      </c>
    </row>
    <row r="51" spans="1:7" x14ac:dyDescent="0.3">
      <c r="A51" s="35">
        <v>49</v>
      </c>
      <c r="B51" s="35">
        <v>40</v>
      </c>
      <c r="C51" s="35">
        <v>60</v>
      </c>
      <c r="D51" s="35">
        <f t="shared" si="1"/>
        <v>0.66666666666666663</v>
      </c>
      <c r="E51" s="35">
        <f t="shared" si="2"/>
        <v>2.5093256727743273E-8</v>
      </c>
      <c r="F51" s="35">
        <f t="shared" si="0"/>
        <v>1.502257054654254E-9</v>
      </c>
      <c r="G51" s="35">
        <v>45</v>
      </c>
    </row>
    <row r="52" spans="1:7" x14ac:dyDescent="0.3">
      <c r="A52" s="35">
        <v>50</v>
      </c>
      <c r="B52" s="35">
        <v>40</v>
      </c>
      <c r="C52" s="35">
        <v>60</v>
      </c>
      <c r="D52" s="35">
        <f t="shared" si="1"/>
        <v>0.66666666666666663</v>
      </c>
      <c r="E52" s="35">
        <f t="shared" si="2"/>
        <v>1.6728837818495515E-8</v>
      </c>
      <c r="F52" s="35">
        <f t="shared" si="0"/>
        <v>1.0015047031028361E-9</v>
      </c>
      <c r="G52" s="35">
        <v>46</v>
      </c>
    </row>
    <row r="53" spans="1:7" x14ac:dyDescent="0.3">
      <c r="A53" s="35">
        <v>51</v>
      </c>
      <c r="B53" s="35">
        <v>40</v>
      </c>
      <c r="C53" s="35">
        <v>60</v>
      </c>
      <c r="D53" s="35">
        <f t="shared" si="1"/>
        <v>0.66666666666666663</v>
      </c>
      <c r="E53" s="35">
        <f t="shared" si="2"/>
        <v>1.1152558545663676E-8</v>
      </c>
      <c r="F53" s="35">
        <f t="shared" si="0"/>
        <v>6.6766980206855731E-10</v>
      </c>
      <c r="G53" s="35">
        <v>47</v>
      </c>
    </row>
    <row r="54" spans="1:7" x14ac:dyDescent="0.3">
      <c r="A54" s="35">
        <v>52</v>
      </c>
      <c r="B54" s="35">
        <v>40</v>
      </c>
      <c r="C54" s="35">
        <v>60</v>
      </c>
      <c r="D54" s="35">
        <f t="shared" si="1"/>
        <v>0.66666666666666663</v>
      </c>
      <c r="E54" s="35">
        <f t="shared" si="2"/>
        <v>7.4350390304424502E-9</v>
      </c>
      <c r="F54" s="35">
        <f t="shared" si="0"/>
        <v>4.4511320137903815E-10</v>
      </c>
      <c r="G54" s="35">
        <v>48</v>
      </c>
    </row>
    <row r="55" spans="1:7" x14ac:dyDescent="0.3">
      <c r="A55" s="35">
        <v>53</v>
      </c>
      <c r="B55" s="35">
        <v>40</v>
      </c>
      <c r="C55" s="35">
        <v>60</v>
      </c>
      <c r="D55" s="35">
        <f t="shared" si="1"/>
        <v>0.66666666666666663</v>
      </c>
      <c r="E55" s="35">
        <f t="shared" si="2"/>
        <v>4.9566926869616332E-9</v>
      </c>
      <c r="F55" s="35">
        <f t="shared" si="0"/>
        <v>2.967421342526921E-10</v>
      </c>
      <c r="G55" s="35">
        <v>49</v>
      </c>
    </row>
    <row r="56" spans="1:7" x14ac:dyDescent="0.3">
      <c r="A56" s="35">
        <v>54</v>
      </c>
      <c r="B56" s="35">
        <v>40</v>
      </c>
      <c r="C56" s="35">
        <v>60</v>
      </c>
      <c r="D56" s="35">
        <f t="shared" si="1"/>
        <v>0.66666666666666663</v>
      </c>
      <c r="E56" s="35">
        <f t="shared" si="2"/>
        <v>3.3044617913077555E-9</v>
      </c>
      <c r="F56" s="35">
        <f t="shared" si="0"/>
        <v>1.9782808950179473E-10</v>
      </c>
      <c r="G56" s="35">
        <v>50</v>
      </c>
    </row>
    <row r="57" spans="1:7" x14ac:dyDescent="0.3">
      <c r="A57" s="35">
        <v>55</v>
      </c>
      <c r="B57" s="35">
        <v>40</v>
      </c>
      <c r="C57" s="35">
        <v>60</v>
      </c>
      <c r="D57" s="35">
        <f t="shared" si="1"/>
        <v>0.66666666666666663</v>
      </c>
      <c r="E57" s="35">
        <f t="shared" si="2"/>
        <v>2.2029745275385037E-9</v>
      </c>
      <c r="F57" s="35">
        <f t="shared" si="0"/>
        <v>1.3188539300119648E-10</v>
      </c>
      <c r="G57" s="35">
        <v>51</v>
      </c>
    </row>
    <row r="58" spans="1:7" x14ac:dyDescent="0.3">
      <c r="A58" s="35">
        <v>56</v>
      </c>
      <c r="B58" s="35">
        <v>40</v>
      </c>
      <c r="C58" s="35">
        <v>60</v>
      </c>
      <c r="D58" s="35">
        <f t="shared" si="1"/>
        <v>0.66666666666666663</v>
      </c>
      <c r="E58" s="35">
        <f t="shared" si="2"/>
        <v>1.4686496850256691E-9</v>
      </c>
      <c r="F58" s="35">
        <f t="shared" si="0"/>
        <v>8.7923595334130994E-11</v>
      </c>
      <c r="G58" s="35">
        <v>52</v>
      </c>
    </row>
    <row r="59" spans="1:7" x14ac:dyDescent="0.3">
      <c r="A59" s="35">
        <v>57</v>
      </c>
      <c r="B59" s="35">
        <v>40</v>
      </c>
      <c r="C59" s="35">
        <v>60</v>
      </c>
      <c r="D59" s="35">
        <f t="shared" si="1"/>
        <v>0.66666666666666663</v>
      </c>
      <c r="E59" s="35">
        <f t="shared" si="2"/>
        <v>9.7909979001711267E-10</v>
      </c>
      <c r="F59" s="35">
        <f t="shared" si="0"/>
        <v>5.8615730222753991E-11</v>
      </c>
      <c r="G59" s="35">
        <v>53</v>
      </c>
    </row>
    <row r="60" spans="1:7" x14ac:dyDescent="0.3">
      <c r="A60" s="35">
        <v>58</v>
      </c>
      <c r="B60" s="35">
        <v>40</v>
      </c>
      <c r="C60" s="35">
        <v>60</v>
      </c>
      <c r="D60" s="35">
        <f t="shared" si="1"/>
        <v>0.66666666666666663</v>
      </c>
      <c r="E60" s="35">
        <f t="shared" si="2"/>
        <v>6.5273319334474174E-10</v>
      </c>
      <c r="F60" s="35">
        <f t="shared" si="0"/>
        <v>3.907715348183599E-11</v>
      </c>
      <c r="G60" s="35">
        <v>54</v>
      </c>
    </row>
    <row r="61" spans="1:7" x14ac:dyDescent="0.3">
      <c r="A61" s="35">
        <v>59</v>
      </c>
      <c r="B61" s="35">
        <v>40</v>
      </c>
      <c r="C61" s="35">
        <v>60</v>
      </c>
      <c r="D61" s="35">
        <f t="shared" si="1"/>
        <v>0.66666666666666663</v>
      </c>
      <c r="E61" s="35">
        <f t="shared" si="2"/>
        <v>4.3515546222982779E-10</v>
      </c>
      <c r="F61" s="35">
        <f t="shared" si="0"/>
        <v>2.6051435654557326E-11</v>
      </c>
      <c r="G61" s="35">
        <v>55</v>
      </c>
    </row>
    <row r="62" spans="1:7" x14ac:dyDescent="0.3">
      <c r="A62" s="35">
        <v>60</v>
      </c>
      <c r="B62" s="35">
        <v>40</v>
      </c>
      <c r="C62" s="35">
        <v>60</v>
      </c>
      <c r="D62" s="35">
        <f t="shared" si="1"/>
        <v>0.66666666666666663</v>
      </c>
      <c r="E62" s="35">
        <f t="shared" si="2"/>
        <v>2.9010364148655186E-10</v>
      </c>
      <c r="F62" s="35">
        <f t="shared" si="0"/>
        <v>1.7367623769704884E-11</v>
      </c>
      <c r="G62" s="35">
        <v>56</v>
      </c>
    </row>
    <row r="63" spans="1:7" x14ac:dyDescent="0.3">
      <c r="A63" s="35">
        <v>61</v>
      </c>
      <c r="B63" s="35">
        <v>40</v>
      </c>
      <c r="C63" s="35">
        <v>60</v>
      </c>
      <c r="D63" s="35">
        <f t="shared" si="1"/>
        <v>0.66666666666666663</v>
      </c>
      <c r="E63" s="35">
        <f t="shared" si="2"/>
        <v>1.9340242765770124E-10</v>
      </c>
      <c r="F63" s="35">
        <f t="shared" si="0"/>
        <v>1.1578415846469923E-11</v>
      </c>
      <c r="G63" s="35">
        <v>57</v>
      </c>
    </row>
    <row r="64" spans="1:7" x14ac:dyDescent="0.3">
      <c r="A64" s="35">
        <v>62</v>
      </c>
      <c r="B64" s="35">
        <v>40</v>
      </c>
      <c r="C64" s="35">
        <v>60</v>
      </c>
      <c r="D64" s="35">
        <f t="shared" si="1"/>
        <v>0.66666666666666663</v>
      </c>
      <c r="E64" s="35">
        <f t="shared" si="2"/>
        <v>1.2893495177180083E-10</v>
      </c>
      <c r="F64" s="35">
        <f t="shared" si="0"/>
        <v>7.7189438976466143E-12</v>
      </c>
      <c r="G64" s="35">
        <v>58</v>
      </c>
    </row>
    <row r="65" spans="1:7" x14ac:dyDescent="0.3">
      <c r="A65" s="35">
        <v>63</v>
      </c>
      <c r="B65" s="35">
        <v>40</v>
      </c>
      <c r="C65" s="35">
        <v>60</v>
      </c>
      <c r="D65" s="35">
        <f t="shared" si="1"/>
        <v>0.66666666666666663</v>
      </c>
      <c r="E65" s="35">
        <f t="shared" si="2"/>
        <v>8.5956634514533885E-11</v>
      </c>
      <c r="F65" s="35">
        <f t="shared" si="0"/>
        <v>5.145962598431077E-12</v>
      </c>
      <c r="G65" s="35">
        <v>59</v>
      </c>
    </row>
    <row r="66" spans="1:7" x14ac:dyDescent="0.3">
      <c r="A66" s="35">
        <v>64</v>
      </c>
      <c r="B66" s="35">
        <v>40</v>
      </c>
      <c r="C66" s="35">
        <v>60</v>
      </c>
      <c r="D66" s="35">
        <f t="shared" si="1"/>
        <v>0.66666666666666663</v>
      </c>
      <c r="E66" s="35">
        <f t="shared" si="2"/>
        <v>5.7304423009689257E-11</v>
      </c>
      <c r="F66" s="35">
        <f t="shared" si="0"/>
        <v>3.4306417322873843E-12</v>
      </c>
      <c r="G66" s="35">
        <v>60</v>
      </c>
    </row>
    <row r="67" spans="1:7" x14ac:dyDescent="0.3">
      <c r="A67" s="35">
        <v>65</v>
      </c>
      <c r="B67" s="35">
        <v>40</v>
      </c>
      <c r="C67" s="35">
        <v>60</v>
      </c>
      <c r="D67" s="35">
        <f t="shared" si="1"/>
        <v>0.66666666666666663</v>
      </c>
      <c r="E67" s="35">
        <f t="shared" si="2"/>
        <v>3.8202948673126169E-11</v>
      </c>
      <c r="F67" s="35">
        <f t="shared" ref="F67:F130" si="3">E67/$E$153</f>
        <v>2.2870944881915895E-12</v>
      </c>
      <c r="G67" s="35">
        <v>61</v>
      </c>
    </row>
    <row r="68" spans="1:7" x14ac:dyDescent="0.3">
      <c r="A68" s="35">
        <v>66</v>
      </c>
      <c r="B68" s="35">
        <v>40</v>
      </c>
      <c r="C68" s="35">
        <v>60</v>
      </c>
      <c r="D68" s="35">
        <f t="shared" ref="D68:D131" si="4">B67/C68</f>
        <v>0.66666666666666663</v>
      </c>
      <c r="E68" s="35">
        <f t="shared" ref="E68:E131" si="5">D68*E67</f>
        <v>2.5468632448750777E-11</v>
      </c>
      <c r="F68" s="35">
        <f t="shared" si="3"/>
        <v>1.5247296587943929E-12</v>
      </c>
      <c r="G68" s="35">
        <v>62</v>
      </c>
    </row>
    <row r="69" spans="1:7" x14ac:dyDescent="0.3">
      <c r="A69" s="35">
        <v>67</v>
      </c>
      <c r="B69" s="35">
        <v>40</v>
      </c>
      <c r="C69" s="35">
        <v>60</v>
      </c>
      <c r="D69" s="35">
        <f t="shared" si="4"/>
        <v>0.66666666666666663</v>
      </c>
      <c r="E69" s="35">
        <f t="shared" si="5"/>
        <v>1.6979088299167184E-11</v>
      </c>
      <c r="F69" s="35">
        <f t="shared" si="3"/>
        <v>1.0164864391962619E-12</v>
      </c>
      <c r="G69" s="35">
        <v>63</v>
      </c>
    </row>
    <row r="70" spans="1:7" x14ac:dyDescent="0.3">
      <c r="A70" s="35">
        <v>68</v>
      </c>
      <c r="B70" s="35">
        <v>40</v>
      </c>
      <c r="C70" s="35">
        <v>60</v>
      </c>
      <c r="D70" s="35">
        <f t="shared" si="4"/>
        <v>0.66666666666666663</v>
      </c>
      <c r="E70" s="35">
        <f t="shared" si="5"/>
        <v>1.1319392199444788E-11</v>
      </c>
      <c r="F70" s="35">
        <f t="shared" si="3"/>
        <v>6.7765762613084112E-13</v>
      </c>
      <c r="G70" s="35">
        <v>64</v>
      </c>
    </row>
    <row r="71" spans="1:7" x14ac:dyDescent="0.3">
      <c r="A71" s="35">
        <v>69</v>
      </c>
      <c r="B71" s="35">
        <v>40</v>
      </c>
      <c r="C71" s="35">
        <v>60</v>
      </c>
      <c r="D71" s="35">
        <f t="shared" si="4"/>
        <v>0.66666666666666663</v>
      </c>
      <c r="E71" s="35">
        <f t="shared" si="5"/>
        <v>7.5462614662965254E-12</v>
      </c>
      <c r="F71" s="35">
        <f t="shared" si="3"/>
        <v>4.517717507538941E-13</v>
      </c>
      <c r="G71" s="35">
        <v>65</v>
      </c>
    </row>
    <row r="72" spans="1:7" x14ac:dyDescent="0.3">
      <c r="A72" s="35">
        <v>70</v>
      </c>
      <c r="B72" s="35">
        <v>40</v>
      </c>
      <c r="C72" s="35">
        <v>60</v>
      </c>
      <c r="D72" s="35">
        <f t="shared" si="4"/>
        <v>0.66666666666666663</v>
      </c>
      <c r="E72" s="35">
        <f t="shared" si="5"/>
        <v>5.0308409775310169E-12</v>
      </c>
      <c r="F72" s="35">
        <f t="shared" si="3"/>
        <v>3.0118116716926275E-13</v>
      </c>
      <c r="G72" s="35">
        <v>66</v>
      </c>
    </row>
    <row r="73" spans="1:7" x14ac:dyDescent="0.3">
      <c r="A73" s="35">
        <v>71</v>
      </c>
      <c r="B73" s="35">
        <v>40</v>
      </c>
      <c r="C73" s="35">
        <v>60</v>
      </c>
      <c r="D73" s="35">
        <f t="shared" si="4"/>
        <v>0.66666666666666663</v>
      </c>
      <c r="E73" s="35">
        <f t="shared" si="5"/>
        <v>3.3538939850206778E-12</v>
      </c>
      <c r="F73" s="35">
        <f t="shared" si="3"/>
        <v>2.0078744477950847E-13</v>
      </c>
      <c r="G73" s="35">
        <v>67</v>
      </c>
    </row>
    <row r="74" spans="1:7" x14ac:dyDescent="0.3">
      <c r="A74" s="35">
        <v>72</v>
      </c>
      <c r="B74" s="35">
        <v>40</v>
      </c>
      <c r="C74" s="35">
        <v>60</v>
      </c>
      <c r="D74" s="35">
        <f t="shared" si="4"/>
        <v>0.66666666666666663</v>
      </c>
      <c r="E74" s="35">
        <f t="shared" si="5"/>
        <v>2.2359293233471184E-12</v>
      </c>
      <c r="F74" s="35">
        <f t="shared" si="3"/>
        <v>1.3385829651967231E-13</v>
      </c>
      <c r="G74" s="35">
        <v>68</v>
      </c>
    </row>
    <row r="75" spans="1:7" x14ac:dyDescent="0.3">
      <c r="A75" s="35">
        <v>73</v>
      </c>
      <c r="B75" s="35">
        <v>40</v>
      </c>
      <c r="C75" s="35">
        <v>60</v>
      </c>
      <c r="D75" s="35">
        <f t="shared" si="4"/>
        <v>0.66666666666666663</v>
      </c>
      <c r="E75" s="35">
        <f t="shared" si="5"/>
        <v>1.4906195488980788E-12</v>
      </c>
      <c r="F75" s="35">
        <f t="shared" si="3"/>
        <v>8.9238864346448205E-14</v>
      </c>
      <c r="G75" s="35">
        <v>69</v>
      </c>
    </row>
    <row r="76" spans="1:7" x14ac:dyDescent="0.3">
      <c r="A76" s="35">
        <v>74</v>
      </c>
      <c r="B76" s="35">
        <v>40</v>
      </c>
      <c r="C76" s="35">
        <v>60</v>
      </c>
      <c r="D76" s="35">
        <f t="shared" si="4"/>
        <v>0.66666666666666663</v>
      </c>
      <c r="E76" s="35">
        <f t="shared" si="5"/>
        <v>9.9374636593205254E-13</v>
      </c>
      <c r="F76" s="35">
        <f t="shared" si="3"/>
        <v>5.949257623096547E-14</v>
      </c>
      <c r="G76" s="35">
        <v>70</v>
      </c>
    </row>
    <row r="77" spans="1:7" x14ac:dyDescent="0.3">
      <c r="A77" s="35">
        <v>75</v>
      </c>
      <c r="B77" s="35">
        <v>40</v>
      </c>
      <c r="C77" s="35">
        <v>60</v>
      </c>
      <c r="D77" s="35">
        <f t="shared" si="4"/>
        <v>0.66666666666666663</v>
      </c>
      <c r="E77" s="35">
        <f t="shared" si="5"/>
        <v>6.6249757728803496E-13</v>
      </c>
      <c r="F77" s="35">
        <f t="shared" si="3"/>
        <v>3.9661717487310309E-14</v>
      </c>
      <c r="G77" s="35">
        <v>71</v>
      </c>
    </row>
    <row r="78" spans="1:7" x14ac:dyDescent="0.3">
      <c r="A78" s="35">
        <v>76</v>
      </c>
      <c r="B78" s="35">
        <v>40</v>
      </c>
      <c r="C78" s="35">
        <v>60</v>
      </c>
      <c r="D78" s="35">
        <f t="shared" si="4"/>
        <v>0.66666666666666663</v>
      </c>
      <c r="E78" s="35">
        <f t="shared" si="5"/>
        <v>4.4166505152535664E-13</v>
      </c>
      <c r="F78" s="35">
        <f t="shared" si="3"/>
        <v>2.6441144991540206E-14</v>
      </c>
      <c r="G78" s="35">
        <v>72</v>
      </c>
    </row>
    <row r="79" spans="1:7" x14ac:dyDescent="0.3">
      <c r="A79" s="35">
        <v>77</v>
      </c>
      <c r="B79" s="35">
        <v>40</v>
      </c>
      <c r="C79" s="35">
        <v>60</v>
      </c>
      <c r="D79" s="35">
        <f t="shared" si="4"/>
        <v>0.66666666666666663</v>
      </c>
      <c r="E79" s="35">
        <f t="shared" si="5"/>
        <v>2.9444336768357106E-13</v>
      </c>
      <c r="F79" s="35">
        <f t="shared" si="3"/>
        <v>1.7627429994360135E-14</v>
      </c>
      <c r="G79" s="35">
        <v>73</v>
      </c>
    </row>
    <row r="80" spans="1:7" x14ac:dyDescent="0.3">
      <c r="A80" s="35">
        <v>78</v>
      </c>
      <c r="B80" s="35">
        <v>40</v>
      </c>
      <c r="C80" s="35">
        <v>60</v>
      </c>
      <c r="D80" s="35">
        <f t="shared" si="4"/>
        <v>0.66666666666666663</v>
      </c>
      <c r="E80" s="35">
        <f t="shared" si="5"/>
        <v>1.9629557845571402E-13</v>
      </c>
      <c r="F80" s="35">
        <f t="shared" si="3"/>
        <v>1.1751619996240089E-14</v>
      </c>
      <c r="G80" s="35">
        <v>74</v>
      </c>
    </row>
    <row r="81" spans="1:7" x14ac:dyDescent="0.3">
      <c r="A81" s="35">
        <v>79</v>
      </c>
      <c r="B81" s="35">
        <v>40</v>
      </c>
      <c r="C81" s="35">
        <v>60</v>
      </c>
      <c r="D81" s="35">
        <f t="shared" si="4"/>
        <v>0.66666666666666663</v>
      </c>
      <c r="E81" s="35">
        <f t="shared" si="5"/>
        <v>1.3086371897047601E-13</v>
      </c>
      <c r="F81" s="35">
        <f t="shared" si="3"/>
        <v>7.8344133308267251E-15</v>
      </c>
      <c r="G81" s="35">
        <v>75</v>
      </c>
    </row>
    <row r="82" spans="1:7" x14ac:dyDescent="0.3">
      <c r="A82" s="35">
        <v>80</v>
      </c>
      <c r="B82" s="35">
        <v>40</v>
      </c>
      <c r="C82" s="35">
        <v>60</v>
      </c>
      <c r="D82" s="35">
        <f t="shared" si="4"/>
        <v>0.66666666666666663</v>
      </c>
      <c r="E82" s="35">
        <f t="shared" si="5"/>
        <v>8.7242479313650671E-14</v>
      </c>
      <c r="F82" s="35">
        <f t="shared" si="3"/>
        <v>5.2229422205511503E-15</v>
      </c>
      <c r="G82" s="35">
        <v>76</v>
      </c>
    </row>
    <row r="83" spans="1:7" x14ac:dyDescent="0.3">
      <c r="A83" s="35">
        <v>81</v>
      </c>
      <c r="B83" s="35">
        <v>40</v>
      </c>
      <c r="C83" s="35">
        <v>60</v>
      </c>
      <c r="D83" s="35">
        <f t="shared" si="4"/>
        <v>0.66666666666666663</v>
      </c>
      <c r="E83" s="35">
        <f t="shared" si="5"/>
        <v>5.8161652875767106E-14</v>
      </c>
      <c r="F83" s="35">
        <f t="shared" si="3"/>
        <v>3.4819614803674329E-15</v>
      </c>
      <c r="G83" s="35">
        <v>77</v>
      </c>
    </row>
    <row r="84" spans="1:7" x14ac:dyDescent="0.3">
      <c r="A84" s="35">
        <v>82</v>
      </c>
      <c r="B84" s="35">
        <v>40</v>
      </c>
      <c r="C84" s="35">
        <v>60</v>
      </c>
      <c r="D84" s="35">
        <f t="shared" si="4"/>
        <v>0.66666666666666663</v>
      </c>
      <c r="E84" s="35">
        <f t="shared" si="5"/>
        <v>3.8774435250511399E-14</v>
      </c>
      <c r="F84" s="35">
        <f t="shared" si="3"/>
        <v>2.3213076535782883E-15</v>
      </c>
      <c r="G84" s="35">
        <v>78</v>
      </c>
    </row>
    <row r="85" spans="1:7" x14ac:dyDescent="0.3">
      <c r="A85" s="35">
        <v>83</v>
      </c>
      <c r="B85" s="35">
        <v>40</v>
      </c>
      <c r="C85" s="35">
        <v>60</v>
      </c>
      <c r="D85" s="35">
        <f t="shared" si="4"/>
        <v>0.66666666666666663</v>
      </c>
      <c r="E85" s="35">
        <f t="shared" si="5"/>
        <v>2.5849623500340933E-14</v>
      </c>
      <c r="F85" s="35">
        <f t="shared" si="3"/>
        <v>1.5475384357188589E-15</v>
      </c>
      <c r="G85" s="35">
        <v>79</v>
      </c>
    </row>
    <row r="86" spans="1:7" x14ac:dyDescent="0.3">
      <c r="A86" s="35">
        <v>84</v>
      </c>
      <c r="B86" s="35">
        <v>40</v>
      </c>
      <c r="C86" s="35">
        <v>60</v>
      </c>
      <c r="D86" s="35">
        <f t="shared" si="4"/>
        <v>0.66666666666666663</v>
      </c>
      <c r="E86" s="35">
        <f t="shared" si="5"/>
        <v>1.723308233356062E-14</v>
      </c>
      <c r="F86" s="35">
        <f t="shared" si="3"/>
        <v>1.0316922904792391E-15</v>
      </c>
      <c r="G86" s="35">
        <v>80</v>
      </c>
    </row>
    <row r="87" spans="1:7" x14ac:dyDescent="0.3">
      <c r="A87" s="35">
        <v>85</v>
      </c>
      <c r="B87" s="35">
        <v>40</v>
      </c>
      <c r="C87" s="35">
        <v>60</v>
      </c>
      <c r="D87" s="35">
        <f t="shared" si="4"/>
        <v>0.66666666666666663</v>
      </c>
      <c r="E87" s="35">
        <f t="shared" si="5"/>
        <v>1.1488721555707079E-14</v>
      </c>
      <c r="F87" s="35">
        <f t="shared" si="3"/>
        <v>6.877948603194927E-16</v>
      </c>
      <c r="G87" s="35">
        <v>81</v>
      </c>
    </row>
    <row r="88" spans="1:7" x14ac:dyDescent="0.3">
      <c r="A88" s="35">
        <v>86</v>
      </c>
      <c r="B88" s="35">
        <v>40</v>
      </c>
      <c r="C88" s="35">
        <v>60</v>
      </c>
      <c r="D88" s="35">
        <f t="shared" si="4"/>
        <v>0.66666666666666663</v>
      </c>
      <c r="E88" s="35">
        <f t="shared" si="5"/>
        <v>7.6591477038047182E-15</v>
      </c>
      <c r="F88" s="35">
        <f t="shared" si="3"/>
        <v>4.5852990687966177E-16</v>
      </c>
      <c r="G88" s="35">
        <v>82</v>
      </c>
    </row>
    <row r="89" spans="1:7" x14ac:dyDescent="0.3">
      <c r="A89" s="35">
        <v>87</v>
      </c>
      <c r="B89" s="35">
        <v>40</v>
      </c>
      <c r="C89" s="35">
        <v>60</v>
      </c>
      <c r="D89" s="35">
        <f t="shared" si="4"/>
        <v>0.66666666666666663</v>
      </c>
      <c r="E89" s="35">
        <f t="shared" si="5"/>
        <v>5.1060984692031449E-15</v>
      </c>
      <c r="F89" s="35">
        <f t="shared" si="3"/>
        <v>3.0568660458644116E-16</v>
      </c>
      <c r="G89" s="35">
        <v>83</v>
      </c>
    </row>
    <row r="90" spans="1:7" x14ac:dyDescent="0.3">
      <c r="A90" s="35">
        <v>88</v>
      </c>
      <c r="B90" s="35">
        <v>40</v>
      </c>
      <c r="C90" s="35">
        <v>60</v>
      </c>
      <c r="D90" s="35">
        <f t="shared" si="4"/>
        <v>0.66666666666666663</v>
      </c>
      <c r="E90" s="35">
        <f t="shared" si="5"/>
        <v>3.4040656461354297E-15</v>
      </c>
      <c r="F90" s="35">
        <f t="shared" si="3"/>
        <v>2.0379106972429408E-16</v>
      </c>
      <c r="G90" s="35">
        <v>84</v>
      </c>
    </row>
    <row r="91" spans="1:7" x14ac:dyDescent="0.3">
      <c r="A91" s="35">
        <v>89</v>
      </c>
      <c r="B91" s="35">
        <v>40</v>
      </c>
      <c r="C91" s="35">
        <v>60</v>
      </c>
      <c r="D91" s="35">
        <f t="shared" si="4"/>
        <v>0.66666666666666663</v>
      </c>
      <c r="E91" s="35">
        <f t="shared" si="5"/>
        <v>2.2693770974236197E-15</v>
      </c>
      <c r="F91" s="35">
        <f t="shared" si="3"/>
        <v>1.3586071314952938E-16</v>
      </c>
      <c r="G91" s="35">
        <v>85</v>
      </c>
    </row>
    <row r="92" spans="1:7" x14ac:dyDescent="0.3">
      <c r="A92" s="35">
        <v>90</v>
      </c>
      <c r="B92" s="35">
        <v>40</v>
      </c>
      <c r="C92" s="35">
        <v>60</v>
      </c>
      <c r="D92" s="35">
        <f t="shared" si="4"/>
        <v>0.66666666666666663</v>
      </c>
      <c r="E92" s="35">
        <f t="shared" si="5"/>
        <v>1.5129180649490797E-15</v>
      </c>
      <c r="F92" s="35">
        <f t="shared" si="3"/>
        <v>9.0573808766352917E-17</v>
      </c>
      <c r="G92" s="35">
        <v>86</v>
      </c>
    </row>
    <row r="93" spans="1:7" x14ac:dyDescent="0.3">
      <c r="A93" s="35">
        <v>91</v>
      </c>
      <c r="B93" s="35">
        <v>40</v>
      </c>
      <c r="C93" s="35">
        <v>60</v>
      </c>
      <c r="D93" s="35">
        <f t="shared" si="4"/>
        <v>0.66666666666666663</v>
      </c>
      <c r="E93" s="35">
        <f t="shared" si="5"/>
        <v>1.0086120432993863E-15</v>
      </c>
      <c r="F93" s="35">
        <f t="shared" si="3"/>
        <v>6.0382539177568607E-17</v>
      </c>
      <c r="G93" s="35">
        <v>87</v>
      </c>
    </row>
    <row r="94" spans="1:7" x14ac:dyDescent="0.3">
      <c r="A94" s="35">
        <v>92</v>
      </c>
      <c r="B94" s="35">
        <v>40</v>
      </c>
      <c r="C94" s="35">
        <v>60</v>
      </c>
      <c r="D94" s="35">
        <f t="shared" si="4"/>
        <v>0.66666666666666663</v>
      </c>
      <c r="E94" s="35">
        <f t="shared" si="5"/>
        <v>6.7240802886625756E-16</v>
      </c>
      <c r="F94" s="35">
        <f t="shared" si="3"/>
        <v>4.0255026118379065E-17</v>
      </c>
      <c r="G94" s="35">
        <v>88</v>
      </c>
    </row>
    <row r="95" spans="1:7" x14ac:dyDescent="0.3">
      <c r="A95" s="35">
        <v>93</v>
      </c>
      <c r="B95" s="35">
        <v>40</v>
      </c>
      <c r="C95" s="35">
        <v>60</v>
      </c>
      <c r="D95" s="35">
        <f t="shared" si="4"/>
        <v>0.66666666666666663</v>
      </c>
      <c r="E95" s="35">
        <f t="shared" si="5"/>
        <v>4.4827201924417168E-16</v>
      </c>
      <c r="F95" s="35">
        <f t="shared" si="3"/>
        <v>2.6836684078919377E-17</v>
      </c>
      <c r="G95" s="35">
        <v>89</v>
      </c>
    </row>
    <row r="96" spans="1:7" x14ac:dyDescent="0.3">
      <c r="A96" s="35">
        <v>94</v>
      </c>
      <c r="B96" s="35">
        <v>40</v>
      </c>
      <c r="C96" s="35">
        <v>60</v>
      </c>
      <c r="D96" s="35">
        <f t="shared" si="4"/>
        <v>0.66666666666666663</v>
      </c>
      <c r="E96" s="35">
        <f t="shared" si="5"/>
        <v>2.9884801282944777E-16</v>
      </c>
      <c r="F96" s="35">
        <f t="shared" si="3"/>
        <v>1.7891122719279583E-17</v>
      </c>
      <c r="G96" s="35">
        <v>90</v>
      </c>
    </row>
    <row r="97" spans="1:7" x14ac:dyDescent="0.3">
      <c r="A97" s="35">
        <v>95</v>
      </c>
      <c r="B97" s="35">
        <v>40</v>
      </c>
      <c r="C97" s="35">
        <v>60</v>
      </c>
      <c r="D97" s="35">
        <f t="shared" si="4"/>
        <v>0.66666666666666663</v>
      </c>
      <c r="E97" s="35">
        <f t="shared" si="5"/>
        <v>1.9923200855296517E-16</v>
      </c>
      <c r="F97" s="35">
        <f t="shared" si="3"/>
        <v>1.1927415146186388E-17</v>
      </c>
      <c r="G97" s="35">
        <v>91</v>
      </c>
    </row>
    <row r="98" spans="1:7" x14ac:dyDescent="0.3">
      <c r="A98" s="35">
        <v>96</v>
      </c>
      <c r="B98" s="35">
        <v>40</v>
      </c>
      <c r="C98" s="35">
        <v>60</v>
      </c>
      <c r="D98" s="35">
        <f t="shared" si="4"/>
        <v>0.66666666666666663</v>
      </c>
      <c r="E98" s="35">
        <f t="shared" si="5"/>
        <v>1.328213390353101E-16</v>
      </c>
      <c r="F98" s="35">
        <f t="shared" si="3"/>
        <v>7.9516100974575909E-18</v>
      </c>
      <c r="G98" s="35">
        <v>92</v>
      </c>
    </row>
    <row r="99" spans="1:7" x14ac:dyDescent="0.3">
      <c r="A99" s="35">
        <v>97</v>
      </c>
      <c r="B99" s="35">
        <v>40</v>
      </c>
      <c r="C99" s="35">
        <v>60</v>
      </c>
      <c r="D99" s="35">
        <f t="shared" si="4"/>
        <v>0.66666666666666663</v>
      </c>
      <c r="E99" s="35">
        <f t="shared" si="5"/>
        <v>8.8547559356873394E-17</v>
      </c>
      <c r="F99" s="35">
        <f t="shared" si="3"/>
        <v>5.3010733983050604E-18</v>
      </c>
      <c r="G99" s="35">
        <v>93</v>
      </c>
    </row>
    <row r="100" spans="1:7" x14ac:dyDescent="0.3">
      <c r="A100" s="35">
        <v>98</v>
      </c>
      <c r="B100" s="35">
        <v>40</v>
      </c>
      <c r="C100" s="35">
        <v>60</v>
      </c>
      <c r="D100" s="35">
        <f t="shared" si="4"/>
        <v>0.66666666666666663</v>
      </c>
      <c r="E100" s="35">
        <f t="shared" si="5"/>
        <v>5.9031706237915596E-17</v>
      </c>
      <c r="F100" s="35">
        <f t="shared" si="3"/>
        <v>3.5340489322033738E-18</v>
      </c>
      <c r="G100" s="35">
        <v>94</v>
      </c>
    </row>
    <row r="101" spans="1:7" x14ac:dyDescent="0.3">
      <c r="A101" s="35">
        <v>99</v>
      </c>
      <c r="B101" s="35">
        <v>40</v>
      </c>
      <c r="C101" s="35">
        <v>60</v>
      </c>
      <c r="D101" s="35">
        <f t="shared" si="4"/>
        <v>0.66666666666666663</v>
      </c>
      <c r="E101" s="35">
        <f t="shared" si="5"/>
        <v>3.9354470825277064E-17</v>
      </c>
      <c r="F101" s="35">
        <f t="shared" si="3"/>
        <v>2.3560326214689158E-18</v>
      </c>
      <c r="G101" s="35">
        <v>95</v>
      </c>
    </row>
    <row r="102" spans="1:7" x14ac:dyDescent="0.3">
      <c r="A102" s="35">
        <v>100</v>
      </c>
      <c r="B102" s="35">
        <v>40</v>
      </c>
      <c r="C102" s="35">
        <v>60</v>
      </c>
      <c r="D102" s="35">
        <f t="shared" si="4"/>
        <v>0.66666666666666663</v>
      </c>
      <c r="E102" s="35">
        <f t="shared" si="5"/>
        <v>2.6236313883518043E-17</v>
      </c>
      <c r="F102" s="35">
        <f t="shared" si="3"/>
        <v>1.5706884143126106E-18</v>
      </c>
      <c r="G102" s="35">
        <v>96</v>
      </c>
    </row>
    <row r="103" spans="1:7" x14ac:dyDescent="0.3">
      <c r="A103" s="35">
        <v>101</v>
      </c>
      <c r="B103" s="35">
        <v>40</v>
      </c>
      <c r="C103" s="35">
        <v>60</v>
      </c>
      <c r="D103" s="35">
        <f t="shared" si="4"/>
        <v>0.66666666666666663</v>
      </c>
      <c r="E103" s="35">
        <f t="shared" si="5"/>
        <v>1.7490875922345361E-17</v>
      </c>
      <c r="F103" s="35">
        <f t="shared" si="3"/>
        <v>1.0471256095417404E-18</v>
      </c>
      <c r="G103" s="35">
        <v>97</v>
      </c>
    </row>
    <row r="104" spans="1:7" x14ac:dyDescent="0.3">
      <c r="A104" s="35">
        <v>102</v>
      </c>
      <c r="B104" s="35">
        <v>40</v>
      </c>
      <c r="C104" s="35">
        <v>60</v>
      </c>
      <c r="D104" s="35">
        <f t="shared" si="4"/>
        <v>0.66666666666666663</v>
      </c>
      <c r="E104" s="35">
        <f t="shared" si="5"/>
        <v>1.166058394823024E-17</v>
      </c>
      <c r="F104" s="35">
        <f t="shared" si="3"/>
        <v>6.9808373969449351E-19</v>
      </c>
      <c r="G104" s="35">
        <v>98</v>
      </c>
    </row>
    <row r="105" spans="1:7" x14ac:dyDescent="0.3">
      <c r="A105" s="35">
        <v>103</v>
      </c>
      <c r="B105" s="35">
        <v>40</v>
      </c>
      <c r="C105" s="35">
        <v>60</v>
      </c>
      <c r="D105" s="35">
        <f t="shared" si="4"/>
        <v>0.66666666666666663</v>
      </c>
      <c r="E105" s="35">
        <f t="shared" si="5"/>
        <v>7.7737226321534928E-18</v>
      </c>
      <c r="F105" s="35">
        <f t="shared" si="3"/>
        <v>4.6538915979632901E-19</v>
      </c>
      <c r="G105" s="35">
        <v>99</v>
      </c>
    </row>
    <row r="106" spans="1:7" x14ac:dyDescent="0.3">
      <c r="A106" s="35">
        <v>104</v>
      </c>
      <c r="B106" s="35">
        <v>40</v>
      </c>
      <c r="C106" s="35">
        <v>60</v>
      </c>
      <c r="D106" s="35">
        <f t="shared" si="4"/>
        <v>0.66666666666666663</v>
      </c>
      <c r="E106" s="35">
        <f t="shared" si="5"/>
        <v>5.1824817547689947E-18</v>
      </c>
      <c r="F106" s="35">
        <f t="shared" si="3"/>
        <v>3.1025943986421927E-19</v>
      </c>
      <c r="G106" s="35">
        <v>100</v>
      </c>
    </row>
    <row r="107" spans="1:7" x14ac:dyDescent="0.3">
      <c r="A107" s="35">
        <v>105</v>
      </c>
      <c r="B107" s="35">
        <v>40</v>
      </c>
      <c r="C107" s="35">
        <v>60</v>
      </c>
      <c r="D107" s="35">
        <f t="shared" si="4"/>
        <v>0.66666666666666663</v>
      </c>
      <c r="E107" s="35">
        <f t="shared" si="5"/>
        <v>3.4549878365126629E-18</v>
      </c>
      <c r="F107" s="35">
        <f t="shared" si="3"/>
        <v>2.0683962657614617E-19</v>
      </c>
      <c r="G107" s="35">
        <v>101</v>
      </c>
    </row>
    <row r="108" spans="1:7" x14ac:dyDescent="0.3">
      <c r="A108" s="35">
        <v>106</v>
      </c>
      <c r="B108" s="35">
        <v>40</v>
      </c>
      <c r="C108" s="35">
        <v>60</v>
      </c>
      <c r="D108" s="35">
        <f t="shared" si="4"/>
        <v>0.66666666666666663</v>
      </c>
      <c r="E108" s="35">
        <f t="shared" si="5"/>
        <v>2.3033252243417751E-18</v>
      </c>
      <c r="F108" s="35">
        <f t="shared" si="3"/>
        <v>1.3789308438409743E-19</v>
      </c>
      <c r="G108" s="35">
        <v>102</v>
      </c>
    </row>
    <row r="109" spans="1:7" x14ac:dyDescent="0.3">
      <c r="A109" s="35">
        <v>107</v>
      </c>
      <c r="B109" s="35">
        <v>40</v>
      </c>
      <c r="C109" s="35">
        <v>60</v>
      </c>
      <c r="D109" s="35">
        <f t="shared" si="4"/>
        <v>0.66666666666666663</v>
      </c>
      <c r="E109" s="35">
        <f t="shared" si="5"/>
        <v>1.5355501495611833E-18</v>
      </c>
      <c r="F109" s="35">
        <f t="shared" si="3"/>
        <v>9.1928722922731622E-20</v>
      </c>
      <c r="G109" s="35">
        <v>103</v>
      </c>
    </row>
    <row r="110" spans="1:7" x14ac:dyDescent="0.3">
      <c r="A110" s="35">
        <v>108</v>
      </c>
      <c r="B110" s="35">
        <v>40</v>
      </c>
      <c r="C110" s="35">
        <v>60</v>
      </c>
      <c r="D110" s="35">
        <f t="shared" si="4"/>
        <v>0.66666666666666663</v>
      </c>
      <c r="E110" s="35">
        <f t="shared" si="5"/>
        <v>1.0237000997074555E-18</v>
      </c>
      <c r="F110" s="35">
        <f t="shared" si="3"/>
        <v>6.1285815281821078E-20</v>
      </c>
      <c r="G110" s="35">
        <v>104</v>
      </c>
    </row>
    <row r="111" spans="1:7" x14ac:dyDescent="0.3">
      <c r="A111" s="35">
        <v>109</v>
      </c>
      <c r="B111" s="35">
        <v>40</v>
      </c>
      <c r="C111" s="35">
        <v>60</v>
      </c>
      <c r="D111" s="35">
        <f t="shared" si="4"/>
        <v>0.66666666666666663</v>
      </c>
      <c r="E111" s="35">
        <f t="shared" si="5"/>
        <v>6.8246673313830363E-19</v>
      </c>
      <c r="F111" s="35">
        <f t="shared" si="3"/>
        <v>4.0857210187880714E-20</v>
      </c>
      <c r="G111" s="35">
        <v>105</v>
      </c>
    </row>
    <row r="112" spans="1:7" x14ac:dyDescent="0.3">
      <c r="A112" s="35">
        <v>110</v>
      </c>
      <c r="B112" s="35">
        <v>40</v>
      </c>
      <c r="C112" s="35">
        <v>60</v>
      </c>
      <c r="D112" s="35">
        <f t="shared" si="4"/>
        <v>0.66666666666666663</v>
      </c>
      <c r="E112" s="35">
        <f t="shared" si="5"/>
        <v>4.5497782209220236E-19</v>
      </c>
      <c r="F112" s="35">
        <f t="shared" si="3"/>
        <v>2.7238140125253808E-20</v>
      </c>
      <c r="G112" s="35">
        <v>106</v>
      </c>
    </row>
    <row r="113" spans="1:7" x14ac:dyDescent="0.3">
      <c r="A113" s="35">
        <v>111</v>
      </c>
      <c r="B113" s="35">
        <v>40</v>
      </c>
      <c r="C113" s="35">
        <v>60</v>
      </c>
      <c r="D113" s="35">
        <f t="shared" si="4"/>
        <v>0.66666666666666663</v>
      </c>
      <c r="E113" s="35">
        <f t="shared" si="5"/>
        <v>3.0331854806146821E-19</v>
      </c>
      <c r="F113" s="35">
        <f t="shared" si="3"/>
        <v>1.8158760083502536E-20</v>
      </c>
      <c r="G113" s="35">
        <v>107</v>
      </c>
    </row>
    <row r="114" spans="1:7" x14ac:dyDescent="0.3">
      <c r="A114" s="35">
        <v>112</v>
      </c>
      <c r="B114" s="35">
        <v>40</v>
      </c>
      <c r="C114" s="35">
        <v>60</v>
      </c>
      <c r="D114" s="35">
        <f t="shared" si="4"/>
        <v>0.66666666666666663</v>
      </c>
      <c r="E114" s="35">
        <f t="shared" si="5"/>
        <v>2.0221236537431213E-19</v>
      </c>
      <c r="F114" s="35">
        <f t="shared" si="3"/>
        <v>1.2105840055668357E-20</v>
      </c>
      <c r="G114" s="35">
        <v>108</v>
      </c>
    </row>
    <row r="115" spans="1:7" x14ac:dyDescent="0.3">
      <c r="A115" s="35">
        <v>113</v>
      </c>
      <c r="B115" s="35">
        <v>40</v>
      </c>
      <c r="C115" s="35">
        <v>60</v>
      </c>
      <c r="D115" s="35">
        <f t="shared" si="4"/>
        <v>0.66666666666666663</v>
      </c>
      <c r="E115" s="35">
        <f t="shared" si="5"/>
        <v>1.3480824358287475E-19</v>
      </c>
      <c r="F115" s="35">
        <f t="shared" si="3"/>
        <v>8.0705600371122377E-21</v>
      </c>
      <c r="G115" s="35">
        <v>109</v>
      </c>
    </row>
    <row r="116" spans="1:7" x14ac:dyDescent="0.3">
      <c r="A116" s="35">
        <v>114</v>
      </c>
      <c r="B116" s="35">
        <v>40</v>
      </c>
      <c r="C116" s="35">
        <v>60</v>
      </c>
      <c r="D116" s="35">
        <f t="shared" si="4"/>
        <v>0.66666666666666663</v>
      </c>
      <c r="E116" s="35">
        <f t="shared" si="5"/>
        <v>8.9872162388583163E-20</v>
      </c>
      <c r="F116" s="35">
        <f t="shared" si="3"/>
        <v>5.3803733580748249E-21</v>
      </c>
      <c r="G116" s="35">
        <v>110</v>
      </c>
    </row>
    <row r="117" spans="1:7" x14ac:dyDescent="0.3">
      <c r="A117" s="35">
        <v>115</v>
      </c>
      <c r="B117" s="35">
        <v>40</v>
      </c>
      <c r="C117" s="35">
        <v>60</v>
      </c>
      <c r="D117" s="35">
        <f t="shared" si="4"/>
        <v>0.66666666666666663</v>
      </c>
      <c r="E117" s="35">
        <f t="shared" si="5"/>
        <v>5.9914774925722101E-20</v>
      </c>
      <c r="F117" s="35">
        <f t="shared" si="3"/>
        <v>3.586915572049883E-21</v>
      </c>
      <c r="G117" s="35">
        <v>111</v>
      </c>
    </row>
    <row r="118" spans="1:7" x14ac:dyDescent="0.3">
      <c r="A118" s="35">
        <v>116</v>
      </c>
      <c r="B118" s="35">
        <v>40</v>
      </c>
      <c r="C118" s="35">
        <v>60</v>
      </c>
      <c r="D118" s="35">
        <f t="shared" si="4"/>
        <v>0.66666666666666663</v>
      </c>
      <c r="E118" s="35">
        <f t="shared" si="5"/>
        <v>3.994318328381473E-20</v>
      </c>
      <c r="F118" s="35">
        <f t="shared" si="3"/>
        <v>2.391277048033255E-21</v>
      </c>
      <c r="G118" s="35">
        <v>112</v>
      </c>
    </row>
    <row r="119" spans="1:7" x14ac:dyDescent="0.3">
      <c r="A119" s="35">
        <v>117</v>
      </c>
      <c r="B119" s="35">
        <v>40</v>
      </c>
      <c r="C119" s="35">
        <v>60</v>
      </c>
      <c r="D119" s="35">
        <f t="shared" si="4"/>
        <v>0.66666666666666663</v>
      </c>
      <c r="E119" s="35">
        <f t="shared" si="5"/>
        <v>2.6628788855876486E-20</v>
      </c>
      <c r="F119" s="35">
        <f t="shared" si="3"/>
        <v>1.5941846986888366E-21</v>
      </c>
      <c r="G119" s="35">
        <v>113</v>
      </c>
    </row>
    <row r="120" spans="1:7" x14ac:dyDescent="0.3">
      <c r="A120" s="35">
        <v>118</v>
      </c>
      <c r="B120" s="35">
        <v>40</v>
      </c>
      <c r="C120" s="35">
        <v>60</v>
      </c>
      <c r="D120" s="35">
        <f t="shared" si="4"/>
        <v>0.66666666666666663</v>
      </c>
      <c r="E120" s="35">
        <f t="shared" si="5"/>
        <v>1.7752525903917656E-20</v>
      </c>
      <c r="F120" s="35">
        <f t="shared" si="3"/>
        <v>1.0627897991258911E-21</v>
      </c>
      <c r="G120" s="35">
        <v>114</v>
      </c>
    </row>
    <row r="121" spans="1:7" x14ac:dyDescent="0.3">
      <c r="A121" s="35">
        <v>119</v>
      </c>
      <c r="B121" s="35">
        <v>40</v>
      </c>
      <c r="C121" s="35">
        <v>60</v>
      </c>
      <c r="D121" s="35">
        <f t="shared" si="4"/>
        <v>0.66666666666666663</v>
      </c>
      <c r="E121" s="35">
        <f t="shared" si="5"/>
        <v>1.1835017269278436E-20</v>
      </c>
      <c r="F121" s="35">
        <f t="shared" si="3"/>
        <v>7.08526532750594E-22</v>
      </c>
      <c r="G121" s="35">
        <v>115</v>
      </c>
    </row>
    <row r="122" spans="1:7" x14ac:dyDescent="0.3">
      <c r="A122" s="35">
        <v>120</v>
      </c>
      <c r="B122" s="35">
        <v>40</v>
      </c>
      <c r="C122" s="35">
        <v>60</v>
      </c>
      <c r="D122" s="35">
        <f t="shared" si="4"/>
        <v>0.66666666666666663</v>
      </c>
      <c r="E122" s="35">
        <f t="shared" si="5"/>
        <v>7.8900115128522904E-21</v>
      </c>
      <c r="F122" s="35">
        <f t="shared" si="3"/>
        <v>4.7235102183372927E-22</v>
      </c>
      <c r="G122" s="35">
        <v>116</v>
      </c>
    </row>
    <row r="123" spans="1:7" x14ac:dyDescent="0.3">
      <c r="A123" s="35">
        <v>121</v>
      </c>
      <c r="B123" s="35">
        <v>40</v>
      </c>
      <c r="C123" s="35">
        <v>60</v>
      </c>
      <c r="D123" s="35">
        <f t="shared" si="4"/>
        <v>0.66666666666666663</v>
      </c>
      <c r="E123" s="35">
        <f t="shared" si="5"/>
        <v>5.2600076752348603E-21</v>
      </c>
      <c r="F123" s="35">
        <f t="shared" si="3"/>
        <v>3.1490068122248618E-22</v>
      </c>
      <c r="G123" s="35">
        <v>117</v>
      </c>
    </row>
    <row r="124" spans="1:7" x14ac:dyDescent="0.3">
      <c r="A124" s="35">
        <v>122</v>
      </c>
      <c r="B124" s="35">
        <v>40</v>
      </c>
      <c r="C124" s="35">
        <v>60</v>
      </c>
      <c r="D124" s="35">
        <f t="shared" si="4"/>
        <v>0.66666666666666663</v>
      </c>
      <c r="E124" s="35">
        <f t="shared" si="5"/>
        <v>3.5066717834899066E-21</v>
      </c>
      <c r="F124" s="35">
        <f t="shared" si="3"/>
        <v>2.0993378748165743E-22</v>
      </c>
      <c r="G124" s="35">
        <v>118</v>
      </c>
    </row>
    <row r="125" spans="1:7" x14ac:dyDescent="0.3">
      <c r="A125" s="35">
        <v>123</v>
      </c>
      <c r="B125" s="35">
        <v>40</v>
      </c>
      <c r="C125" s="35">
        <v>60</v>
      </c>
      <c r="D125" s="35">
        <f t="shared" si="4"/>
        <v>0.66666666666666663</v>
      </c>
      <c r="E125" s="35">
        <f t="shared" si="5"/>
        <v>2.3377811889932708E-21</v>
      </c>
      <c r="F125" s="35">
        <f t="shared" si="3"/>
        <v>1.3995585832110495E-22</v>
      </c>
      <c r="G125" s="35">
        <v>119</v>
      </c>
    </row>
    <row r="126" spans="1:7" x14ac:dyDescent="0.3">
      <c r="A126" s="35">
        <v>124</v>
      </c>
      <c r="B126" s="35">
        <v>40</v>
      </c>
      <c r="C126" s="35">
        <v>60</v>
      </c>
      <c r="D126" s="35">
        <f t="shared" si="4"/>
        <v>0.66666666666666663</v>
      </c>
      <c r="E126" s="35">
        <f t="shared" si="5"/>
        <v>1.5585207926621804E-21</v>
      </c>
      <c r="F126" s="35">
        <f t="shared" si="3"/>
        <v>9.330390554740329E-23</v>
      </c>
      <c r="G126" s="35">
        <v>120</v>
      </c>
    </row>
    <row r="127" spans="1:7" x14ac:dyDescent="0.3">
      <c r="A127" s="35">
        <v>125</v>
      </c>
      <c r="B127" s="35">
        <v>40</v>
      </c>
      <c r="C127" s="35">
        <v>60</v>
      </c>
      <c r="D127" s="35">
        <f t="shared" si="4"/>
        <v>0.66666666666666663</v>
      </c>
      <c r="E127" s="35">
        <f t="shared" si="5"/>
        <v>1.0390138617747868E-21</v>
      </c>
      <c r="F127" s="35">
        <f t="shared" si="3"/>
        <v>6.2202603698268848E-23</v>
      </c>
      <c r="G127" s="35">
        <v>121</v>
      </c>
    </row>
    <row r="128" spans="1:7" x14ac:dyDescent="0.3">
      <c r="A128" s="35">
        <v>126</v>
      </c>
      <c r="B128" s="35">
        <v>40</v>
      </c>
      <c r="C128" s="35">
        <v>60</v>
      </c>
      <c r="D128" s="35">
        <f t="shared" si="4"/>
        <v>0.66666666666666663</v>
      </c>
      <c r="E128" s="35">
        <f t="shared" si="5"/>
        <v>6.9267590784985785E-22</v>
      </c>
      <c r="F128" s="35">
        <f t="shared" si="3"/>
        <v>4.1468402465512565E-23</v>
      </c>
      <c r="G128" s="35">
        <v>122</v>
      </c>
    </row>
    <row r="129" spans="1:7" x14ac:dyDescent="0.3">
      <c r="A129" s="35">
        <v>127</v>
      </c>
      <c r="B129" s="35">
        <v>40</v>
      </c>
      <c r="C129" s="35">
        <v>60</v>
      </c>
      <c r="D129" s="35">
        <f t="shared" si="4"/>
        <v>0.66666666666666663</v>
      </c>
      <c r="E129" s="35">
        <f t="shared" si="5"/>
        <v>4.6178393856657184E-22</v>
      </c>
      <c r="F129" s="35">
        <f t="shared" si="3"/>
        <v>2.7645601643675042E-23</v>
      </c>
      <c r="G129" s="35">
        <v>123</v>
      </c>
    </row>
    <row r="130" spans="1:7" x14ac:dyDescent="0.3">
      <c r="A130" s="35">
        <v>128</v>
      </c>
      <c r="B130" s="35">
        <v>40</v>
      </c>
      <c r="C130" s="35">
        <v>60</v>
      </c>
      <c r="D130" s="35">
        <f t="shared" si="4"/>
        <v>0.66666666666666663</v>
      </c>
      <c r="E130" s="35">
        <f t="shared" si="5"/>
        <v>3.0785595904438122E-22</v>
      </c>
      <c r="F130" s="35">
        <f t="shared" si="3"/>
        <v>1.8430401095783361E-23</v>
      </c>
      <c r="G130" s="35">
        <v>124</v>
      </c>
    </row>
    <row r="131" spans="1:7" x14ac:dyDescent="0.3">
      <c r="A131" s="35">
        <v>129</v>
      </c>
      <c r="B131" s="35">
        <v>40</v>
      </c>
      <c r="C131" s="35">
        <v>60</v>
      </c>
      <c r="D131" s="35">
        <f t="shared" si="4"/>
        <v>0.66666666666666663</v>
      </c>
      <c r="E131" s="35">
        <f t="shared" si="5"/>
        <v>2.0523730602958748E-22</v>
      </c>
      <c r="F131" s="35">
        <f t="shared" ref="F131:F152" si="6">E131/$E$153</f>
        <v>1.2286934063855574E-23</v>
      </c>
      <c r="G131" s="35">
        <v>125</v>
      </c>
    </row>
    <row r="132" spans="1:7" x14ac:dyDescent="0.3">
      <c r="A132" s="35">
        <v>130</v>
      </c>
      <c r="B132" s="35">
        <v>40</v>
      </c>
      <c r="C132" s="35">
        <v>60</v>
      </c>
      <c r="D132" s="35">
        <f t="shared" ref="D132:D152" si="7">B131/C132</f>
        <v>0.66666666666666663</v>
      </c>
      <c r="E132" s="35">
        <f t="shared" ref="E132:E152" si="8">D132*E131</f>
        <v>1.3682487068639165E-22</v>
      </c>
      <c r="F132" s="35">
        <f t="shared" si="6"/>
        <v>8.1912893759037151E-24</v>
      </c>
      <c r="G132" s="35">
        <v>126</v>
      </c>
    </row>
    <row r="133" spans="1:7" x14ac:dyDescent="0.3">
      <c r="A133" s="35">
        <v>131</v>
      </c>
      <c r="B133" s="35">
        <v>40</v>
      </c>
      <c r="C133" s="35">
        <v>60</v>
      </c>
      <c r="D133" s="35">
        <f t="shared" si="7"/>
        <v>0.66666666666666663</v>
      </c>
      <c r="E133" s="35">
        <f t="shared" si="8"/>
        <v>9.1216580457594428E-23</v>
      </c>
      <c r="F133" s="35">
        <f t="shared" si="6"/>
        <v>5.4608595839358095E-24</v>
      </c>
      <c r="G133" s="35">
        <v>127</v>
      </c>
    </row>
    <row r="134" spans="1:7" x14ac:dyDescent="0.3">
      <c r="A134" s="35">
        <v>132</v>
      </c>
      <c r="B134" s="35">
        <v>40</v>
      </c>
      <c r="C134" s="35">
        <v>60</v>
      </c>
      <c r="D134" s="35">
        <f t="shared" si="7"/>
        <v>0.66666666666666663</v>
      </c>
      <c r="E134" s="35">
        <f t="shared" si="8"/>
        <v>6.0811053638396277E-23</v>
      </c>
      <c r="F134" s="35">
        <f t="shared" si="6"/>
        <v>3.6405730559572061E-24</v>
      </c>
      <c r="G134" s="35">
        <v>128</v>
      </c>
    </row>
    <row r="135" spans="1:7" x14ac:dyDescent="0.3">
      <c r="A135" s="35">
        <v>133</v>
      </c>
      <c r="B135" s="35">
        <v>40</v>
      </c>
      <c r="C135" s="35">
        <v>60</v>
      </c>
      <c r="D135" s="35">
        <f t="shared" si="7"/>
        <v>0.66666666666666663</v>
      </c>
      <c r="E135" s="35">
        <f t="shared" si="8"/>
        <v>4.0540702425597516E-23</v>
      </c>
      <c r="F135" s="35">
        <f t="shared" si="6"/>
        <v>2.4270487039714706E-24</v>
      </c>
      <c r="G135" s="35">
        <v>129</v>
      </c>
    </row>
    <row r="136" spans="1:7" x14ac:dyDescent="0.3">
      <c r="A136" s="35">
        <v>134</v>
      </c>
      <c r="B136" s="35">
        <v>40</v>
      </c>
      <c r="C136" s="35">
        <v>60</v>
      </c>
      <c r="D136" s="35">
        <f t="shared" si="7"/>
        <v>0.66666666666666663</v>
      </c>
      <c r="E136" s="35">
        <f t="shared" si="8"/>
        <v>2.702713495039834E-23</v>
      </c>
      <c r="F136" s="35">
        <f t="shared" si="6"/>
        <v>1.6180324693143134E-24</v>
      </c>
      <c r="G136" s="35">
        <v>130</v>
      </c>
    </row>
    <row r="137" spans="1:7" x14ac:dyDescent="0.3">
      <c r="A137" s="35">
        <v>135</v>
      </c>
      <c r="B137" s="35">
        <v>40</v>
      </c>
      <c r="C137" s="35">
        <v>60</v>
      </c>
      <c r="D137" s="35">
        <f t="shared" si="7"/>
        <v>0.66666666666666663</v>
      </c>
      <c r="E137" s="35">
        <f t="shared" si="8"/>
        <v>1.8018089966932227E-23</v>
      </c>
      <c r="F137" s="35">
        <f t="shared" si="6"/>
        <v>1.0786883128762091E-24</v>
      </c>
      <c r="G137" s="35">
        <v>131</v>
      </c>
    </row>
    <row r="138" spans="1:7" x14ac:dyDescent="0.3">
      <c r="A138" s="35">
        <v>136</v>
      </c>
      <c r="B138" s="35">
        <v>40</v>
      </c>
      <c r="C138" s="35">
        <v>60</v>
      </c>
      <c r="D138" s="35">
        <f t="shared" si="7"/>
        <v>0.66666666666666663</v>
      </c>
      <c r="E138" s="35">
        <f t="shared" si="8"/>
        <v>1.2012059977954817E-23</v>
      </c>
      <c r="F138" s="35">
        <f t="shared" si="6"/>
        <v>7.191255419174726E-25</v>
      </c>
      <c r="G138" s="35">
        <v>132</v>
      </c>
    </row>
    <row r="139" spans="1:7" x14ac:dyDescent="0.3">
      <c r="A139" s="35">
        <v>137</v>
      </c>
      <c r="B139" s="35">
        <v>40</v>
      </c>
      <c r="C139" s="35">
        <v>60</v>
      </c>
      <c r="D139" s="35">
        <f t="shared" si="7"/>
        <v>0.66666666666666663</v>
      </c>
      <c r="E139" s="35">
        <f t="shared" si="8"/>
        <v>8.0080399853032113E-24</v>
      </c>
      <c r="F139" s="35">
        <f t="shared" si="6"/>
        <v>4.7941702794498176E-25</v>
      </c>
      <c r="G139" s="35">
        <v>133</v>
      </c>
    </row>
    <row r="140" spans="1:7" x14ac:dyDescent="0.3">
      <c r="A140" s="35">
        <v>138</v>
      </c>
      <c r="B140" s="35">
        <v>40</v>
      </c>
      <c r="C140" s="35">
        <v>60</v>
      </c>
      <c r="D140" s="35">
        <f t="shared" si="7"/>
        <v>0.66666666666666663</v>
      </c>
      <c r="E140" s="35">
        <f t="shared" si="8"/>
        <v>5.3386933235354737E-24</v>
      </c>
      <c r="F140" s="35">
        <f t="shared" si="6"/>
        <v>3.1961135196332113E-25</v>
      </c>
      <c r="G140" s="35">
        <v>134</v>
      </c>
    </row>
    <row r="141" spans="1:7" x14ac:dyDescent="0.3">
      <c r="A141" s="35">
        <v>139</v>
      </c>
      <c r="B141" s="35">
        <v>40</v>
      </c>
      <c r="C141" s="35">
        <v>60</v>
      </c>
      <c r="D141" s="35">
        <f t="shared" si="7"/>
        <v>0.66666666666666663</v>
      </c>
      <c r="E141" s="35">
        <f t="shared" si="8"/>
        <v>3.5591288823569822E-24</v>
      </c>
      <c r="F141" s="35">
        <f t="shared" si="6"/>
        <v>2.1307423464221409E-25</v>
      </c>
      <c r="G141" s="35">
        <v>135</v>
      </c>
    </row>
    <row r="142" spans="1:7" x14ac:dyDescent="0.3">
      <c r="A142" s="35">
        <v>140</v>
      </c>
      <c r="B142" s="35">
        <v>40</v>
      </c>
      <c r="C142" s="35">
        <v>60</v>
      </c>
      <c r="D142" s="35">
        <f t="shared" si="7"/>
        <v>0.66666666666666663</v>
      </c>
      <c r="E142" s="35">
        <f t="shared" si="8"/>
        <v>2.3727525882379881E-24</v>
      </c>
      <c r="F142" s="35">
        <f t="shared" si="6"/>
        <v>1.4204948976147606E-25</v>
      </c>
      <c r="G142" s="35">
        <v>136</v>
      </c>
    </row>
    <row r="143" spans="1:7" x14ac:dyDescent="0.3">
      <c r="A143" s="35">
        <v>141</v>
      </c>
      <c r="B143" s="35">
        <v>40</v>
      </c>
      <c r="C143" s="35">
        <v>60</v>
      </c>
      <c r="D143" s="35">
        <f t="shared" si="7"/>
        <v>0.66666666666666663</v>
      </c>
      <c r="E143" s="35">
        <f t="shared" si="8"/>
        <v>1.5818350588253253E-24</v>
      </c>
      <c r="F143" s="35">
        <f t="shared" si="6"/>
        <v>9.4699659840984031E-26</v>
      </c>
      <c r="G143" s="35">
        <v>137</v>
      </c>
    </row>
    <row r="144" spans="1:7" x14ac:dyDescent="0.3">
      <c r="A144" s="35">
        <v>142</v>
      </c>
      <c r="B144" s="35">
        <v>40</v>
      </c>
      <c r="C144" s="35">
        <v>60</v>
      </c>
      <c r="D144" s="35">
        <f t="shared" si="7"/>
        <v>0.66666666666666663</v>
      </c>
      <c r="E144" s="35">
        <f t="shared" si="8"/>
        <v>1.0545567058835501E-24</v>
      </c>
      <c r="F144" s="35">
        <f t="shared" si="6"/>
        <v>6.3133106560656009E-26</v>
      </c>
      <c r="G144" s="35">
        <v>138</v>
      </c>
    </row>
    <row r="145" spans="1:7" x14ac:dyDescent="0.3">
      <c r="A145" s="35">
        <v>143</v>
      </c>
      <c r="B145" s="35">
        <v>40</v>
      </c>
      <c r="C145" s="35">
        <v>60</v>
      </c>
      <c r="D145" s="35">
        <f t="shared" si="7"/>
        <v>0.66666666666666663</v>
      </c>
      <c r="E145" s="35">
        <f t="shared" si="8"/>
        <v>7.0303780392236666E-25</v>
      </c>
      <c r="F145" s="35">
        <f t="shared" si="6"/>
        <v>4.2088737707104002E-26</v>
      </c>
      <c r="G145" s="35">
        <v>139</v>
      </c>
    </row>
    <row r="146" spans="1:7" x14ac:dyDescent="0.3">
      <c r="A146" s="35">
        <v>144</v>
      </c>
      <c r="B146" s="35">
        <v>40</v>
      </c>
      <c r="C146" s="35">
        <v>60</v>
      </c>
      <c r="D146" s="35">
        <f t="shared" si="7"/>
        <v>0.66666666666666663</v>
      </c>
      <c r="E146" s="35">
        <f t="shared" si="8"/>
        <v>4.6869186928157777E-25</v>
      </c>
      <c r="F146" s="35">
        <f t="shared" si="6"/>
        <v>2.8059158471402668E-26</v>
      </c>
      <c r="G146" s="35">
        <v>140</v>
      </c>
    </row>
    <row r="147" spans="1:7" x14ac:dyDescent="0.3">
      <c r="A147" s="35">
        <v>145</v>
      </c>
      <c r="B147" s="35">
        <v>40</v>
      </c>
      <c r="C147" s="35">
        <v>60</v>
      </c>
      <c r="D147" s="35">
        <f t="shared" si="7"/>
        <v>0.66666666666666663</v>
      </c>
      <c r="E147" s="35">
        <f t="shared" si="8"/>
        <v>3.1246124618771849E-25</v>
      </c>
      <c r="F147" s="35">
        <f t="shared" si="6"/>
        <v>1.8706105647601778E-26</v>
      </c>
      <c r="G147" s="35">
        <v>141</v>
      </c>
    </row>
    <row r="148" spans="1:7" x14ac:dyDescent="0.3">
      <c r="A148" s="35">
        <v>146</v>
      </c>
      <c r="B148" s="35">
        <v>40</v>
      </c>
      <c r="C148" s="35">
        <v>60</v>
      </c>
      <c r="D148" s="35">
        <f t="shared" si="7"/>
        <v>0.66666666666666663</v>
      </c>
      <c r="E148" s="35">
        <f t="shared" si="8"/>
        <v>2.0830749745847896E-25</v>
      </c>
      <c r="F148" s="35">
        <f t="shared" si="6"/>
        <v>1.2470737098401183E-26</v>
      </c>
      <c r="G148" s="35">
        <v>142</v>
      </c>
    </row>
    <row r="149" spans="1:7" x14ac:dyDescent="0.3">
      <c r="A149" s="35">
        <v>147</v>
      </c>
      <c r="B149" s="35">
        <v>40</v>
      </c>
      <c r="C149" s="35">
        <v>60</v>
      </c>
      <c r="D149" s="35">
        <f t="shared" si="7"/>
        <v>0.66666666666666663</v>
      </c>
      <c r="E149" s="35">
        <f t="shared" si="8"/>
        <v>1.3887166497231929E-25</v>
      </c>
      <c r="F149" s="35">
        <f t="shared" si="6"/>
        <v>8.3138247322674551E-27</v>
      </c>
      <c r="G149" s="35">
        <v>143</v>
      </c>
    </row>
    <row r="150" spans="1:7" x14ac:dyDescent="0.3">
      <c r="A150" s="35">
        <v>148</v>
      </c>
      <c r="B150" s="35">
        <v>40</v>
      </c>
      <c r="C150" s="35">
        <v>60</v>
      </c>
      <c r="D150" s="35">
        <f t="shared" si="7"/>
        <v>0.66666666666666663</v>
      </c>
      <c r="E150" s="35">
        <f t="shared" si="8"/>
        <v>9.2581109981546186E-26</v>
      </c>
      <c r="F150" s="35">
        <f t="shared" si="6"/>
        <v>5.5425498215116355E-27</v>
      </c>
      <c r="G150" s="35">
        <v>144</v>
      </c>
    </row>
    <row r="151" spans="1:7" x14ac:dyDescent="0.3">
      <c r="A151" s="35">
        <v>149</v>
      </c>
      <c r="B151" s="35">
        <v>40</v>
      </c>
      <c r="C151" s="35">
        <v>60</v>
      </c>
      <c r="D151" s="35">
        <f t="shared" si="7"/>
        <v>0.66666666666666663</v>
      </c>
      <c r="E151" s="35">
        <f t="shared" si="8"/>
        <v>6.1720739987697454E-26</v>
      </c>
      <c r="F151" s="35">
        <f t="shared" si="6"/>
        <v>3.6950332143410901E-27</v>
      </c>
      <c r="G151" s="35">
        <v>145</v>
      </c>
    </row>
    <row r="152" spans="1:7" x14ac:dyDescent="0.3">
      <c r="A152" s="35">
        <v>150</v>
      </c>
      <c r="C152" s="35">
        <v>60</v>
      </c>
      <c r="D152" s="35">
        <f t="shared" si="7"/>
        <v>0.66666666666666663</v>
      </c>
      <c r="E152" s="35">
        <f t="shared" si="8"/>
        <v>4.1147159991798299E-26</v>
      </c>
      <c r="F152" s="35">
        <f t="shared" si="6"/>
        <v>2.4633554762273934E-27</v>
      </c>
      <c r="G152" s="35">
        <v>146</v>
      </c>
    </row>
    <row r="153" spans="1:7" x14ac:dyDescent="0.3">
      <c r="E153" s="35">
        <f>SUM(E2:E152)</f>
        <v>16.703703703703699</v>
      </c>
      <c r="F153" s="35">
        <f>SUM(F2:F152)</f>
        <v>1.0000000000000004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F451-1C2D-43EA-9751-1403753381AD}">
  <dimension ref="A1:K153"/>
  <sheetViews>
    <sheetView workbookViewId="0">
      <selection activeCell="B2" sqref="B2"/>
    </sheetView>
  </sheetViews>
  <sheetFormatPr defaultColWidth="11.5546875" defaultRowHeight="14.4" x14ac:dyDescent="0.3"/>
  <cols>
    <col min="1" max="3" width="11.44140625" style="35"/>
    <col min="4" max="4" width="16.6640625" style="35" bestFit="1" customWidth="1"/>
    <col min="5" max="5" width="11.44140625" style="35"/>
    <col min="6" max="6" width="14.33203125" style="35" bestFit="1" customWidth="1"/>
    <col min="7" max="11" width="11.44140625" style="35"/>
  </cols>
  <sheetData>
    <row r="1" spans="1:11" x14ac:dyDescent="0.3">
      <c r="A1" s="38" t="s">
        <v>41</v>
      </c>
      <c r="B1" s="38" t="s">
        <v>1</v>
      </c>
      <c r="C1" s="38" t="s">
        <v>42</v>
      </c>
      <c r="D1" s="38" t="s">
        <v>84</v>
      </c>
      <c r="E1" s="38" t="s">
        <v>44</v>
      </c>
      <c r="F1" s="38" t="s">
        <v>85</v>
      </c>
      <c r="G1" s="38" t="s">
        <v>86</v>
      </c>
    </row>
    <row r="2" spans="1:11" x14ac:dyDescent="0.3">
      <c r="A2" s="35">
        <v>0</v>
      </c>
      <c r="B2" s="35">
        <v>38</v>
      </c>
      <c r="C2" s="35">
        <v>0</v>
      </c>
      <c r="E2" s="35">
        <v>1</v>
      </c>
      <c r="F2" s="35">
        <f>E2/$E$153</f>
        <v>4.1387465510850263E-2</v>
      </c>
      <c r="G2" s="35">
        <v>0</v>
      </c>
      <c r="I2" s="35" t="s">
        <v>77</v>
      </c>
    </row>
    <row r="3" spans="1:11" x14ac:dyDescent="0.3">
      <c r="A3" s="35">
        <v>1</v>
      </c>
      <c r="B3" s="35">
        <v>38</v>
      </c>
      <c r="C3" s="35">
        <v>15</v>
      </c>
      <c r="D3" s="35">
        <f>B2/C3</f>
        <v>2.5333333333333332</v>
      </c>
      <c r="E3" s="35">
        <f>D3*E2</f>
        <v>2.5333333333333332</v>
      </c>
      <c r="F3" s="35">
        <f t="shared" ref="F3:F66" si="0">E3/$E$153</f>
        <v>0.10484824596082065</v>
      </c>
      <c r="G3" s="35">
        <v>0</v>
      </c>
      <c r="I3" s="35" t="s">
        <v>38</v>
      </c>
      <c r="J3" s="35">
        <f>F2</f>
        <v>4.1387465510850263E-2</v>
      </c>
    </row>
    <row r="4" spans="1:11" x14ac:dyDescent="0.3">
      <c r="A4" s="35">
        <v>2</v>
      </c>
      <c r="B4" s="35">
        <v>38</v>
      </c>
      <c r="C4" s="35">
        <v>30</v>
      </c>
      <c r="D4" s="35">
        <f t="shared" ref="D4:D67" si="1">B3/C4</f>
        <v>1.2666666666666666</v>
      </c>
      <c r="E4" s="35">
        <f t="shared" ref="E4:E67" si="2">D4*E3</f>
        <v>3.2088888888888887</v>
      </c>
      <c r="F4" s="35">
        <f t="shared" si="0"/>
        <v>0.13280777821703948</v>
      </c>
      <c r="G4" s="35">
        <v>0</v>
      </c>
      <c r="I4" s="35" t="s">
        <v>76</v>
      </c>
      <c r="J4" s="35">
        <f>SUMPRODUCT(A2:A152,F2:F152)</f>
        <v>6.4470972449994584</v>
      </c>
    </row>
    <row r="5" spans="1:11" x14ac:dyDescent="0.3">
      <c r="A5" s="35">
        <v>3</v>
      </c>
      <c r="B5" s="35">
        <v>38</v>
      </c>
      <c r="C5" s="35">
        <v>45</v>
      </c>
      <c r="D5" s="35">
        <f t="shared" si="1"/>
        <v>0.84444444444444444</v>
      </c>
      <c r="E5" s="35">
        <f t="shared" si="2"/>
        <v>2.7097283950617284</v>
      </c>
      <c r="F5" s="35">
        <f t="shared" si="0"/>
        <v>0.11214879049438892</v>
      </c>
      <c r="G5" s="35">
        <v>0</v>
      </c>
      <c r="I5" s="35" t="s">
        <v>78</v>
      </c>
      <c r="J5" s="35">
        <f>SUMPRODUCT(F2:F152,G2:G152)</f>
        <v>3.9137639116706882</v>
      </c>
    </row>
    <row r="6" spans="1:11" x14ac:dyDescent="0.3">
      <c r="A6" s="35">
        <v>4</v>
      </c>
      <c r="B6" s="35">
        <v>38</v>
      </c>
      <c r="C6" s="35">
        <v>45</v>
      </c>
      <c r="D6" s="35">
        <f t="shared" si="1"/>
        <v>0.84444444444444444</v>
      </c>
      <c r="E6" s="35">
        <f t="shared" si="2"/>
        <v>2.2882150891632373</v>
      </c>
      <c r="F6" s="35">
        <f t="shared" si="0"/>
        <v>9.470342308415064E-2</v>
      </c>
      <c r="G6" s="35">
        <v>1</v>
      </c>
      <c r="I6" s="35" t="s">
        <v>79</v>
      </c>
      <c r="J6" s="35">
        <f>J4-J5</f>
        <v>2.5333333333287702</v>
      </c>
    </row>
    <row r="7" spans="1:11" x14ac:dyDescent="0.3">
      <c r="A7" s="35">
        <v>5</v>
      </c>
      <c r="B7" s="35">
        <v>38</v>
      </c>
      <c r="C7" s="35">
        <v>45</v>
      </c>
      <c r="D7" s="35">
        <f t="shared" si="1"/>
        <v>0.84444444444444444</v>
      </c>
      <c r="E7" s="35">
        <f t="shared" si="2"/>
        <v>1.9322705197378449</v>
      </c>
      <c r="F7" s="35">
        <f t="shared" si="0"/>
        <v>7.9971779493282769E-2</v>
      </c>
      <c r="G7" s="35">
        <v>2</v>
      </c>
      <c r="I7" s="35" t="s">
        <v>80</v>
      </c>
      <c r="J7" s="35">
        <f>SUMPRODUCT(F3:F152,C3:C152)</f>
        <v>37.999999999931525</v>
      </c>
      <c r="K7" s="35">
        <f>SUMPRODUCT(B2:B151,F2:F151)</f>
        <v>37.999999999931525</v>
      </c>
    </row>
    <row r="8" spans="1:11" x14ac:dyDescent="0.3">
      <c r="A8" s="35">
        <v>6</v>
      </c>
      <c r="B8" s="35">
        <v>38</v>
      </c>
      <c r="C8" s="35">
        <v>45</v>
      </c>
      <c r="D8" s="35">
        <f t="shared" si="1"/>
        <v>0.84444444444444444</v>
      </c>
      <c r="E8" s="35">
        <f t="shared" si="2"/>
        <v>1.6316951055564024</v>
      </c>
      <c r="F8" s="35">
        <f t="shared" si="0"/>
        <v>6.7531724905438781E-2</v>
      </c>
      <c r="G8" s="35">
        <v>3</v>
      </c>
      <c r="I8" s="35" t="s">
        <v>81</v>
      </c>
      <c r="J8" s="35">
        <f>J4/J7*60</f>
        <v>10.179627228964856</v>
      </c>
    </row>
    <row r="9" spans="1:11" x14ac:dyDescent="0.3">
      <c r="A9" s="35">
        <v>7</v>
      </c>
      <c r="B9" s="35">
        <v>38</v>
      </c>
      <c r="C9" s="35">
        <v>45</v>
      </c>
      <c r="D9" s="35">
        <f t="shared" si="1"/>
        <v>0.84444444444444444</v>
      </c>
      <c r="E9" s="35">
        <f t="shared" si="2"/>
        <v>1.3778758669142954</v>
      </c>
      <c r="F9" s="35">
        <f t="shared" si="0"/>
        <v>5.7026789920148306E-2</v>
      </c>
      <c r="G9" s="35">
        <v>4</v>
      </c>
      <c r="I9" s="35" t="s">
        <v>82</v>
      </c>
      <c r="J9" s="35">
        <f>J5/J7*60</f>
        <v>6.1796272289648542</v>
      </c>
    </row>
    <row r="10" spans="1:11" x14ac:dyDescent="0.3">
      <c r="A10" s="35">
        <v>8</v>
      </c>
      <c r="B10" s="35">
        <v>38</v>
      </c>
      <c r="C10" s="35">
        <v>45</v>
      </c>
      <c r="D10" s="35">
        <f t="shared" si="1"/>
        <v>0.84444444444444444</v>
      </c>
      <c r="E10" s="35">
        <f t="shared" si="2"/>
        <v>1.1635396209498494</v>
      </c>
      <c r="F10" s="35">
        <f t="shared" si="0"/>
        <v>4.8155955932569675E-2</v>
      </c>
      <c r="G10" s="35">
        <v>5</v>
      </c>
      <c r="I10" s="35" t="s">
        <v>83</v>
      </c>
      <c r="J10" s="35">
        <f>J8-J9</f>
        <v>4.0000000000000018</v>
      </c>
    </row>
    <row r="11" spans="1:11" x14ac:dyDescent="0.3">
      <c r="A11" s="35">
        <v>9</v>
      </c>
      <c r="B11" s="35">
        <v>38</v>
      </c>
      <c r="C11" s="35">
        <v>45</v>
      </c>
      <c r="D11" s="35">
        <f t="shared" si="1"/>
        <v>0.84444444444444444</v>
      </c>
      <c r="E11" s="35">
        <f t="shared" si="2"/>
        <v>0.98254456880209506</v>
      </c>
      <c r="F11" s="35">
        <f t="shared" si="0"/>
        <v>4.066502945416995E-2</v>
      </c>
      <c r="G11" s="35">
        <v>6</v>
      </c>
    </row>
    <row r="12" spans="1:11" x14ac:dyDescent="0.3">
      <c r="A12" s="35">
        <v>10</v>
      </c>
      <c r="B12" s="35">
        <v>38</v>
      </c>
      <c r="C12" s="35">
        <v>45</v>
      </c>
      <c r="D12" s="35">
        <f t="shared" si="1"/>
        <v>0.84444444444444444</v>
      </c>
      <c r="E12" s="35">
        <f t="shared" si="2"/>
        <v>0.82970430254399141</v>
      </c>
      <c r="F12" s="35">
        <f t="shared" si="0"/>
        <v>3.4339358205743513E-2</v>
      </c>
      <c r="G12" s="35">
        <v>7</v>
      </c>
    </row>
    <row r="13" spans="1:11" x14ac:dyDescent="0.3">
      <c r="A13" s="35">
        <v>11</v>
      </c>
      <c r="B13" s="35">
        <v>38</v>
      </c>
      <c r="C13" s="35">
        <v>45</v>
      </c>
      <c r="D13" s="35">
        <f t="shared" si="1"/>
        <v>0.84444444444444444</v>
      </c>
      <c r="E13" s="35">
        <f t="shared" si="2"/>
        <v>0.70063918881492604</v>
      </c>
      <c r="F13" s="35">
        <f t="shared" si="0"/>
        <v>2.8997680262627855E-2</v>
      </c>
      <c r="G13" s="35">
        <v>8</v>
      </c>
    </row>
    <row r="14" spans="1:11" x14ac:dyDescent="0.3">
      <c r="A14" s="35">
        <v>12</v>
      </c>
      <c r="B14" s="35">
        <v>38</v>
      </c>
      <c r="C14" s="35">
        <v>45</v>
      </c>
      <c r="D14" s="35">
        <f t="shared" si="1"/>
        <v>0.84444444444444444</v>
      </c>
      <c r="E14" s="35">
        <f t="shared" si="2"/>
        <v>0.59165087055482646</v>
      </c>
      <c r="F14" s="35">
        <f t="shared" si="0"/>
        <v>2.4486929999552411E-2</v>
      </c>
      <c r="G14" s="35">
        <v>9</v>
      </c>
    </row>
    <row r="15" spans="1:11" x14ac:dyDescent="0.3">
      <c r="A15" s="35">
        <v>13</v>
      </c>
      <c r="B15" s="35">
        <v>38</v>
      </c>
      <c r="C15" s="35">
        <v>45</v>
      </c>
      <c r="D15" s="35">
        <f t="shared" si="1"/>
        <v>0.84444444444444444</v>
      </c>
      <c r="E15" s="35">
        <f t="shared" si="2"/>
        <v>0.49961629069074232</v>
      </c>
      <c r="F15" s="35">
        <f t="shared" si="0"/>
        <v>2.0677851999622035E-2</v>
      </c>
      <c r="G15" s="35">
        <v>10</v>
      </c>
    </row>
    <row r="16" spans="1:11" x14ac:dyDescent="0.3">
      <c r="A16" s="35">
        <v>14</v>
      </c>
      <c r="B16" s="35">
        <v>38</v>
      </c>
      <c r="C16" s="35">
        <v>45</v>
      </c>
      <c r="D16" s="35">
        <f t="shared" si="1"/>
        <v>0.84444444444444444</v>
      </c>
      <c r="E16" s="35">
        <f t="shared" si="2"/>
        <v>0.42189820102773795</v>
      </c>
      <c r="F16" s="35">
        <f t="shared" si="0"/>
        <v>1.7461297244125273E-2</v>
      </c>
      <c r="G16" s="35">
        <v>11</v>
      </c>
    </row>
    <row r="17" spans="1:7" x14ac:dyDescent="0.3">
      <c r="A17" s="35">
        <v>15</v>
      </c>
      <c r="B17" s="35">
        <v>38</v>
      </c>
      <c r="C17" s="35">
        <v>45</v>
      </c>
      <c r="D17" s="35">
        <f t="shared" si="1"/>
        <v>0.84444444444444444</v>
      </c>
      <c r="E17" s="35">
        <f t="shared" si="2"/>
        <v>0.35626959197897873</v>
      </c>
      <c r="F17" s="35">
        <f t="shared" si="0"/>
        <v>1.4745095450594676E-2</v>
      </c>
      <c r="G17" s="35">
        <v>12</v>
      </c>
    </row>
    <row r="18" spans="1:7" x14ac:dyDescent="0.3">
      <c r="A18" s="35">
        <v>16</v>
      </c>
      <c r="B18" s="35">
        <v>38</v>
      </c>
      <c r="C18" s="35">
        <v>45</v>
      </c>
      <c r="D18" s="35">
        <f t="shared" si="1"/>
        <v>0.84444444444444444</v>
      </c>
      <c r="E18" s="35">
        <f t="shared" si="2"/>
        <v>0.30084987767113758</v>
      </c>
      <c r="F18" s="35">
        <f t="shared" si="0"/>
        <v>1.2451413936057726E-2</v>
      </c>
      <c r="G18" s="35">
        <v>13</v>
      </c>
    </row>
    <row r="19" spans="1:7" x14ac:dyDescent="0.3">
      <c r="A19" s="35">
        <v>17</v>
      </c>
      <c r="B19" s="35">
        <v>38</v>
      </c>
      <c r="C19" s="35">
        <v>45</v>
      </c>
      <c r="D19" s="35">
        <f t="shared" si="1"/>
        <v>0.84444444444444444</v>
      </c>
      <c r="E19" s="35">
        <f t="shared" si="2"/>
        <v>0.25405100781118284</v>
      </c>
      <c r="F19" s="35">
        <f t="shared" si="0"/>
        <v>1.051452732378208E-2</v>
      </c>
      <c r="G19" s="35">
        <v>14</v>
      </c>
    </row>
    <row r="20" spans="1:7" x14ac:dyDescent="0.3">
      <c r="A20" s="35">
        <v>18</v>
      </c>
      <c r="B20" s="35">
        <v>38</v>
      </c>
      <c r="C20" s="35">
        <v>45</v>
      </c>
      <c r="D20" s="35">
        <f t="shared" si="1"/>
        <v>0.84444444444444444</v>
      </c>
      <c r="E20" s="35">
        <f t="shared" si="2"/>
        <v>0.21453196215166551</v>
      </c>
      <c r="F20" s="35">
        <f t="shared" si="0"/>
        <v>8.8789341845270896E-3</v>
      </c>
      <c r="G20" s="35">
        <v>15</v>
      </c>
    </row>
    <row r="21" spans="1:7" x14ac:dyDescent="0.3">
      <c r="A21" s="35">
        <v>19</v>
      </c>
      <c r="B21" s="35">
        <v>38</v>
      </c>
      <c r="C21" s="35">
        <v>45</v>
      </c>
      <c r="D21" s="35">
        <f t="shared" si="1"/>
        <v>0.84444444444444444</v>
      </c>
      <c r="E21" s="35">
        <f t="shared" si="2"/>
        <v>0.18116032359473977</v>
      </c>
      <c r="F21" s="35">
        <f t="shared" si="0"/>
        <v>7.4977666447117652E-3</v>
      </c>
      <c r="G21" s="35">
        <v>16</v>
      </c>
    </row>
    <row r="22" spans="1:7" x14ac:dyDescent="0.3">
      <c r="A22" s="35">
        <v>20</v>
      </c>
      <c r="B22" s="35">
        <v>38</v>
      </c>
      <c r="C22" s="35">
        <v>45</v>
      </c>
      <c r="D22" s="35">
        <f t="shared" si="1"/>
        <v>0.84444444444444444</v>
      </c>
      <c r="E22" s="35">
        <f t="shared" si="2"/>
        <v>0.1529798288133358</v>
      </c>
      <c r="F22" s="35">
        <f t="shared" si="0"/>
        <v>6.3314473888677119E-3</v>
      </c>
      <c r="G22" s="35">
        <v>17</v>
      </c>
    </row>
    <row r="23" spans="1:7" x14ac:dyDescent="0.3">
      <c r="A23" s="35">
        <v>21</v>
      </c>
      <c r="B23" s="35">
        <v>38</v>
      </c>
      <c r="C23" s="35">
        <v>45</v>
      </c>
      <c r="D23" s="35">
        <f t="shared" si="1"/>
        <v>0.84444444444444444</v>
      </c>
      <c r="E23" s="35">
        <f t="shared" si="2"/>
        <v>0.12918296655348357</v>
      </c>
      <c r="F23" s="35">
        <f t="shared" si="0"/>
        <v>5.3465555728216246E-3</v>
      </c>
      <c r="G23" s="35">
        <v>18</v>
      </c>
    </row>
    <row r="24" spans="1:7" x14ac:dyDescent="0.3">
      <c r="A24" s="35">
        <v>22</v>
      </c>
      <c r="B24" s="35">
        <v>38</v>
      </c>
      <c r="C24" s="35">
        <v>45</v>
      </c>
      <c r="D24" s="35">
        <f t="shared" si="1"/>
        <v>0.84444444444444444</v>
      </c>
      <c r="E24" s="35">
        <f t="shared" si="2"/>
        <v>0.10908783842294169</v>
      </c>
      <c r="F24" s="35">
        <f t="shared" si="0"/>
        <v>4.5148691503827049E-3</v>
      </c>
      <c r="G24" s="35">
        <v>19</v>
      </c>
    </row>
    <row r="25" spans="1:7" x14ac:dyDescent="0.3">
      <c r="A25" s="35">
        <v>23</v>
      </c>
      <c r="B25" s="35">
        <v>38</v>
      </c>
      <c r="C25" s="35">
        <v>45</v>
      </c>
      <c r="D25" s="35">
        <f t="shared" si="1"/>
        <v>0.84444444444444444</v>
      </c>
      <c r="E25" s="35">
        <f t="shared" si="2"/>
        <v>9.2118619112706315E-2</v>
      </c>
      <c r="F25" s="35">
        <f t="shared" si="0"/>
        <v>3.8125561714342842E-3</v>
      </c>
      <c r="G25" s="35">
        <v>20</v>
      </c>
    </row>
    <row r="26" spans="1:7" x14ac:dyDescent="0.3">
      <c r="A26" s="35">
        <v>24</v>
      </c>
      <c r="B26" s="35">
        <v>38</v>
      </c>
      <c r="C26" s="35">
        <v>45</v>
      </c>
      <c r="D26" s="35">
        <f t="shared" si="1"/>
        <v>0.84444444444444444</v>
      </c>
      <c r="E26" s="35">
        <f t="shared" si="2"/>
        <v>7.7789056139618659E-2</v>
      </c>
      <c r="F26" s="35">
        <f t="shared" si="0"/>
        <v>3.219491878100062E-3</v>
      </c>
      <c r="G26" s="35">
        <v>21</v>
      </c>
    </row>
    <row r="27" spans="1:7" x14ac:dyDescent="0.3">
      <c r="A27" s="35">
        <v>25</v>
      </c>
      <c r="B27" s="35">
        <v>38</v>
      </c>
      <c r="C27" s="35">
        <v>45</v>
      </c>
      <c r="D27" s="35">
        <f t="shared" si="1"/>
        <v>0.84444444444444444</v>
      </c>
      <c r="E27" s="35">
        <f t="shared" si="2"/>
        <v>6.5688536295677974E-2</v>
      </c>
      <c r="F27" s="35">
        <f t="shared" si="0"/>
        <v>2.7186820303956075E-3</v>
      </c>
      <c r="G27" s="35">
        <v>22</v>
      </c>
    </row>
    <row r="28" spans="1:7" x14ac:dyDescent="0.3">
      <c r="A28" s="35">
        <v>26</v>
      </c>
      <c r="B28" s="35">
        <v>38</v>
      </c>
      <c r="C28" s="35">
        <v>45</v>
      </c>
      <c r="D28" s="35">
        <f t="shared" si="1"/>
        <v>0.84444444444444444</v>
      </c>
      <c r="E28" s="35">
        <f t="shared" si="2"/>
        <v>5.547031953857251E-2</v>
      </c>
      <c r="F28" s="35">
        <f t="shared" si="0"/>
        <v>2.2957759367785132E-3</v>
      </c>
      <c r="G28" s="35">
        <v>23</v>
      </c>
    </row>
    <row r="29" spans="1:7" x14ac:dyDescent="0.3">
      <c r="A29" s="35">
        <v>27</v>
      </c>
      <c r="B29" s="35">
        <v>38</v>
      </c>
      <c r="C29" s="35">
        <v>45</v>
      </c>
      <c r="D29" s="35">
        <f t="shared" si="1"/>
        <v>0.84444444444444444</v>
      </c>
      <c r="E29" s="35">
        <f t="shared" si="2"/>
        <v>4.6841603165905674E-2</v>
      </c>
      <c r="F29" s="35">
        <f t="shared" si="0"/>
        <v>1.9386552355018555E-3</v>
      </c>
      <c r="G29" s="35">
        <v>24</v>
      </c>
    </row>
    <row r="30" spans="1:7" x14ac:dyDescent="0.3">
      <c r="A30" s="35">
        <v>28</v>
      </c>
      <c r="B30" s="35">
        <v>38</v>
      </c>
      <c r="C30" s="35">
        <v>45</v>
      </c>
      <c r="D30" s="35">
        <f t="shared" si="1"/>
        <v>0.84444444444444444</v>
      </c>
      <c r="E30" s="35">
        <f t="shared" si="2"/>
        <v>3.9555131562320343E-2</v>
      </c>
      <c r="F30" s="35">
        <f t="shared" si="0"/>
        <v>1.6370866433126777E-3</v>
      </c>
      <c r="G30" s="35">
        <v>25</v>
      </c>
    </row>
    <row r="31" spans="1:7" x14ac:dyDescent="0.3">
      <c r="A31" s="35">
        <v>29</v>
      </c>
      <c r="B31" s="35">
        <v>38</v>
      </c>
      <c r="C31" s="35">
        <v>45</v>
      </c>
      <c r="D31" s="35">
        <f t="shared" si="1"/>
        <v>0.84444444444444444</v>
      </c>
      <c r="E31" s="35">
        <f t="shared" si="2"/>
        <v>3.340211109707051E-2</v>
      </c>
      <c r="F31" s="35">
        <f t="shared" si="0"/>
        <v>1.3824287210195945E-3</v>
      </c>
      <c r="G31" s="35">
        <v>26</v>
      </c>
    </row>
    <row r="32" spans="1:7" x14ac:dyDescent="0.3">
      <c r="A32" s="35">
        <v>30</v>
      </c>
      <c r="B32" s="35">
        <v>38</v>
      </c>
      <c r="C32" s="35">
        <v>45</v>
      </c>
      <c r="D32" s="35">
        <f t="shared" si="1"/>
        <v>0.84444444444444444</v>
      </c>
      <c r="E32" s="35">
        <f t="shared" si="2"/>
        <v>2.8206227148637318E-2</v>
      </c>
      <c r="F32" s="35">
        <f t="shared" si="0"/>
        <v>1.1673842533054353E-3</v>
      </c>
      <c r="G32" s="35">
        <v>27</v>
      </c>
    </row>
    <row r="33" spans="1:7" x14ac:dyDescent="0.3">
      <c r="A33" s="35">
        <v>31</v>
      </c>
      <c r="B33" s="35">
        <v>38</v>
      </c>
      <c r="C33" s="35">
        <v>45</v>
      </c>
      <c r="D33" s="35">
        <f t="shared" si="1"/>
        <v>0.84444444444444444</v>
      </c>
      <c r="E33" s="35">
        <f t="shared" si="2"/>
        <v>2.3818591814404846E-2</v>
      </c>
      <c r="F33" s="35">
        <f t="shared" si="0"/>
        <v>9.8579114723570081E-4</v>
      </c>
      <c r="G33" s="35">
        <v>28</v>
      </c>
    </row>
    <row r="34" spans="1:7" x14ac:dyDescent="0.3">
      <c r="A34" s="35">
        <v>32</v>
      </c>
      <c r="B34" s="35">
        <v>38</v>
      </c>
      <c r="C34" s="35">
        <v>45</v>
      </c>
      <c r="D34" s="35">
        <f t="shared" si="1"/>
        <v>0.84444444444444444</v>
      </c>
      <c r="E34" s="35">
        <f t="shared" si="2"/>
        <v>2.0113477532164092E-2</v>
      </c>
      <c r="F34" s="35">
        <f t="shared" si="0"/>
        <v>8.3244585766570291E-4</v>
      </c>
      <c r="G34" s="35">
        <v>29</v>
      </c>
    </row>
    <row r="35" spans="1:7" x14ac:dyDescent="0.3">
      <c r="A35" s="35">
        <v>33</v>
      </c>
      <c r="B35" s="35">
        <v>38</v>
      </c>
      <c r="C35" s="35">
        <v>45</v>
      </c>
      <c r="D35" s="35">
        <f t="shared" si="1"/>
        <v>0.84444444444444444</v>
      </c>
      <c r="E35" s="35">
        <f t="shared" si="2"/>
        <v>1.6984714360494122E-2</v>
      </c>
      <c r="F35" s="35">
        <f t="shared" si="0"/>
        <v>7.0295427980659358E-4</v>
      </c>
      <c r="G35" s="35">
        <v>30</v>
      </c>
    </row>
    <row r="36" spans="1:7" x14ac:dyDescent="0.3">
      <c r="A36" s="35">
        <v>34</v>
      </c>
      <c r="B36" s="35">
        <v>38</v>
      </c>
      <c r="C36" s="35">
        <v>45</v>
      </c>
      <c r="D36" s="35">
        <f t="shared" si="1"/>
        <v>0.84444444444444444</v>
      </c>
      <c r="E36" s="35">
        <f t="shared" si="2"/>
        <v>1.4342647682195037E-2</v>
      </c>
      <c r="F36" s="35">
        <f t="shared" si="0"/>
        <v>5.9360583628112354E-4</v>
      </c>
      <c r="G36" s="35">
        <v>31</v>
      </c>
    </row>
    <row r="37" spans="1:7" x14ac:dyDescent="0.3">
      <c r="A37" s="35">
        <v>35</v>
      </c>
      <c r="B37" s="35">
        <v>38</v>
      </c>
      <c r="C37" s="35">
        <v>45</v>
      </c>
      <c r="D37" s="35">
        <f t="shared" si="1"/>
        <v>0.84444444444444444</v>
      </c>
      <c r="E37" s="35">
        <f t="shared" si="2"/>
        <v>1.2111569153853587E-2</v>
      </c>
      <c r="F37" s="35">
        <f t="shared" si="0"/>
        <v>5.0126715063739319E-4</v>
      </c>
      <c r="G37" s="35">
        <v>32</v>
      </c>
    </row>
    <row r="38" spans="1:7" x14ac:dyDescent="0.3">
      <c r="A38" s="35">
        <v>36</v>
      </c>
      <c r="B38" s="35">
        <v>38</v>
      </c>
      <c r="C38" s="35">
        <v>45</v>
      </c>
      <c r="D38" s="35">
        <f t="shared" si="1"/>
        <v>0.84444444444444444</v>
      </c>
      <c r="E38" s="35">
        <f t="shared" si="2"/>
        <v>1.0227547285476363E-2</v>
      </c>
      <c r="F38" s="35">
        <f t="shared" si="0"/>
        <v>4.2329226053824319E-4</v>
      </c>
      <c r="G38" s="35">
        <v>33</v>
      </c>
    </row>
    <row r="39" spans="1:7" x14ac:dyDescent="0.3">
      <c r="A39" s="35">
        <v>37</v>
      </c>
      <c r="B39" s="35">
        <v>38</v>
      </c>
      <c r="C39" s="35">
        <v>45</v>
      </c>
      <c r="D39" s="35">
        <f t="shared" si="1"/>
        <v>0.84444444444444444</v>
      </c>
      <c r="E39" s="35">
        <f t="shared" si="2"/>
        <v>8.6365954855133729E-3</v>
      </c>
      <c r="F39" s="35">
        <f t="shared" si="0"/>
        <v>3.5744679778784976E-4</v>
      </c>
      <c r="G39" s="35">
        <v>34</v>
      </c>
    </row>
    <row r="40" spans="1:7" x14ac:dyDescent="0.3">
      <c r="A40" s="35">
        <v>38</v>
      </c>
      <c r="B40" s="35">
        <v>38</v>
      </c>
      <c r="C40" s="35">
        <v>45</v>
      </c>
      <c r="D40" s="35">
        <f t="shared" si="1"/>
        <v>0.84444444444444444</v>
      </c>
      <c r="E40" s="35">
        <f t="shared" si="2"/>
        <v>7.2931250766557374E-3</v>
      </c>
      <c r="F40" s="35">
        <f t="shared" si="0"/>
        <v>3.0184396257640648E-4</v>
      </c>
      <c r="G40" s="35">
        <v>35</v>
      </c>
    </row>
    <row r="41" spans="1:7" x14ac:dyDescent="0.3">
      <c r="A41" s="35">
        <v>39</v>
      </c>
      <c r="B41" s="35">
        <v>38</v>
      </c>
      <c r="C41" s="35">
        <v>45</v>
      </c>
      <c r="D41" s="35">
        <f t="shared" si="1"/>
        <v>0.84444444444444444</v>
      </c>
      <c r="E41" s="35">
        <f t="shared" si="2"/>
        <v>6.1586389536204007E-3</v>
      </c>
      <c r="F41" s="35">
        <f t="shared" si="0"/>
        <v>2.5489045728674327E-4</v>
      </c>
      <c r="G41" s="35">
        <v>36</v>
      </c>
    </row>
    <row r="42" spans="1:7" x14ac:dyDescent="0.3">
      <c r="A42" s="35">
        <v>40</v>
      </c>
      <c r="B42" s="35">
        <v>38</v>
      </c>
      <c r="C42" s="35">
        <v>45</v>
      </c>
      <c r="D42" s="35">
        <f t="shared" si="1"/>
        <v>0.84444444444444444</v>
      </c>
      <c r="E42" s="35">
        <f t="shared" si="2"/>
        <v>5.2006284497238941E-3</v>
      </c>
      <c r="F42" s="35">
        <f t="shared" si="0"/>
        <v>2.1524083059769433E-4</v>
      </c>
      <c r="G42" s="35">
        <v>37</v>
      </c>
    </row>
    <row r="43" spans="1:7" x14ac:dyDescent="0.3">
      <c r="A43" s="35">
        <v>41</v>
      </c>
      <c r="B43" s="35">
        <v>38</v>
      </c>
      <c r="C43" s="35">
        <v>45</v>
      </c>
      <c r="D43" s="35">
        <f t="shared" si="1"/>
        <v>0.84444444444444444</v>
      </c>
      <c r="E43" s="35">
        <f t="shared" si="2"/>
        <v>4.3916418019890663E-3</v>
      </c>
      <c r="F43" s="35">
        <f t="shared" si="0"/>
        <v>1.8175892361583078E-4</v>
      </c>
      <c r="G43" s="35">
        <v>38</v>
      </c>
    </row>
    <row r="44" spans="1:7" x14ac:dyDescent="0.3">
      <c r="A44" s="35">
        <v>42</v>
      </c>
      <c r="B44" s="35">
        <v>38</v>
      </c>
      <c r="C44" s="35">
        <v>45</v>
      </c>
      <c r="D44" s="35">
        <f t="shared" si="1"/>
        <v>0.84444444444444444</v>
      </c>
      <c r="E44" s="35">
        <f t="shared" si="2"/>
        <v>3.7084975216796559E-3</v>
      </c>
      <c r="F44" s="35">
        <f t="shared" si="0"/>
        <v>1.5348531327559042E-4</v>
      </c>
      <c r="G44" s="35">
        <v>39</v>
      </c>
    </row>
    <row r="45" spans="1:7" x14ac:dyDescent="0.3">
      <c r="A45" s="35">
        <v>43</v>
      </c>
      <c r="B45" s="35">
        <v>38</v>
      </c>
      <c r="C45" s="35">
        <v>45</v>
      </c>
      <c r="D45" s="35">
        <f t="shared" si="1"/>
        <v>0.84444444444444444</v>
      </c>
      <c r="E45" s="35">
        <f t="shared" si="2"/>
        <v>3.1316201294183761E-3</v>
      </c>
      <c r="F45" s="35">
        <f t="shared" si="0"/>
        <v>1.2960982009938747E-4</v>
      </c>
      <c r="G45" s="35">
        <v>40</v>
      </c>
    </row>
    <row r="46" spans="1:7" x14ac:dyDescent="0.3">
      <c r="A46" s="35">
        <v>44</v>
      </c>
      <c r="B46" s="35">
        <v>38</v>
      </c>
      <c r="C46" s="35">
        <v>45</v>
      </c>
      <c r="D46" s="35">
        <f t="shared" si="1"/>
        <v>0.84444444444444444</v>
      </c>
      <c r="E46" s="35">
        <f t="shared" si="2"/>
        <v>2.6444792203977399E-3</v>
      </c>
      <c r="F46" s="35">
        <f t="shared" si="0"/>
        <v>1.0944829252837164E-4</v>
      </c>
      <c r="G46" s="35">
        <v>41</v>
      </c>
    </row>
    <row r="47" spans="1:7" x14ac:dyDescent="0.3">
      <c r="A47" s="35">
        <v>45</v>
      </c>
      <c r="B47" s="35">
        <v>38</v>
      </c>
      <c r="C47" s="35">
        <v>45</v>
      </c>
      <c r="D47" s="35">
        <f t="shared" si="1"/>
        <v>0.84444444444444444</v>
      </c>
      <c r="E47" s="35">
        <f t="shared" si="2"/>
        <v>2.2331157861136472E-3</v>
      </c>
      <c r="F47" s="35">
        <f t="shared" si="0"/>
        <v>9.2423002579513838E-5</v>
      </c>
      <c r="G47" s="35">
        <v>42</v>
      </c>
    </row>
    <row r="48" spans="1:7" x14ac:dyDescent="0.3">
      <c r="A48" s="35">
        <v>46</v>
      </c>
      <c r="B48" s="35">
        <v>38</v>
      </c>
      <c r="C48" s="35">
        <v>45</v>
      </c>
      <c r="D48" s="35">
        <f t="shared" si="1"/>
        <v>0.84444444444444444</v>
      </c>
      <c r="E48" s="35">
        <f t="shared" si="2"/>
        <v>1.8857422193848576E-3</v>
      </c>
      <c r="F48" s="35">
        <f t="shared" si="0"/>
        <v>7.8046091067145027E-5</v>
      </c>
      <c r="G48" s="35">
        <v>43</v>
      </c>
    </row>
    <row r="49" spans="1:7" x14ac:dyDescent="0.3">
      <c r="A49" s="35">
        <v>47</v>
      </c>
      <c r="B49" s="35">
        <v>38</v>
      </c>
      <c r="C49" s="35">
        <v>45</v>
      </c>
      <c r="D49" s="35">
        <f t="shared" si="1"/>
        <v>0.84444444444444444</v>
      </c>
      <c r="E49" s="35">
        <f t="shared" si="2"/>
        <v>1.5924045408138797E-3</v>
      </c>
      <c r="F49" s="35">
        <f t="shared" si="0"/>
        <v>6.5905588012255789E-5</v>
      </c>
      <c r="G49" s="35">
        <v>44</v>
      </c>
    </row>
    <row r="50" spans="1:7" x14ac:dyDescent="0.3">
      <c r="A50" s="35">
        <v>48</v>
      </c>
      <c r="B50" s="35">
        <v>38</v>
      </c>
      <c r="C50" s="35">
        <v>45</v>
      </c>
      <c r="D50" s="35">
        <f t="shared" si="1"/>
        <v>0.84444444444444444</v>
      </c>
      <c r="E50" s="35">
        <f t="shared" si="2"/>
        <v>1.3446971677983873E-3</v>
      </c>
      <c r="F50" s="35">
        <f t="shared" si="0"/>
        <v>5.5653607654793783E-5</v>
      </c>
      <c r="G50" s="35">
        <v>45</v>
      </c>
    </row>
    <row r="51" spans="1:7" x14ac:dyDescent="0.3">
      <c r="A51" s="35">
        <v>49</v>
      </c>
      <c r="B51" s="35">
        <v>38</v>
      </c>
      <c r="C51" s="35">
        <v>45</v>
      </c>
      <c r="D51" s="35">
        <f t="shared" si="1"/>
        <v>0.84444444444444444</v>
      </c>
      <c r="E51" s="35">
        <f t="shared" si="2"/>
        <v>1.1355220528075272E-3</v>
      </c>
      <c r="F51" s="35">
        <f t="shared" si="0"/>
        <v>4.699637979738142E-5</v>
      </c>
      <c r="G51" s="35">
        <v>46</v>
      </c>
    </row>
    <row r="52" spans="1:7" x14ac:dyDescent="0.3">
      <c r="A52" s="35">
        <v>50</v>
      </c>
      <c r="B52" s="35">
        <v>38</v>
      </c>
      <c r="C52" s="35">
        <v>45</v>
      </c>
      <c r="D52" s="35">
        <f t="shared" si="1"/>
        <v>0.84444444444444444</v>
      </c>
      <c r="E52" s="35">
        <f t="shared" si="2"/>
        <v>9.5888528903746739E-4</v>
      </c>
      <c r="F52" s="35">
        <f t="shared" si="0"/>
        <v>3.9685831828899866E-5</v>
      </c>
      <c r="G52" s="35">
        <v>47</v>
      </c>
    </row>
    <row r="53" spans="1:7" x14ac:dyDescent="0.3">
      <c r="A53" s="35">
        <v>51</v>
      </c>
      <c r="B53" s="35">
        <v>38</v>
      </c>
      <c r="C53" s="35">
        <v>45</v>
      </c>
      <c r="D53" s="35">
        <f t="shared" si="1"/>
        <v>0.84444444444444444</v>
      </c>
      <c r="E53" s="35">
        <f t="shared" si="2"/>
        <v>8.0972535518719472E-4</v>
      </c>
      <c r="F53" s="35">
        <f t="shared" si="0"/>
        <v>3.3512480211071002E-5</v>
      </c>
      <c r="G53" s="35">
        <v>48</v>
      </c>
    </row>
    <row r="54" spans="1:7" x14ac:dyDescent="0.3">
      <c r="A54" s="35">
        <v>52</v>
      </c>
      <c r="B54" s="35">
        <v>38</v>
      </c>
      <c r="C54" s="35">
        <v>45</v>
      </c>
      <c r="D54" s="35">
        <f t="shared" si="1"/>
        <v>0.84444444444444444</v>
      </c>
      <c r="E54" s="35">
        <f t="shared" si="2"/>
        <v>6.8376807771363107E-4</v>
      </c>
      <c r="F54" s="35">
        <f t="shared" si="0"/>
        <v>2.8299427733793288E-5</v>
      </c>
      <c r="G54" s="35">
        <v>49</v>
      </c>
    </row>
    <row r="55" spans="1:7" x14ac:dyDescent="0.3">
      <c r="A55" s="35">
        <v>53</v>
      </c>
      <c r="B55" s="35">
        <v>38</v>
      </c>
      <c r="C55" s="35">
        <v>45</v>
      </c>
      <c r="D55" s="35">
        <f t="shared" si="1"/>
        <v>0.84444444444444444</v>
      </c>
      <c r="E55" s="35">
        <f t="shared" si="2"/>
        <v>5.7740415451373287E-4</v>
      </c>
      <c r="F55" s="35">
        <f t="shared" si="0"/>
        <v>2.3897294530758772E-5</v>
      </c>
      <c r="G55" s="35">
        <v>50</v>
      </c>
    </row>
    <row r="56" spans="1:7" x14ac:dyDescent="0.3">
      <c r="A56" s="35">
        <v>54</v>
      </c>
      <c r="B56" s="35">
        <v>38</v>
      </c>
      <c r="C56" s="35">
        <v>45</v>
      </c>
      <c r="D56" s="35">
        <f t="shared" si="1"/>
        <v>0.84444444444444444</v>
      </c>
      <c r="E56" s="35">
        <f t="shared" si="2"/>
        <v>4.8758573047826329E-4</v>
      </c>
      <c r="F56" s="35">
        <f t="shared" si="0"/>
        <v>2.0179937603751852E-5</v>
      </c>
      <c r="G56" s="35">
        <v>51</v>
      </c>
    </row>
    <row r="57" spans="1:7" x14ac:dyDescent="0.3">
      <c r="A57" s="35">
        <v>55</v>
      </c>
      <c r="B57" s="35">
        <v>38</v>
      </c>
      <c r="C57" s="35">
        <v>45</v>
      </c>
      <c r="D57" s="35">
        <f t="shared" si="1"/>
        <v>0.84444444444444444</v>
      </c>
      <c r="E57" s="35">
        <f t="shared" si="2"/>
        <v>4.1173906129275564E-4</v>
      </c>
      <c r="F57" s="35">
        <f t="shared" si="0"/>
        <v>1.7040836198723785E-5</v>
      </c>
      <c r="G57" s="35">
        <v>52</v>
      </c>
    </row>
    <row r="58" spans="1:7" x14ac:dyDescent="0.3">
      <c r="A58" s="35">
        <v>56</v>
      </c>
      <c r="B58" s="35">
        <v>38</v>
      </c>
      <c r="C58" s="35">
        <v>45</v>
      </c>
      <c r="D58" s="35">
        <f t="shared" si="1"/>
        <v>0.84444444444444444</v>
      </c>
      <c r="E58" s="35">
        <f t="shared" si="2"/>
        <v>3.4769076286943808E-4</v>
      </c>
      <c r="F58" s="35">
        <f t="shared" si="0"/>
        <v>1.4390039456700085E-5</v>
      </c>
      <c r="G58" s="35">
        <v>53</v>
      </c>
    </row>
    <row r="59" spans="1:7" x14ac:dyDescent="0.3">
      <c r="A59" s="35">
        <v>57</v>
      </c>
      <c r="B59" s="35">
        <v>38</v>
      </c>
      <c r="C59" s="35">
        <v>45</v>
      </c>
      <c r="D59" s="35">
        <f t="shared" si="1"/>
        <v>0.84444444444444444</v>
      </c>
      <c r="E59" s="35">
        <f t="shared" si="2"/>
        <v>2.936055330897477E-4</v>
      </c>
      <c r="F59" s="35">
        <f t="shared" si="0"/>
        <v>1.2151588874546739E-5</v>
      </c>
      <c r="G59" s="35">
        <v>54</v>
      </c>
    </row>
    <row r="60" spans="1:7" x14ac:dyDescent="0.3">
      <c r="A60" s="35">
        <v>58</v>
      </c>
      <c r="B60" s="35">
        <v>38</v>
      </c>
      <c r="C60" s="35">
        <v>45</v>
      </c>
      <c r="D60" s="35">
        <f t="shared" si="1"/>
        <v>0.84444444444444444</v>
      </c>
      <c r="E60" s="35">
        <f t="shared" si="2"/>
        <v>2.4793356127578696E-4</v>
      </c>
      <c r="F60" s="35">
        <f t="shared" si="0"/>
        <v>1.0261341716283912E-5</v>
      </c>
      <c r="G60" s="35">
        <v>55</v>
      </c>
    </row>
    <row r="61" spans="1:7" x14ac:dyDescent="0.3">
      <c r="A61" s="35">
        <v>59</v>
      </c>
      <c r="B61" s="35">
        <v>38</v>
      </c>
      <c r="C61" s="35">
        <v>45</v>
      </c>
      <c r="D61" s="35">
        <f t="shared" si="1"/>
        <v>0.84444444444444444</v>
      </c>
      <c r="E61" s="35">
        <f t="shared" si="2"/>
        <v>2.0936611841066455E-4</v>
      </c>
      <c r="F61" s="35">
        <f t="shared" si="0"/>
        <v>8.6651330048619705E-6</v>
      </c>
      <c r="G61" s="35">
        <v>56</v>
      </c>
    </row>
    <row r="62" spans="1:7" x14ac:dyDescent="0.3">
      <c r="A62" s="35">
        <v>60</v>
      </c>
      <c r="B62" s="35">
        <v>38</v>
      </c>
      <c r="C62" s="35">
        <v>45</v>
      </c>
      <c r="D62" s="35">
        <f t="shared" si="1"/>
        <v>0.84444444444444444</v>
      </c>
      <c r="E62" s="35">
        <f t="shared" si="2"/>
        <v>1.7679805554678338E-4</v>
      </c>
      <c r="F62" s="35">
        <f t="shared" si="0"/>
        <v>7.3172234263278857E-6</v>
      </c>
      <c r="G62" s="35">
        <v>57</v>
      </c>
    </row>
    <row r="63" spans="1:7" x14ac:dyDescent="0.3">
      <c r="A63" s="35">
        <v>61</v>
      </c>
      <c r="B63" s="35">
        <v>38</v>
      </c>
      <c r="C63" s="35">
        <v>45</v>
      </c>
      <c r="D63" s="35">
        <f t="shared" si="1"/>
        <v>0.84444444444444444</v>
      </c>
      <c r="E63" s="35">
        <f t="shared" si="2"/>
        <v>1.4929613579506152E-4</v>
      </c>
      <c r="F63" s="35">
        <f t="shared" si="0"/>
        <v>6.1789886711213253E-6</v>
      </c>
      <c r="G63" s="35">
        <v>58</v>
      </c>
    </row>
    <row r="64" spans="1:7" x14ac:dyDescent="0.3">
      <c r="A64" s="35">
        <v>62</v>
      </c>
      <c r="B64" s="35">
        <v>38</v>
      </c>
      <c r="C64" s="35">
        <v>45</v>
      </c>
      <c r="D64" s="35">
        <f t="shared" si="1"/>
        <v>0.84444444444444444</v>
      </c>
      <c r="E64" s="35">
        <f t="shared" si="2"/>
        <v>1.2607229244916305E-4</v>
      </c>
      <c r="F64" s="35">
        <f t="shared" si="0"/>
        <v>5.2178126556135637E-6</v>
      </c>
      <c r="G64" s="35">
        <v>59</v>
      </c>
    </row>
    <row r="65" spans="1:7" x14ac:dyDescent="0.3">
      <c r="A65" s="35">
        <v>63</v>
      </c>
      <c r="B65" s="35">
        <v>38</v>
      </c>
      <c r="C65" s="35">
        <v>45</v>
      </c>
      <c r="D65" s="35">
        <f t="shared" si="1"/>
        <v>0.84444444444444444</v>
      </c>
      <c r="E65" s="35">
        <f t="shared" si="2"/>
        <v>1.0646104695707103E-4</v>
      </c>
      <c r="F65" s="35">
        <f t="shared" si="0"/>
        <v>4.4061529091847875E-6</v>
      </c>
      <c r="G65" s="35">
        <v>60</v>
      </c>
    </row>
    <row r="66" spans="1:7" x14ac:dyDescent="0.3">
      <c r="A66" s="35">
        <v>64</v>
      </c>
      <c r="B66" s="35">
        <v>38</v>
      </c>
      <c r="C66" s="35">
        <v>45</v>
      </c>
      <c r="D66" s="35">
        <f t="shared" si="1"/>
        <v>0.84444444444444444</v>
      </c>
      <c r="E66" s="35">
        <f t="shared" si="2"/>
        <v>8.9900439652637758E-5</v>
      </c>
      <c r="F66" s="35">
        <f t="shared" si="0"/>
        <v>3.7207513455338205E-6</v>
      </c>
      <c r="G66" s="35">
        <v>61</v>
      </c>
    </row>
    <row r="67" spans="1:7" x14ac:dyDescent="0.3">
      <c r="A67" s="35">
        <v>65</v>
      </c>
      <c r="B67" s="35">
        <v>38</v>
      </c>
      <c r="C67" s="35">
        <v>45</v>
      </c>
      <c r="D67" s="35">
        <f t="shared" si="1"/>
        <v>0.84444444444444444</v>
      </c>
      <c r="E67" s="35">
        <f t="shared" si="2"/>
        <v>7.5915926817782996E-5</v>
      </c>
      <c r="F67" s="35">
        <f t="shared" ref="F67:F130" si="3">E67/$E$153</f>
        <v>3.1419678028952262E-6</v>
      </c>
      <c r="G67" s="35">
        <v>62</v>
      </c>
    </row>
    <row r="68" spans="1:7" x14ac:dyDescent="0.3">
      <c r="A68" s="35">
        <v>66</v>
      </c>
      <c r="B68" s="35">
        <v>38</v>
      </c>
      <c r="C68" s="35">
        <v>45</v>
      </c>
      <c r="D68" s="35">
        <f t="shared" ref="D68:D131" si="4">B67/C68</f>
        <v>0.84444444444444444</v>
      </c>
      <c r="E68" s="35">
        <f t="shared" ref="E68:E131" si="5">D68*E67</f>
        <v>6.4106782646127864E-5</v>
      </c>
      <c r="F68" s="35">
        <f t="shared" si="3"/>
        <v>2.6532172557781911E-6</v>
      </c>
      <c r="G68" s="35">
        <v>63</v>
      </c>
    </row>
    <row r="69" spans="1:7" x14ac:dyDescent="0.3">
      <c r="A69" s="35">
        <v>67</v>
      </c>
      <c r="B69" s="35">
        <v>38</v>
      </c>
      <c r="C69" s="35">
        <v>45</v>
      </c>
      <c r="D69" s="35">
        <f t="shared" si="4"/>
        <v>0.84444444444444444</v>
      </c>
      <c r="E69" s="35">
        <f t="shared" si="5"/>
        <v>5.4134616456730193E-5</v>
      </c>
      <c r="F69" s="35">
        <f t="shared" si="3"/>
        <v>2.2404945715460278E-6</v>
      </c>
      <c r="G69" s="35">
        <v>64</v>
      </c>
    </row>
    <row r="70" spans="1:7" x14ac:dyDescent="0.3">
      <c r="A70" s="35">
        <v>68</v>
      </c>
      <c r="B70" s="35">
        <v>38</v>
      </c>
      <c r="C70" s="35">
        <v>45</v>
      </c>
      <c r="D70" s="35">
        <f t="shared" si="4"/>
        <v>0.84444444444444444</v>
      </c>
      <c r="E70" s="35">
        <f t="shared" si="5"/>
        <v>4.571367611901661E-5</v>
      </c>
      <c r="F70" s="35">
        <f t="shared" si="3"/>
        <v>1.8919731937499792E-6</v>
      </c>
      <c r="G70" s="35">
        <v>65</v>
      </c>
    </row>
    <row r="71" spans="1:7" x14ac:dyDescent="0.3">
      <c r="A71" s="35">
        <v>69</v>
      </c>
      <c r="B71" s="35">
        <v>38</v>
      </c>
      <c r="C71" s="35">
        <v>45</v>
      </c>
      <c r="D71" s="35">
        <f t="shared" si="4"/>
        <v>0.84444444444444444</v>
      </c>
      <c r="E71" s="35">
        <f t="shared" si="5"/>
        <v>3.8602659833836245E-5</v>
      </c>
      <c r="F71" s="35">
        <f t="shared" si="3"/>
        <v>1.5976662524999823E-6</v>
      </c>
      <c r="G71" s="35">
        <v>66</v>
      </c>
    </row>
    <row r="72" spans="1:7" x14ac:dyDescent="0.3">
      <c r="A72" s="35">
        <v>70</v>
      </c>
      <c r="B72" s="35">
        <v>38</v>
      </c>
      <c r="C72" s="35">
        <v>45</v>
      </c>
      <c r="D72" s="35">
        <f t="shared" si="4"/>
        <v>0.84444444444444444</v>
      </c>
      <c r="E72" s="35">
        <f t="shared" si="5"/>
        <v>3.259780163746172E-5</v>
      </c>
      <c r="F72" s="35">
        <f t="shared" si="3"/>
        <v>1.349140390999985E-6</v>
      </c>
      <c r="G72" s="35">
        <v>67</v>
      </c>
    </row>
    <row r="73" spans="1:7" x14ac:dyDescent="0.3">
      <c r="A73" s="35">
        <v>71</v>
      </c>
      <c r="B73" s="35">
        <v>38</v>
      </c>
      <c r="C73" s="35">
        <v>45</v>
      </c>
      <c r="D73" s="35">
        <f t="shared" si="4"/>
        <v>0.84444444444444444</v>
      </c>
      <c r="E73" s="35">
        <f t="shared" si="5"/>
        <v>2.7527032493856563E-5</v>
      </c>
      <c r="F73" s="35">
        <f t="shared" si="3"/>
        <v>1.139274107955543E-6</v>
      </c>
      <c r="G73" s="35">
        <v>68</v>
      </c>
    </row>
    <row r="74" spans="1:7" x14ac:dyDescent="0.3">
      <c r="A74" s="35">
        <v>72</v>
      </c>
      <c r="B74" s="35">
        <v>38</v>
      </c>
      <c r="C74" s="35">
        <v>45</v>
      </c>
      <c r="D74" s="35">
        <f t="shared" si="4"/>
        <v>0.84444444444444444</v>
      </c>
      <c r="E74" s="35">
        <f t="shared" si="5"/>
        <v>2.3245049661478877E-5</v>
      </c>
      <c r="F74" s="35">
        <f t="shared" si="3"/>
        <v>9.6205369116245849E-7</v>
      </c>
      <c r="G74" s="35">
        <v>69</v>
      </c>
    </row>
    <row r="75" spans="1:7" x14ac:dyDescent="0.3">
      <c r="A75" s="35">
        <v>73</v>
      </c>
      <c r="B75" s="35">
        <v>38</v>
      </c>
      <c r="C75" s="35">
        <v>45</v>
      </c>
      <c r="D75" s="35">
        <f t="shared" si="4"/>
        <v>0.84444444444444444</v>
      </c>
      <c r="E75" s="35">
        <f t="shared" si="5"/>
        <v>1.962915304747105E-5</v>
      </c>
      <c r="F75" s="35">
        <f t="shared" si="3"/>
        <v>8.1240089475940941E-7</v>
      </c>
      <c r="G75" s="35">
        <v>70</v>
      </c>
    </row>
    <row r="76" spans="1:7" x14ac:dyDescent="0.3">
      <c r="A76" s="35">
        <v>74</v>
      </c>
      <c r="B76" s="35">
        <v>38</v>
      </c>
      <c r="C76" s="35">
        <v>45</v>
      </c>
      <c r="D76" s="35">
        <f t="shared" si="4"/>
        <v>0.84444444444444444</v>
      </c>
      <c r="E76" s="35">
        <f t="shared" si="5"/>
        <v>1.6575729240086665E-5</v>
      </c>
      <c r="F76" s="35">
        <f t="shared" si="3"/>
        <v>6.8602742224127906E-7</v>
      </c>
      <c r="G76" s="35">
        <v>71</v>
      </c>
    </row>
    <row r="77" spans="1:7" x14ac:dyDescent="0.3">
      <c r="A77" s="35">
        <v>75</v>
      </c>
      <c r="B77" s="35">
        <v>38</v>
      </c>
      <c r="C77" s="35">
        <v>45</v>
      </c>
      <c r="D77" s="35">
        <f t="shared" si="4"/>
        <v>0.84444444444444444</v>
      </c>
      <c r="E77" s="35">
        <f t="shared" si="5"/>
        <v>1.3997282469406516E-5</v>
      </c>
      <c r="F77" s="35">
        <f t="shared" si="3"/>
        <v>5.7931204544819115E-7</v>
      </c>
      <c r="G77" s="35">
        <v>72</v>
      </c>
    </row>
    <row r="78" spans="1:7" x14ac:dyDescent="0.3">
      <c r="A78" s="35">
        <v>76</v>
      </c>
      <c r="B78" s="35">
        <v>38</v>
      </c>
      <c r="C78" s="35">
        <v>45</v>
      </c>
      <c r="D78" s="35">
        <f t="shared" si="4"/>
        <v>0.84444444444444444</v>
      </c>
      <c r="E78" s="35">
        <f t="shared" si="5"/>
        <v>1.1819927418609946E-5</v>
      </c>
      <c r="F78" s="35">
        <f t="shared" si="3"/>
        <v>4.8919683837847251E-7</v>
      </c>
      <c r="G78" s="35">
        <v>73</v>
      </c>
    </row>
    <row r="79" spans="1:7" x14ac:dyDescent="0.3">
      <c r="A79" s="35">
        <v>77</v>
      </c>
      <c r="B79" s="35">
        <v>38</v>
      </c>
      <c r="C79" s="35">
        <v>45</v>
      </c>
      <c r="D79" s="35">
        <f t="shared" si="4"/>
        <v>0.84444444444444444</v>
      </c>
      <c r="E79" s="35">
        <f t="shared" si="5"/>
        <v>9.9812720423817328E-6</v>
      </c>
      <c r="F79" s="35">
        <f t="shared" si="3"/>
        <v>4.1309955240848791E-7</v>
      </c>
      <c r="G79" s="35">
        <v>74</v>
      </c>
    </row>
    <row r="80" spans="1:7" x14ac:dyDescent="0.3">
      <c r="A80" s="35">
        <v>78</v>
      </c>
      <c r="B80" s="35">
        <v>38</v>
      </c>
      <c r="C80" s="35">
        <v>45</v>
      </c>
      <c r="D80" s="35">
        <f t="shared" si="4"/>
        <v>0.84444444444444444</v>
      </c>
      <c r="E80" s="35">
        <f t="shared" si="5"/>
        <v>8.4286297246779083E-6</v>
      </c>
      <c r="F80" s="35">
        <f t="shared" si="3"/>
        <v>3.4883962203383425E-7</v>
      </c>
      <c r="G80" s="35">
        <v>75</v>
      </c>
    </row>
    <row r="81" spans="1:7" x14ac:dyDescent="0.3">
      <c r="A81" s="35">
        <v>79</v>
      </c>
      <c r="B81" s="35">
        <v>38</v>
      </c>
      <c r="C81" s="35">
        <v>45</v>
      </c>
      <c r="D81" s="35">
        <f t="shared" si="4"/>
        <v>0.84444444444444444</v>
      </c>
      <c r="E81" s="35">
        <f t="shared" si="5"/>
        <v>7.1175095452835674E-6</v>
      </c>
      <c r="F81" s="35">
        <f t="shared" si="3"/>
        <v>2.9457568082857116E-7</v>
      </c>
      <c r="G81" s="35">
        <v>76</v>
      </c>
    </row>
    <row r="82" spans="1:7" x14ac:dyDescent="0.3">
      <c r="A82" s="35">
        <v>80</v>
      </c>
      <c r="B82" s="35">
        <v>38</v>
      </c>
      <c r="C82" s="35">
        <v>45</v>
      </c>
      <c r="D82" s="35">
        <f t="shared" si="4"/>
        <v>0.84444444444444444</v>
      </c>
      <c r="E82" s="35">
        <f t="shared" si="5"/>
        <v>6.0103413937950128E-6</v>
      </c>
      <c r="F82" s="35">
        <f t="shared" si="3"/>
        <v>2.4875279714412677E-7</v>
      </c>
      <c r="G82" s="35">
        <v>77</v>
      </c>
    </row>
    <row r="83" spans="1:7" x14ac:dyDescent="0.3">
      <c r="A83" s="35">
        <v>81</v>
      </c>
      <c r="B83" s="35">
        <v>38</v>
      </c>
      <c r="C83" s="35">
        <v>45</v>
      </c>
      <c r="D83" s="35">
        <f t="shared" si="4"/>
        <v>0.84444444444444444</v>
      </c>
      <c r="E83" s="35">
        <f t="shared" si="5"/>
        <v>5.0753993992046777E-6</v>
      </c>
      <c r="F83" s="35">
        <f t="shared" si="3"/>
        <v>2.1005791758837373E-7</v>
      </c>
      <c r="G83" s="35">
        <v>78</v>
      </c>
    </row>
    <row r="84" spans="1:7" x14ac:dyDescent="0.3">
      <c r="A84" s="35">
        <v>82</v>
      </c>
      <c r="B84" s="35">
        <v>38</v>
      </c>
      <c r="C84" s="35">
        <v>45</v>
      </c>
      <c r="D84" s="35">
        <f t="shared" si="4"/>
        <v>0.84444444444444444</v>
      </c>
      <c r="E84" s="35">
        <f t="shared" si="5"/>
        <v>4.2858928259950609E-6</v>
      </c>
      <c r="F84" s="35">
        <f t="shared" si="3"/>
        <v>1.7738224151907113E-7</v>
      </c>
      <c r="G84" s="35">
        <v>79</v>
      </c>
    </row>
    <row r="85" spans="1:7" x14ac:dyDescent="0.3">
      <c r="A85" s="35">
        <v>83</v>
      </c>
      <c r="B85" s="35">
        <v>38</v>
      </c>
      <c r="C85" s="35">
        <v>45</v>
      </c>
      <c r="D85" s="35">
        <f t="shared" si="4"/>
        <v>0.84444444444444444</v>
      </c>
      <c r="E85" s="35">
        <f t="shared" si="5"/>
        <v>3.6191983863958294E-6</v>
      </c>
      <c r="F85" s="35">
        <f t="shared" si="3"/>
        <v>1.4978944839388231E-7</v>
      </c>
      <c r="G85" s="35">
        <v>80</v>
      </c>
    </row>
    <row r="86" spans="1:7" x14ac:dyDescent="0.3">
      <c r="A86" s="35">
        <v>84</v>
      </c>
      <c r="B86" s="35">
        <v>38</v>
      </c>
      <c r="C86" s="35">
        <v>45</v>
      </c>
      <c r="D86" s="35">
        <f t="shared" si="4"/>
        <v>0.84444444444444444</v>
      </c>
      <c r="E86" s="35">
        <f t="shared" si="5"/>
        <v>3.0562119707342561E-6</v>
      </c>
      <c r="F86" s="35">
        <f t="shared" si="3"/>
        <v>1.2648886753261173E-7</v>
      </c>
      <c r="G86" s="35">
        <v>81</v>
      </c>
    </row>
    <row r="87" spans="1:7" x14ac:dyDescent="0.3">
      <c r="A87" s="35">
        <v>85</v>
      </c>
      <c r="B87" s="35">
        <v>38</v>
      </c>
      <c r="C87" s="35">
        <v>45</v>
      </c>
      <c r="D87" s="35">
        <f t="shared" si="4"/>
        <v>0.84444444444444444</v>
      </c>
      <c r="E87" s="35">
        <f t="shared" si="5"/>
        <v>2.5808012197311497E-6</v>
      </c>
      <c r="F87" s="35">
        <f t="shared" si="3"/>
        <v>1.0681282147198324E-7</v>
      </c>
      <c r="G87" s="35">
        <v>82</v>
      </c>
    </row>
    <row r="88" spans="1:7" x14ac:dyDescent="0.3">
      <c r="A88" s="35">
        <v>86</v>
      </c>
      <c r="B88" s="35">
        <v>38</v>
      </c>
      <c r="C88" s="35">
        <v>45</v>
      </c>
      <c r="D88" s="35">
        <f t="shared" si="4"/>
        <v>0.84444444444444444</v>
      </c>
      <c r="E88" s="35">
        <f t="shared" si="5"/>
        <v>2.1793432522174154E-6</v>
      </c>
      <c r="F88" s="35">
        <f t="shared" si="3"/>
        <v>9.0197493687452521E-8</v>
      </c>
      <c r="G88" s="35">
        <v>83</v>
      </c>
    </row>
    <row r="89" spans="1:7" x14ac:dyDescent="0.3">
      <c r="A89" s="35">
        <v>87</v>
      </c>
      <c r="B89" s="35">
        <v>38</v>
      </c>
      <c r="C89" s="35">
        <v>45</v>
      </c>
      <c r="D89" s="35">
        <f t="shared" si="4"/>
        <v>0.84444444444444444</v>
      </c>
      <c r="E89" s="35">
        <f t="shared" si="5"/>
        <v>1.8403343018724842E-6</v>
      </c>
      <c r="F89" s="35">
        <f t="shared" si="3"/>
        <v>7.6166772447182127E-8</v>
      </c>
      <c r="G89" s="35">
        <v>84</v>
      </c>
    </row>
    <row r="90" spans="1:7" x14ac:dyDescent="0.3">
      <c r="A90" s="35">
        <v>88</v>
      </c>
      <c r="B90" s="35">
        <v>38</v>
      </c>
      <c r="C90" s="35">
        <v>45</v>
      </c>
      <c r="D90" s="35">
        <f t="shared" si="4"/>
        <v>0.84444444444444444</v>
      </c>
      <c r="E90" s="35">
        <f t="shared" si="5"/>
        <v>1.5540600771367645E-6</v>
      </c>
      <c r="F90" s="35">
        <f t="shared" si="3"/>
        <v>6.431860784428713E-8</v>
      </c>
      <c r="G90" s="35">
        <v>85</v>
      </c>
    </row>
    <row r="91" spans="1:7" x14ac:dyDescent="0.3">
      <c r="A91" s="35">
        <v>89</v>
      </c>
      <c r="B91" s="35">
        <v>38</v>
      </c>
      <c r="C91" s="35">
        <v>45</v>
      </c>
      <c r="D91" s="35">
        <f t="shared" si="4"/>
        <v>0.84444444444444444</v>
      </c>
      <c r="E91" s="35">
        <f t="shared" si="5"/>
        <v>1.3123173984710455E-6</v>
      </c>
      <c r="F91" s="35">
        <f t="shared" si="3"/>
        <v>5.4313491068509136E-8</v>
      </c>
      <c r="G91" s="35">
        <v>86</v>
      </c>
    </row>
    <row r="92" spans="1:7" x14ac:dyDescent="0.3">
      <c r="A92" s="35">
        <v>90</v>
      </c>
      <c r="B92" s="35">
        <v>38</v>
      </c>
      <c r="C92" s="35">
        <v>45</v>
      </c>
      <c r="D92" s="35">
        <f t="shared" si="4"/>
        <v>0.84444444444444444</v>
      </c>
      <c r="E92" s="35">
        <f t="shared" si="5"/>
        <v>1.1081791364866606E-6</v>
      </c>
      <c r="F92" s="35">
        <f t="shared" si="3"/>
        <v>4.5864725791185487E-8</v>
      </c>
      <c r="G92" s="35">
        <v>87</v>
      </c>
    </row>
    <row r="93" spans="1:7" x14ac:dyDescent="0.3">
      <c r="A93" s="35">
        <v>91</v>
      </c>
      <c r="B93" s="35">
        <v>38</v>
      </c>
      <c r="C93" s="35">
        <v>45</v>
      </c>
      <c r="D93" s="35">
        <f t="shared" si="4"/>
        <v>0.84444444444444444</v>
      </c>
      <c r="E93" s="35">
        <f t="shared" si="5"/>
        <v>9.3579571525540227E-7</v>
      </c>
      <c r="F93" s="35">
        <f t="shared" si="3"/>
        <v>3.8730212890334414E-8</v>
      </c>
      <c r="G93" s="35">
        <v>88</v>
      </c>
    </row>
    <row r="94" spans="1:7" x14ac:dyDescent="0.3">
      <c r="A94" s="35">
        <v>92</v>
      </c>
      <c r="B94" s="35">
        <v>38</v>
      </c>
      <c r="C94" s="35">
        <v>45</v>
      </c>
      <c r="D94" s="35">
        <f t="shared" si="4"/>
        <v>0.84444444444444444</v>
      </c>
      <c r="E94" s="35">
        <f t="shared" si="5"/>
        <v>7.9022749288233967E-7</v>
      </c>
      <c r="F94" s="35">
        <f t="shared" si="3"/>
        <v>3.2705513107393503E-8</v>
      </c>
      <c r="G94" s="35">
        <v>89</v>
      </c>
    </row>
    <row r="95" spans="1:7" x14ac:dyDescent="0.3">
      <c r="A95" s="35">
        <v>93</v>
      </c>
      <c r="B95" s="35">
        <v>38</v>
      </c>
      <c r="C95" s="35">
        <v>45</v>
      </c>
      <c r="D95" s="35">
        <f t="shared" si="4"/>
        <v>0.84444444444444444</v>
      </c>
      <c r="E95" s="35">
        <f t="shared" si="5"/>
        <v>6.6730321621175354E-7</v>
      </c>
      <c r="F95" s="35">
        <f t="shared" si="3"/>
        <v>2.7617988846243406E-8</v>
      </c>
      <c r="G95" s="35">
        <v>90</v>
      </c>
    </row>
    <row r="96" spans="1:7" x14ac:dyDescent="0.3">
      <c r="A96" s="35">
        <v>94</v>
      </c>
      <c r="B96" s="35">
        <v>38</v>
      </c>
      <c r="C96" s="35">
        <v>45</v>
      </c>
      <c r="D96" s="35">
        <f t="shared" si="4"/>
        <v>0.84444444444444444</v>
      </c>
      <c r="E96" s="35">
        <f t="shared" si="5"/>
        <v>5.6350049368992525E-7</v>
      </c>
      <c r="F96" s="35">
        <f t="shared" si="3"/>
        <v>2.3321857247938875E-8</v>
      </c>
      <c r="G96" s="35">
        <v>91</v>
      </c>
    </row>
    <row r="97" spans="1:7" x14ac:dyDescent="0.3">
      <c r="A97" s="35">
        <v>95</v>
      </c>
      <c r="B97" s="35">
        <v>38</v>
      </c>
      <c r="C97" s="35">
        <v>45</v>
      </c>
      <c r="D97" s="35">
        <f t="shared" si="4"/>
        <v>0.84444444444444444</v>
      </c>
      <c r="E97" s="35">
        <f t="shared" si="5"/>
        <v>4.7584486133815912E-7</v>
      </c>
      <c r="F97" s="35">
        <f t="shared" si="3"/>
        <v>1.9694012787148384E-8</v>
      </c>
      <c r="G97" s="35">
        <v>92</v>
      </c>
    </row>
    <row r="98" spans="1:7" x14ac:dyDescent="0.3">
      <c r="A98" s="35">
        <v>96</v>
      </c>
      <c r="B98" s="35">
        <v>38</v>
      </c>
      <c r="C98" s="35">
        <v>45</v>
      </c>
      <c r="D98" s="35">
        <f t="shared" si="4"/>
        <v>0.84444444444444444</v>
      </c>
      <c r="E98" s="35">
        <f t="shared" si="5"/>
        <v>4.0182454957444548E-7</v>
      </c>
      <c r="F98" s="35">
        <f t="shared" si="3"/>
        <v>1.6630499686925301E-8</v>
      </c>
      <c r="G98" s="35">
        <v>93</v>
      </c>
    </row>
    <row r="99" spans="1:7" x14ac:dyDescent="0.3">
      <c r="A99" s="35">
        <v>97</v>
      </c>
      <c r="B99" s="35">
        <v>38</v>
      </c>
      <c r="C99" s="35">
        <v>45</v>
      </c>
      <c r="D99" s="35">
        <f t="shared" si="4"/>
        <v>0.84444444444444444</v>
      </c>
      <c r="E99" s="35">
        <f t="shared" si="5"/>
        <v>3.3931850852953174E-7</v>
      </c>
      <c r="F99" s="35">
        <f t="shared" si="3"/>
        <v>1.4043533068959144E-8</v>
      </c>
      <c r="G99" s="35">
        <v>94</v>
      </c>
    </row>
    <row r="100" spans="1:7" x14ac:dyDescent="0.3">
      <c r="A100" s="35">
        <v>98</v>
      </c>
      <c r="B100" s="35">
        <v>38</v>
      </c>
      <c r="C100" s="35">
        <v>45</v>
      </c>
      <c r="D100" s="35">
        <f t="shared" si="4"/>
        <v>0.84444444444444444</v>
      </c>
      <c r="E100" s="35">
        <f t="shared" si="5"/>
        <v>2.865356294249379E-7</v>
      </c>
      <c r="F100" s="35">
        <f t="shared" si="3"/>
        <v>1.1858983480454389E-8</v>
      </c>
      <c r="G100" s="35">
        <v>95</v>
      </c>
    </row>
    <row r="101" spans="1:7" x14ac:dyDescent="0.3">
      <c r="A101" s="35">
        <v>99</v>
      </c>
      <c r="B101" s="35">
        <v>38</v>
      </c>
      <c r="C101" s="35">
        <v>45</v>
      </c>
      <c r="D101" s="35">
        <f t="shared" si="4"/>
        <v>0.84444444444444444</v>
      </c>
      <c r="E101" s="35">
        <f t="shared" si="5"/>
        <v>2.4196342040328091E-7</v>
      </c>
      <c r="F101" s="35">
        <f t="shared" si="3"/>
        <v>1.0014252716828151E-8</v>
      </c>
      <c r="G101" s="35">
        <v>96</v>
      </c>
    </row>
    <row r="102" spans="1:7" x14ac:dyDescent="0.3">
      <c r="A102" s="35">
        <v>100</v>
      </c>
      <c r="B102" s="35">
        <v>38</v>
      </c>
      <c r="C102" s="35">
        <v>45</v>
      </c>
      <c r="D102" s="35">
        <f t="shared" si="4"/>
        <v>0.84444444444444444</v>
      </c>
      <c r="E102" s="35">
        <f t="shared" si="5"/>
        <v>2.0432466611832609E-7</v>
      </c>
      <c r="F102" s="35">
        <f t="shared" si="3"/>
        <v>8.4564800719882157E-9</v>
      </c>
      <c r="G102" s="35">
        <v>97</v>
      </c>
    </row>
    <row r="103" spans="1:7" x14ac:dyDescent="0.3">
      <c r="A103" s="35">
        <v>101</v>
      </c>
      <c r="B103" s="35">
        <v>38</v>
      </c>
      <c r="C103" s="35">
        <v>45</v>
      </c>
      <c r="D103" s="35">
        <f t="shared" si="4"/>
        <v>0.84444444444444444</v>
      </c>
      <c r="E103" s="35">
        <f t="shared" si="5"/>
        <v>1.7254082916658647E-7</v>
      </c>
      <c r="F103" s="35">
        <f t="shared" si="3"/>
        <v>7.141027616345604E-9</v>
      </c>
      <c r="G103" s="35">
        <v>98</v>
      </c>
    </row>
    <row r="104" spans="1:7" x14ac:dyDescent="0.3">
      <c r="A104" s="35">
        <v>102</v>
      </c>
      <c r="B104" s="35">
        <v>38</v>
      </c>
      <c r="C104" s="35">
        <v>45</v>
      </c>
      <c r="D104" s="35">
        <f t="shared" si="4"/>
        <v>0.84444444444444444</v>
      </c>
      <c r="E104" s="35">
        <f t="shared" si="5"/>
        <v>1.4570114462956191E-7</v>
      </c>
      <c r="F104" s="35">
        <f t="shared" si="3"/>
        <v>6.0302010982473991E-9</v>
      </c>
      <c r="G104" s="35">
        <v>99</v>
      </c>
    </row>
    <row r="105" spans="1:7" x14ac:dyDescent="0.3">
      <c r="A105" s="35">
        <v>103</v>
      </c>
      <c r="B105" s="35">
        <v>38</v>
      </c>
      <c r="C105" s="35">
        <v>45</v>
      </c>
      <c r="D105" s="35">
        <f t="shared" si="4"/>
        <v>0.84444444444444444</v>
      </c>
      <c r="E105" s="35">
        <f t="shared" si="5"/>
        <v>1.2303652213163006E-7</v>
      </c>
      <c r="F105" s="35">
        <f t="shared" si="3"/>
        <v>5.0921698162978037E-9</v>
      </c>
      <c r="G105" s="35">
        <v>100</v>
      </c>
    </row>
    <row r="106" spans="1:7" x14ac:dyDescent="0.3">
      <c r="A106" s="35">
        <v>104</v>
      </c>
      <c r="B106" s="35">
        <v>38</v>
      </c>
      <c r="C106" s="35">
        <v>45</v>
      </c>
      <c r="D106" s="35">
        <f t="shared" si="4"/>
        <v>0.84444444444444444</v>
      </c>
      <c r="E106" s="35">
        <f t="shared" si="5"/>
        <v>1.0389750757782094E-7</v>
      </c>
      <c r="F106" s="35">
        <f t="shared" si="3"/>
        <v>4.3000545115403678E-9</v>
      </c>
      <c r="G106" s="35">
        <v>101</v>
      </c>
    </row>
    <row r="107" spans="1:7" x14ac:dyDescent="0.3">
      <c r="A107" s="35">
        <v>105</v>
      </c>
      <c r="B107" s="35">
        <v>38</v>
      </c>
      <c r="C107" s="35">
        <v>45</v>
      </c>
      <c r="D107" s="35">
        <f t="shared" si="4"/>
        <v>0.84444444444444444</v>
      </c>
      <c r="E107" s="35">
        <f t="shared" si="5"/>
        <v>8.7735673065715454E-8</v>
      </c>
      <c r="F107" s="35">
        <f t="shared" si="3"/>
        <v>3.6311571430785323E-9</v>
      </c>
      <c r="G107" s="35">
        <v>102</v>
      </c>
    </row>
    <row r="108" spans="1:7" x14ac:dyDescent="0.3">
      <c r="A108" s="35">
        <v>106</v>
      </c>
      <c r="B108" s="35">
        <v>38</v>
      </c>
      <c r="C108" s="35">
        <v>45</v>
      </c>
      <c r="D108" s="35">
        <f t="shared" si="4"/>
        <v>0.84444444444444444</v>
      </c>
      <c r="E108" s="35">
        <f t="shared" si="5"/>
        <v>7.408790169993749E-8</v>
      </c>
      <c r="F108" s="35">
        <f t="shared" si="3"/>
        <v>3.0663104763774274E-9</v>
      </c>
      <c r="G108" s="35">
        <v>103</v>
      </c>
    </row>
    <row r="109" spans="1:7" x14ac:dyDescent="0.3">
      <c r="A109" s="35">
        <v>107</v>
      </c>
      <c r="B109" s="35">
        <v>38</v>
      </c>
      <c r="C109" s="35">
        <v>45</v>
      </c>
      <c r="D109" s="35">
        <f t="shared" si="4"/>
        <v>0.84444444444444444</v>
      </c>
      <c r="E109" s="35">
        <f t="shared" si="5"/>
        <v>6.2563116991058326E-8</v>
      </c>
      <c r="F109" s="35">
        <f t="shared" si="3"/>
        <v>2.5893288467187166E-9</v>
      </c>
      <c r="G109" s="35">
        <v>104</v>
      </c>
    </row>
    <row r="110" spans="1:7" x14ac:dyDescent="0.3">
      <c r="A110" s="35">
        <v>108</v>
      </c>
      <c r="B110" s="35">
        <v>38</v>
      </c>
      <c r="C110" s="35">
        <v>45</v>
      </c>
      <c r="D110" s="35">
        <f t="shared" si="4"/>
        <v>0.84444444444444444</v>
      </c>
      <c r="E110" s="35">
        <f t="shared" si="5"/>
        <v>5.283107657022703E-8</v>
      </c>
      <c r="F110" s="35">
        <f t="shared" si="3"/>
        <v>2.1865443594513606E-9</v>
      </c>
      <c r="G110" s="35">
        <v>105</v>
      </c>
    </row>
    <row r="111" spans="1:7" x14ac:dyDescent="0.3">
      <c r="A111" s="35">
        <v>109</v>
      </c>
      <c r="B111" s="35">
        <v>38</v>
      </c>
      <c r="C111" s="35">
        <v>45</v>
      </c>
      <c r="D111" s="35">
        <f t="shared" si="4"/>
        <v>0.84444444444444444</v>
      </c>
      <c r="E111" s="35">
        <f t="shared" si="5"/>
        <v>4.4612909103747267E-8</v>
      </c>
      <c r="F111" s="35">
        <f t="shared" si="3"/>
        <v>1.8464152368700377E-9</v>
      </c>
      <c r="G111" s="35">
        <v>106</v>
      </c>
    </row>
    <row r="112" spans="1:7" x14ac:dyDescent="0.3">
      <c r="A112" s="35">
        <v>110</v>
      </c>
      <c r="B112" s="35">
        <v>38</v>
      </c>
      <c r="C112" s="35">
        <v>45</v>
      </c>
      <c r="D112" s="35">
        <f t="shared" si="4"/>
        <v>0.84444444444444444</v>
      </c>
      <c r="E112" s="35">
        <f t="shared" si="5"/>
        <v>3.7673123243164358E-8</v>
      </c>
      <c r="F112" s="35">
        <f t="shared" si="3"/>
        <v>1.5591950889124761E-9</v>
      </c>
      <c r="G112" s="35">
        <v>107</v>
      </c>
    </row>
    <row r="113" spans="1:7" x14ac:dyDescent="0.3">
      <c r="A113" s="35">
        <v>111</v>
      </c>
      <c r="B113" s="35">
        <v>38</v>
      </c>
      <c r="C113" s="35">
        <v>45</v>
      </c>
      <c r="D113" s="35">
        <f t="shared" si="4"/>
        <v>0.84444444444444444</v>
      </c>
      <c r="E113" s="35">
        <f t="shared" si="5"/>
        <v>3.1812859627561013E-8</v>
      </c>
      <c r="F113" s="35">
        <f t="shared" si="3"/>
        <v>1.3166536306372021E-9</v>
      </c>
      <c r="G113" s="35">
        <v>108</v>
      </c>
    </row>
    <row r="114" spans="1:7" x14ac:dyDescent="0.3">
      <c r="A114" s="35">
        <v>112</v>
      </c>
      <c r="B114" s="35">
        <v>38</v>
      </c>
      <c r="C114" s="35">
        <v>45</v>
      </c>
      <c r="D114" s="35">
        <f t="shared" si="4"/>
        <v>0.84444444444444444</v>
      </c>
      <c r="E114" s="35">
        <f t="shared" si="5"/>
        <v>2.6864192574384854E-8</v>
      </c>
      <c r="F114" s="35">
        <f t="shared" si="3"/>
        <v>1.1118408436491929E-9</v>
      </c>
      <c r="G114" s="35">
        <v>109</v>
      </c>
    </row>
    <row r="115" spans="1:7" x14ac:dyDescent="0.3">
      <c r="A115" s="35">
        <v>113</v>
      </c>
      <c r="B115" s="35">
        <v>38</v>
      </c>
      <c r="C115" s="35">
        <v>45</v>
      </c>
      <c r="D115" s="35">
        <f t="shared" si="4"/>
        <v>0.84444444444444444</v>
      </c>
      <c r="E115" s="35">
        <f t="shared" si="5"/>
        <v>2.2685318173924987E-8</v>
      </c>
      <c r="F115" s="35">
        <f t="shared" si="3"/>
        <v>9.3888782352598501E-10</v>
      </c>
      <c r="G115" s="35">
        <v>110</v>
      </c>
    </row>
    <row r="116" spans="1:7" x14ac:dyDescent="0.3">
      <c r="A116" s="35">
        <v>114</v>
      </c>
      <c r="B116" s="35">
        <v>38</v>
      </c>
      <c r="C116" s="35">
        <v>45</v>
      </c>
      <c r="D116" s="35">
        <f t="shared" si="4"/>
        <v>0.84444444444444444</v>
      </c>
      <c r="E116" s="35">
        <f t="shared" si="5"/>
        <v>1.9156490902425544E-8</v>
      </c>
      <c r="F116" s="35">
        <f t="shared" si="3"/>
        <v>7.9283860653305396E-10</v>
      </c>
      <c r="G116" s="35">
        <v>111</v>
      </c>
    </row>
    <row r="117" spans="1:7" x14ac:dyDescent="0.3">
      <c r="A117" s="35">
        <v>115</v>
      </c>
      <c r="B117" s="35">
        <v>38</v>
      </c>
      <c r="C117" s="35">
        <v>45</v>
      </c>
      <c r="D117" s="35">
        <f t="shared" si="4"/>
        <v>0.84444444444444444</v>
      </c>
      <c r="E117" s="35">
        <f t="shared" si="5"/>
        <v>1.6176592317603794E-8</v>
      </c>
      <c r="F117" s="35">
        <f t="shared" si="3"/>
        <v>6.6950815662791228E-10</v>
      </c>
      <c r="G117" s="35">
        <v>112</v>
      </c>
    </row>
    <row r="118" spans="1:7" x14ac:dyDescent="0.3">
      <c r="A118" s="35">
        <v>116</v>
      </c>
      <c r="B118" s="35">
        <v>38</v>
      </c>
      <c r="C118" s="35">
        <v>45</v>
      </c>
      <c r="D118" s="35">
        <f t="shared" si="4"/>
        <v>0.84444444444444444</v>
      </c>
      <c r="E118" s="35">
        <f t="shared" si="5"/>
        <v>1.3660233512643204E-8</v>
      </c>
      <c r="F118" s="35">
        <f t="shared" si="3"/>
        <v>5.6536244337468153E-10</v>
      </c>
      <c r="G118" s="35">
        <v>113</v>
      </c>
    </row>
    <row r="119" spans="1:7" x14ac:dyDescent="0.3">
      <c r="A119" s="35">
        <v>117</v>
      </c>
      <c r="B119" s="35">
        <v>38</v>
      </c>
      <c r="C119" s="35">
        <v>45</v>
      </c>
      <c r="D119" s="35">
        <f t="shared" si="4"/>
        <v>0.84444444444444444</v>
      </c>
      <c r="E119" s="35">
        <f t="shared" si="5"/>
        <v>1.1535308299565372E-8</v>
      </c>
      <c r="F119" s="35">
        <f t="shared" si="3"/>
        <v>4.7741717440528663E-10</v>
      </c>
      <c r="G119" s="35">
        <v>114</v>
      </c>
    </row>
    <row r="120" spans="1:7" x14ac:dyDescent="0.3">
      <c r="A120" s="35">
        <v>118</v>
      </c>
      <c r="B120" s="35">
        <v>38</v>
      </c>
      <c r="C120" s="35">
        <v>45</v>
      </c>
      <c r="D120" s="35">
        <f t="shared" si="4"/>
        <v>0.84444444444444444</v>
      </c>
      <c r="E120" s="35">
        <f t="shared" si="5"/>
        <v>9.7409270085218703E-9</v>
      </c>
      <c r="F120" s="35">
        <f t="shared" si="3"/>
        <v>4.0315228060890871E-10</v>
      </c>
      <c r="G120" s="35">
        <v>115</v>
      </c>
    </row>
    <row r="121" spans="1:7" x14ac:dyDescent="0.3">
      <c r="A121" s="35">
        <v>119</v>
      </c>
      <c r="B121" s="35">
        <v>38</v>
      </c>
      <c r="C121" s="35">
        <v>45</v>
      </c>
      <c r="D121" s="35">
        <f t="shared" si="4"/>
        <v>0.84444444444444444</v>
      </c>
      <c r="E121" s="35">
        <f t="shared" si="5"/>
        <v>8.2256716960851344E-9</v>
      </c>
      <c r="F121" s="35">
        <f t="shared" si="3"/>
        <v>3.4043970362530068E-10</v>
      </c>
      <c r="G121" s="35">
        <v>116</v>
      </c>
    </row>
    <row r="122" spans="1:7" x14ac:dyDescent="0.3">
      <c r="A122" s="35">
        <v>120</v>
      </c>
      <c r="B122" s="35">
        <v>38</v>
      </c>
      <c r="C122" s="35">
        <v>45</v>
      </c>
      <c r="D122" s="35">
        <f t="shared" si="4"/>
        <v>0.84444444444444444</v>
      </c>
      <c r="E122" s="35">
        <f t="shared" si="5"/>
        <v>6.9461227655830025E-9</v>
      </c>
      <c r="F122" s="35">
        <f t="shared" si="3"/>
        <v>2.8748241639469835E-10</v>
      </c>
      <c r="G122" s="35">
        <v>117</v>
      </c>
    </row>
    <row r="123" spans="1:7" x14ac:dyDescent="0.3">
      <c r="A123" s="35">
        <v>121</v>
      </c>
      <c r="B123" s="35">
        <v>38</v>
      </c>
      <c r="C123" s="35">
        <v>45</v>
      </c>
      <c r="D123" s="35">
        <f t="shared" si="4"/>
        <v>0.84444444444444444</v>
      </c>
      <c r="E123" s="35">
        <f t="shared" si="5"/>
        <v>5.8656147798256462E-9</v>
      </c>
      <c r="F123" s="35">
        <f t="shared" si="3"/>
        <v>2.427629293999675E-10</v>
      </c>
      <c r="G123" s="35">
        <v>118</v>
      </c>
    </row>
    <row r="124" spans="1:7" x14ac:dyDescent="0.3">
      <c r="A124" s="35">
        <v>122</v>
      </c>
      <c r="B124" s="35">
        <v>38</v>
      </c>
      <c r="C124" s="35">
        <v>45</v>
      </c>
      <c r="D124" s="35">
        <f t="shared" si="4"/>
        <v>0.84444444444444444</v>
      </c>
      <c r="E124" s="35">
        <f t="shared" si="5"/>
        <v>4.9531858140749904E-9</v>
      </c>
      <c r="F124" s="35">
        <f t="shared" si="3"/>
        <v>2.0499980704886144E-10</v>
      </c>
      <c r="G124" s="35">
        <v>119</v>
      </c>
    </row>
    <row r="125" spans="1:7" x14ac:dyDescent="0.3">
      <c r="A125" s="35">
        <v>123</v>
      </c>
      <c r="B125" s="35">
        <v>38</v>
      </c>
      <c r="C125" s="35">
        <v>45</v>
      </c>
      <c r="D125" s="35">
        <f t="shared" si="4"/>
        <v>0.84444444444444444</v>
      </c>
      <c r="E125" s="35">
        <f t="shared" si="5"/>
        <v>4.1826902429966586E-9</v>
      </c>
      <c r="F125" s="35">
        <f t="shared" si="3"/>
        <v>1.7311094817459411E-10</v>
      </c>
      <c r="G125" s="35">
        <v>120</v>
      </c>
    </row>
    <row r="126" spans="1:7" x14ac:dyDescent="0.3">
      <c r="A126" s="35">
        <v>124</v>
      </c>
      <c r="B126" s="35">
        <v>38</v>
      </c>
      <c r="C126" s="35">
        <v>45</v>
      </c>
      <c r="D126" s="35">
        <f t="shared" si="4"/>
        <v>0.84444444444444444</v>
      </c>
      <c r="E126" s="35">
        <f t="shared" si="5"/>
        <v>3.5320495385305116E-9</v>
      </c>
      <c r="F126" s="35">
        <f t="shared" si="3"/>
        <v>1.4618257845854613E-10</v>
      </c>
      <c r="G126" s="35">
        <v>121</v>
      </c>
    </row>
    <row r="127" spans="1:7" x14ac:dyDescent="0.3">
      <c r="A127" s="35">
        <v>125</v>
      </c>
      <c r="B127" s="35">
        <v>38</v>
      </c>
      <c r="C127" s="35">
        <v>45</v>
      </c>
      <c r="D127" s="35">
        <f t="shared" si="4"/>
        <v>0.84444444444444444</v>
      </c>
      <c r="E127" s="35">
        <f t="shared" si="5"/>
        <v>2.9826196103146544E-9</v>
      </c>
      <c r="F127" s="35">
        <f t="shared" si="3"/>
        <v>1.2344306625388341E-10</v>
      </c>
      <c r="G127" s="35">
        <v>122</v>
      </c>
    </row>
    <row r="128" spans="1:7" x14ac:dyDescent="0.3">
      <c r="A128" s="35">
        <v>126</v>
      </c>
      <c r="B128" s="35">
        <v>38</v>
      </c>
      <c r="C128" s="35">
        <v>45</v>
      </c>
      <c r="D128" s="35">
        <f t="shared" si="4"/>
        <v>0.84444444444444444</v>
      </c>
      <c r="E128" s="35">
        <f t="shared" si="5"/>
        <v>2.5186565598212637E-9</v>
      </c>
      <c r="F128" s="35">
        <f t="shared" si="3"/>
        <v>1.0424081150327932E-10</v>
      </c>
      <c r="G128" s="35">
        <v>123</v>
      </c>
    </row>
    <row r="129" spans="1:7" x14ac:dyDescent="0.3">
      <c r="A129" s="35">
        <v>127</v>
      </c>
      <c r="B129" s="35">
        <v>38</v>
      </c>
      <c r="C129" s="35">
        <v>45</v>
      </c>
      <c r="D129" s="35">
        <f t="shared" si="4"/>
        <v>0.84444444444444444</v>
      </c>
      <c r="E129" s="35">
        <f t="shared" si="5"/>
        <v>2.1268655394046228E-9</v>
      </c>
      <c r="F129" s="35">
        <f t="shared" si="3"/>
        <v>8.8025574158324757E-11</v>
      </c>
      <c r="G129" s="35">
        <v>124</v>
      </c>
    </row>
    <row r="130" spans="1:7" x14ac:dyDescent="0.3">
      <c r="A130" s="35">
        <v>128</v>
      </c>
      <c r="B130" s="35">
        <v>38</v>
      </c>
      <c r="C130" s="35">
        <v>45</v>
      </c>
      <c r="D130" s="35">
        <f t="shared" si="4"/>
        <v>0.84444444444444444</v>
      </c>
      <c r="E130" s="35">
        <f t="shared" si="5"/>
        <v>1.7960197888305704E-9</v>
      </c>
      <c r="F130" s="35">
        <f t="shared" si="3"/>
        <v>7.4332707067029801E-11</v>
      </c>
      <c r="G130" s="35">
        <v>125</v>
      </c>
    </row>
    <row r="131" spans="1:7" x14ac:dyDescent="0.3">
      <c r="A131" s="35">
        <v>129</v>
      </c>
      <c r="B131" s="35">
        <v>38</v>
      </c>
      <c r="C131" s="35">
        <v>45</v>
      </c>
      <c r="D131" s="35">
        <f t="shared" si="4"/>
        <v>0.84444444444444444</v>
      </c>
      <c r="E131" s="35">
        <f t="shared" si="5"/>
        <v>1.5166389327902593E-9</v>
      </c>
      <c r="F131" s="35">
        <f t="shared" ref="F131:F152" si="6">E131/$E$153</f>
        <v>6.2769841523269608E-11</v>
      </c>
      <c r="G131" s="35">
        <v>126</v>
      </c>
    </row>
    <row r="132" spans="1:7" x14ac:dyDescent="0.3">
      <c r="A132" s="35">
        <v>130</v>
      </c>
      <c r="B132" s="35">
        <v>38</v>
      </c>
      <c r="C132" s="35">
        <v>45</v>
      </c>
      <c r="D132" s="35">
        <f t="shared" ref="D132:D152" si="7">B131/C132</f>
        <v>0.84444444444444444</v>
      </c>
      <c r="E132" s="35">
        <f t="shared" ref="E132:E152" si="8">D132*E131</f>
        <v>1.2807173210228857E-9</v>
      </c>
      <c r="F132" s="35">
        <f t="shared" si="6"/>
        <v>5.3005643952983221E-11</v>
      </c>
      <c r="G132" s="35">
        <v>127</v>
      </c>
    </row>
    <row r="133" spans="1:7" x14ac:dyDescent="0.3">
      <c r="A133" s="35">
        <v>131</v>
      </c>
      <c r="B133" s="35">
        <v>38</v>
      </c>
      <c r="C133" s="35">
        <v>45</v>
      </c>
      <c r="D133" s="35">
        <f t="shared" si="7"/>
        <v>0.84444444444444444</v>
      </c>
      <c r="E133" s="35">
        <f t="shared" si="8"/>
        <v>1.081494626641548E-9</v>
      </c>
      <c r="F133" s="35">
        <f t="shared" si="6"/>
        <v>4.4760321560296947E-11</v>
      </c>
      <c r="G133" s="35">
        <v>128</v>
      </c>
    </row>
    <row r="134" spans="1:7" x14ac:dyDescent="0.3">
      <c r="A134" s="35">
        <v>132</v>
      </c>
      <c r="B134" s="35">
        <v>38</v>
      </c>
      <c r="C134" s="35">
        <v>45</v>
      </c>
      <c r="D134" s="35">
        <f t="shared" si="7"/>
        <v>0.84444444444444444</v>
      </c>
      <c r="E134" s="35">
        <f t="shared" si="8"/>
        <v>9.1326212916397381E-10</v>
      </c>
      <c r="F134" s="35">
        <f t="shared" si="6"/>
        <v>3.7797604873139641E-11</v>
      </c>
      <c r="G134" s="35">
        <v>129</v>
      </c>
    </row>
    <row r="135" spans="1:7" x14ac:dyDescent="0.3">
      <c r="A135" s="35">
        <v>133</v>
      </c>
      <c r="B135" s="35">
        <v>38</v>
      </c>
      <c r="C135" s="35">
        <v>45</v>
      </c>
      <c r="D135" s="35">
        <f t="shared" si="7"/>
        <v>0.84444444444444444</v>
      </c>
      <c r="E135" s="35">
        <f t="shared" si="8"/>
        <v>7.7119913129402236E-10</v>
      </c>
      <c r="F135" s="35">
        <f t="shared" si="6"/>
        <v>3.1917977448429034E-11</v>
      </c>
      <c r="G135" s="35">
        <v>130</v>
      </c>
    </row>
    <row r="136" spans="1:7" x14ac:dyDescent="0.3">
      <c r="A136" s="35">
        <v>134</v>
      </c>
      <c r="B136" s="35">
        <v>38</v>
      </c>
      <c r="C136" s="35">
        <v>45</v>
      </c>
      <c r="D136" s="35">
        <f t="shared" si="7"/>
        <v>0.84444444444444444</v>
      </c>
      <c r="E136" s="35">
        <f t="shared" si="8"/>
        <v>6.512348219816189E-10</v>
      </c>
      <c r="F136" s="35">
        <f t="shared" si="6"/>
        <v>2.695295873422896E-11</v>
      </c>
      <c r="G136" s="35">
        <v>131</v>
      </c>
    </row>
    <row r="137" spans="1:7" x14ac:dyDescent="0.3">
      <c r="A137" s="35">
        <v>135</v>
      </c>
      <c r="B137" s="35">
        <v>38</v>
      </c>
      <c r="C137" s="35">
        <v>45</v>
      </c>
      <c r="D137" s="35">
        <f t="shared" si="7"/>
        <v>0.84444444444444444</v>
      </c>
      <c r="E137" s="35">
        <f t="shared" si="8"/>
        <v>5.4993162745114479E-10</v>
      </c>
      <c r="F137" s="35">
        <f t="shared" si="6"/>
        <v>2.2760276264460009E-11</v>
      </c>
      <c r="G137" s="35">
        <v>132</v>
      </c>
    </row>
    <row r="138" spans="1:7" x14ac:dyDescent="0.3">
      <c r="A138" s="35">
        <v>136</v>
      </c>
      <c r="B138" s="35">
        <v>38</v>
      </c>
      <c r="C138" s="35">
        <v>45</v>
      </c>
      <c r="D138" s="35">
        <f t="shared" si="7"/>
        <v>0.84444444444444444</v>
      </c>
      <c r="E138" s="35">
        <f t="shared" si="8"/>
        <v>4.6438670762541118E-10</v>
      </c>
      <c r="F138" s="35">
        <f t="shared" si="6"/>
        <v>1.9219788845544009E-11</v>
      </c>
      <c r="G138" s="35">
        <v>133</v>
      </c>
    </row>
    <row r="139" spans="1:7" x14ac:dyDescent="0.3">
      <c r="A139" s="35">
        <v>137</v>
      </c>
      <c r="B139" s="35">
        <v>38</v>
      </c>
      <c r="C139" s="35">
        <v>45</v>
      </c>
      <c r="D139" s="35">
        <f t="shared" si="7"/>
        <v>0.84444444444444444</v>
      </c>
      <c r="E139" s="35">
        <f t="shared" si="8"/>
        <v>3.9214877532812498E-10</v>
      </c>
      <c r="F139" s="35">
        <f t="shared" si="6"/>
        <v>1.6230043914014942E-11</v>
      </c>
      <c r="G139" s="35">
        <v>134</v>
      </c>
    </row>
    <row r="140" spans="1:7" x14ac:dyDescent="0.3">
      <c r="A140" s="35">
        <v>138</v>
      </c>
      <c r="B140" s="35">
        <v>38</v>
      </c>
      <c r="C140" s="35">
        <v>45</v>
      </c>
      <c r="D140" s="35">
        <f t="shared" si="7"/>
        <v>0.84444444444444444</v>
      </c>
      <c r="E140" s="35">
        <f t="shared" si="8"/>
        <v>3.3114785472152778E-10</v>
      </c>
      <c r="F140" s="35">
        <f t="shared" si="6"/>
        <v>1.3705370416279284E-11</v>
      </c>
      <c r="G140" s="35">
        <v>135</v>
      </c>
    </row>
    <row r="141" spans="1:7" x14ac:dyDescent="0.3">
      <c r="A141" s="35">
        <v>139</v>
      </c>
      <c r="B141" s="35">
        <v>38</v>
      </c>
      <c r="C141" s="35">
        <v>45</v>
      </c>
      <c r="D141" s="35">
        <f t="shared" si="7"/>
        <v>0.84444444444444444</v>
      </c>
      <c r="E141" s="35">
        <f t="shared" si="8"/>
        <v>2.7963596620929012E-10</v>
      </c>
      <c r="F141" s="35">
        <f t="shared" si="6"/>
        <v>1.1573423907080284E-11</v>
      </c>
      <c r="G141" s="35">
        <v>136</v>
      </c>
    </row>
    <row r="142" spans="1:7" x14ac:dyDescent="0.3">
      <c r="A142" s="35">
        <v>140</v>
      </c>
      <c r="B142" s="35">
        <v>38</v>
      </c>
      <c r="C142" s="35">
        <v>45</v>
      </c>
      <c r="D142" s="35">
        <f t="shared" si="7"/>
        <v>0.84444444444444444</v>
      </c>
      <c r="E142" s="35">
        <f t="shared" si="8"/>
        <v>2.3613703813228943E-10</v>
      </c>
      <c r="F142" s="35">
        <f t="shared" si="6"/>
        <v>9.7731135215344612E-12</v>
      </c>
      <c r="G142" s="35">
        <v>137</v>
      </c>
    </row>
    <row r="143" spans="1:7" x14ac:dyDescent="0.3">
      <c r="A143" s="35">
        <v>141</v>
      </c>
      <c r="B143" s="35">
        <v>38</v>
      </c>
      <c r="C143" s="35">
        <v>45</v>
      </c>
      <c r="D143" s="35">
        <f t="shared" si="7"/>
        <v>0.84444444444444444</v>
      </c>
      <c r="E143" s="35">
        <f t="shared" si="8"/>
        <v>1.9940460997837775E-10</v>
      </c>
      <c r="F143" s="35">
        <f t="shared" si="6"/>
        <v>8.2528514181846565E-12</v>
      </c>
      <c r="G143" s="35">
        <v>138</v>
      </c>
    </row>
    <row r="144" spans="1:7" x14ac:dyDescent="0.3">
      <c r="A144" s="35">
        <v>142</v>
      </c>
      <c r="B144" s="35">
        <v>38</v>
      </c>
      <c r="C144" s="35">
        <v>45</v>
      </c>
      <c r="D144" s="35">
        <f t="shared" si="7"/>
        <v>0.84444444444444444</v>
      </c>
      <c r="E144" s="35">
        <f t="shared" si="8"/>
        <v>1.6838611509285233E-10</v>
      </c>
      <c r="F144" s="35">
        <f t="shared" si="6"/>
        <v>6.9690745309114884E-12</v>
      </c>
      <c r="G144" s="35">
        <v>139</v>
      </c>
    </row>
    <row r="145" spans="1:7" x14ac:dyDescent="0.3">
      <c r="A145" s="35">
        <v>143</v>
      </c>
      <c r="B145" s="35">
        <v>38</v>
      </c>
      <c r="C145" s="35">
        <v>45</v>
      </c>
      <c r="D145" s="35">
        <f t="shared" si="7"/>
        <v>0.84444444444444444</v>
      </c>
      <c r="E145" s="35">
        <f t="shared" si="8"/>
        <v>1.4219271941174197E-10</v>
      </c>
      <c r="F145" s="35">
        <f t="shared" si="6"/>
        <v>5.8849962705474794E-12</v>
      </c>
      <c r="G145" s="35">
        <v>140</v>
      </c>
    </row>
    <row r="146" spans="1:7" x14ac:dyDescent="0.3">
      <c r="A146" s="35">
        <v>144</v>
      </c>
      <c r="B146" s="35">
        <v>38</v>
      </c>
      <c r="C146" s="35">
        <v>45</v>
      </c>
      <c r="D146" s="35">
        <f t="shared" si="7"/>
        <v>0.84444444444444444</v>
      </c>
      <c r="E146" s="35">
        <f t="shared" si="8"/>
        <v>1.2007385194769321E-10</v>
      </c>
      <c r="F146" s="35">
        <f t="shared" si="6"/>
        <v>4.9695524062400932E-12</v>
      </c>
      <c r="G146" s="35">
        <v>141</v>
      </c>
    </row>
    <row r="147" spans="1:7" x14ac:dyDescent="0.3">
      <c r="A147" s="35">
        <v>145</v>
      </c>
      <c r="B147" s="35">
        <v>38</v>
      </c>
      <c r="C147" s="35">
        <v>45</v>
      </c>
      <c r="D147" s="35">
        <f t="shared" si="7"/>
        <v>0.84444444444444444</v>
      </c>
      <c r="E147" s="35">
        <f t="shared" si="8"/>
        <v>1.0139569720027427E-10</v>
      </c>
      <c r="F147" s="35">
        <f t="shared" si="6"/>
        <v>4.1965109208249678E-12</v>
      </c>
      <c r="G147" s="35">
        <v>142</v>
      </c>
    </row>
    <row r="148" spans="1:7" x14ac:dyDescent="0.3">
      <c r="A148" s="35">
        <v>146</v>
      </c>
      <c r="B148" s="35">
        <v>38</v>
      </c>
      <c r="C148" s="35">
        <v>45</v>
      </c>
      <c r="D148" s="35">
        <f t="shared" si="7"/>
        <v>0.84444444444444444</v>
      </c>
      <c r="E148" s="35">
        <f t="shared" si="8"/>
        <v>8.5623033191342718E-11</v>
      </c>
      <c r="F148" s="35">
        <f t="shared" si="6"/>
        <v>3.5437203331410837E-12</v>
      </c>
      <c r="G148" s="35">
        <v>143</v>
      </c>
    </row>
    <row r="149" spans="1:7" x14ac:dyDescent="0.3">
      <c r="A149" s="35">
        <v>147</v>
      </c>
      <c r="B149" s="35">
        <v>38</v>
      </c>
      <c r="C149" s="35">
        <v>45</v>
      </c>
      <c r="D149" s="35">
        <f t="shared" si="7"/>
        <v>0.84444444444444444</v>
      </c>
      <c r="E149" s="35">
        <f t="shared" si="8"/>
        <v>7.2303894694911625E-11</v>
      </c>
      <c r="F149" s="35">
        <f t="shared" si="6"/>
        <v>2.992474947985804E-12</v>
      </c>
      <c r="G149" s="35">
        <v>144</v>
      </c>
    </row>
    <row r="150" spans="1:7" x14ac:dyDescent="0.3">
      <c r="A150" s="35">
        <v>148</v>
      </c>
      <c r="B150" s="35">
        <v>38</v>
      </c>
      <c r="C150" s="35">
        <v>45</v>
      </c>
      <c r="D150" s="35">
        <f t="shared" si="7"/>
        <v>0.84444444444444444</v>
      </c>
      <c r="E150" s="35">
        <f t="shared" si="8"/>
        <v>6.1056622186814265E-11</v>
      </c>
      <c r="F150" s="35">
        <f t="shared" si="6"/>
        <v>2.52697884496579E-12</v>
      </c>
      <c r="G150" s="35">
        <v>145</v>
      </c>
    </row>
    <row r="151" spans="1:7" x14ac:dyDescent="0.3">
      <c r="A151" s="35">
        <v>149</v>
      </c>
      <c r="B151" s="35">
        <v>38</v>
      </c>
      <c r="C151" s="35">
        <v>45</v>
      </c>
      <c r="D151" s="35">
        <f t="shared" si="7"/>
        <v>0.84444444444444444</v>
      </c>
      <c r="E151" s="35">
        <f t="shared" si="8"/>
        <v>5.1558925402198712E-11</v>
      </c>
      <c r="F151" s="35">
        <f t="shared" si="6"/>
        <v>2.1338932468600008E-12</v>
      </c>
      <c r="G151" s="35">
        <v>146</v>
      </c>
    </row>
    <row r="152" spans="1:7" x14ac:dyDescent="0.3">
      <c r="A152" s="35">
        <v>150</v>
      </c>
      <c r="C152" s="35">
        <v>45</v>
      </c>
      <c r="D152" s="35">
        <f t="shared" si="7"/>
        <v>0.84444444444444444</v>
      </c>
      <c r="E152" s="35">
        <f t="shared" si="8"/>
        <v>4.3538648117412246E-11</v>
      </c>
      <c r="F152" s="35">
        <f t="shared" si="6"/>
        <v>1.8019542973484449E-12</v>
      </c>
      <c r="G152" s="35">
        <v>147</v>
      </c>
    </row>
    <row r="153" spans="1:7" x14ac:dyDescent="0.3">
      <c r="E153" s="35">
        <f>SUM(E2:E152)</f>
        <v>24.16190476166841</v>
      </c>
      <c r="F153" s="35">
        <f>SUM(F2:F152)</f>
        <v>1.0000000000000002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679D-69F2-48B1-AEF7-F9CAA3CA570E}">
  <dimension ref="B1:H14"/>
  <sheetViews>
    <sheetView workbookViewId="0">
      <selection activeCell="E15" sqref="E15"/>
    </sheetView>
  </sheetViews>
  <sheetFormatPr defaultColWidth="11.5546875" defaultRowHeight="14.4" x14ac:dyDescent="0.3"/>
  <cols>
    <col min="2" max="2" width="7.5546875" bestFit="1" customWidth="1"/>
    <col min="3" max="3" width="4.5546875" bestFit="1" customWidth="1"/>
    <col min="4" max="4" width="4.44140625" bestFit="1" customWidth="1"/>
  </cols>
  <sheetData>
    <row r="1" spans="2:8" ht="15" thickBot="1" x14ac:dyDescent="0.35"/>
    <row r="2" spans="2:8" ht="15" thickBot="1" x14ac:dyDescent="0.35">
      <c r="B2" s="92" t="s">
        <v>88</v>
      </c>
      <c r="C2" s="93"/>
      <c r="D2" s="94"/>
      <c r="F2" s="92" t="s">
        <v>88</v>
      </c>
      <c r="G2" s="93"/>
      <c r="H2" s="94"/>
    </row>
    <row r="3" spans="2:8" ht="15.6" thickTop="1" thickBot="1" x14ac:dyDescent="0.35">
      <c r="B3" s="95" t="s">
        <v>103</v>
      </c>
      <c r="C3" s="96"/>
      <c r="D3" s="101"/>
      <c r="F3" s="95" t="s">
        <v>104</v>
      </c>
      <c r="G3" s="96"/>
      <c r="H3" s="101"/>
    </row>
    <row r="4" spans="2:8" ht="15" thickTop="1" x14ac:dyDescent="0.3">
      <c r="B4" s="45" t="s">
        <v>70</v>
      </c>
      <c r="C4" s="46">
        <v>30</v>
      </c>
      <c r="D4" s="47" t="s">
        <v>71</v>
      </c>
      <c r="F4" s="45" t="s">
        <v>70</v>
      </c>
      <c r="G4" s="46">
        <v>30</v>
      </c>
      <c r="H4" s="47" t="s">
        <v>71</v>
      </c>
    </row>
    <row r="5" spans="2:8" ht="15" thickBot="1" x14ac:dyDescent="0.35">
      <c r="B5" s="48" t="s">
        <v>72</v>
      </c>
      <c r="C5" s="49">
        <f>30</f>
        <v>30</v>
      </c>
      <c r="D5" s="50" t="s">
        <v>71</v>
      </c>
      <c r="F5" s="48" t="s">
        <v>72</v>
      </c>
      <c r="G5" s="49">
        <v>30</v>
      </c>
      <c r="H5" s="50" t="s">
        <v>71</v>
      </c>
    </row>
    <row r="6" spans="2:8" ht="15" thickTop="1" x14ac:dyDescent="0.3">
      <c r="B6" s="42" t="s">
        <v>77</v>
      </c>
      <c r="C6" s="43">
        <f>MM2_Zara!J2</f>
        <v>0</v>
      </c>
      <c r="D6" s="44"/>
      <c r="F6" s="42" t="s">
        <v>77</v>
      </c>
      <c r="G6" s="43">
        <f>'MM1-&gt;MM2_Zara'!J2</f>
        <v>0</v>
      </c>
      <c r="H6" s="44"/>
    </row>
    <row r="7" spans="2:8" x14ac:dyDescent="0.3">
      <c r="B7" s="40" t="s">
        <v>38</v>
      </c>
      <c r="C7" s="58">
        <f>MM2_Zara!J3</f>
        <v>0.33333333333333331</v>
      </c>
      <c r="D7" s="41"/>
      <c r="F7" s="40" t="s">
        <v>38</v>
      </c>
      <c r="G7" s="43">
        <f>'MM1-&gt;MM2_Zara'!J3</f>
        <v>5.8823529411764705E-2</v>
      </c>
      <c r="H7" s="41"/>
    </row>
    <row r="8" spans="2:8" x14ac:dyDescent="0.3">
      <c r="B8" s="40" t="s">
        <v>76</v>
      </c>
      <c r="C8" s="58">
        <f>MM2_Zara!J4</f>
        <v>1.3333333333333333</v>
      </c>
      <c r="D8" s="41"/>
      <c r="F8" s="40" t="s">
        <v>76</v>
      </c>
      <c r="G8" s="43">
        <f>'MM1-&gt;MM2_Zara'!J4</f>
        <v>8.0588235294117627</v>
      </c>
      <c r="H8" s="41"/>
    </row>
    <row r="9" spans="2:8" x14ac:dyDescent="0.3">
      <c r="B9" s="40" t="s">
        <v>78</v>
      </c>
      <c r="C9" s="58">
        <f>MM2_Zara!J5</f>
        <v>0.33333333333333331</v>
      </c>
      <c r="D9" s="41"/>
      <c r="F9" s="40" t="s">
        <v>78</v>
      </c>
      <c r="G9" s="43">
        <f>'MM1-&gt;MM2_Zara'!J5</f>
        <v>7.0588235294117609</v>
      </c>
      <c r="H9" s="41"/>
    </row>
    <row r="10" spans="2:8" x14ac:dyDescent="0.3">
      <c r="B10" s="40" t="s">
        <v>79</v>
      </c>
      <c r="C10" s="43">
        <f>MM2_Zara!J6</f>
        <v>1</v>
      </c>
      <c r="D10" s="41"/>
      <c r="F10" s="40" t="s">
        <v>79</v>
      </c>
      <c r="G10" s="43">
        <f>'MM1-&gt;MM2_Zara'!J6</f>
        <v>1.0000000000000018</v>
      </c>
      <c r="H10" s="41"/>
    </row>
    <row r="11" spans="2:8" x14ac:dyDescent="0.3">
      <c r="B11" s="40" t="s">
        <v>80</v>
      </c>
      <c r="C11" s="43">
        <f>MM2_Zara!J7</f>
        <v>30</v>
      </c>
      <c r="D11" s="41"/>
      <c r="F11" s="40" t="s">
        <v>80</v>
      </c>
      <c r="G11" s="43">
        <f>'MM1-&gt;MM2_Zara'!J7</f>
        <v>30.000000000000007</v>
      </c>
      <c r="H11" s="41"/>
    </row>
    <row r="12" spans="2:8" x14ac:dyDescent="0.3">
      <c r="B12" s="40" t="s">
        <v>81</v>
      </c>
      <c r="C12" s="58">
        <f>MM2_Zara!J8</f>
        <v>2.6666666666666665</v>
      </c>
      <c r="D12" s="41" t="s">
        <v>87</v>
      </c>
      <c r="F12" s="40" t="s">
        <v>81</v>
      </c>
      <c r="G12" s="43">
        <f>'MM1-&gt;MM2_Zara'!J8</f>
        <v>16.117647058823522</v>
      </c>
      <c r="H12" s="41" t="s">
        <v>87</v>
      </c>
    </row>
    <row r="13" spans="2:8" x14ac:dyDescent="0.3">
      <c r="B13" s="40" t="s">
        <v>82</v>
      </c>
      <c r="C13" s="58">
        <f>MM2_Zara!J9</f>
        <v>0.66666666666666663</v>
      </c>
      <c r="D13" s="41" t="s">
        <v>87</v>
      </c>
      <c r="F13" s="40" t="s">
        <v>82</v>
      </c>
      <c r="G13" s="43">
        <f>'MM1-&gt;MM2_Zara'!J9</f>
        <v>14.117647058823518</v>
      </c>
      <c r="H13" s="41" t="s">
        <v>87</v>
      </c>
    </row>
    <row r="14" spans="2:8" ht="15" thickBot="1" x14ac:dyDescent="0.35">
      <c r="B14" s="53" t="s">
        <v>83</v>
      </c>
      <c r="C14" s="56">
        <f>MM2_Zara!J10</f>
        <v>2</v>
      </c>
      <c r="D14" s="55" t="s">
        <v>87</v>
      </c>
      <c r="F14" s="53" t="s">
        <v>83</v>
      </c>
      <c r="G14" s="56">
        <f>'MM1-&gt;MM2_Zara'!J10</f>
        <v>2.0000000000000036</v>
      </c>
      <c r="H14" s="55" t="s">
        <v>87</v>
      </c>
    </row>
  </sheetData>
  <mergeCells count="4">
    <mergeCell ref="B2:D2"/>
    <mergeCell ref="B3:D3"/>
    <mergeCell ref="F2:H2"/>
    <mergeCell ref="F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4EB9-0D1B-49DE-91FB-A7C68BC0293B}">
  <dimension ref="A1:K153"/>
  <sheetViews>
    <sheetView workbookViewId="0">
      <selection sqref="A1:XFD1048576"/>
    </sheetView>
  </sheetViews>
  <sheetFormatPr defaultColWidth="11.5546875" defaultRowHeight="14.4" x14ac:dyDescent="0.3"/>
  <cols>
    <col min="1" max="3" width="11.44140625" style="35"/>
    <col min="4" max="4" width="16.6640625" style="35" bestFit="1" customWidth="1"/>
    <col min="5" max="5" width="11.44140625" style="35"/>
    <col min="6" max="6" width="14.33203125" style="35" bestFit="1" customWidth="1"/>
    <col min="7" max="11" width="11.44140625" style="35"/>
  </cols>
  <sheetData>
    <row r="1" spans="1:11" x14ac:dyDescent="0.3">
      <c r="A1" s="38" t="s">
        <v>41</v>
      </c>
      <c r="B1" s="38" t="s">
        <v>1</v>
      </c>
      <c r="C1" s="38" t="s">
        <v>42</v>
      </c>
      <c r="D1" s="38" t="s">
        <v>84</v>
      </c>
      <c r="E1" s="38" t="s">
        <v>44</v>
      </c>
      <c r="F1" s="38" t="s">
        <v>85</v>
      </c>
      <c r="G1" s="38" t="s">
        <v>86</v>
      </c>
    </row>
    <row r="2" spans="1:11" x14ac:dyDescent="0.3">
      <c r="A2" s="35">
        <v>0</v>
      </c>
      <c r="B2" s="35">
        <v>30</v>
      </c>
      <c r="C2" s="35">
        <v>0</v>
      </c>
      <c r="E2" s="35">
        <v>1</v>
      </c>
      <c r="F2" s="35">
        <f>E2/$E$153</f>
        <v>0.33333333333333331</v>
      </c>
      <c r="G2" s="35">
        <v>0</v>
      </c>
      <c r="I2" s="35" t="s">
        <v>77</v>
      </c>
    </row>
    <row r="3" spans="1:11" x14ac:dyDescent="0.3">
      <c r="A3" s="35">
        <v>1</v>
      </c>
      <c r="B3" s="35">
        <v>30</v>
      </c>
      <c r="C3" s="35">
        <v>30</v>
      </c>
      <c r="D3" s="35">
        <f>B2/C3</f>
        <v>1</v>
      </c>
      <c r="E3" s="35">
        <f>D3*E2</f>
        <v>1</v>
      </c>
      <c r="F3" s="35">
        <f t="shared" ref="F3:F66" si="0">E3/$E$153</f>
        <v>0.33333333333333331</v>
      </c>
      <c r="G3" s="35">
        <v>0</v>
      </c>
      <c r="I3" s="35" t="s">
        <v>38</v>
      </c>
      <c r="J3" s="35">
        <f>F2</f>
        <v>0.33333333333333331</v>
      </c>
    </row>
    <row r="4" spans="1:11" x14ac:dyDescent="0.3">
      <c r="A4" s="35">
        <v>2</v>
      </c>
      <c r="B4" s="35">
        <v>30</v>
      </c>
      <c r="C4" s="35">
        <v>60</v>
      </c>
      <c r="D4" s="35">
        <f t="shared" ref="D4:D67" si="1">B3/C4</f>
        <v>0.5</v>
      </c>
      <c r="E4" s="35">
        <f t="shared" ref="E4:E67" si="2">D4*E3</f>
        <v>0.5</v>
      </c>
      <c r="F4" s="35">
        <f t="shared" si="0"/>
        <v>0.16666666666666666</v>
      </c>
      <c r="G4" s="35">
        <v>0</v>
      </c>
      <c r="I4" s="35" t="s">
        <v>76</v>
      </c>
      <c r="J4" s="35">
        <f>SUMPRODUCT(A2:A152,F2:F152)</f>
        <v>1.3333333333333333</v>
      </c>
    </row>
    <row r="5" spans="1:11" x14ac:dyDescent="0.3">
      <c r="A5" s="35">
        <v>3</v>
      </c>
      <c r="B5" s="35">
        <v>30</v>
      </c>
      <c r="C5" s="35">
        <v>60</v>
      </c>
      <c r="D5" s="35">
        <f t="shared" si="1"/>
        <v>0.5</v>
      </c>
      <c r="E5" s="35">
        <f t="shared" si="2"/>
        <v>0.25</v>
      </c>
      <c r="F5" s="35">
        <f t="shared" si="0"/>
        <v>8.3333333333333329E-2</v>
      </c>
      <c r="G5" s="35">
        <v>1</v>
      </c>
      <c r="I5" s="35" t="s">
        <v>78</v>
      </c>
      <c r="J5" s="35">
        <f>SUMPRODUCT(F2:F152,G2:G152)</f>
        <v>0.33333333333333331</v>
      </c>
    </row>
    <row r="6" spans="1:11" x14ac:dyDescent="0.3">
      <c r="A6" s="35">
        <v>4</v>
      </c>
      <c r="B6" s="35">
        <v>30</v>
      </c>
      <c r="C6" s="35">
        <v>60</v>
      </c>
      <c r="D6" s="35">
        <f t="shared" si="1"/>
        <v>0.5</v>
      </c>
      <c r="E6" s="35">
        <f t="shared" si="2"/>
        <v>0.125</v>
      </c>
      <c r="F6" s="35">
        <f t="shared" si="0"/>
        <v>4.1666666666666664E-2</v>
      </c>
      <c r="G6" s="35">
        <v>2</v>
      </c>
      <c r="I6" s="35" t="s">
        <v>79</v>
      </c>
      <c r="J6" s="35">
        <f>J4-J5</f>
        <v>1</v>
      </c>
    </row>
    <row r="7" spans="1:11" x14ac:dyDescent="0.3">
      <c r="A7" s="35">
        <v>5</v>
      </c>
      <c r="B7" s="35">
        <v>30</v>
      </c>
      <c r="C7" s="35">
        <v>60</v>
      </c>
      <c r="D7" s="35">
        <f t="shared" si="1"/>
        <v>0.5</v>
      </c>
      <c r="E7" s="35">
        <f t="shared" si="2"/>
        <v>6.25E-2</v>
      </c>
      <c r="F7" s="35">
        <f t="shared" si="0"/>
        <v>2.0833333333333332E-2</v>
      </c>
      <c r="G7" s="35">
        <v>3</v>
      </c>
      <c r="I7" s="35" t="s">
        <v>80</v>
      </c>
      <c r="J7" s="35">
        <f>SUMPRODUCT(F3:F152,C3:C152)</f>
        <v>30</v>
      </c>
      <c r="K7" s="35">
        <f>SUMPRODUCT(B2:B151,F2:F151)</f>
        <v>30</v>
      </c>
    </row>
    <row r="8" spans="1:11" x14ac:dyDescent="0.3">
      <c r="A8" s="35">
        <v>6</v>
      </c>
      <c r="B8" s="35">
        <v>30</v>
      </c>
      <c r="C8" s="35">
        <v>60</v>
      </c>
      <c r="D8" s="35">
        <f t="shared" si="1"/>
        <v>0.5</v>
      </c>
      <c r="E8" s="35">
        <f t="shared" si="2"/>
        <v>3.125E-2</v>
      </c>
      <c r="F8" s="35">
        <f t="shared" si="0"/>
        <v>1.0416666666666666E-2</v>
      </c>
      <c r="G8" s="35">
        <v>4</v>
      </c>
      <c r="I8" s="35" t="s">
        <v>81</v>
      </c>
      <c r="J8" s="35">
        <f>J4/J7*60</f>
        <v>2.6666666666666665</v>
      </c>
    </row>
    <row r="9" spans="1:11" x14ac:dyDescent="0.3">
      <c r="A9" s="35">
        <v>7</v>
      </c>
      <c r="B9" s="35">
        <v>30</v>
      </c>
      <c r="C9" s="35">
        <v>60</v>
      </c>
      <c r="D9" s="35">
        <f t="shared" si="1"/>
        <v>0.5</v>
      </c>
      <c r="E9" s="35">
        <f t="shared" si="2"/>
        <v>1.5625E-2</v>
      </c>
      <c r="F9" s="35">
        <f t="shared" si="0"/>
        <v>5.208333333333333E-3</v>
      </c>
      <c r="G9" s="35">
        <v>5</v>
      </c>
      <c r="I9" s="35" t="s">
        <v>82</v>
      </c>
      <c r="J9" s="35">
        <f>J5/J7*60</f>
        <v>0.66666666666666663</v>
      </c>
    </row>
    <row r="10" spans="1:11" x14ac:dyDescent="0.3">
      <c r="A10" s="35">
        <v>8</v>
      </c>
      <c r="B10" s="35">
        <v>30</v>
      </c>
      <c r="C10" s="35">
        <v>60</v>
      </c>
      <c r="D10" s="35">
        <f t="shared" si="1"/>
        <v>0.5</v>
      </c>
      <c r="E10" s="35">
        <f t="shared" si="2"/>
        <v>7.8125E-3</v>
      </c>
      <c r="F10" s="35">
        <f t="shared" si="0"/>
        <v>2.6041666666666665E-3</v>
      </c>
      <c r="G10" s="35">
        <v>6</v>
      </c>
      <c r="I10" s="35" t="s">
        <v>83</v>
      </c>
      <c r="J10" s="35">
        <f>J8-J9</f>
        <v>2</v>
      </c>
    </row>
    <row r="11" spans="1:11" x14ac:dyDescent="0.3">
      <c r="A11" s="35">
        <v>9</v>
      </c>
      <c r="B11" s="35">
        <v>30</v>
      </c>
      <c r="C11" s="35">
        <v>60</v>
      </c>
      <c r="D11" s="35">
        <f t="shared" si="1"/>
        <v>0.5</v>
      </c>
      <c r="E11" s="35">
        <f t="shared" si="2"/>
        <v>3.90625E-3</v>
      </c>
      <c r="F11" s="35">
        <f t="shared" si="0"/>
        <v>1.3020833333333333E-3</v>
      </c>
      <c r="G11" s="35">
        <v>7</v>
      </c>
    </row>
    <row r="12" spans="1:11" x14ac:dyDescent="0.3">
      <c r="A12" s="35">
        <v>10</v>
      </c>
      <c r="B12" s="35">
        <v>30</v>
      </c>
      <c r="C12" s="35">
        <v>60</v>
      </c>
      <c r="D12" s="35">
        <f t="shared" si="1"/>
        <v>0.5</v>
      </c>
      <c r="E12" s="35">
        <f t="shared" si="2"/>
        <v>1.953125E-3</v>
      </c>
      <c r="F12" s="35">
        <f t="shared" si="0"/>
        <v>6.5104166666666663E-4</v>
      </c>
      <c r="G12" s="35">
        <v>8</v>
      </c>
    </row>
    <row r="13" spans="1:11" x14ac:dyDescent="0.3">
      <c r="A13" s="35">
        <v>11</v>
      </c>
      <c r="B13" s="35">
        <v>30</v>
      </c>
      <c r="C13" s="35">
        <v>60</v>
      </c>
      <c r="D13" s="35">
        <f t="shared" si="1"/>
        <v>0.5</v>
      </c>
      <c r="E13" s="35">
        <f t="shared" si="2"/>
        <v>9.765625E-4</v>
      </c>
      <c r="F13" s="35">
        <f t="shared" si="0"/>
        <v>3.2552083333333332E-4</v>
      </c>
      <c r="G13" s="35">
        <v>9</v>
      </c>
    </row>
    <row r="14" spans="1:11" x14ac:dyDescent="0.3">
      <c r="A14" s="35">
        <v>12</v>
      </c>
      <c r="B14" s="35">
        <v>30</v>
      </c>
      <c r="C14" s="35">
        <v>60</v>
      </c>
      <c r="D14" s="35">
        <f t="shared" si="1"/>
        <v>0.5</v>
      </c>
      <c r="E14" s="35">
        <f t="shared" si="2"/>
        <v>4.8828125E-4</v>
      </c>
      <c r="F14" s="35">
        <f t="shared" si="0"/>
        <v>1.6276041666666666E-4</v>
      </c>
      <c r="G14" s="35">
        <v>10</v>
      </c>
    </row>
    <row r="15" spans="1:11" x14ac:dyDescent="0.3">
      <c r="A15" s="35">
        <v>13</v>
      </c>
      <c r="B15" s="35">
        <v>30</v>
      </c>
      <c r="C15" s="35">
        <v>60</v>
      </c>
      <c r="D15" s="35">
        <f t="shared" si="1"/>
        <v>0.5</v>
      </c>
      <c r="E15" s="35">
        <f t="shared" si="2"/>
        <v>2.44140625E-4</v>
      </c>
      <c r="F15" s="35">
        <f t="shared" si="0"/>
        <v>8.1380208333333329E-5</v>
      </c>
      <c r="G15" s="35">
        <v>11</v>
      </c>
    </row>
    <row r="16" spans="1:11" x14ac:dyDescent="0.3">
      <c r="A16" s="35">
        <v>14</v>
      </c>
      <c r="B16" s="35">
        <v>30</v>
      </c>
      <c r="C16" s="35">
        <v>60</v>
      </c>
      <c r="D16" s="35">
        <f t="shared" si="1"/>
        <v>0.5</v>
      </c>
      <c r="E16" s="35">
        <f t="shared" si="2"/>
        <v>1.220703125E-4</v>
      </c>
      <c r="F16" s="35">
        <f t="shared" si="0"/>
        <v>4.0690104166666664E-5</v>
      </c>
      <c r="G16" s="35">
        <v>12</v>
      </c>
    </row>
    <row r="17" spans="1:7" x14ac:dyDescent="0.3">
      <c r="A17" s="35">
        <v>15</v>
      </c>
      <c r="B17" s="35">
        <v>30</v>
      </c>
      <c r="C17" s="35">
        <v>60</v>
      </c>
      <c r="D17" s="35">
        <f t="shared" si="1"/>
        <v>0.5</v>
      </c>
      <c r="E17" s="35">
        <f t="shared" si="2"/>
        <v>6.103515625E-5</v>
      </c>
      <c r="F17" s="35">
        <f t="shared" si="0"/>
        <v>2.0345052083333332E-5</v>
      </c>
      <c r="G17" s="35">
        <v>13</v>
      </c>
    </row>
    <row r="18" spans="1:7" x14ac:dyDescent="0.3">
      <c r="A18" s="35">
        <v>16</v>
      </c>
      <c r="B18" s="35">
        <v>30</v>
      </c>
      <c r="C18" s="35">
        <v>60</v>
      </c>
      <c r="D18" s="35">
        <f t="shared" si="1"/>
        <v>0.5</v>
      </c>
      <c r="E18" s="35">
        <f t="shared" si="2"/>
        <v>3.0517578125E-5</v>
      </c>
      <c r="F18" s="35">
        <f t="shared" si="0"/>
        <v>1.0172526041666666E-5</v>
      </c>
      <c r="G18" s="35">
        <v>14</v>
      </c>
    </row>
    <row r="19" spans="1:7" x14ac:dyDescent="0.3">
      <c r="A19" s="35">
        <v>17</v>
      </c>
      <c r="B19" s="35">
        <v>30</v>
      </c>
      <c r="C19" s="35">
        <v>60</v>
      </c>
      <c r="D19" s="35">
        <f t="shared" si="1"/>
        <v>0.5</v>
      </c>
      <c r="E19" s="35">
        <f t="shared" si="2"/>
        <v>1.52587890625E-5</v>
      </c>
      <c r="F19" s="35">
        <f t="shared" si="0"/>
        <v>5.0862630208333331E-6</v>
      </c>
      <c r="G19" s="35">
        <v>15</v>
      </c>
    </row>
    <row r="20" spans="1:7" x14ac:dyDescent="0.3">
      <c r="A20" s="35">
        <v>18</v>
      </c>
      <c r="B20" s="35">
        <v>30</v>
      </c>
      <c r="C20" s="35">
        <v>60</v>
      </c>
      <c r="D20" s="35">
        <f t="shared" si="1"/>
        <v>0.5</v>
      </c>
      <c r="E20" s="35">
        <f t="shared" si="2"/>
        <v>7.62939453125E-6</v>
      </c>
      <c r="F20" s="35">
        <f t="shared" si="0"/>
        <v>2.5431315104166665E-6</v>
      </c>
      <c r="G20" s="35">
        <v>16</v>
      </c>
    </row>
    <row r="21" spans="1:7" x14ac:dyDescent="0.3">
      <c r="A21" s="35">
        <v>19</v>
      </c>
      <c r="B21" s="35">
        <v>30</v>
      </c>
      <c r="C21" s="35">
        <v>60</v>
      </c>
      <c r="D21" s="35">
        <f t="shared" si="1"/>
        <v>0.5</v>
      </c>
      <c r="E21" s="35">
        <f t="shared" si="2"/>
        <v>3.814697265625E-6</v>
      </c>
      <c r="F21" s="35">
        <f t="shared" si="0"/>
        <v>1.2715657552083333E-6</v>
      </c>
      <c r="G21" s="35">
        <v>17</v>
      </c>
    </row>
    <row r="22" spans="1:7" x14ac:dyDescent="0.3">
      <c r="A22" s="35">
        <v>20</v>
      </c>
      <c r="B22" s="35">
        <v>30</v>
      </c>
      <c r="C22" s="35">
        <v>60</v>
      </c>
      <c r="D22" s="35">
        <f t="shared" si="1"/>
        <v>0.5</v>
      </c>
      <c r="E22" s="35">
        <f t="shared" si="2"/>
        <v>1.9073486328125E-6</v>
      </c>
      <c r="F22" s="35">
        <f t="shared" si="0"/>
        <v>6.3578287760416663E-7</v>
      </c>
      <c r="G22" s="35">
        <v>18</v>
      </c>
    </row>
    <row r="23" spans="1:7" x14ac:dyDescent="0.3">
      <c r="A23" s="35">
        <v>21</v>
      </c>
      <c r="B23" s="35">
        <v>30</v>
      </c>
      <c r="C23" s="35">
        <v>60</v>
      </c>
      <c r="D23" s="35">
        <f t="shared" si="1"/>
        <v>0.5</v>
      </c>
      <c r="E23" s="35">
        <f t="shared" si="2"/>
        <v>9.5367431640625E-7</v>
      </c>
      <c r="F23" s="35">
        <f t="shared" si="0"/>
        <v>3.1789143880208332E-7</v>
      </c>
      <c r="G23" s="35">
        <v>19</v>
      </c>
    </row>
    <row r="24" spans="1:7" x14ac:dyDescent="0.3">
      <c r="A24" s="35">
        <v>22</v>
      </c>
      <c r="B24" s="35">
        <v>30</v>
      </c>
      <c r="C24" s="35">
        <v>60</v>
      </c>
      <c r="D24" s="35">
        <f t="shared" si="1"/>
        <v>0.5</v>
      </c>
      <c r="E24" s="35">
        <f t="shared" si="2"/>
        <v>4.76837158203125E-7</v>
      </c>
      <c r="F24" s="35">
        <f t="shared" si="0"/>
        <v>1.5894571940104166E-7</v>
      </c>
      <c r="G24" s="35">
        <v>20</v>
      </c>
    </row>
    <row r="25" spans="1:7" x14ac:dyDescent="0.3">
      <c r="A25" s="35">
        <v>23</v>
      </c>
      <c r="B25" s="35">
        <v>30</v>
      </c>
      <c r="C25" s="35">
        <v>60</v>
      </c>
      <c r="D25" s="35">
        <f t="shared" si="1"/>
        <v>0.5</v>
      </c>
      <c r="E25" s="35">
        <f t="shared" si="2"/>
        <v>2.384185791015625E-7</v>
      </c>
      <c r="F25" s="35">
        <f t="shared" si="0"/>
        <v>7.9472859700520829E-8</v>
      </c>
      <c r="G25" s="35">
        <v>21</v>
      </c>
    </row>
    <row r="26" spans="1:7" x14ac:dyDescent="0.3">
      <c r="A26" s="35">
        <v>24</v>
      </c>
      <c r="B26" s="35">
        <v>30</v>
      </c>
      <c r="C26" s="35">
        <v>60</v>
      </c>
      <c r="D26" s="35">
        <f t="shared" si="1"/>
        <v>0.5</v>
      </c>
      <c r="E26" s="35">
        <f t="shared" si="2"/>
        <v>1.1920928955078125E-7</v>
      </c>
      <c r="F26" s="35">
        <f t="shared" si="0"/>
        <v>3.9736429850260414E-8</v>
      </c>
      <c r="G26" s="35">
        <v>22</v>
      </c>
    </row>
    <row r="27" spans="1:7" x14ac:dyDescent="0.3">
      <c r="A27" s="35">
        <v>25</v>
      </c>
      <c r="B27" s="35">
        <v>30</v>
      </c>
      <c r="C27" s="35">
        <v>60</v>
      </c>
      <c r="D27" s="35">
        <f t="shared" si="1"/>
        <v>0.5</v>
      </c>
      <c r="E27" s="35">
        <f t="shared" si="2"/>
        <v>5.9604644775390625E-8</v>
      </c>
      <c r="F27" s="35">
        <f t="shared" si="0"/>
        <v>1.9868214925130207E-8</v>
      </c>
      <c r="G27" s="35">
        <v>23</v>
      </c>
    </row>
    <row r="28" spans="1:7" x14ac:dyDescent="0.3">
      <c r="A28" s="35">
        <v>26</v>
      </c>
      <c r="B28" s="35">
        <v>30</v>
      </c>
      <c r="C28" s="35">
        <v>60</v>
      </c>
      <c r="D28" s="35">
        <f t="shared" si="1"/>
        <v>0.5</v>
      </c>
      <c r="E28" s="35">
        <f t="shared" si="2"/>
        <v>2.9802322387695313E-8</v>
      </c>
      <c r="F28" s="35">
        <f t="shared" si="0"/>
        <v>9.9341074625651036E-9</v>
      </c>
      <c r="G28" s="35">
        <v>24</v>
      </c>
    </row>
    <row r="29" spans="1:7" x14ac:dyDescent="0.3">
      <c r="A29" s="35">
        <v>27</v>
      </c>
      <c r="B29" s="35">
        <v>30</v>
      </c>
      <c r="C29" s="35">
        <v>60</v>
      </c>
      <c r="D29" s="35">
        <f t="shared" si="1"/>
        <v>0.5</v>
      </c>
      <c r="E29" s="35">
        <f t="shared" si="2"/>
        <v>1.4901161193847656E-8</v>
      </c>
      <c r="F29" s="35">
        <f t="shared" si="0"/>
        <v>4.9670537312825518E-9</v>
      </c>
      <c r="G29" s="35">
        <v>25</v>
      </c>
    </row>
    <row r="30" spans="1:7" x14ac:dyDescent="0.3">
      <c r="A30" s="35">
        <v>28</v>
      </c>
      <c r="B30" s="35">
        <v>30</v>
      </c>
      <c r="C30" s="35">
        <v>60</v>
      </c>
      <c r="D30" s="35">
        <f t="shared" si="1"/>
        <v>0.5</v>
      </c>
      <c r="E30" s="35">
        <f t="shared" si="2"/>
        <v>7.4505805969238281E-9</v>
      </c>
      <c r="F30" s="35">
        <f t="shared" si="0"/>
        <v>2.4835268656412759E-9</v>
      </c>
      <c r="G30" s="35">
        <v>26</v>
      </c>
    </row>
    <row r="31" spans="1:7" x14ac:dyDescent="0.3">
      <c r="A31" s="35">
        <v>29</v>
      </c>
      <c r="B31" s="35">
        <v>30</v>
      </c>
      <c r="C31" s="35">
        <v>60</v>
      </c>
      <c r="D31" s="35">
        <f t="shared" si="1"/>
        <v>0.5</v>
      </c>
      <c r="E31" s="35">
        <f t="shared" si="2"/>
        <v>3.7252902984619141E-9</v>
      </c>
      <c r="F31" s="35">
        <f t="shared" si="0"/>
        <v>1.241763432820638E-9</v>
      </c>
      <c r="G31" s="35">
        <v>27</v>
      </c>
    </row>
    <row r="32" spans="1:7" x14ac:dyDescent="0.3">
      <c r="A32" s="35">
        <v>30</v>
      </c>
      <c r="B32" s="35">
        <v>30</v>
      </c>
      <c r="C32" s="35">
        <v>60</v>
      </c>
      <c r="D32" s="35">
        <f t="shared" si="1"/>
        <v>0.5</v>
      </c>
      <c r="E32" s="35">
        <f t="shared" si="2"/>
        <v>1.862645149230957E-9</v>
      </c>
      <c r="F32" s="35">
        <f t="shared" si="0"/>
        <v>6.2088171641031898E-10</v>
      </c>
      <c r="G32" s="35">
        <v>28</v>
      </c>
    </row>
    <row r="33" spans="1:7" x14ac:dyDescent="0.3">
      <c r="A33" s="35">
        <v>31</v>
      </c>
      <c r="B33" s="35">
        <v>30</v>
      </c>
      <c r="C33" s="35">
        <v>60</v>
      </c>
      <c r="D33" s="35">
        <f t="shared" si="1"/>
        <v>0.5</v>
      </c>
      <c r="E33" s="35">
        <f t="shared" si="2"/>
        <v>9.3132257461547852E-10</v>
      </c>
      <c r="F33" s="35">
        <f t="shared" si="0"/>
        <v>3.1044085820515949E-10</v>
      </c>
      <c r="G33" s="35">
        <v>29</v>
      </c>
    </row>
    <row r="34" spans="1:7" x14ac:dyDescent="0.3">
      <c r="A34" s="35">
        <v>32</v>
      </c>
      <c r="B34" s="35">
        <v>30</v>
      </c>
      <c r="C34" s="35">
        <v>60</v>
      </c>
      <c r="D34" s="35">
        <f t="shared" si="1"/>
        <v>0.5</v>
      </c>
      <c r="E34" s="35">
        <f t="shared" si="2"/>
        <v>4.6566128730773926E-10</v>
      </c>
      <c r="F34" s="35">
        <f t="shared" si="0"/>
        <v>1.5522042910257974E-10</v>
      </c>
      <c r="G34" s="35">
        <v>30</v>
      </c>
    </row>
    <row r="35" spans="1:7" x14ac:dyDescent="0.3">
      <c r="A35" s="35">
        <v>33</v>
      </c>
      <c r="B35" s="35">
        <v>30</v>
      </c>
      <c r="C35" s="35">
        <v>60</v>
      </c>
      <c r="D35" s="35">
        <f t="shared" si="1"/>
        <v>0.5</v>
      </c>
      <c r="E35" s="35">
        <f t="shared" si="2"/>
        <v>2.3283064365386963E-10</v>
      </c>
      <c r="F35" s="35">
        <f t="shared" si="0"/>
        <v>7.7610214551289872E-11</v>
      </c>
      <c r="G35" s="35">
        <v>31</v>
      </c>
    </row>
    <row r="36" spans="1:7" x14ac:dyDescent="0.3">
      <c r="A36" s="35">
        <v>34</v>
      </c>
      <c r="B36" s="35">
        <v>30</v>
      </c>
      <c r="C36" s="35">
        <v>60</v>
      </c>
      <c r="D36" s="35">
        <f t="shared" si="1"/>
        <v>0.5</v>
      </c>
      <c r="E36" s="35">
        <f t="shared" si="2"/>
        <v>1.1641532182693481E-10</v>
      </c>
      <c r="F36" s="35">
        <f t="shared" si="0"/>
        <v>3.8805107275644936E-11</v>
      </c>
      <c r="G36" s="35">
        <v>32</v>
      </c>
    </row>
    <row r="37" spans="1:7" x14ac:dyDescent="0.3">
      <c r="A37" s="35">
        <v>35</v>
      </c>
      <c r="B37" s="35">
        <v>30</v>
      </c>
      <c r="C37" s="35">
        <v>60</v>
      </c>
      <c r="D37" s="35">
        <f t="shared" si="1"/>
        <v>0.5</v>
      </c>
      <c r="E37" s="35">
        <f t="shared" si="2"/>
        <v>5.8207660913467407E-11</v>
      </c>
      <c r="F37" s="35">
        <f t="shared" si="0"/>
        <v>1.9402553637822468E-11</v>
      </c>
      <c r="G37" s="35">
        <v>33</v>
      </c>
    </row>
    <row r="38" spans="1:7" x14ac:dyDescent="0.3">
      <c r="A38" s="35">
        <v>36</v>
      </c>
      <c r="B38" s="35">
        <v>30</v>
      </c>
      <c r="C38" s="35">
        <v>60</v>
      </c>
      <c r="D38" s="35">
        <f t="shared" si="1"/>
        <v>0.5</v>
      </c>
      <c r="E38" s="35">
        <f t="shared" si="2"/>
        <v>2.9103830456733704E-11</v>
      </c>
      <c r="F38" s="35">
        <f t="shared" si="0"/>
        <v>9.701276818911234E-12</v>
      </c>
      <c r="G38" s="35">
        <v>34</v>
      </c>
    </row>
    <row r="39" spans="1:7" x14ac:dyDescent="0.3">
      <c r="A39" s="35">
        <v>37</v>
      </c>
      <c r="B39" s="35">
        <v>30</v>
      </c>
      <c r="C39" s="35">
        <v>60</v>
      </c>
      <c r="D39" s="35">
        <f t="shared" si="1"/>
        <v>0.5</v>
      </c>
      <c r="E39" s="35">
        <f t="shared" si="2"/>
        <v>1.4551915228366852E-11</v>
      </c>
      <c r="F39" s="35">
        <f t="shared" si="0"/>
        <v>4.850638409455617E-12</v>
      </c>
      <c r="G39" s="35">
        <v>35</v>
      </c>
    </row>
    <row r="40" spans="1:7" x14ac:dyDescent="0.3">
      <c r="A40" s="35">
        <v>38</v>
      </c>
      <c r="B40" s="35">
        <v>30</v>
      </c>
      <c r="C40" s="35">
        <v>60</v>
      </c>
      <c r="D40" s="35">
        <f t="shared" si="1"/>
        <v>0.5</v>
      </c>
      <c r="E40" s="35">
        <f t="shared" si="2"/>
        <v>7.2759576141834259E-12</v>
      </c>
      <c r="F40" s="35">
        <f t="shared" si="0"/>
        <v>2.4253192047278085E-12</v>
      </c>
      <c r="G40" s="35">
        <v>36</v>
      </c>
    </row>
    <row r="41" spans="1:7" x14ac:dyDescent="0.3">
      <c r="A41" s="35">
        <v>39</v>
      </c>
      <c r="B41" s="35">
        <v>30</v>
      </c>
      <c r="C41" s="35">
        <v>60</v>
      </c>
      <c r="D41" s="35">
        <f t="shared" si="1"/>
        <v>0.5</v>
      </c>
      <c r="E41" s="35">
        <f t="shared" si="2"/>
        <v>3.637978807091713E-12</v>
      </c>
      <c r="F41" s="35">
        <f t="shared" si="0"/>
        <v>1.2126596023639042E-12</v>
      </c>
      <c r="G41" s="35">
        <v>37</v>
      </c>
    </row>
    <row r="42" spans="1:7" x14ac:dyDescent="0.3">
      <c r="A42" s="35">
        <v>40</v>
      </c>
      <c r="B42" s="35">
        <v>30</v>
      </c>
      <c r="C42" s="35">
        <v>60</v>
      </c>
      <c r="D42" s="35">
        <f t="shared" si="1"/>
        <v>0.5</v>
      </c>
      <c r="E42" s="35">
        <f t="shared" si="2"/>
        <v>1.8189894035458565E-12</v>
      </c>
      <c r="F42" s="35">
        <f t="shared" si="0"/>
        <v>6.0632980118195212E-13</v>
      </c>
      <c r="G42" s="35">
        <v>38</v>
      </c>
    </row>
    <row r="43" spans="1:7" x14ac:dyDescent="0.3">
      <c r="A43" s="35">
        <v>41</v>
      </c>
      <c r="B43" s="35">
        <v>30</v>
      </c>
      <c r="C43" s="35">
        <v>60</v>
      </c>
      <c r="D43" s="35">
        <f t="shared" si="1"/>
        <v>0.5</v>
      </c>
      <c r="E43" s="35">
        <f t="shared" si="2"/>
        <v>9.0949470177292824E-13</v>
      </c>
      <c r="F43" s="35">
        <f t="shared" si="0"/>
        <v>3.0316490059097606E-13</v>
      </c>
      <c r="G43" s="35">
        <v>39</v>
      </c>
    </row>
    <row r="44" spans="1:7" x14ac:dyDescent="0.3">
      <c r="A44" s="35">
        <v>42</v>
      </c>
      <c r="B44" s="35">
        <v>30</v>
      </c>
      <c r="C44" s="35">
        <v>60</v>
      </c>
      <c r="D44" s="35">
        <f t="shared" si="1"/>
        <v>0.5</v>
      </c>
      <c r="E44" s="35">
        <f t="shared" si="2"/>
        <v>4.5474735088646412E-13</v>
      </c>
      <c r="F44" s="35">
        <f t="shared" si="0"/>
        <v>1.5158245029548803E-13</v>
      </c>
      <c r="G44" s="35">
        <v>40</v>
      </c>
    </row>
    <row r="45" spans="1:7" x14ac:dyDescent="0.3">
      <c r="A45" s="35">
        <v>43</v>
      </c>
      <c r="B45" s="35">
        <v>30</v>
      </c>
      <c r="C45" s="35">
        <v>60</v>
      </c>
      <c r="D45" s="35">
        <f t="shared" si="1"/>
        <v>0.5</v>
      </c>
      <c r="E45" s="35">
        <f t="shared" si="2"/>
        <v>2.2737367544323206E-13</v>
      </c>
      <c r="F45" s="35">
        <f t="shared" si="0"/>
        <v>7.5791225147744016E-14</v>
      </c>
      <c r="G45" s="35">
        <v>41</v>
      </c>
    </row>
    <row r="46" spans="1:7" x14ac:dyDescent="0.3">
      <c r="A46" s="35">
        <v>44</v>
      </c>
      <c r="B46" s="35">
        <v>30</v>
      </c>
      <c r="C46" s="35">
        <v>60</v>
      </c>
      <c r="D46" s="35">
        <f t="shared" si="1"/>
        <v>0.5</v>
      </c>
      <c r="E46" s="35">
        <f t="shared" si="2"/>
        <v>1.1368683772161603E-13</v>
      </c>
      <c r="F46" s="35">
        <f t="shared" si="0"/>
        <v>3.7895612573872008E-14</v>
      </c>
      <c r="G46" s="35">
        <v>42</v>
      </c>
    </row>
    <row r="47" spans="1:7" x14ac:dyDescent="0.3">
      <c r="A47" s="35">
        <v>45</v>
      </c>
      <c r="B47" s="35">
        <v>30</v>
      </c>
      <c r="C47" s="35">
        <v>60</v>
      </c>
      <c r="D47" s="35">
        <f t="shared" si="1"/>
        <v>0.5</v>
      </c>
      <c r="E47" s="35">
        <f t="shared" si="2"/>
        <v>5.6843418860808015E-14</v>
      </c>
      <c r="F47" s="35">
        <f t="shared" si="0"/>
        <v>1.8947806286936004E-14</v>
      </c>
      <c r="G47" s="35">
        <v>43</v>
      </c>
    </row>
    <row r="48" spans="1:7" x14ac:dyDescent="0.3">
      <c r="A48" s="35">
        <v>46</v>
      </c>
      <c r="B48" s="35">
        <v>30</v>
      </c>
      <c r="C48" s="35">
        <v>60</v>
      </c>
      <c r="D48" s="35">
        <f t="shared" si="1"/>
        <v>0.5</v>
      </c>
      <c r="E48" s="35">
        <f t="shared" si="2"/>
        <v>2.8421709430404007E-14</v>
      </c>
      <c r="F48" s="35">
        <f t="shared" si="0"/>
        <v>9.473903143468002E-15</v>
      </c>
      <c r="G48" s="35">
        <v>44</v>
      </c>
    </row>
    <row r="49" spans="1:7" x14ac:dyDescent="0.3">
      <c r="A49" s="35">
        <v>47</v>
      </c>
      <c r="B49" s="35">
        <v>30</v>
      </c>
      <c r="C49" s="35">
        <v>60</v>
      </c>
      <c r="D49" s="35">
        <f t="shared" si="1"/>
        <v>0.5</v>
      </c>
      <c r="E49" s="35">
        <f t="shared" si="2"/>
        <v>1.4210854715202004E-14</v>
      </c>
      <c r="F49" s="35">
        <f t="shared" si="0"/>
        <v>4.736951571734001E-15</v>
      </c>
      <c r="G49" s="35">
        <v>45</v>
      </c>
    </row>
    <row r="50" spans="1:7" x14ac:dyDescent="0.3">
      <c r="A50" s="35">
        <v>48</v>
      </c>
      <c r="B50" s="35">
        <v>30</v>
      </c>
      <c r="C50" s="35">
        <v>60</v>
      </c>
      <c r="D50" s="35">
        <f t="shared" si="1"/>
        <v>0.5</v>
      </c>
      <c r="E50" s="35">
        <f t="shared" si="2"/>
        <v>7.1054273576010019E-15</v>
      </c>
      <c r="F50" s="35">
        <f t="shared" si="0"/>
        <v>2.3684757858670005E-15</v>
      </c>
      <c r="G50" s="35">
        <v>46</v>
      </c>
    </row>
    <row r="51" spans="1:7" x14ac:dyDescent="0.3">
      <c r="A51" s="35">
        <v>49</v>
      </c>
      <c r="B51" s="35">
        <v>30</v>
      </c>
      <c r="C51" s="35">
        <v>60</v>
      </c>
      <c r="D51" s="35">
        <f t="shared" si="1"/>
        <v>0.5</v>
      </c>
      <c r="E51" s="35">
        <f t="shared" si="2"/>
        <v>3.5527136788005009E-15</v>
      </c>
      <c r="F51" s="35">
        <f t="shared" si="0"/>
        <v>1.1842378929335002E-15</v>
      </c>
      <c r="G51" s="35">
        <v>47</v>
      </c>
    </row>
    <row r="52" spans="1:7" x14ac:dyDescent="0.3">
      <c r="A52" s="35">
        <v>50</v>
      </c>
      <c r="B52" s="35">
        <v>30</v>
      </c>
      <c r="C52" s="35">
        <v>60</v>
      </c>
      <c r="D52" s="35">
        <f t="shared" si="1"/>
        <v>0.5</v>
      </c>
      <c r="E52" s="35">
        <f t="shared" si="2"/>
        <v>1.7763568394002505E-15</v>
      </c>
      <c r="F52" s="35">
        <f t="shared" si="0"/>
        <v>5.9211894646675012E-16</v>
      </c>
      <c r="G52" s="35">
        <v>48</v>
      </c>
    </row>
    <row r="53" spans="1:7" x14ac:dyDescent="0.3">
      <c r="A53" s="35">
        <v>51</v>
      </c>
      <c r="B53" s="35">
        <v>30</v>
      </c>
      <c r="C53" s="35">
        <v>60</v>
      </c>
      <c r="D53" s="35">
        <f t="shared" si="1"/>
        <v>0.5</v>
      </c>
      <c r="E53" s="35">
        <f t="shared" si="2"/>
        <v>8.8817841970012523E-16</v>
      </c>
      <c r="F53" s="35">
        <f t="shared" si="0"/>
        <v>2.9605947323337506E-16</v>
      </c>
      <c r="G53" s="35">
        <v>49</v>
      </c>
    </row>
    <row r="54" spans="1:7" x14ac:dyDescent="0.3">
      <c r="A54" s="35">
        <v>52</v>
      </c>
      <c r="B54" s="35">
        <v>30</v>
      </c>
      <c r="C54" s="35">
        <v>60</v>
      </c>
      <c r="D54" s="35">
        <f t="shared" si="1"/>
        <v>0.5</v>
      </c>
      <c r="E54" s="35">
        <f t="shared" si="2"/>
        <v>4.4408920985006262E-16</v>
      </c>
      <c r="F54" s="35">
        <f t="shared" si="0"/>
        <v>1.4802973661668753E-16</v>
      </c>
      <c r="G54" s="35">
        <v>50</v>
      </c>
    </row>
    <row r="55" spans="1:7" x14ac:dyDescent="0.3">
      <c r="A55" s="35">
        <v>53</v>
      </c>
      <c r="B55" s="35">
        <v>30</v>
      </c>
      <c r="C55" s="35">
        <v>60</v>
      </c>
      <c r="D55" s="35">
        <f t="shared" si="1"/>
        <v>0.5</v>
      </c>
      <c r="E55" s="35">
        <f t="shared" si="2"/>
        <v>2.2204460492503131E-16</v>
      </c>
      <c r="F55" s="35">
        <f t="shared" si="0"/>
        <v>7.4014868308343765E-17</v>
      </c>
      <c r="G55" s="35">
        <v>51</v>
      </c>
    </row>
    <row r="56" spans="1:7" x14ac:dyDescent="0.3">
      <c r="A56" s="35">
        <v>54</v>
      </c>
      <c r="B56" s="35">
        <v>30</v>
      </c>
      <c r="C56" s="35">
        <v>60</v>
      </c>
      <c r="D56" s="35">
        <f t="shared" si="1"/>
        <v>0.5</v>
      </c>
      <c r="E56" s="35">
        <f t="shared" si="2"/>
        <v>1.1102230246251565E-16</v>
      </c>
      <c r="F56" s="35">
        <f t="shared" si="0"/>
        <v>3.7007434154171883E-17</v>
      </c>
      <c r="G56" s="35">
        <v>52</v>
      </c>
    </row>
    <row r="57" spans="1:7" x14ac:dyDescent="0.3">
      <c r="A57" s="35">
        <v>55</v>
      </c>
      <c r="B57" s="35">
        <v>30</v>
      </c>
      <c r="C57" s="35">
        <v>60</v>
      </c>
      <c r="D57" s="35">
        <f t="shared" si="1"/>
        <v>0.5</v>
      </c>
      <c r="E57" s="35">
        <f t="shared" si="2"/>
        <v>5.5511151231257827E-17</v>
      </c>
      <c r="F57" s="35">
        <f t="shared" si="0"/>
        <v>1.8503717077085941E-17</v>
      </c>
      <c r="G57" s="35">
        <v>53</v>
      </c>
    </row>
    <row r="58" spans="1:7" x14ac:dyDescent="0.3">
      <c r="A58" s="35">
        <v>56</v>
      </c>
      <c r="B58" s="35">
        <v>30</v>
      </c>
      <c r="C58" s="35">
        <v>60</v>
      </c>
      <c r="D58" s="35">
        <f t="shared" si="1"/>
        <v>0.5</v>
      </c>
      <c r="E58" s="35">
        <f t="shared" si="2"/>
        <v>2.7755575615628914E-17</v>
      </c>
      <c r="F58" s="35">
        <f t="shared" si="0"/>
        <v>9.2518585385429707E-18</v>
      </c>
      <c r="G58" s="35">
        <v>54</v>
      </c>
    </row>
    <row r="59" spans="1:7" x14ac:dyDescent="0.3">
      <c r="A59" s="35">
        <v>57</v>
      </c>
      <c r="B59" s="35">
        <v>30</v>
      </c>
      <c r="C59" s="35">
        <v>60</v>
      </c>
      <c r="D59" s="35">
        <f t="shared" si="1"/>
        <v>0.5</v>
      </c>
      <c r="E59" s="35">
        <f t="shared" si="2"/>
        <v>1.3877787807814457E-17</v>
      </c>
      <c r="F59" s="35">
        <f t="shared" si="0"/>
        <v>4.6259292692714853E-18</v>
      </c>
      <c r="G59" s="35">
        <v>55</v>
      </c>
    </row>
    <row r="60" spans="1:7" x14ac:dyDescent="0.3">
      <c r="A60" s="35">
        <v>58</v>
      </c>
      <c r="B60" s="35">
        <v>30</v>
      </c>
      <c r="C60" s="35">
        <v>60</v>
      </c>
      <c r="D60" s="35">
        <f t="shared" si="1"/>
        <v>0.5</v>
      </c>
      <c r="E60" s="35">
        <f t="shared" si="2"/>
        <v>6.9388939039072284E-18</v>
      </c>
      <c r="F60" s="35">
        <f t="shared" si="0"/>
        <v>2.3129646346357427E-18</v>
      </c>
      <c r="G60" s="35">
        <v>56</v>
      </c>
    </row>
    <row r="61" spans="1:7" x14ac:dyDescent="0.3">
      <c r="A61" s="35">
        <v>59</v>
      </c>
      <c r="B61" s="35">
        <v>30</v>
      </c>
      <c r="C61" s="35">
        <v>60</v>
      </c>
      <c r="D61" s="35">
        <f t="shared" si="1"/>
        <v>0.5</v>
      </c>
      <c r="E61" s="35">
        <f t="shared" si="2"/>
        <v>3.4694469519536142E-18</v>
      </c>
      <c r="F61" s="35">
        <f t="shared" si="0"/>
        <v>1.1564823173178713E-18</v>
      </c>
      <c r="G61" s="35">
        <v>57</v>
      </c>
    </row>
    <row r="62" spans="1:7" x14ac:dyDescent="0.3">
      <c r="A62" s="35">
        <v>60</v>
      </c>
      <c r="B62" s="35">
        <v>30</v>
      </c>
      <c r="C62" s="35">
        <v>60</v>
      </c>
      <c r="D62" s="35">
        <f t="shared" si="1"/>
        <v>0.5</v>
      </c>
      <c r="E62" s="35">
        <f t="shared" si="2"/>
        <v>1.7347234759768071E-18</v>
      </c>
      <c r="F62" s="35">
        <f t="shared" si="0"/>
        <v>5.7824115865893567E-19</v>
      </c>
      <c r="G62" s="35">
        <v>58</v>
      </c>
    </row>
    <row r="63" spans="1:7" x14ac:dyDescent="0.3">
      <c r="A63" s="35">
        <v>61</v>
      </c>
      <c r="B63" s="35">
        <v>30</v>
      </c>
      <c r="C63" s="35">
        <v>60</v>
      </c>
      <c r="D63" s="35">
        <f t="shared" si="1"/>
        <v>0.5</v>
      </c>
      <c r="E63" s="35">
        <f t="shared" si="2"/>
        <v>8.6736173798840355E-19</v>
      </c>
      <c r="F63" s="35">
        <f t="shared" si="0"/>
        <v>2.8912057932946783E-19</v>
      </c>
      <c r="G63" s="35">
        <v>59</v>
      </c>
    </row>
    <row r="64" spans="1:7" x14ac:dyDescent="0.3">
      <c r="A64" s="35">
        <v>62</v>
      </c>
      <c r="B64" s="35">
        <v>30</v>
      </c>
      <c r="C64" s="35">
        <v>60</v>
      </c>
      <c r="D64" s="35">
        <f t="shared" si="1"/>
        <v>0.5</v>
      </c>
      <c r="E64" s="35">
        <f t="shared" si="2"/>
        <v>4.3368086899420177E-19</v>
      </c>
      <c r="F64" s="35">
        <f t="shared" si="0"/>
        <v>1.4456028966473392E-19</v>
      </c>
      <c r="G64" s="35">
        <v>60</v>
      </c>
    </row>
    <row r="65" spans="1:7" x14ac:dyDescent="0.3">
      <c r="A65" s="35">
        <v>63</v>
      </c>
      <c r="B65" s="35">
        <v>30</v>
      </c>
      <c r="C65" s="35">
        <v>60</v>
      </c>
      <c r="D65" s="35">
        <f t="shared" si="1"/>
        <v>0.5</v>
      </c>
      <c r="E65" s="35">
        <f t="shared" si="2"/>
        <v>2.1684043449710089E-19</v>
      </c>
      <c r="F65" s="35">
        <f t="shared" si="0"/>
        <v>7.2280144832366958E-20</v>
      </c>
      <c r="G65" s="35">
        <v>61</v>
      </c>
    </row>
    <row r="66" spans="1:7" x14ac:dyDescent="0.3">
      <c r="A66" s="35">
        <v>64</v>
      </c>
      <c r="B66" s="35">
        <v>30</v>
      </c>
      <c r="C66" s="35">
        <v>60</v>
      </c>
      <c r="D66" s="35">
        <f t="shared" si="1"/>
        <v>0.5</v>
      </c>
      <c r="E66" s="35">
        <f t="shared" si="2"/>
        <v>1.0842021724855044E-19</v>
      </c>
      <c r="F66" s="35">
        <f t="shared" si="0"/>
        <v>3.6140072416183479E-20</v>
      </c>
      <c r="G66" s="35">
        <v>62</v>
      </c>
    </row>
    <row r="67" spans="1:7" x14ac:dyDescent="0.3">
      <c r="A67" s="35">
        <v>65</v>
      </c>
      <c r="B67" s="35">
        <v>30</v>
      </c>
      <c r="C67" s="35">
        <v>60</v>
      </c>
      <c r="D67" s="35">
        <f t="shared" si="1"/>
        <v>0.5</v>
      </c>
      <c r="E67" s="35">
        <f t="shared" si="2"/>
        <v>5.4210108624275222E-20</v>
      </c>
      <c r="F67" s="35">
        <f t="shared" ref="F67:F130" si="3">E67/$E$153</f>
        <v>1.807003620809174E-20</v>
      </c>
      <c r="G67" s="35">
        <v>63</v>
      </c>
    </row>
    <row r="68" spans="1:7" x14ac:dyDescent="0.3">
      <c r="A68" s="35">
        <v>66</v>
      </c>
      <c r="B68" s="35">
        <v>30</v>
      </c>
      <c r="C68" s="35">
        <v>60</v>
      </c>
      <c r="D68" s="35">
        <f t="shared" ref="D68:D131" si="4">B67/C68</f>
        <v>0.5</v>
      </c>
      <c r="E68" s="35">
        <f t="shared" ref="E68:E131" si="5">D68*E67</f>
        <v>2.7105054312137611E-20</v>
      </c>
      <c r="F68" s="35">
        <f t="shared" si="3"/>
        <v>9.0350181040458698E-21</v>
      </c>
      <c r="G68" s="35">
        <v>64</v>
      </c>
    </row>
    <row r="69" spans="1:7" x14ac:dyDescent="0.3">
      <c r="A69" s="35">
        <v>67</v>
      </c>
      <c r="B69" s="35">
        <v>30</v>
      </c>
      <c r="C69" s="35">
        <v>60</v>
      </c>
      <c r="D69" s="35">
        <f t="shared" si="4"/>
        <v>0.5</v>
      </c>
      <c r="E69" s="35">
        <f t="shared" si="5"/>
        <v>1.3552527156068805E-20</v>
      </c>
      <c r="F69" s="35">
        <f t="shared" si="3"/>
        <v>4.5175090520229349E-21</v>
      </c>
      <c r="G69" s="35">
        <v>65</v>
      </c>
    </row>
    <row r="70" spans="1:7" x14ac:dyDescent="0.3">
      <c r="A70" s="35">
        <v>68</v>
      </c>
      <c r="B70" s="35">
        <v>30</v>
      </c>
      <c r="C70" s="35">
        <v>60</v>
      </c>
      <c r="D70" s="35">
        <f t="shared" si="4"/>
        <v>0.5</v>
      </c>
      <c r="E70" s="35">
        <f t="shared" si="5"/>
        <v>6.7762635780344027E-21</v>
      </c>
      <c r="F70" s="35">
        <f t="shared" si="3"/>
        <v>2.2587545260114674E-21</v>
      </c>
      <c r="G70" s="35">
        <v>66</v>
      </c>
    </row>
    <row r="71" spans="1:7" x14ac:dyDescent="0.3">
      <c r="A71" s="35">
        <v>69</v>
      </c>
      <c r="B71" s="35">
        <v>30</v>
      </c>
      <c r="C71" s="35">
        <v>60</v>
      </c>
      <c r="D71" s="35">
        <f t="shared" si="4"/>
        <v>0.5</v>
      </c>
      <c r="E71" s="35">
        <f t="shared" si="5"/>
        <v>3.3881317890172014E-21</v>
      </c>
      <c r="F71" s="35">
        <f t="shared" si="3"/>
        <v>1.1293772630057337E-21</v>
      </c>
      <c r="G71" s="35">
        <v>67</v>
      </c>
    </row>
    <row r="72" spans="1:7" x14ac:dyDescent="0.3">
      <c r="A72" s="35">
        <v>70</v>
      </c>
      <c r="B72" s="35">
        <v>30</v>
      </c>
      <c r="C72" s="35">
        <v>60</v>
      </c>
      <c r="D72" s="35">
        <f t="shared" si="4"/>
        <v>0.5</v>
      </c>
      <c r="E72" s="35">
        <f t="shared" si="5"/>
        <v>1.6940658945086007E-21</v>
      </c>
      <c r="F72" s="35">
        <f t="shared" si="3"/>
        <v>5.6468863150286686E-22</v>
      </c>
      <c r="G72" s="35">
        <v>68</v>
      </c>
    </row>
    <row r="73" spans="1:7" x14ac:dyDescent="0.3">
      <c r="A73" s="35">
        <v>71</v>
      </c>
      <c r="B73" s="35">
        <v>30</v>
      </c>
      <c r="C73" s="35">
        <v>60</v>
      </c>
      <c r="D73" s="35">
        <f t="shared" si="4"/>
        <v>0.5</v>
      </c>
      <c r="E73" s="35">
        <f t="shared" si="5"/>
        <v>8.4703294725430034E-22</v>
      </c>
      <c r="F73" s="35">
        <f t="shared" si="3"/>
        <v>2.8234431575143343E-22</v>
      </c>
      <c r="G73" s="35">
        <v>69</v>
      </c>
    </row>
    <row r="74" spans="1:7" x14ac:dyDescent="0.3">
      <c r="A74" s="35">
        <v>72</v>
      </c>
      <c r="B74" s="35">
        <v>30</v>
      </c>
      <c r="C74" s="35">
        <v>60</v>
      </c>
      <c r="D74" s="35">
        <f t="shared" si="4"/>
        <v>0.5</v>
      </c>
      <c r="E74" s="35">
        <f t="shared" si="5"/>
        <v>4.2351647362715017E-22</v>
      </c>
      <c r="F74" s="35">
        <f t="shared" si="3"/>
        <v>1.4117215787571672E-22</v>
      </c>
      <c r="G74" s="35">
        <v>70</v>
      </c>
    </row>
    <row r="75" spans="1:7" x14ac:dyDescent="0.3">
      <c r="A75" s="35">
        <v>73</v>
      </c>
      <c r="B75" s="35">
        <v>30</v>
      </c>
      <c r="C75" s="35">
        <v>60</v>
      </c>
      <c r="D75" s="35">
        <f t="shared" si="4"/>
        <v>0.5</v>
      </c>
      <c r="E75" s="35">
        <f t="shared" si="5"/>
        <v>2.1175823681357508E-22</v>
      </c>
      <c r="F75" s="35">
        <f t="shared" si="3"/>
        <v>7.0586078937858358E-23</v>
      </c>
      <c r="G75" s="35">
        <v>71</v>
      </c>
    </row>
    <row r="76" spans="1:7" x14ac:dyDescent="0.3">
      <c r="A76" s="35">
        <v>74</v>
      </c>
      <c r="B76" s="35">
        <v>30</v>
      </c>
      <c r="C76" s="35">
        <v>60</v>
      </c>
      <c r="D76" s="35">
        <f t="shared" si="4"/>
        <v>0.5</v>
      </c>
      <c r="E76" s="35">
        <f t="shared" si="5"/>
        <v>1.0587911840678754E-22</v>
      </c>
      <c r="F76" s="35">
        <f t="shared" si="3"/>
        <v>3.5293039468929179E-23</v>
      </c>
      <c r="G76" s="35">
        <v>72</v>
      </c>
    </row>
    <row r="77" spans="1:7" x14ac:dyDescent="0.3">
      <c r="A77" s="35">
        <v>75</v>
      </c>
      <c r="B77" s="35">
        <v>30</v>
      </c>
      <c r="C77" s="35">
        <v>60</v>
      </c>
      <c r="D77" s="35">
        <f t="shared" si="4"/>
        <v>0.5</v>
      </c>
      <c r="E77" s="35">
        <f t="shared" si="5"/>
        <v>5.2939559203393771E-23</v>
      </c>
      <c r="F77" s="35">
        <f t="shared" si="3"/>
        <v>1.7646519734464589E-23</v>
      </c>
      <c r="G77" s="35">
        <v>73</v>
      </c>
    </row>
    <row r="78" spans="1:7" x14ac:dyDescent="0.3">
      <c r="A78" s="35">
        <v>76</v>
      </c>
      <c r="B78" s="35">
        <v>30</v>
      </c>
      <c r="C78" s="35">
        <v>60</v>
      </c>
      <c r="D78" s="35">
        <f t="shared" si="4"/>
        <v>0.5</v>
      </c>
      <c r="E78" s="35">
        <f t="shared" si="5"/>
        <v>2.6469779601696886E-23</v>
      </c>
      <c r="F78" s="35">
        <f t="shared" si="3"/>
        <v>8.8232598672322947E-24</v>
      </c>
      <c r="G78" s="35">
        <v>74</v>
      </c>
    </row>
    <row r="79" spans="1:7" x14ac:dyDescent="0.3">
      <c r="A79" s="35">
        <v>77</v>
      </c>
      <c r="B79" s="35">
        <v>30</v>
      </c>
      <c r="C79" s="35">
        <v>60</v>
      </c>
      <c r="D79" s="35">
        <f t="shared" si="4"/>
        <v>0.5</v>
      </c>
      <c r="E79" s="35">
        <f t="shared" si="5"/>
        <v>1.3234889800848443E-23</v>
      </c>
      <c r="F79" s="35">
        <f t="shared" si="3"/>
        <v>4.4116299336161474E-24</v>
      </c>
      <c r="G79" s="35">
        <v>75</v>
      </c>
    </row>
    <row r="80" spans="1:7" x14ac:dyDescent="0.3">
      <c r="A80" s="35">
        <v>78</v>
      </c>
      <c r="B80" s="35">
        <v>30</v>
      </c>
      <c r="C80" s="35">
        <v>60</v>
      </c>
      <c r="D80" s="35">
        <f t="shared" si="4"/>
        <v>0.5</v>
      </c>
      <c r="E80" s="35">
        <f t="shared" si="5"/>
        <v>6.6174449004242214E-24</v>
      </c>
      <c r="F80" s="35">
        <f t="shared" si="3"/>
        <v>2.2058149668080737E-24</v>
      </c>
      <c r="G80" s="35">
        <v>76</v>
      </c>
    </row>
    <row r="81" spans="1:7" x14ac:dyDescent="0.3">
      <c r="A81" s="35">
        <v>79</v>
      </c>
      <c r="B81" s="35">
        <v>30</v>
      </c>
      <c r="C81" s="35">
        <v>60</v>
      </c>
      <c r="D81" s="35">
        <f t="shared" si="4"/>
        <v>0.5</v>
      </c>
      <c r="E81" s="35">
        <f t="shared" si="5"/>
        <v>3.3087224502121107E-24</v>
      </c>
      <c r="F81" s="35">
        <f t="shared" si="3"/>
        <v>1.1029074834040368E-24</v>
      </c>
      <c r="G81" s="35">
        <v>77</v>
      </c>
    </row>
    <row r="82" spans="1:7" x14ac:dyDescent="0.3">
      <c r="A82" s="35">
        <v>80</v>
      </c>
      <c r="B82" s="35">
        <v>30</v>
      </c>
      <c r="C82" s="35">
        <v>60</v>
      </c>
      <c r="D82" s="35">
        <f t="shared" si="4"/>
        <v>0.5</v>
      </c>
      <c r="E82" s="35">
        <f t="shared" si="5"/>
        <v>1.6543612251060553E-24</v>
      </c>
      <c r="F82" s="35">
        <f t="shared" si="3"/>
        <v>5.5145374170201842E-25</v>
      </c>
      <c r="G82" s="35">
        <v>78</v>
      </c>
    </row>
    <row r="83" spans="1:7" x14ac:dyDescent="0.3">
      <c r="A83" s="35">
        <v>81</v>
      </c>
      <c r="B83" s="35">
        <v>30</v>
      </c>
      <c r="C83" s="35">
        <v>60</v>
      </c>
      <c r="D83" s="35">
        <f t="shared" si="4"/>
        <v>0.5</v>
      </c>
      <c r="E83" s="35">
        <f t="shared" si="5"/>
        <v>8.2718061255302767E-25</v>
      </c>
      <c r="F83" s="35">
        <f t="shared" si="3"/>
        <v>2.7572687085100921E-25</v>
      </c>
      <c r="G83" s="35">
        <v>79</v>
      </c>
    </row>
    <row r="84" spans="1:7" x14ac:dyDescent="0.3">
      <c r="A84" s="35">
        <v>82</v>
      </c>
      <c r="B84" s="35">
        <v>30</v>
      </c>
      <c r="C84" s="35">
        <v>60</v>
      </c>
      <c r="D84" s="35">
        <f t="shared" si="4"/>
        <v>0.5</v>
      </c>
      <c r="E84" s="35">
        <f t="shared" si="5"/>
        <v>4.1359030627651384E-25</v>
      </c>
      <c r="F84" s="35">
        <f t="shared" si="3"/>
        <v>1.378634354255046E-25</v>
      </c>
      <c r="G84" s="35">
        <v>80</v>
      </c>
    </row>
    <row r="85" spans="1:7" x14ac:dyDescent="0.3">
      <c r="A85" s="35">
        <v>83</v>
      </c>
      <c r="B85" s="35">
        <v>30</v>
      </c>
      <c r="C85" s="35">
        <v>60</v>
      </c>
      <c r="D85" s="35">
        <f t="shared" si="4"/>
        <v>0.5</v>
      </c>
      <c r="E85" s="35">
        <f t="shared" si="5"/>
        <v>2.0679515313825692E-25</v>
      </c>
      <c r="F85" s="35">
        <f t="shared" si="3"/>
        <v>6.8931717712752302E-26</v>
      </c>
      <c r="G85" s="35">
        <v>81</v>
      </c>
    </row>
    <row r="86" spans="1:7" x14ac:dyDescent="0.3">
      <c r="A86" s="35">
        <v>84</v>
      </c>
      <c r="B86" s="35">
        <v>30</v>
      </c>
      <c r="C86" s="35">
        <v>60</v>
      </c>
      <c r="D86" s="35">
        <f t="shared" si="4"/>
        <v>0.5</v>
      </c>
      <c r="E86" s="35">
        <f t="shared" si="5"/>
        <v>1.0339757656912846E-25</v>
      </c>
      <c r="F86" s="35">
        <f t="shared" si="3"/>
        <v>3.4465858856376151E-26</v>
      </c>
      <c r="G86" s="35">
        <v>82</v>
      </c>
    </row>
    <row r="87" spans="1:7" x14ac:dyDescent="0.3">
      <c r="A87" s="35">
        <v>85</v>
      </c>
      <c r="B87" s="35">
        <v>30</v>
      </c>
      <c r="C87" s="35">
        <v>60</v>
      </c>
      <c r="D87" s="35">
        <f t="shared" si="4"/>
        <v>0.5</v>
      </c>
      <c r="E87" s="35">
        <f t="shared" si="5"/>
        <v>5.169878828456423E-26</v>
      </c>
      <c r="F87" s="35">
        <f t="shared" si="3"/>
        <v>1.7232929428188076E-26</v>
      </c>
      <c r="G87" s="35">
        <v>83</v>
      </c>
    </row>
    <row r="88" spans="1:7" x14ac:dyDescent="0.3">
      <c r="A88" s="35">
        <v>86</v>
      </c>
      <c r="B88" s="35">
        <v>30</v>
      </c>
      <c r="C88" s="35">
        <v>60</v>
      </c>
      <c r="D88" s="35">
        <f t="shared" si="4"/>
        <v>0.5</v>
      </c>
      <c r="E88" s="35">
        <f t="shared" si="5"/>
        <v>2.5849394142282115E-26</v>
      </c>
      <c r="F88" s="35">
        <f t="shared" si="3"/>
        <v>8.6164647140940378E-27</v>
      </c>
      <c r="G88" s="35">
        <v>84</v>
      </c>
    </row>
    <row r="89" spans="1:7" x14ac:dyDescent="0.3">
      <c r="A89" s="35">
        <v>87</v>
      </c>
      <c r="B89" s="35">
        <v>30</v>
      </c>
      <c r="C89" s="35">
        <v>60</v>
      </c>
      <c r="D89" s="35">
        <f t="shared" si="4"/>
        <v>0.5</v>
      </c>
      <c r="E89" s="35">
        <f t="shared" si="5"/>
        <v>1.2924697071141057E-26</v>
      </c>
      <c r="F89" s="35">
        <f t="shared" si="3"/>
        <v>4.3082323570470189E-27</v>
      </c>
      <c r="G89" s="35">
        <v>85</v>
      </c>
    </row>
    <row r="90" spans="1:7" x14ac:dyDescent="0.3">
      <c r="A90" s="35">
        <v>88</v>
      </c>
      <c r="B90" s="35">
        <v>30</v>
      </c>
      <c r="C90" s="35">
        <v>60</v>
      </c>
      <c r="D90" s="35">
        <f t="shared" si="4"/>
        <v>0.5</v>
      </c>
      <c r="E90" s="35">
        <f t="shared" si="5"/>
        <v>6.4623485355705287E-27</v>
      </c>
      <c r="F90" s="35">
        <f t="shared" si="3"/>
        <v>2.1541161785235095E-27</v>
      </c>
      <c r="G90" s="35">
        <v>86</v>
      </c>
    </row>
    <row r="91" spans="1:7" x14ac:dyDescent="0.3">
      <c r="A91" s="35">
        <v>89</v>
      </c>
      <c r="B91" s="35">
        <v>30</v>
      </c>
      <c r="C91" s="35">
        <v>60</v>
      </c>
      <c r="D91" s="35">
        <f t="shared" si="4"/>
        <v>0.5</v>
      </c>
      <c r="E91" s="35">
        <f t="shared" si="5"/>
        <v>3.2311742677852644E-27</v>
      </c>
      <c r="F91" s="35">
        <f t="shared" si="3"/>
        <v>1.0770580892617547E-27</v>
      </c>
      <c r="G91" s="35">
        <v>87</v>
      </c>
    </row>
    <row r="92" spans="1:7" x14ac:dyDescent="0.3">
      <c r="A92" s="35">
        <v>90</v>
      </c>
      <c r="B92" s="35">
        <v>30</v>
      </c>
      <c r="C92" s="35">
        <v>60</v>
      </c>
      <c r="D92" s="35">
        <f t="shared" si="4"/>
        <v>0.5</v>
      </c>
      <c r="E92" s="35">
        <f t="shared" si="5"/>
        <v>1.6155871338926322E-27</v>
      </c>
      <c r="F92" s="35">
        <f t="shared" si="3"/>
        <v>5.3852904463087736E-28</v>
      </c>
      <c r="G92" s="35">
        <v>88</v>
      </c>
    </row>
    <row r="93" spans="1:7" x14ac:dyDescent="0.3">
      <c r="A93" s="35">
        <v>91</v>
      </c>
      <c r="B93" s="35">
        <v>30</v>
      </c>
      <c r="C93" s="35">
        <v>60</v>
      </c>
      <c r="D93" s="35">
        <f t="shared" si="4"/>
        <v>0.5</v>
      </c>
      <c r="E93" s="35">
        <f t="shared" si="5"/>
        <v>8.0779356694631609E-28</v>
      </c>
      <c r="F93" s="35">
        <f t="shared" si="3"/>
        <v>2.6926452231543868E-28</v>
      </c>
      <c r="G93" s="35">
        <v>89</v>
      </c>
    </row>
    <row r="94" spans="1:7" x14ac:dyDescent="0.3">
      <c r="A94" s="35">
        <v>92</v>
      </c>
      <c r="B94" s="35">
        <v>30</v>
      </c>
      <c r="C94" s="35">
        <v>60</v>
      </c>
      <c r="D94" s="35">
        <f t="shared" si="4"/>
        <v>0.5</v>
      </c>
      <c r="E94" s="35">
        <f t="shared" si="5"/>
        <v>4.0389678347315804E-28</v>
      </c>
      <c r="F94" s="35">
        <f t="shared" si="3"/>
        <v>1.3463226115771934E-28</v>
      </c>
      <c r="G94" s="35">
        <v>90</v>
      </c>
    </row>
    <row r="95" spans="1:7" x14ac:dyDescent="0.3">
      <c r="A95" s="35">
        <v>93</v>
      </c>
      <c r="B95" s="35">
        <v>30</v>
      </c>
      <c r="C95" s="35">
        <v>60</v>
      </c>
      <c r="D95" s="35">
        <f t="shared" si="4"/>
        <v>0.5</v>
      </c>
      <c r="E95" s="35">
        <f t="shared" si="5"/>
        <v>2.0194839173657902E-28</v>
      </c>
      <c r="F95" s="35">
        <f t="shared" si="3"/>
        <v>6.731613057885967E-29</v>
      </c>
      <c r="G95" s="35">
        <v>91</v>
      </c>
    </row>
    <row r="96" spans="1:7" x14ac:dyDescent="0.3">
      <c r="A96" s="35">
        <v>94</v>
      </c>
      <c r="B96" s="35">
        <v>30</v>
      </c>
      <c r="C96" s="35">
        <v>60</v>
      </c>
      <c r="D96" s="35">
        <f t="shared" si="4"/>
        <v>0.5</v>
      </c>
      <c r="E96" s="35">
        <f t="shared" si="5"/>
        <v>1.0097419586828951E-28</v>
      </c>
      <c r="F96" s="35">
        <f t="shared" si="3"/>
        <v>3.3658065289429835E-29</v>
      </c>
      <c r="G96" s="35">
        <v>92</v>
      </c>
    </row>
    <row r="97" spans="1:7" x14ac:dyDescent="0.3">
      <c r="A97" s="35">
        <v>95</v>
      </c>
      <c r="B97" s="35">
        <v>30</v>
      </c>
      <c r="C97" s="35">
        <v>60</v>
      </c>
      <c r="D97" s="35">
        <f t="shared" si="4"/>
        <v>0.5</v>
      </c>
      <c r="E97" s="35">
        <f t="shared" si="5"/>
        <v>5.0487097934144756E-29</v>
      </c>
      <c r="F97" s="35">
        <f t="shared" si="3"/>
        <v>1.6829032644714918E-29</v>
      </c>
      <c r="G97" s="35">
        <v>93</v>
      </c>
    </row>
    <row r="98" spans="1:7" x14ac:dyDescent="0.3">
      <c r="A98" s="35">
        <v>96</v>
      </c>
      <c r="B98" s="35">
        <v>30</v>
      </c>
      <c r="C98" s="35">
        <v>60</v>
      </c>
      <c r="D98" s="35">
        <f t="shared" si="4"/>
        <v>0.5</v>
      </c>
      <c r="E98" s="35">
        <f t="shared" si="5"/>
        <v>2.5243548967072378E-29</v>
      </c>
      <c r="F98" s="35">
        <f t="shared" si="3"/>
        <v>8.4145163223574588E-30</v>
      </c>
      <c r="G98" s="35">
        <v>94</v>
      </c>
    </row>
    <row r="99" spans="1:7" x14ac:dyDescent="0.3">
      <c r="A99" s="35">
        <v>97</v>
      </c>
      <c r="B99" s="35">
        <v>30</v>
      </c>
      <c r="C99" s="35">
        <v>60</v>
      </c>
      <c r="D99" s="35">
        <f t="shared" si="4"/>
        <v>0.5</v>
      </c>
      <c r="E99" s="35">
        <f t="shared" si="5"/>
        <v>1.2621774483536189E-29</v>
      </c>
      <c r="F99" s="35">
        <f t="shared" si="3"/>
        <v>4.2072581611787294E-30</v>
      </c>
      <c r="G99" s="35">
        <v>95</v>
      </c>
    </row>
    <row r="100" spans="1:7" x14ac:dyDescent="0.3">
      <c r="A100" s="35">
        <v>98</v>
      </c>
      <c r="B100" s="35">
        <v>30</v>
      </c>
      <c r="C100" s="35">
        <v>60</v>
      </c>
      <c r="D100" s="35">
        <f t="shared" si="4"/>
        <v>0.5</v>
      </c>
      <c r="E100" s="35">
        <f t="shared" si="5"/>
        <v>6.3108872417680944E-30</v>
      </c>
      <c r="F100" s="35">
        <f t="shared" si="3"/>
        <v>2.1036290805893647E-30</v>
      </c>
      <c r="G100" s="35">
        <v>96</v>
      </c>
    </row>
    <row r="101" spans="1:7" x14ac:dyDescent="0.3">
      <c r="A101" s="35">
        <v>99</v>
      </c>
      <c r="B101" s="35">
        <v>30</v>
      </c>
      <c r="C101" s="35">
        <v>60</v>
      </c>
      <c r="D101" s="35">
        <f t="shared" si="4"/>
        <v>0.5</v>
      </c>
      <c r="E101" s="35">
        <f t="shared" si="5"/>
        <v>3.1554436208840472E-30</v>
      </c>
      <c r="F101" s="35">
        <f t="shared" si="3"/>
        <v>1.0518145402946823E-30</v>
      </c>
      <c r="G101" s="35">
        <v>97</v>
      </c>
    </row>
    <row r="102" spans="1:7" x14ac:dyDescent="0.3">
      <c r="A102" s="35">
        <v>100</v>
      </c>
      <c r="B102" s="35">
        <v>30</v>
      </c>
      <c r="C102" s="35">
        <v>60</v>
      </c>
      <c r="D102" s="35">
        <f t="shared" si="4"/>
        <v>0.5</v>
      </c>
      <c r="E102" s="35">
        <f t="shared" si="5"/>
        <v>1.5777218104420236E-30</v>
      </c>
      <c r="F102" s="35">
        <f t="shared" si="3"/>
        <v>5.2590727014734117E-31</v>
      </c>
      <c r="G102" s="35">
        <v>98</v>
      </c>
    </row>
    <row r="103" spans="1:7" x14ac:dyDescent="0.3">
      <c r="A103" s="35">
        <v>101</v>
      </c>
      <c r="B103" s="35">
        <v>30</v>
      </c>
      <c r="C103" s="35">
        <v>60</v>
      </c>
      <c r="D103" s="35">
        <f t="shared" si="4"/>
        <v>0.5</v>
      </c>
      <c r="E103" s="35">
        <f t="shared" si="5"/>
        <v>7.8886090522101181E-31</v>
      </c>
      <c r="F103" s="35">
        <f t="shared" si="3"/>
        <v>2.6295363507367059E-31</v>
      </c>
      <c r="G103" s="35">
        <v>99</v>
      </c>
    </row>
    <row r="104" spans="1:7" x14ac:dyDescent="0.3">
      <c r="A104" s="35">
        <v>102</v>
      </c>
      <c r="B104" s="35">
        <v>30</v>
      </c>
      <c r="C104" s="35">
        <v>60</v>
      </c>
      <c r="D104" s="35">
        <f t="shared" si="4"/>
        <v>0.5</v>
      </c>
      <c r="E104" s="35">
        <f t="shared" si="5"/>
        <v>3.944304526105059E-31</v>
      </c>
      <c r="F104" s="35">
        <f t="shared" si="3"/>
        <v>1.3147681753683529E-31</v>
      </c>
      <c r="G104" s="35">
        <v>100</v>
      </c>
    </row>
    <row r="105" spans="1:7" x14ac:dyDescent="0.3">
      <c r="A105" s="35">
        <v>103</v>
      </c>
      <c r="B105" s="35">
        <v>30</v>
      </c>
      <c r="C105" s="35">
        <v>60</v>
      </c>
      <c r="D105" s="35">
        <f t="shared" si="4"/>
        <v>0.5</v>
      </c>
      <c r="E105" s="35">
        <f t="shared" si="5"/>
        <v>1.9721522630525295E-31</v>
      </c>
      <c r="F105" s="35">
        <f t="shared" si="3"/>
        <v>6.5738408768417647E-32</v>
      </c>
      <c r="G105" s="35">
        <v>101</v>
      </c>
    </row>
    <row r="106" spans="1:7" x14ac:dyDescent="0.3">
      <c r="A106" s="35">
        <v>104</v>
      </c>
      <c r="B106" s="35">
        <v>30</v>
      </c>
      <c r="C106" s="35">
        <v>60</v>
      </c>
      <c r="D106" s="35">
        <f t="shared" si="4"/>
        <v>0.5</v>
      </c>
      <c r="E106" s="35">
        <f t="shared" si="5"/>
        <v>9.8607613152626476E-32</v>
      </c>
      <c r="F106" s="35">
        <f t="shared" si="3"/>
        <v>3.2869204384208823E-32</v>
      </c>
      <c r="G106" s="35">
        <v>102</v>
      </c>
    </row>
    <row r="107" spans="1:7" x14ac:dyDescent="0.3">
      <c r="A107" s="35">
        <v>105</v>
      </c>
      <c r="B107" s="35">
        <v>30</v>
      </c>
      <c r="C107" s="35">
        <v>60</v>
      </c>
      <c r="D107" s="35">
        <f t="shared" si="4"/>
        <v>0.5</v>
      </c>
      <c r="E107" s="35">
        <f t="shared" si="5"/>
        <v>4.9303806576313238E-32</v>
      </c>
      <c r="F107" s="35">
        <f t="shared" si="3"/>
        <v>1.6434602192104412E-32</v>
      </c>
      <c r="G107" s="35">
        <v>103</v>
      </c>
    </row>
    <row r="108" spans="1:7" x14ac:dyDescent="0.3">
      <c r="A108" s="35">
        <v>106</v>
      </c>
      <c r="B108" s="35">
        <v>30</v>
      </c>
      <c r="C108" s="35">
        <v>60</v>
      </c>
      <c r="D108" s="35">
        <f t="shared" si="4"/>
        <v>0.5</v>
      </c>
      <c r="E108" s="35">
        <f t="shared" si="5"/>
        <v>2.4651903288156619E-32</v>
      </c>
      <c r="F108" s="35">
        <f t="shared" si="3"/>
        <v>8.2173010960522059E-33</v>
      </c>
      <c r="G108" s="35">
        <v>104</v>
      </c>
    </row>
    <row r="109" spans="1:7" x14ac:dyDescent="0.3">
      <c r="A109" s="35">
        <v>107</v>
      </c>
      <c r="B109" s="35">
        <v>30</v>
      </c>
      <c r="C109" s="35">
        <v>60</v>
      </c>
      <c r="D109" s="35">
        <f t="shared" si="4"/>
        <v>0.5</v>
      </c>
      <c r="E109" s="35">
        <f t="shared" si="5"/>
        <v>1.2325951644078309E-32</v>
      </c>
      <c r="F109" s="35">
        <f t="shared" si="3"/>
        <v>4.1086505480261029E-33</v>
      </c>
      <c r="G109" s="35">
        <v>105</v>
      </c>
    </row>
    <row r="110" spans="1:7" x14ac:dyDescent="0.3">
      <c r="A110" s="35">
        <v>108</v>
      </c>
      <c r="B110" s="35">
        <v>30</v>
      </c>
      <c r="C110" s="35">
        <v>60</v>
      </c>
      <c r="D110" s="35">
        <f t="shared" si="4"/>
        <v>0.5</v>
      </c>
      <c r="E110" s="35">
        <f t="shared" si="5"/>
        <v>6.1629758220391547E-33</v>
      </c>
      <c r="F110" s="35">
        <f t="shared" si="3"/>
        <v>2.0543252740130515E-33</v>
      </c>
      <c r="G110" s="35">
        <v>106</v>
      </c>
    </row>
    <row r="111" spans="1:7" x14ac:dyDescent="0.3">
      <c r="A111" s="35">
        <v>109</v>
      </c>
      <c r="B111" s="35">
        <v>30</v>
      </c>
      <c r="C111" s="35">
        <v>60</v>
      </c>
      <c r="D111" s="35">
        <f t="shared" si="4"/>
        <v>0.5</v>
      </c>
      <c r="E111" s="35">
        <f t="shared" si="5"/>
        <v>3.0814879110195774E-33</v>
      </c>
      <c r="F111" s="35">
        <f t="shared" si="3"/>
        <v>1.0271626370065257E-33</v>
      </c>
      <c r="G111" s="35">
        <v>107</v>
      </c>
    </row>
    <row r="112" spans="1:7" x14ac:dyDescent="0.3">
      <c r="A112" s="35">
        <v>110</v>
      </c>
      <c r="B112" s="35">
        <v>30</v>
      </c>
      <c r="C112" s="35">
        <v>60</v>
      </c>
      <c r="D112" s="35">
        <f t="shared" si="4"/>
        <v>0.5</v>
      </c>
      <c r="E112" s="35">
        <f t="shared" si="5"/>
        <v>1.5407439555097887E-33</v>
      </c>
      <c r="F112" s="35">
        <f t="shared" si="3"/>
        <v>5.1358131850326287E-34</v>
      </c>
      <c r="G112" s="35">
        <v>108</v>
      </c>
    </row>
    <row r="113" spans="1:7" x14ac:dyDescent="0.3">
      <c r="A113" s="35">
        <v>111</v>
      </c>
      <c r="B113" s="35">
        <v>30</v>
      </c>
      <c r="C113" s="35">
        <v>60</v>
      </c>
      <c r="D113" s="35">
        <f t="shared" si="4"/>
        <v>0.5</v>
      </c>
      <c r="E113" s="35">
        <f t="shared" si="5"/>
        <v>7.7037197775489434E-34</v>
      </c>
      <c r="F113" s="35">
        <f t="shared" si="3"/>
        <v>2.5679065925163143E-34</v>
      </c>
      <c r="G113" s="35">
        <v>109</v>
      </c>
    </row>
    <row r="114" spans="1:7" x14ac:dyDescent="0.3">
      <c r="A114" s="35">
        <v>112</v>
      </c>
      <c r="B114" s="35">
        <v>30</v>
      </c>
      <c r="C114" s="35">
        <v>60</v>
      </c>
      <c r="D114" s="35">
        <f t="shared" si="4"/>
        <v>0.5</v>
      </c>
      <c r="E114" s="35">
        <f t="shared" si="5"/>
        <v>3.8518598887744717E-34</v>
      </c>
      <c r="F114" s="35">
        <f t="shared" si="3"/>
        <v>1.2839532962581572E-34</v>
      </c>
      <c r="G114" s="35">
        <v>110</v>
      </c>
    </row>
    <row r="115" spans="1:7" x14ac:dyDescent="0.3">
      <c r="A115" s="35">
        <v>113</v>
      </c>
      <c r="B115" s="35">
        <v>30</v>
      </c>
      <c r="C115" s="35">
        <v>60</v>
      </c>
      <c r="D115" s="35">
        <f t="shared" si="4"/>
        <v>0.5</v>
      </c>
      <c r="E115" s="35">
        <f t="shared" si="5"/>
        <v>1.9259299443872359E-34</v>
      </c>
      <c r="F115" s="35">
        <f t="shared" si="3"/>
        <v>6.4197664812907858E-35</v>
      </c>
      <c r="G115" s="35">
        <v>111</v>
      </c>
    </row>
    <row r="116" spans="1:7" x14ac:dyDescent="0.3">
      <c r="A116" s="35">
        <v>114</v>
      </c>
      <c r="B116" s="35">
        <v>30</v>
      </c>
      <c r="C116" s="35">
        <v>60</v>
      </c>
      <c r="D116" s="35">
        <f t="shared" si="4"/>
        <v>0.5</v>
      </c>
      <c r="E116" s="35">
        <f t="shared" si="5"/>
        <v>9.6296497219361793E-35</v>
      </c>
      <c r="F116" s="35">
        <f t="shared" si="3"/>
        <v>3.2098832406453929E-35</v>
      </c>
      <c r="G116" s="35">
        <v>112</v>
      </c>
    </row>
    <row r="117" spans="1:7" x14ac:dyDescent="0.3">
      <c r="A117" s="35">
        <v>115</v>
      </c>
      <c r="B117" s="35">
        <v>30</v>
      </c>
      <c r="C117" s="35">
        <v>60</v>
      </c>
      <c r="D117" s="35">
        <f t="shared" si="4"/>
        <v>0.5</v>
      </c>
      <c r="E117" s="35">
        <f t="shared" si="5"/>
        <v>4.8148248609680896E-35</v>
      </c>
      <c r="F117" s="35">
        <f t="shared" si="3"/>
        <v>1.6049416203226965E-35</v>
      </c>
      <c r="G117" s="35">
        <v>113</v>
      </c>
    </row>
    <row r="118" spans="1:7" x14ac:dyDescent="0.3">
      <c r="A118" s="35">
        <v>116</v>
      </c>
      <c r="B118" s="35">
        <v>30</v>
      </c>
      <c r="C118" s="35">
        <v>60</v>
      </c>
      <c r="D118" s="35">
        <f t="shared" si="4"/>
        <v>0.5</v>
      </c>
      <c r="E118" s="35">
        <f t="shared" si="5"/>
        <v>2.4074124304840448E-35</v>
      </c>
      <c r="F118" s="35">
        <f t="shared" si="3"/>
        <v>8.0247081016134823E-36</v>
      </c>
      <c r="G118" s="35">
        <v>114</v>
      </c>
    </row>
    <row r="119" spans="1:7" x14ac:dyDescent="0.3">
      <c r="A119" s="35">
        <v>117</v>
      </c>
      <c r="B119" s="35">
        <v>30</v>
      </c>
      <c r="C119" s="35">
        <v>60</v>
      </c>
      <c r="D119" s="35">
        <f t="shared" si="4"/>
        <v>0.5</v>
      </c>
      <c r="E119" s="35">
        <f t="shared" si="5"/>
        <v>1.2037062152420224E-35</v>
      </c>
      <c r="F119" s="35">
        <f t="shared" si="3"/>
        <v>4.0123540508067411E-36</v>
      </c>
      <c r="G119" s="35">
        <v>115</v>
      </c>
    </row>
    <row r="120" spans="1:7" x14ac:dyDescent="0.3">
      <c r="A120" s="35">
        <v>118</v>
      </c>
      <c r="B120" s="35">
        <v>30</v>
      </c>
      <c r="C120" s="35">
        <v>60</v>
      </c>
      <c r="D120" s="35">
        <f t="shared" si="4"/>
        <v>0.5</v>
      </c>
      <c r="E120" s="35">
        <f t="shared" si="5"/>
        <v>6.018531076210112E-36</v>
      </c>
      <c r="F120" s="35">
        <f t="shared" si="3"/>
        <v>2.0061770254033706E-36</v>
      </c>
      <c r="G120" s="35">
        <v>116</v>
      </c>
    </row>
    <row r="121" spans="1:7" x14ac:dyDescent="0.3">
      <c r="A121" s="35">
        <v>119</v>
      </c>
      <c r="B121" s="35">
        <v>30</v>
      </c>
      <c r="C121" s="35">
        <v>60</v>
      </c>
      <c r="D121" s="35">
        <f t="shared" si="4"/>
        <v>0.5</v>
      </c>
      <c r="E121" s="35">
        <f t="shared" si="5"/>
        <v>3.009265538105056E-36</v>
      </c>
      <c r="F121" s="35">
        <f t="shared" si="3"/>
        <v>1.0030885127016853E-36</v>
      </c>
      <c r="G121" s="35">
        <v>117</v>
      </c>
    </row>
    <row r="122" spans="1:7" x14ac:dyDescent="0.3">
      <c r="A122" s="35">
        <v>120</v>
      </c>
      <c r="B122" s="35">
        <v>30</v>
      </c>
      <c r="C122" s="35">
        <v>60</v>
      </c>
      <c r="D122" s="35">
        <f t="shared" si="4"/>
        <v>0.5</v>
      </c>
      <c r="E122" s="35">
        <f t="shared" si="5"/>
        <v>1.504632769052528E-36</v>
      </c>
      <c r="F122" s="35">
        <f t="shared" si="3"/>
        <v>5.0154425635084264E-37</v>
      </c>
      <c r="G122" s="35">
        <v>118</v>
      </c>
    </row>
    <row r="123" spans="1:7" x14ac:dyDescent="0.3">
      <c r="A123" s="35">
        <v>121</v>
      </c>
      <c r="B123" s="35">
        <v>30</v>
      </c>
      <c r="C123" s="35">
        <v>60</v>
      </c>
      <c r="D123" s="35">
        <f t="shared" si="4"/>
        <v>0.5</v>
      </c>
      <c r="E123" s="35">
        <f t="shared" si="5"/>
        <v>7.5231638452626401E-37</v>
      </c>
      <c r="F123" s="35">
        <f t="shared" si="3"/>
        <v>2.5077212817542132E-37</v>
      </c>
      <c r="G123" s="35">
        <v>119</v>
      </c>
    </row>
    <row r="124" spans="1:7" x14ac:dyDescent="0.3">
      <c r="A124" s="35">
        <v>122</v>
      </c>
      <c r="B124" s="35">
        <v>30</v>
      </c>
      <c r="C124" s="35">
        <v>60</v>
      </c>
      <c r="D124" s="35">
        <f t="shared" si="4"/>
        <v>0.5</v>
      </c>
      <c r="E124" s="35">
        <f t="shared" si="5"/>
        <v>3.76158192263132E-37</v>
      </c>
      <c r="F124" s="35">
        <f t="shared" si="3"/>
        <v>1.2538606408771066E-37</v>
      </c>
      <c r="G124" s="35">
        <v>120</v>
      </c>
    </row>
    <row r="125" spans="1:7" x14ac:dyDescent="0.3">
      <c r="A125" s="35">
        <v>123</v>
      </c>
      <c r="B125" s="35">
        <v>30</v>
      </c>
      <c r="C125" s="35">
        <v>60</v>
      </c>
      <c r="D125" s="35">
        <f t="shared" si="4"/>
        <v>0.5</v>
      </c>
      <c r="E125" s="35">
        <f t="shared" si="5"/>
        <v>1.88079096131566E-37</v>
      </c>
      <c r="F125" s="35">
        <f t="shared" si="3"/>
        <v>6.269303204385533E-38</v>
      </c>
      <c r="G125" s="35">
        <v>121</v>
      </c>
    </row>
    <row r="126" spans="1:7" x14ac:dyDescent="0.3">
      <c r="A126" s="35">
        <v>124</v>
      </c>
      <c r="B126" s="35">
        <v>30</v>
      </c>
      <c r="C126" s="35">
        <v>60</v>
      </c>
      <c r="D126" s="35">
        <f t="shared" si="4"/>
        <v>0.5</v>
      </c>
      <c r="E126" s="35">
        <f t="shared" si="5"/>
        <v>9.4039548065783001E-38</v>
      </c>
      <c r="F126" s="35">
        <f t="shared" si="3"/>
        <v>3.1346516021927665E-38</v>
      </c>
      <c r="G126" s="35">
        <v>122</v>
      </c>
    </row>
    <row r="127" spans="1:7" x14ac:dyDescent="0.3">
      <c r="A127" s="35">
        <v>125</v>
      </c>
      <c r="B127" s="35">
        <v>30</v>
      </c>
      <c r="C127" s="35">
        <v>60</v>
      </c>
      <c r="D127" s="35">
        <f t="shared" si="4"/>
        <v>0.5</v>
      </c>
      <c r="E127" s="35">
        <f t="shared" si="5"/>
        <v>4.70197740328915E-38</v>
      </c>
      <c r="F127" s="35">
        <f t="shared" si="3"/>
        <v>1.5673258010963833E-38</v>
      </c>
      <c r="G127" s="35">
        <v>123</v>
      </c>
    </row>
    <row r="128" spans="1:7" x14ac:dyDescent="0.3">
      <c r="A128" s="35">
        <v>126</v>
      </c>
      <c r="B128" s="35">
        <v>30</v>
      </c>
      <c r="C128" s="35">
        <v>60</v>
      </c>
      <c r="D128" s="35">
        <f t="shared" si="4"/>
        <v>0.5</v>
      </c>
      <c r="E128" s="35">
        <f t="shared" si="5"/>
        <v>2.350988701644575E-38</v>
      </c>
      <c r="F128" s="35">
        <f t="shared" si="3"/>
        <v>7.8366290054819163E-39</v>
      </c>
      <c r="G128" s="35">
        <v>124</v>
      </c>
    </row>
    <row r="129" spans="1:7" x14ac:dyDescent="0.3">
      <c r="A129" s="35">
        <v>127</v>
      </c>
      <c r="B129" s="35">
        <v>30</v>
      </c>
      <c r="C129" s="35">
        <v>60</v>
      </c>
      <c r="D129" s="35">
        <f t="shared" si="4"/>
        <v>0.5</v>
      </c>
      <c r="E129" s="35">
        <f t="shared" si="5"/>
        <v>1.1754943508222875E-38</v>
      </c>
      <c r="F129" s="35">
        <f t="shared" si="3"/>
        <v>3.9183145027409581E-39</v>
      </c>
      <c r="G129" s="35">
        <v>125</v>
      </c>
    </row>
    <row r="130" spans="1:7" x14ac:dyDescent="0.3">
      <c r="A130" s="35">
        <v>128</v>
      </c>
      <c r="B130" s="35">
        <v>30</v>
      </c>
      <c r="C130" s="35">
        <v>60</v>
      </c>
      <c r="D130" s="35">
        <f t="shared" si="4"/>
        <v>0.5</v>
      </c>
      <c r="E130" s="35">
        <f t="shared" si="5"/>
        <v>5.8774717541114375E-39</v>
      </c>
      <c r="F130" s="35">
        <f t="shared" si="3"/>
        <v>1.9591572513704791E-39</v>
      </c>
      <c r="G130" s="35">
        <v>126</v>
      </c>
    </row>
    <row r="131" spans="1:7" x14ac:dyDescent="0.3">
      <c r="A131" s="35">
        <v>129</v>
      </c>
      <c r="B131" s="35">
        <v>30</v>
      </c>
      <c r="C131" s="35">
        <v>60</v>
      </c>
      <c r="D131" s="35">
        <f t="shared" si="4"/>
        <v>0.5</v>
      </c>
      <c r="E131" s="35">
        <f t="shared" si="5"/>
        <v>2.9387358770557188E-39</v>
      </c>
      <c r="F131" s="35">
        <f t="shared" ref="F131:F152" si="6">E131/$E$153</f>
        <v>9.7957862568523954E-40</v>
      </c>
      <c r="G131" s="35">
        <v>127</v>
      </c>
    </row>
    <row r="132" spans="1:7" x14ac:dyDescent="0.3">
      <c r="A132" s="35">
        <v>130</v>
      </c>
      <c r="B132" s="35">
        <v>30</v>
      </c>
      <c r="C132" s="35">
        <v>60</v>
      </c>
      <c r="D132" s="35">
        <f t="shared" ref="D132:D152" si="7">B131/C132</f>
        <v>0.5</v>
      </c>
      <c r="E132" s="35">
        <f t="shared" ref="E132:E152" si="8">D132*E131</f>
        <v>1.4693679385278594E-39</v>
      </c>
      <c r="F132" s="35">
        <f t="shared" si="6"/>
        <v>4.8978931284261977E-40</v>
      </c>
      <c r="G132" s="35">
        <v>128</v>
      </c>
    </row>
    <row r="133" spans="1:7" x14ac:dyDescent="0.3">
      <c r="A133" s="35">
        <v>131</v>
      </c>
      <c r="B133" s="35">
        <v>30</v>
      </c>
      <c r="C133" s="35">
        <v>60</v>
      </c>
      <c r="D133" s="35">
        <f t="shared" si="7"/>
        <v>0.5</v>
      </c>
      <c r="E133" s="35">
        <f t="shared" si="8"/>
        <v>7.3468396926392969E-40</v>
      </c>
      <c r="F133" s="35">
        <f t="shared" si="6"/>
        <v>2.4489465642130988E-40</v>
      </c>
      <c r="G133" s="35">
        <v>129</v>
      </c>
    </row>
    <row r="134" spans="1:7" x14ac:dyDescent="0.3">
      <c r="A134" s="35">
        <v>132</v>
      </c>
      <c r="B134" s="35">
        <v>30</v>
      </c>
      <c r="C134" s="35">
        <v>60</v>
      </c>
      <c r="D134" s="35">
        <f t="shared" si="7"/>
        <v>0.5</v>
      </c>
      <c r="E134" s="35">
        <f t="shared" si="8"/>
        <v>3.6734198463196485E-40</v>
      </c>
      <c r="F134" s="35">
        <f t="shared" si="6"/>
        <v>1.2244732821065494E-40</v>
      </c>
      <c r="G134" s="35">
        <v>130</v>
      </c>
    </row>
    <row r="135" spans="1:7" x14ac:dyDescent="0.3">
      <c r="A135" s="35">
        <v>133</v>
      </c>
      <c r="B135" s="35">
        <v>30</v>
      </c>
      <c r="C135" s="35">
        <v>60</v>
      </c>
      <c r="D135" s="35">
        <f t="shared" si="7"/>
        <v>0.5</v>
      </c>
      <c r="E135" s="35">
        <f t="shared" si="8"/>
        <v>1.8367099231598242E-40</v>
      </c>
      <c r="F135" s="35">
        <f t="shared" si="6"/>
        <v>6.1223664105327471E-41</v>
      </c>
      <c r="G135" s="35">
        <v>131</v>
      </c>
    </row>
    <row r="136" spans="1:7" x14ac:dyDescent="0.3">
      <c r="A136" s="35">
        <v>134</v>
      </c>
      <c r="B136" s="35">
        <v>30</v>
      </c>
      <c r="C136" s="35">
        <v>60</v>
      </c>
      <c r="D136" s="35">
        <f t="shared" si="7"/>
        <v>0.5</v>
      </c>
      <c r="E136" s="35">
        <f t="shared" si="8"/>
        <v>9.1835496157991212E-41</v>
      </c>
      <c r="F136" s="35">
        <f t="shared" si="6"/>
        <v>3.0611832052663735E-41</v>
      </c>
      <c r="G136" s="35">
        <v>132</v>
      </c>
    </row>
    <row r="137" spans="1:7" x14ac:dyDescent="0.3">
      <c r="A137" s="35">
        <v>135</v>
      </c>
      <c r="B137" s="35">
        <v>30</v>
      </c>
      <c r="C137" s="35">
        <v>60</v>
      </c>
      <c r="D137" s="35">
        <f t="shared" si="7"/>
        <v>0.5</v>
      </c>
      <c r="E137" s="35">
        <f t="shared" si="8"/>
        <v>4.5917748078995606E-41</v>
      </c>
      <c r="F137" s="35">
        <f t="shared" si="6"/>
        <v>1.5305916026331868E-41</v>
      </c>
      <c r="G137" s="35">
        <v>133</v>
      </c>
    </row>
    <row r="138" spans="1:7" x14ac:dyDescent="0.3">
      <c r="A138" s="35">
        <v>136</v>
      </c>
      <c r="B138" s="35">
        <v>30</v>
      </c>
      <c r="C138" s="35">
        <v>60</v>
      </c>
      <c r="D138" s="35">
        <f t="shared" si="7"/>
        <v>0.5</v>
      </c>
      <c r="E138" s="35">
        <f t="shared" si="8"/>
        <v>2.2958874039497803E-41</v>
      </c>
      <c r="F138" s="35">
        <f t="shared" si="6"/>
        <v>7.6529580131659339E-42</v>
      </c>
      <c r="G138" s="35">
        <v>134</v>
      </c>
    </row>
    <row r="139" spans="1:7" x14ac:dyDescent="0.3">
      <c r="A139" s="35">
        <v>137</v>
      </c>
      <c r="B139" s="35">
        <v>30</v>
      </c>
      <c r="C139" s="35">
        <v>60</v>
      </c>
      <c r="D139" s="35">
        <f t="shared" si="7"/>
        <v>0.5</v>
      </c>
      <c r="E139" s="35">
        <f t="shared" si="8"/>
        <v>1.1479437019748901E-41</v>
      </c>
      <c r="F139" s="35">
        <f t="shared" si="6"/>
        <v>3.8264790065829669E-42</v>
      </c>
      <c r="G139" s="35">
        <v>135</v>
      </c>
    </row>
    <row r="140" spans="1:7" x14ac:dyDescent="0.3">
      <c r="A140" s="35">
        <v>138</v>
      </c>
      <c r="B140" s="35">
        <v>30</v>
      </c>
      <c r="C140" s="35">
        <v>60</v>
      </c>
      <c r="D140" s="35">
        <f t="shared" si="7"/>
        <v>0.5</v>
      </c>
      <c r="E140" s="35">
        <f t="shared" si="8"/>
        <v>5.7397185098744507E-42</v>
      </c>
      <c r="F140" s="35">
        <f t="shared" si="6"/>
        <v>1.9132395032914835E-42</v>
      </c>
      <c r="G140" s="35">
        <v>136</v>
      </c>
    </row>
    <row r="141" spans="1:7" x14ac:dyDescent="0.3">
      <c r="A141" s="35">
        <v>139</v>
      </c>
      <c r="B141" s="35">
        <v>30</v>
      </c>
      <c r="C141" s="35">
        <v>60</v>
      </c>
      <c r="D141" s="35">
        <f t="shared" si="7"/>
        <v>0.5</v>
      </c>
      <c r="E141" s="35">
        <f t="shared" si="8"/>
        <v>2.8698592549372254E-42</v>
      </c>
      <c r="F141" s="35">
        <f t="shared" si="6"/>
        <v>9.5661975164574173E-43</v>
      </c>
      <c r="G141" s="35">
        <v>137</v>
      </c>
    </row>
    <row r="142" spans="1:7" x14ac:dyDescent="0.3">
      <c r="A142" s="35">
        <v>140</v>
      </c>
      <c r="B142" s="35">
        <v>30</v>
      </c>
      <c r="C142" s="35">
        <v>60</v>
      </c>
      <c r="D142" s="35">
        <f t="shared" si="7"/>
        <v>0.5</v>
      </c>
      <c r="E142" s="35">
        <f t="shared" si="8"/>
        <v>1.4349296274686127E-42</v>
      </c>
      <c r="F142" s="35">
        <f t="shared" si="6"/>
        <v>4.7830987582287087E-43</v>
      </c>
      <c r="G142" s="35">
        <v>138</v>
      </c>
    </row>
    <row r="143" spans="1:7" x14ac:dyDescent="0.3">
      <c r="A143" s="35">
        <v>141</v>
      </c>
      <c r="B143" s="35">
        <v>30</v>
      </c>
      <c r="C143" s="35">
        <v>60</v>
      </c>
      <c r="D143" s="35">
        <f t="shared" si="7"/>
        <v>0.5</v>
      </c>
      <c r="E143" s="35">
        <f t="shared" si="8"/>
        <v>7.1746481373430634E-43</v>
      </c>
      <c r="F143" s="35">
        <f t="shared" si="6"/>
        <v>2.3915493791143543E-43</v>
      </c>
      <c r="G143" s="35">
        <v>139</v>
      </c>
    </row>
    <row r="144" spans="1:7" x14ac:dyDescent="0.3">
      <c r="A144" s="35">
        <v>142</v>
      </c>
      <c r="B144" s="35">
        <v>30</v>
      </c>
      <c r="C144" s="35">
        <v>60</v>
      </c>
      <c r="D144" s="35">
        <f t="shared" si="7"/>
        <v>0.5</v>
      </c>
      <c r="E144" s="35">
        <f t="shared" si="8"/>
        <v>3.5873240686715317E-43</v>
      </c>
      <c r="F144" s="35">
        <f t="shared" si="6"/>
        <v>1.1957746895571772E-43</v>
      </c>
      <c r="G144" s="35">
        <v>140</v>
      </c>
    </row>
    <row r="145" spans="1:7" x14ac:dyDescent="0.3">
      <c r="A145" s="35">
        <v>143</v>
      </c>
      <c r="B145" s="35">
        <v>30</v>
      </c>
      <c r="C145" s="35">
        <v>60</v>
      </c>
      <c r="D145" s="35">
        <f t="shared" si="7"/>
        <v>0.5</v>
      </c>
      <c r="E145" s="35">
        <f t="shared" si="8"/>
        <v>1.7936620343357659E-43</v>
      </c>
      <c r="F145" s="35">
        <f t="shared" si="6"/>
        <v>5.9788734477858858E-44</v>
      </c>
      <c r="G145" s="35">
        <v>141</v>
      </c>
    </row>
    <row r="146" spans="1:7" x14ac:dyDescent="0.3">
      <c r="A146" s="35">
        <v>144</v>
      </c>
      <c r="B146" s="35">
        <v>30</v>
      </c>
      <c r="C146" s="35">
        <v>60</v>
      </c>
      <c r="D146" s="35">
        <f t="shared" si="7"/>
        <v>0.5</v>
      </c>
      <c r="E146" s="35">
        <f t="shared" si="8"/>
        <v>8.9683101716788293E-44</v>
      </c>
      <c r="F146" s="35">
        <f t="shared" si="6"/>
        <v>2.9894367238929429E-44</v>
      </c>
      <c r="G146" s="35">
        <v>142</v>
      </c>
    </row>
    <row r="147" spans="1:7" x14ac:dyDescent="0.3">
      <c r="A147" s="35">
        <v>145</v>
      </c>
      <c r="B147" s="35">
        <v>30</v>
      </c>
      <c r="C147" s="35">
        <v>60</v>
      </c>
      <c r="D147" s="35">
        <f t="shared" si="7"/>
        <v>0.5</v>
      </c>
      <c r="E147" s="35">
        <f t="shared" si="8"/>
        <v>4.4841550858394146E-44</v>
      </c>
      <c r="F147" s="35">
        <f t="shared" si="6"/>
        <v>1.4947183619464715E-44</v>
      </c>
      <c r="G147" s="35">
        <v>143</v>
      </c>
    </row>
    <row r="148" spans="1:7" x14ac:dyDescent="0.3">
      <c r="A148" s="35">
        <v>146</v>
      </c>
      <c r="B148" s="35">
        <v>30</v>
      </c>
      <c r="C148" s="35">
        <v>60</v>
      </c>
      <c r="D148" s="35">
        <f t="shared" si="7"/>
        <v>0.5</v>
      </c>
      <c r="E148" s="35">
        <f t="shared" si="8"/>
        <v>2.2420775429197073E-44</v>
      </c>
      <c r="F148" s="35">
        <f t="shared" si="6"/>
        <v>7.4735918097323573E-45</v>
      </c>
      <c r="G148" s="35">
        <v>144</v>
      </c>
    </row>
    <row r="149" spans="1:7" x14ac:dyDescent="0.3">
      <c r="A149" s="35">
        <v>147</v>
      </c>
      <c r="B149" s="35">
        <v>30</v>
      </c>
      <c r="C149" s="35">
        <v>60</v>
      </c>
      <c r="D149" s="35">
        <f t="shared" si="7"/>
        <v>0.5</v>
      </c>
      <c r="E149" s="35">
        <f t="shared" si="8"/>
        <v>1.1210387714598537E-44</v>
      </c>
      <c r="F149" s="35">
        <f t="shared" si="6"/>
        <v>3.7367959048661786E-45</v>
      </c>
      <c r="G149" s="35">
        <v>145</v>
      </c>
    </row>
    <row r="150" spans="1:7" x14ac:dyDescent="0.3">
      <c r="A150" s="35">
        <v>148</v>
      </c>
      <c r="B150" s="35">
        <v>30</v>
      </c>
      <c r="C150" s="35">
        <v>60</v>
      </c>
      <c r="D150" s="35">
        <f t="shared" si="7"/>
        <v>0.5</v>
      </c>
      <c r="E150" s="35">
        <f t="shared" si="8"/>
        <v>5.6051938572992683E-45</v>
      </c>
      <c r="F150" s="35">
        <f t="shared" si="6"/>
        <v>1.8683979524330893E-45</v>
      </c>
      <c r="G150" s="35">
        <v>146</v>
      </c>
    </row>
    <row r="151" spans="1:7" x14ac:dyDescent="0.3">
      <c r="A151" s="35">
        <v>149</v>
      </c>
      <c r="B151" s="35">
        <v>30</v>
      </c>
      <c r="C151" s="35">
        <v>60</v>
      </c>
      <c r="D151" s="35">
        <f t="shared" si="7"/>
        <v>0.5</v>
      </c>
      <c r="E151" s="35">
        <f t="shared" si="8"/>
        <v>2.8025969286496341E-45</v>
      </c>
      <c r="F151" s="35">
        <f t="shared" si="6"/>
        <v>9.3419897621654466E-46</v>
      </c>
      <c r="G151" s="35">
        <v>147</v>
      </c>
    </row>
    <row r="152" spans="1:7" x14ac:dyDescent="0.3">
      <c r="A152" s="35">
        <v>150</v>
      </c>
      <c r="C152" s="35">
        <v>60</v>
      </c>
      <c r="D152" s="35">
        <f t="shared" si="7"/>
        <v>0.5</v>
      </c>
      <c r="E152" s="35">
        <f t="shared" si="8"/>
        <v>1.4012984643248171E-45</v>
      </c>
      <c r="F152" s="35">
        <f t="shared" si="6"/>
        <v>4.6709948810827233E-46</v>
      </c>
      <c r="G152" s="35">
        <v>148</v>
      </c>
    </row>
    <row r="153" spans="1:7" x14ac:dyDescent="0.3">
      <c r="E153" s="35">
        <f>SUM(E2:E152)</f>
        <v>3</v>
      </c>
      <c r="F153" s="35">
        <f>SUM(F2:F152)</f>
        <v>0.99999999999999989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A815-D066-478E-B58C-691CD075CA84}">
  <dimension ref="A1:K153"/>
  <sheetViews>
    <sheetView workbookViewId="0">
      <selection activeCell="G18" sqref="G18"/>
    </sheetView>
  </sheetViews>
  <sheetFormatPr defaultColWidth="11.5546875" defaultRowHeight="14.4" x14ac:dyDescent="0.3"/>
  <cols>
    <col min="1" max="3" width="11.44140625" style="35"/>
    <col min="4" max="4" width="16.6640625" style="35" bestFit="1" customWidth="1"/>
    <col min="5" max="5" width="11.44140625" style="35"/>
    <col min="6" max="6" width="14.33203125" style="35" bestFit="1" customWidth="1"/>
    <col min="7" max="11" width="11.44140625" style="35"/>
  </cols>
  <sheetData>
    <row r="1" spans="1:11" x14ac:dyDescent="0.3">
      <c r="A1" s="38" t="s">
        <v>41</v>
      </c>
      <c r="B1" s="38" t="s">
        <v>1</v>
      </c>
      <c r="C1" s="38" t="s">
        <v>42</v>
      </c>
      <c r="D1" s="38" t="s">
        <v>84</v>
      </c>
      <c r="E1" s="38" t="s">
        <v>44</v>
      </c>
      <c r="F1" s="38" t="s">
        <v>85</v>
      </c>
      <c r="G1" s="38" t="s">
        <v>86</v>
      </c>
    </row>
    <row r="2" spans="1:11" x14ac:dyDescent="0.3">
      <c r="A2" s="35">
        <v>0</v>
      </c>
      <c r="B2" s="35">
        <v>30</v>
      </c>
      <c r="C2" s="35">
        <v>0</v>
      </c>
      <c r="E2" s="35">
        <v>1</v>
      </c>
      <c r="F2" s="35">
        <f>E2/$E$153</f>
        <v>5.8823529411764705E-2</v>
      </c>
      <c r="G2" s="35">
        <v>0</v>
      </c>
      <c r="I2" s="35" t="s">
        <v>77</v>
      </c>
    </row>
    <row r="3" spans="1:11" x14ac:dyDescent="0.3">
      <c r="A3" s="35">
        <v>1</v>
      </c>
      <c r="B3" s="35">
        <v>30</v>
      </c>
      <c r="C3" s="35">
        <v>30</v>
      </c>
      <c r="D3" s="35">
        <f>B2/C3</f>
        <v>1</v>
      </c>
      <c r="E3" s="35">
        <f>D3*E2</f>
        <v>1</v>
      </c>
      <c r="F3" s="35">
        <f t="shared" ref="F3:F66" si="0">E3/$E$153</f>
        <v>5.8823529411764705E-2</v>
      </c>
      <c r="G3" s="35">
        <v>0</v>
      </c>
      <c r="I3" s="35" t="s">
        <v>38</v>
      </c>
      <c r="J3" s="35">
        <f>F2</f>
        <v>5.8823529411764705E-2</v>
      </c>
    </row>
    <row r="4" spans="1:11" x14ac:dyDescent="0.3">
      <c r="A4" s="35">
        <v>2</v>
      </c>
      <c r="B4" s="35">
        <v>30</v>
      </c>
      <c r="C4" s="35">
        <v>30</v>
      </c>
      <c r="D4" s="35">
        <f t="shared" ref="D4:D67" si="1">B3/C4</f>
        <v>1</v>
      </c>
      <c r="E4" s="35">
        <f t="shared" ref="E4:E67" si="2">D4*E3</f>
        <v>1</v>
      </c>
      <c r="F4" s="35">
        <f t="shared" si="0"/>
        <v>5.8823529411764705E-2</v>
      </c>
      <c r="G4" s="35">
        <v>1</v>
      </c>
      <c r="I4" s="35" t="s">
        <v>76</v>
      </c>
      <c r="J4" s="35">
        <f>SUMPRODUCT(A2:A152,F2:F152)</f>
        <v>8.0588235294117627</v>
      </c>
    </row>
    <row r="5" spans="1:11" x14ac:dyDescent="0.3">
      <c r="A5" s="35">
        <v>3</v>
      </c>
      <c r="B5" s="35">
        <v>30</v>
      </c>
      <c r="C5" s="35">
        <v>30</v>
      </c>
      <c r="D5" s="35">
        <f t="shared" si="1"/>
        <v>1</v>
      </c>
      <c r="E5" s="35">
        <f t="shared" si="2"/>
        <v>1</v>
      </c>
      <c r="F5" s="35">
        <f t="shared" si="0"/>
        <v>5.8823529411764705E-2</v>
      </c>
      <c r="G5" s="35">
        <v>2</v>
      </c>
      <c r="I5" s="35" t="s">
        <v>78</v>
      </c>
      <c r="J5" s="35">
        <f>SUMPRODUCT(F2:F152,G2:G152)</f>
        <v>7.0588235294117609</v>
      </c>
    </row>
    <row r="6" spans="1:11" x14ac:dyDescent="0.3">
      <c r="A6" s="35">
        <v>4</v>
      </c>
      <c r="B6" s="35">
        <v>30</v>
      </c>
      <c r="C6" s="35">
        <v>30</v>
      </c>
      <c r="D6" s="35">
        <f t="shared" si="1"/>
        <v>1</v>
      </c>
      <c r="E6" s="35">
        <f t="shared" si="2"/>
        <v>1</v>
      </c>
      <c r="F6" s="35">
        <f t="shared" si="0"/>
        <v>5.8823529411764705E-2</v>
      </c>
      <c r="G6" s="35">
        <v>3</v>
      </c>
      <c r="I6" s="35" t="s">
        <v>79</v>
      </c>
      <c r="J6" s="35">
        <f>J4-J5</f>
        <v>1.0000000000000018</v>
      </c>
    </row>
    <row r="7" spans="1:11" x14ac:dyDescent="0.3">
      <c r="A7" s="35">
        <v>5</v>
      </c>
      <c r="B7" s="35">
        <v>30</v>
      </c>
      <c r="C7" s="35">
        <v>30</v>
      </c>
      <c r="D7" s="35">
        <f t="shared" si="1"/>
        <v>1</v>
      </c>
      <c r="E7" s="35">
        <f t="shared" si="2"/>
        <v>1</v>
      </c>
      <c r="F7" s="35">
        <f t="shared" si="0"/>
        <v>5.8823529411764705E-2</v>
      </c>
      <c r="G7" s="35">
        <v>4</v>
      </c>
      <c r="I7" s="35" t="s">
        <v>80</v>
      </c>
      <c r="J7" s="35">
        <f>SUMPRODUCT(F3:F152,C3:C152)</f>
        <v>30.000000000000007</v>
      </c>
      <c r="K7" s="35">
        <f>SUMPRODUCT(B2:B151,F2:F151)</f>
        <v>30.000000000000007</v>
      </c>
    </row>
    <row r="8" spans="1:11" x14ac:dyDescent="0.3">
      <c r="A8" s="35">
        <v>6</v>
      </c>
      <c r="B8" s="35">
        <v>30</v>
      </c>
      <c r="C8" s="35">
        <v>30</v>
      </c>
      <c r="D8" s="35">
        <f t="shared" si="1"/>
        <v>1</v>
      </c>
      <c r="E8" s="35">
        <f t="shared" si="2"/>
        <v>1</v>
      </c>
      <c r="F8" s="35">
        <f t="shared" si="0"/>
        <v>5.8823529411764705E-2</v>
      </c>
      <c r="G8" s="35">
        <v>5</v>
      </c>
      <c r="I8" s="35" t="s">
        <v>81</v>
      </c>
      <c r="J8" s="35">
        <f>J4/J7*60</f>
        <v>16.117647058823522</v>
      </c>
    </row>
    <row r="9" spans="1:11" x14ac:dyDescent="0.3">
      <c r="A9" s="35">
        <v>7</v>
      </c>
      <c r="B9" s="35">
        <v>30</v>
      </c>
      <c r="C9" s="35">
        <v>30</v>
      </c>
      <c r="D9" s="35">
        <f t="shared" si="1"/>
        <v>1</v>
      </c>
      <c r="E9" s="35">
        <f t="shared" si="2"/>
        <v>1</v>
      </c>
      <c r="F9" s="35">
        <f t="shared" si="0"/>
        <v>5.8823529411764705E-2</v>
      </c>
      <c r="G9" s="35">
        <v>6</v>
      </c>
      <c r="I9" s="35" t="s">
        <v>82</v>
      </c>
      <c r="J9" s="35">
        <f>J5/J7*60</f>
        <v>14.117647058823518</v>
      </c>
    </row>
    <row r="10" spans="1:11" x14ac:dyDescent="0.3">
      <c r="A10" s="35">
        <v>8</v>
      </c>
      <c r="B10" s="35">
        <v>30</v>
      </c>
      <c r="C10" s="35">
        <v>30</v>
      </c>
      <c r="D10" s="35">
        <f t="shared" si="1"/>
        <v>1</v>
      </c>
      <c r="E10" s="35">
        <f t="shared" si="2"/>
        <v>1</v>
      </c>
      <c r="F10" s="35">
        <f t="shared" si="0"/>
        <v>5.8823529411764705E-2</v>
      </c>
      <c r="G10" s="35">
        <v>7</v>
      </c>
      <c r="I10" s="35" t="s">
        <v>83</v>
      </c>
      <c r="J10" s="35">
        <f>J8-J9</f>
        <v>2.0000000000000036</v>
      </c>
    </row>
    <row r="11" spans="1:11" x14ac:dyDescent="0.3">
      <c r="A11" s="35">
        <v>9</v>
      </c>
      <c r="B11" s="35">
        <v>30</v>
      </c>
      <c r="C11" s="35">
        <v>30</v>
      </c>
      <c r="D11" s="35">
        <f t="shared" si="1"/>
        <v>1</v>
      </c>
      <c r="E11" s="35">
        <f t="shared" si="2"/>
        <v>1</v>
      </c>
      <c r="F11" s="35">
        <f t="shared" si="0"/>
        <v>5.8823529411764705E-2</v>
      </c>
      <c r="G11" s="35">
        <v>8</v>
      </c>
    </row>
    <row r="12" spans="1:11" x14ac:dyDescent="0.3">
      <c r="A12" s="35">
        <v>10</v>
      </c>
      <c r="B12" s="35">
        <v>30</v>
      </c>
      <c r="C12" s="35">
        <v>30</v>
      </c>
      <c r="D12" s="35">
        <f t="shared" si="1"/>
        <v>1</v>
      </c>
      <c r="E12" s="35">
        <f t="shared" si="2"/>
        <v>1</v>
      </c>
      <c r="F12" s="35">
        <f t="shared" si="0"/>
        <v>5.8823529411764705E-2</v>
      </c>
      <c r="G12" s="35">
        <v>9</v>
      </c>
    </row>
    <row r="13" spans="1:11" x14ac:dyDescent="0.3">
      <c r="A13" s="35">
        <v>11</v>
      </c>
      <c r="B13" s="35">
        <v>30</v>
      </c>
      <c r="C13" s="35">
        <v>30</v>
      </c>
      <c r="D13" s="35">
        <f t="shared" si="1"/>
        <v>1</v>
      </c>
      <c r="E13" s="35">
        <f t="shared" si="2"/>
        <v>1</v>
      </c>
      <c r="F13" s="35">
        <f t="shared" si="0"/>
        <v>5.8823529411764705E-2</v>
      </c>
      <c r="G13" s="35">
        <v>10</v>
      </c>
    </row>
    <row r="14" spans="1:11" x14ac:dyDescent="0.3">
      <c r="A14" s="35">
        <v>12</v>
      </c>
      <c r="B14" s="35">
        <v>30</v>
      </c>
      <c r="C14" s="35">
        <v>30</v>
      </c>
      <c r="D14" s="35">
        <f t="shared" si="1"/>
        <v>1</v>
      </c>
      <c r="E14" s="35">
        <f t="shared" si="2"/>
        <v>1</v>
      </c>
      <c r="F14" s="35">
        <f t="shared" si="0"/>
        <v>5.8823529411764705E-2</v>
      </c>
      <c r="G14" s="35">
        <v>11</v>
      </c>
    </row>
    <row r="15" spans="1:11" x14ac:dyDescent="0.3">
      <c r="A15" s="35">
        <v>13</v>
      </c>
      <c r="B15" s="35">
        <v>30</v>
      </c>
      <c r="C15" s="35">
        <v>30</v>
      </c>
      <c r="D15" s="35">
        <f t="shared" si="1"/>
        <v>1</v>
      </c>
      <c r="E15" s="35">
        <f t="shared" si="2"/>
        <v>1</v>
      </c>
      <c r="F15" s="35">
        <f t="shared" si="0"/>
        <v>5.8823529411764705E-2</v>
      </c>
      <c r="G15" s="35">
        <v>12</v>
      </c>
    </row>
    <row r="16" spans="1:11" x14ac:dyDescent="0.3">
      <c r="A16" s="35">
        <v>14</v>
      </c>
      <c r="B16" s="35">
        <v>30</v>
      </c>
      <c r="C16" s="35">
        <v>30</v>
      </c>
      <c r="D16" s="35">
        <f t="shared" si="1"/>
        <v>1</v>
      </c>
      <c r="E16" s="35">
        <f t="shared" si="2"/>
        <v>1</v>
      </c>
      <c r="F16" s="35">
        <f t="shared" si="0"/>
        <v>5.8823529411764705E-2</v>
      </c>
      <c r="G16" s="35">
        <v>13</v>
      </c>
    </row>
    <row r="17" spans="1:7" x14ac:dyDescent="0.3">
      <c r="A17" s="35">
        <v>15</v>
      </c>
      <c r="B17" s="35">
        <v>30</v>
      </c>
      <c r="C17" s="35">
        <v>30</v>
      </c>
      <c r="D17" s="35">
        <f t="shared" si="1"/>
        <v>1</v>
      </c>
      <c r="E17" s="35">
        <f t="shared" si="2"/>
        <v>1</v>
      </c>
      <c r="F17" s="35">
        <f t="shared" si="0"/>
        <v>5.8823529411764705E-2</v>
      </c>
      <c r="G17" s="35">
        <v>14</v>
      </c>
    </row>
    <row r="18" spans="1:7" x14ac:dyDescent="0.3">
      <c r="A18" s="35">
        <v>16</v>
      </c>
      <c r="B18" s="35">
        <v>30</v>
      </c>
      <c r="C18" s="35">
        <v>60</v>
      </c>
      <c r="D18" s="35">
        <f t="shared" si="1"/>
        <v>0.5</v>
      </c>
      <c r="E18" s="35">
        <f t="shared" si="2"/>
        <v>0.5</v>
      </c>
      <c r="F18" s="35">
        <f t="shared" si="0"/>
        <v>2.9411764705882353E-2</v>
      </c>
      <c r="G18" s="35">
        <v>14</v>
      </c>
    </row>
    <row r="19" spans="1:7" x14ac:dyDescent="0.3">
      <c r="A19" s="35">
        <v>17</v>
      </c>
      <c r="B19" s="35">
        <v>30</v>
      </c>
      <c r="C19" s="35">
        <v>60</v>
      </c>
      <c r="D19" s="35">
        <f t="shared" si="1"/>
        <v>0.5</v>
      </c>
      <c r="E19" s="35">
        <f t="shared" si="2"/>
        <v>0.25</v>
      </c>
      <c r="F19" s="35">
        <f t="shared" si="0"/>
        <v>1.4705882352941176E-2</v>
      </c>
      <c r="G19" s="35">
        <v>15</v>
      </c>
    </row>
    <row r="20" spans="1:7" x14ac:dyDescent="0.3">
      <c r="A20" s="35">
        <v>18</v>
      </c>
      <c r="B20" s="35">
        <v>30</v>
      </c>
      <c r="C20" s="35">
        <v>60</v>
      </c>
      <c r="D20" s="35">
        <f t="shared" si="1"/>
        <v>0.5</v>
      </c>
      <c r="E20" s="35">
        <f t="shared" si="2"/>
        <v>0.125</v>
      </c>
      <c r="F20" s="35">
        <f t="shared" si="0"/>
        <v>7.3529411764705881E-3</v>
      </c>
      <c r="G20" s="35">
        <v>16</v>
      </c>
    </row>
    <row r="21" spans="1:7" x14ac:dyDescent="0.3">
      <c r="A21" s="35">
        <v>19</v>
      </c>
      <c r="B21" s="35">
        <v>30</v>
      </c>
      <c r="C21" s="35">
        <v>60</v>
      </c>
      <c r="D21" s="35">
        <f t="shared" si="1"/>
        <v>0.5</v>
      </c>
      <c r="E21" s="35">
        <f t="shared" si="2"/>
        <v>6.25E-2</v>
      </c>
      <c r="F21" s="35">
        <f t="shared" si="0"/>
        <v>3.6764705882352941E-3</v>
      </c>
      <c r="G21" s="35">
        <v>17</v>
      </c>
    </row>
    <row r="22" spans="1:7" x14ac:dyDescent="0.3">
      <c r="A22" s="35">
        <v>20</v>
      </c>
      <c r="B22" s="35">
        <v>30</v>
      </c>
      <c r="C22" s="35">
        <v>60</v>
      </c>
      <c r="D22" s="35">
        <f t="shared" si="1"/>
        <v>0.5</v>
      </c>
      <c r="E22" s="35">
        <f t="shared" si="2"/>
        <v>3.125E-2</v>
      </c>
      <c r="F22" s="35">
        <f t="shared" si="0"/>
        <v>1.838235294117647E-3</v>
      </c>
      <c r="G22" s="35">
        <v>18</v>
      </c>
    </row>
    <row r="23" spans="1:7" x14ac:dyDescent="0.3">
      <c r="A23" s="35">
        <v>21</v>
      </c>
      <c r="B23" s="35">
        <v>30</v>
      </c>
      <c r="C23" s="35">
        <v>60</v>
      </c>
      <c r="D23" s="35">
        <f t="shared" si="1"/>
        <v>0.5</v>
      </c>
      <c r="E23" s="35">
        <f t="shared" si="2"/>
        <v>1.5625E-2</v>
      </c>
      <c r="F23" s="35">
        <f t="shared" si="0"/>
        <v>9.1911764705882352E-4</v>
      </c>
      <c r="G23" s="35">
        <v>19</v>
      </c>
    </row>
    <row r="24" spans="1:7" x14ac:dyDescent="0.3">
      <c r="A24" s="35">
        <v>22</v>
      </c>
      <c r="B24" s="35">
        <v>30</v>
      </c>
      <c r="C24" s="35">
        <v>60</v>
      </c>
      <c r="D24" s="35">
        <f t="shared" si="1"/>
        <v>0.5</v>
      </c>
      <c r="E24" s="35">
        <f t="shared" si="2"/>
        <v>7.8125E-3</v>
      </c>
      <c r="F24" s="35">
        <f t="shared" si="0"/>
        <v>4.5955882352941176E-4</v>
      </c>
      <c r="G24" s="35">
        <v>20</v>
      </c>
    </row>
    <row r="25" spans="1:7" x14ac:dyDescent="0.3">
      <c r="A25" s="35">
        <v>23</v>
      </c>
      <c r="B25" s="35">
        <v>30</v>
      </c>
      <c r="C25" s="35">
        <v>60</v>
      </c>
      <c r="D25" s="35">
        <f t="shared" si="1"/>
        <v>0.5</v>
      </c>
      <c r="E25" s="35">
        <f t="shared" si="2"/>
        <v>3.90625E-3</v>
      </c>
      <c r="F25" s="35">
        <f t="shared" si="0"/>
        <v>2.2977941176470588E-4</v>
      </c>
      <c r="G25" s="35">
        <v>21</v>
      </c>
    </row>
    <row r="26" spans="1:7" x14ac:dyDescent="0.3">
      <c r="A26" s="35">
        <v>24</v>
      </c>
      <c r="B26" s="35">
        <v>30</v>
      </c>
      <c r="C26" s="35">
        <v>60</v>
      </c>
      <c r="D26" s="35">
        <f t="shared" si="1"/>
        <v>0.5</v>
      </c>
      <c r="E26" s="35">
        <f t="shared" si="2"/>
        <v>1.953125E-3</v>
      </c>
      <c r="F26" s="35">
        <f t="shared" si="0"/>
        <v>1.1488970588235294E-4</v>
      </c>
      <c r="G26" s="35">
        <v>22</v>
      </c>
    </row>
    <row r="27" spans="1:7" x14ac:dyDescent="0.3">
      <c r="A27" s="35">
        <v>25</v>
      </c>
      <c r="B27" s="35">
        <v>30</v>
      </c>
      <c r="C27" s="35">
        <v>60</v>
      </c>
      <c r="D27" s="35">
        <f t="shared" si="1"/>
        <v>0.5</v>
      </c>
      <c r="E27" s="35">
        <f t="shared" si="2"/>
        <v>9.765625E-4</v>
      </c>
      <c r="F27" s="35">
        <f t="shared" si="0"/>
        <v>5.744485294117647E-5</v>
      </c>
      <c r="G27" s="35">
        <v>23</v>
      </c>
    </row>
    <row r="28" spans="1:7" x14ac:dyDescent="0.3">
      <c r="A28" s="35">
        <v>26</v>
      </c>
      <c r="B28" s="35">
        <v>30</v>
      </c>
      <c r="C28" s="35">
        <v>60</v>
      </c>
      <c r="D28" s="35">
        <f t="shared" si="1"/>
        <v>0.5</v>
      </c>
      <c r="E28" s="35">
        <f t="shared" si="2"/>
        <v>4.8828125E-4</v>
      </c>
      <c r="F28" s="35">
        <f t="shared" si="0"/>
        <v>2.8722426470588235E-5</v>
      </c>
      <c r="G28" s="35">
        <v>24</v>
      </c>
    </row>
    <row r="29" spans="1:7" x14ac:dyDescent="0.3">
      <c r="A29" s="35">
        <v>27</v>
      </c>
      <c r="B29" s="35">
        <v>30</v>
      </c>
      <c r="C29" s="35">
        <v>60</v>
      </c>
      <c r="D29" s="35">
        <f t="shared" si="1"/>
        <v>0.5</v>
      </c>
      <c r="E29" s="35">
        <f t="shared" si="2"/>
        <v>2.44140625E-4</v>
      </c>
      <c r="F29" s="35">
        <f t="shared" si="0"/>
        <v>1.4361213235294117E-5</v>
      </c>
      <c r="G29" s="35">
        <v>25</v>
      </c>
    </row>
    <row r="30" spans="1:7" x14ac:dyDescent="0.3">
      <c r="A30" s="35">
        <v>28</v>
      </c>
      <c r="B30" s="35">
        <v>30</v>
      </c>
      <c r="C30" s="35">
        <v>60</v>
      </c>
      <c r="D30" s="35">
        <f t="shared" si="1"/>
        <v>0.5</v>
      </c>
      <c r="E30" s="35">
        <f t="shared" si="2"/>
        <v>1.220703125E-4</v>
      </c>
      <c r="F30" s="35">
        <f t="shared" si="0"/>
        <v>7.1806066176470587E-6</v>
      </c>
      <c r="G30" s="35">
        <v>26</v>
      </c>
    </row>
    <row r="31" spans="1:7" x14ac:dyDescent="0.3">
      <c r="A31" s="35">
        <v>29</v>
      </c>
      <c r="B31" s="35">
        <v>30</v>
      </c>
      <c r="C31" s="35">
        <v>60</v>
      </c>
      <c r="D31" s="35">
        <f t="shared" si="1"/>
        <v>0.5</v>
      </c>
      <c r="E31" s="35">
        <f t="shared" si="2"/>
        <v>6.103515625E-5</v>
      </c>
      <c r="F31" s="35">
        <f t="shared" si="0"/>
        <v>3.5903033088235294E-6</v>
      </c>
      <c r="G31" s="35">
        <v>27</v>
      </c>
    </row>
    <row r="32" spans="1:7" x14ac:dyDescent="0.3">
      <c r="A32" s="35">
        <v>30</v>
      </c>
      <c r="B32" s="35">
        <v>30</v>
      </c>
      <c r="C32" s="35">
        <v>60</v>
      </c>
      <c r="D32" s="35">
        <f t="shared" si="1"/>
        <v>0.5</v>
      </c>
      <c r="E32" s="35">
        <f t="shared" si="2"/>
        <v>3.0517578125E-5</v>
      </c>
      <c r="F32" s="35">
        <f t="shared" si="0"/>
        <v>1.7951516544117647E-6</v>
      </c>
      <c r="G32" s="35">
        <v>28</v>
      </c>
    </row>
    <row r="33" spans="1:7" x14ac:dyDescent="0.3">
      <c r="A33" s="35">
        <v>31</v>
      </c>
      <c r="B33" s="35">
        <v>30</v>
      </c>
      <c r="C33" s="35">
        <v>60</v>
      </c>
      <c r="D33" s="35">
        <f t="shared" si="1"/>
        <v>0.5</v>
      </c>
      <c r="E33" s="35">
        <f t="shared" si="2"/>
        <v>1.52587890625E-5</v>
      </c>
      <c r="F33" s="35">
        <f t="shared" si="0"/>
        <v>8.9757582720588234E-7</v>
      </c>
      <c r="G33" s="35">
        <v>29</v>
      </c>
    </row>
    <row r="34" spans="1:7" x14ac:dyDescent="0.3">
      <c r="A34" s="35">
        <v>32</v>
      </c>
      <c r="B34" s="35">
        <v>30</v>
      </c>
      <c r="C34" s="35">
        <v>60</v>
      </c>
      <c r="D34" s="35">
        <f t="shared" si="1"/>
        <v>0.5</v>
      </c>
      <c r="E34" s="35">
        <f t="shared" si="2"/>
        <v>7.62939453125E-6</v>
      </c>
      <c r="F34" s="35">
        <f t="shared" si="0"/>
        <v>4.4878791360294117E-7</v>
      </c>
      <c r="G34" s="35">
        <v>30</v>
      </c>
    </row>
    <row r="35" spans="1:7" x14ac:dyDescent="0.3">
      <c r="A35" s="35">
        <v>33</v>
      </c>
      <c r="B35" s="35">
        <v>30</v>
      </c>
      <c r="C35" s="35">
        <v>60</v>
      </c>
      <c r="D35" s="35">
        <f t="shared" si="1"/>
        <v>0.5</v>
      </c>
      <c r="E35" s="35">
        <f t="shared" si="2"/>
        <v>3.814697265625E-6</v>
      </c>
      <c r="F35" s="35">
        <f t="shared" si="0"/>
        <v>2.2439395680147059E-7</v>
      </c>
      <c r="G35" s="35">
        <v>31</v>
      </c>
    </row>
    <row r="36" spans="1:7" x14ac:dyDescent="0.3">
      <c r="A36" s="35">
        <v>34</v>
      </c>
      <c r="B36" s="35">
        <v>30</v>
      </c>
      <c r="C36" s="35">
        <v>60</v>
      </c>
      <c r="D36" s="35">
        <f t="shared" si="1"/>
        <v>0.5</v>
      </c>
      <c r="E36" s="35">
        <f t="shared" si="2"/>
        <v>1.9073486328125E-6</v>
      </c>
      <c r="F36" s="35">
        <f t="shared" si="0"/>
        <v>1.1219697840073529E-7</v>
      </c>
      <c r="G36" s="35">
        <v>32</v>
      </c>
    </row>
    <row r="37" spans="1:7" x14ac:dyDescent="0.3">
      <c r="A37" s="35">
        <v>35</v>
      </c>
      <c r="B37" s="35">
        <v>30</v>
      </c>
      <c r="C37" s="35">
        <v>60</v>
      </c>
      <c r="D37" s="35">
        <f t="shared" si="1"/>
        <v>0.5</v>
      </c>
      <c r="E37" s="35">
        <f t="shared" si="2"/>
        <v>9.5367431640625E-7</v>
      </c>
      <c r="F37" s="35">
        <f t="shared" si="0"/>
        <v>5.6098489200367646E-8</v>
      </c>
      <c r="G37" s="35">
        <v>33</v>
      </c>
    </row>
    <row r="38" spans="1:7" x14ac:dyDescent="0.3">
      <c r="A38" s="35">
        <v>36</v>
      </c>
      <c r="B38" s="35">
        <v>30</v>
      </c>
      <c r="C38" s="35">
        <v>60</v>
      </c>
      <c r="D38" s="35">
        <f t="shared" si="1"/>
        <v>0.5</v>
      </c>
      <c r="E38" s="35">
        <f t="shared" si="2"/>
        <v>4.76837158203125E-7</v>
      </c>
      <c r="F38" s="35">
        <f t="shared" si="0"/>
        <v>2.8049244600183823E-8</v>
      </c>
      <c r="G38" s="35">
        <v>34</v>
      </c>
    </row>
    <row r="39" spans="1:7" x14ac:dyDescent="0.3">
      <c r="A39" s="35">
        <v>37</v>
      </c>
      <c r="B39" s="35">
        <v>30</v>
      </c>
      <c r="C39" s="35">
        <v>60</v>
      </c>
      <c r="D39" s="35">
        <f t="shared" si="1"/>
        <v>0.5</v>
      </c>
      <c r="E39" s="35">
        <f t="shared" si="2"/>
        <v>2.384185791015625E-7</v>
      </c>
      <c r="F39" s="35">
        <f t="shared" si="0"/>
        <v>1.4024622300091912E-8</v>
      </c>
      <c r="G39" s="35">
        <v>35</v>
      </c>
    </row>
    <row r="40" spans="1:7" x14ac:dyDescent="0.3">
      <c r="A40" s="35">
        <v>38</v>
      </c>
      <c r="B40" s="35">
        <v>30</v>
      </c>
      <c r="C40" s="35">
        <v>60</v>
      </c>
      <c r="D40" s="35">
        <f t="shared" si="1"/>
        <v>0.5</v>
      </c>
      <c r="E40" s="35">
        <f t="shared" si="2"/>
        <v>1.1920928955078125E-7</v>
      </c>
      <c r="F40" s="35">
        <f t="shared" si="0"/>
        <v>7.0123111500459558E-9</v>
      </c>
      <c r="G40" s="35">
        <v>36</v>
      </c>
    </row>
    <row r="41" spans="1:7" x14ac:dyDescent="0.3">
      <c r="A41" s="35">
        <v>39</v>
      </c>
      <c r="B41" s="35">
        <v>30</v>
      </c>
      <c r="C41" s="35">
        <v>60</v>
      </c>
      <c r="D41" s="35">
        <f t="shared" si="1"/>
        <v>0.5</v>
      </c>
      <c r="E41" s="35">
        <f t="shared" si="2"/>
        <v>5.9604644775390625E-8</v>
      </c>
      <c r="F41" s="35">
        <f t="shared" si="0"/>
        <v>3.5061555750229779E-9</v>
      </c>
      <c r="G41" s="35">
        <v>37</v>
      </c>
    </row>
    <row r="42" spans="1:7" x14ac:dyDescent="0.3">
      <c r="A42" s="35">
        <v>40</v>
      </c>
      <c r="B42" s="35">
        <v>30</v>
      </c>
      <c r="C42" s="35">
        <v>60</v>
      </c>
      <c r="D42" s="35">
        <f t="shared" si="1"/>
        <v>0.5</v>
      </c>
      <c r="E42" s="35">
        <f t="shared" si="2"/>
        <v>2.9802322387695313E-8</v>
      </c>
      <c r="F42" s="35">
        <f t="shared" si="0"/>
        <v>1.7530777875114889E-9</v>
      </c>
      <c r="G42" s="35">
        <v>38</v>
      </c>
    </row>
    <row r="43" spans="1:7" x14ac:dyDescent="0.3">
      <c r="A43" s="35">
        <v>41</v>
      </c>
      <c r="B43" s="35">
        <v>30</v>
      </c>
      <c r="C43" s="35">
        <v>60</v>
      </c>
      <c r="D43" s="35">
        <f t="shared" si="1"/>
        <v>0.5</v>
      </c>
      <c r="E43" s="35">
        <f t="shared" si="2"/>
        <v>1.4901161193847656E-8</v>
      </c>
      <c r="F43" s="35">
        <f t="shared" si="0"/>
        <v>8.7653889375574447E-10</v>
      </c>
      <c r="G43" s="35">
        <v>39</v>
      </c>
    </row>
    <row r="44" spans="1:7" x14ac:dyDescent="0.3">
      <c r="A44" s="35">
        <v>42</v>
      </c>
      <c r="B44" s="35">
        <v>30</v>
      </c>
      <c r="C44" s="35">
        <v>60</v>
      </c>
      <c r="D44" s="35">
        <f t="shared" si="1"/>
        <v>0.5</v>
      </c>
      <c r="E44" s="35">
        <f t="shared" si="2"/>
        <v>7.4505805969238281E-9</v>
      </c>
      <c r="F44" s="35">
        <f t="shared" si="0"/>
        <v>4.3826944687787224E-10</v>
      </c>
      <c r="G44" s="35">
        <v>40</v>
      </c>
    </row>
    <row r="45" spans="1:7" x14ac:dyDescent="0.3">
      <c r="A45" s="35">
        <v>43</v>
      </c>
      <c r="B45" s="35">
        <v>30</v>
      </c>
      <c r="C45" s="35">
        <v>60</v>
      </c>
      <c r="D45" s="35">
        <f t="shared" si="1"/>
        <v>0.5</v>
      </c>
      <c r="E45" s="35">
        <f t="shared" si="2"/>
        <v>3.7252902984619141E-9</v>
      </c>
      <c r="F45" s="35">
        <f t="shared" si="0"/>
        <v>2.1913472343893612E-10</v>
      </c>
      <c r="G45" s="35">
        <v>41</v>
      </c>
    </row>
    <row r="46" spans="1:7" x14ac:dyDescent="0.3">
      <c r="A46" s="35">
        <v>44</v>
      </c>
      <c r="B46" s="35">
        <v>30</v>
      </c>
      <c r="C46" s="35">
        <v>60</v>
      </c>
      <c r="D46" s="35">
        <f t="shared" si="1"/>
        <v>0.5</v>
      </c>
      <c r="E46" s="35">
        <f t="shared" si="2"/>
        <v>1.862645149230957E-9</v>
      </c>
      <c r="F46" s="35">
        <f t="shared" si="0"/>
        <v>1.0956736171946806E-10</v>
      </c>
      <c r="G46" s="35">
        <v>42</v>
      </c>
    </row>
    <row r="47" spans="1:7" x14ac:dyDescent="0.3">
      <c r="A47" s="35">
        <v>45</v>
      </c>
      <c r="B47" s="35">
        <v>30</v>
      </c>
      <c r="C47" s="35">
        <v>60</v>
      </c>
      <c r="D47" s="35">
        <f t="shared" si="1"/>
        <v>0.5</v>
      </c>
      <c r="E47" s="35">
        <f t="shared" si="2"/>
        <v>9.3132257461547852E-10</v>
      </c>
      <c r="F47" s="35">
        <f t="shared" si="0"/>
        <v>5.478368085973403E-11</v>
      </c>
      <c r="G47" s="35">
        <v>43</v>
      </c>
    </row>
    <row r="48" spans="1:7" x14ac:dyDescent="0.3">
      <c r="A48" s="35">
        <v>46</v>
      </c>
      <c r="B48" s="35">
        <v>30</v>
      </c>
      <c r="C48" s="35">
        <v>60</v>
      </c>
      <c r="D48" s="35">
        <f t="shared" si="1"/>
        <v>0.5</v>
      </c>
      <c r="E48" s="35">
        <f t="shared" si="2"/>
        <v>4.6566128730773926E-10</v>
      </c>
      <c r="F48" s="35">
        <f t="shared" si="0"/>
        <v>2.7391840429867015E-11</v>
      </c>
      <c r="G48" s="35">
        <v>44</v>
      </c>
    </row>
    <row r="49" spans="1:7" x14ac:dyDescent="0.3">
      <c r="A49" s="35">
        <v>47</v>
      </c>
      <c r="B49" s="35">
        <v>30</v>
      </c>
      <c r="C49" s="35">
        <v>60</v>
      </c>
      <c r="D49" s="35">
        <f t="shared" si="1"/>
        <v>0.5</v>
      </c>
      <c r="E49" s="35">
        <f t="shared" si="2"/>
        <v>2.3283064365386963E-10</v>
      </c>
      <c r="F49" s="35">
        <f t="shared" si="0"/>
        <v>1.3695920214933507E-11</v>
      </c>
      <c r="G49" s="35">
        <v>45</v>
      </c>
    </row>
    <row r="50" spans="1:7" x14ac:dyDescent="0.3">
      <c r="A50" s="35">
        <v>48</v>
      </c>
      <c r="B50" s="35">
        <v>30</v>
      </c>
      <c r="C50" s="35">
        <v>60</v>
      </c>
      <c r="D50" s="35">
        <f t="shared" si="1"/>
        <v>0.5</v>
      </c>
      <c r="E50" s="35">
        <f t="shared" si="2"/>
        <v>1.1641532182693481E-10</v>
      </c>
      <c r="F50" s="35">
        <f t="shared" si="0"/>
        <v>6.8479601074667537E-12</v>
      </c>
      <c r="G50" s="35">
        <v>46</v>
      </c>
    </row>
    <row r="51" spans="1:7" x14ac:dyDescent="0.3">
      <c r="A51" s="35">
        <v>49</v>
      </c>
      <c r="B51" s="35">
        <v>30</v>
      </c>
      <c r="C51" s="35">
        <v>60</v>
      </c>
      <c r="D51" s="35">
        <f t="shared" si="1"/>
        <v>0.5</v>
      </c>
      <c r="E51" s="35">
        <f t="shared" si="2"/>
        <v>5.8207660913467407E-11</v>
      </c>
      <c r="F51" s="35">
        <f t="shared" si="0"/>
        <v>3.4239800537333768E-12</v>
      </c>
      <c r="G51" s="35">
        <v>47</v>
      </c>
    </row>
    <row r="52" spans="1:7" x14ac:dyDescent="0.3">
      <c r="A52" s="35">
        <v>50</v>
      </c>
      <c r="B52" s="35">
        <v>30</v>
      </c>
      <c r="C52" s="35">
        <v>60</v>
      </c>
      <c r="D52" s="35">
        <f t="shared" si="1"/>
        <v>0.5</v>
      </c>
      <c r="E52" s="35">
        <f t="shared" si="2"/>
        <v>2.9103830456733704E-11</v>
      </c>
      <c r="F52" s="35">
        <f t="shared" si="0"/>
        <v>1.7119900268666884E-12</v>
      </c>
      <c r="G52" s="35">
        <v>48</v>
      </c>
    </row>
    <row r="53" spans="1:7" x14ac:dyDescent="0.3">
      <c r="A53" s="35">
        <v>51</v>
      </c>
      <c r="B53" s="35">
        <v>30</v>
      </c>
      <c r="C53" s="35">
        <v>60</v>
      </c>
      <c r="D53" s="35">
        <f t="shared" si="1"/>
        <v>0.5</v>
      </c>
      <c r="E53" s="35">
        <f t="shared" si="2"/>
        <v>1.4551915228366852E-11</v>
      </c>
      <c r="F53" s="35">
        <f t="shared" si="0"/>
        <v>8.5599501343334421E-13</v>
      </c>
      <c r="G53" s="35">
        <v>49</v>
      </c>
    </row>
    <row r="54" spans="1:7" x14ac:dyDescent="0.3">
      <c r="A54" s="35">
        <v>52</v>
      </c>
      <c r="B54" s="35">
        <v>30</v>
      </c>
      <c r="C54" s="35">
        <v>60</v>
      </c>
      <c r="D54" s="35">
        <f t="shared" si="1"/>
        <v>0.5</v>
      </c>
      <c r="E54" s="35">
        <f t="shared" si="2"/>
        <v>7.2759576141834259E-12</v>
      </c>
      <c r="F54" s="35">
        <f t="shared" si="0"/>
        <v>4.2799750671667211E-13</v>
      </c>
      <c r="G54" s="35">
        <v>50</v>
      </c>
    </row>
    <row r="55" spans="1:7" x14ac:dyDescent="0.3">
      <c r="A55" s="35">
        <v>53</v>
      </c>
      <c r="B55" s="35">
        <v>30</v>
      </c>
      <c r="C55" s="35">
        <v>60</v>
      </c>
      <c r="D55" s="35">
        <f t="shared" si="1"/>
        <v>0.5</v>
      </c>
      <c r="E55" s="35">
        <f t="shared" si="2"/>
        <v>3.637978807091713E-12</v>
      </c>
      <c r="F55" s="35">
        <f t="shared" si="0"/>
        <v>2.1399875335833605E-13</v>
      </c>
      <c r="G55" s="35">
        <v>51</v>
      </c>
    </row>
    <row r="56" spans="1:7" x14ac:dyDescent="0.3">
      <c r="A56" s="35">
        <v>54</v>
      </c>
      <c r="B56" s="35">
        <v>30</v>
      </c>
      <c r="C56" s="35">
        <v>60</v>
      </c>
      <c r="D56" s="35">
        <f t="shared" si="1"/>
        <v>0.5</v>
      </c>
      <c r="E56" s="35">
        <f t="shared" si="2"/>
        <v>1.8189894035458565E-12</v>
      </c>
      <c r="F56" s="35">
        <f t="shared" si="0"/>
        <v>1.0699937667916803E-13</v>
      </c>
      <c r="G56" s="35">
        <v>52</v>
      </c>
    </row>
    <row r="57" spans="1:7" x14ac:dyDescent="0.3">
      <c r="A57" s="35">
        <v>55</v>
      </c>
      <c r="B57" s="35">
        <v>30</v>
      </c>
      <c r="C57" s="35">
        <v>60</v>
      </c>
      <c r="D57" s="35">
        <f t="shared" si="1"/>
        <v>0.5</v>
      </c>
      <c r="E57" s="35">
        <f t="shared" si="2"/>
        <v>9.0949470177292824E-13</v>
      </c>
      <c r="F57" s="35">
        <f t="shared" si="0"/>
        <v>5.3499688339584013E-14</v>
      </c>
      <c r="G57" s="35">
        <v>53</v>
      </c>
    </row>
    <row r="58" spans="1:7" x14ac:dyDescent="0.3">
      <c r="A58" s="35">
        <v>56</v>
      </c>
      <c r="B58" s="35">
        <v>30</v>
      </c>
      <c r="C58" s="35">
        <v>60</v>
      </c>
      <c r="D58" s="35">
        <f t="shared" si="1"/>
        <v>0.5</v>
      </c>
      <c r="E58" s="35">
        <f t="shared" si="2"/>
        <v>4.5474735088646412E-13</v>
      </c>
      <c r="F58" s="35">
        <f t="shared" si="0"/>
        <v>2.6749844169792007E-14</v>
      </c>
      <c r="G58" s="35">
        <v>54</v>
      </c>
    </row>
    <row r="59" spans="1:7" x14ac:dyDescent="0.3">
      <c r="A59" s="35">
        <v>57</v>
      </c>
      <c r="B59" s="35">
        <v>30</v>
      </c>
      <c r="C59" s="35">
        <v>60</v>
      </c>
      <c r="D59" s="35">
        <f t="shared" si="1"/>
        <v>0.5</v>
      </c>
      <c r="E59" s="35">
        <f t="shared" si="2"/>
        <v>2.2737367544323206E-13</v>
      </c>
      <c r="F59" s="35">
        <f t="shared" si="0"/>
        <v>1.3374922084896003E-14</v>
      </c>
      <c r="G59" s="35">
        <v>55</v>
      </c>
    </row>
    <row r="60" spans="1:7" x14ac:dyDescent="0.3">
      <c r="A60" s="35">
        <v>58</v>
      </c>
      <c r="B60" s="35">
        <v>30</v>
      </c>
      <c r="C60" s="35">
        <v>60</v>
      </c>
      <c r="D60" s="35">
        <f t="shared" si="1"/>
        <v>0.5</v>
      </c>
      <c r="E60" s="35">
        <f t="shared" si="2"/>
        <v>1.1368683772161603E-13</v>
      </c>
      <c r="F60" s="35">
        <f t="shared" si="0"/>
        <v>6.6874610424480017E-15</v>
      </c>
      <c r="G60" s="35">
        <v>56</v>
      </c>
    </row>
    <row r="61" spans="1:7" x14ac:dyDescent="0.3">
      <c r="A61" s="35">
        <v>59</v>
      </c>
      <c r="B61" s="35">
        <v>30</v>
      </c>
      <c r="C61" s="35">
        <v>60</v>
      </c>
      <c r="D61" s="35">
        <f t="shared" si="1"/>
        <v>0.5</v>
      </c>
      <c r="E61" s="35">
        <f t="shared" si="2"/>
        <v>5.6843418860808015E-14</v>
      </c>
      <c r="F61" s="35">
        <f t="shared" si="0"/>
        <v>3.3437305212240008E-15</v>
      </c>
      <c r="G61" s="35">
        <v>57</v>
      </c>
    </row>
    <row r="62" spans="1:7" x14ac:dyDescent="0.3">
      <c r="A62" s="35">
        <v>60</v>
      </c>
      <c r="B62" s="35">
        <v>30</v>
      </c>
      <c r="C62" s="35">
        <v>60</v>
      </c>
      <c r="D62" s="35">
        <f t="shared" si="1"/>
        <v>0.5</v>
      </c>
      <c r="E62" s="35">
        <f t="shared" si="2"/>
        <v>2.8421709430404007E-14</v>
      </c>
      <c r="F62" s="35">
        <f t="shared" si="0"/>
        <v>1.6718652606120004E-15</v>
      </c>
      <c r="G62" s="35">
        <v>58</v>
      </c>
    </row>
    <row r="63" spans="1:7" x14ac:dyDescent="0.3">
      <c r="A63" s="35">
        <v>61</v>
      </c>
      <c r="B63" s="35">
        <v>30</v>
      </c>
      <c r="C63" s="35">
        <v>60</v>
      </c>
      <c r="D63" s="35">
        <f t="shared" si="1"/>
        <v>0.5</v>
      </c>
      <c r="E63" s="35">
        <f t="shared" si="2"/>
        <v>1.4210854715202004E-14</v>
      </c>
      <c r="F63" s="35">
        <f t="shared" si="0"/>
        <v>8.3593263030600021E-16</v>
      </c>
      <c r="G63" s="35">
        <v>59</v>
      </c>
    </row>
    <row r="64" spans="1:7" x14ac:dyDescent="0.3">
      <c r="A64" s="35">
        <v>62</v>
      </c>
      <c r="B64" s="35">
        <v>30</v>
      </c>
      <c r="C64" s="35">
        <v>60</v>
      </c>
      <c r="D64" s="35">
        <f t="shared" si="1"/>
        <v>0.5</v>
      </c>
      <c r="E64" s="35">
        <f t="shared" si="2"/>
        <v>7.1054273576010019E-15</v>
      </c>
      <c r="F64" s="35">
        <f t="shared" si="0"/>
        <v>4.179663151530001E-16</v>
      </c>
      <c r="G64" s="35">
        <v>60</v>
      </c>
    </row>
    <row r="65" spans="1:7" x14ac:dyDescent="0.3">
      <c r="A65" s="35">
        <v>63</v>
      </c>
      <c r="B65" s="35">
        <v>30</v>
      </c>
      <c r="C65" s="35">
        <v>60</v>
      </c>
      <c r="D65" s="35">
        <f t="shared" si="1"/>
        <v>0.5</v>
      </c>
      <c r="E65" s="35">
        <f t="shared" si="2"/>
        <v>3.5527136788005009E-15</v>
      </c>
      <c r="F65" s="35">
        <f t="shared" si="0"/>
        <v>2.0898315757650005E-16</v>
      </c>
      <c r="G65" s="35">
        <v>61</v>
      </c>
    </row>
    <row r="66" spans="1:7" x14ac:dyDescent="0.3">
      <c r="A66" s="35">
        <v>64</v>
      </c>
      <c r="B66" s="35">
        <v>30</v>
      </c>
      <c r="C66" s="35">
        <v>60</v>
      </c>
      <c r="D66" s="35">
        <f t="shared" si="1"/>
        <v>0.5</v>
      </c>
      <c r="E66" s="35">
        <f t="shared" si="2"/>
        <v>1.7763568394002505E-15</v>
      </c>
      <c r="F66" s="35">
        <f t="shared" si="0"/>
        <v>1.0449157878825003E-16</v>
      </c>
      <c r="G66" s="35">
        <v>62</v>
      </c>
    </row>
    <row r="67" spans="1:7" x14ac:dyDescent="0.3">
      <c r="A67" s="35">
        <v>65</v>
      </c>
      <c r="B67" s="35">
        <v>30</v>
      </c>
      <c r="C67" s="35">
        <v>60</v>
      </c>
      <c r="D67" s="35">
        <f t="shared" si="1"/>
        <v>0.5</v>
      </c>
      <c r="E67" s="35">
        <f t="shared" si="2"/>
        <v>8.8817841970012523E-16</v>
      </c>
      <c r="F67" s="35">
        <f t="shared" ref="F67:F130" si="3">E67/$E$153</f>
        <v>5.2245789394125013E-17</v>
      </c>
      <c r="G67" s="35">
        <v>63</v>
      </c>
    </row>
    <row r="68" spans="1:7" x14ac:dyDescent="0.3">
      <c r="A68" s="35">
        <v>66</v>
      </c>
      <c r="B68" s="35">
        <v>30</v>
      </c>
      <c r="C68" s="35">
        <v>60</v>
      </c>
      <c r="D68" s="35">
        <f t="shared" ref="D68:D131" si="4">B67/C68</f>
        <v>0.5</v>
      </c>
      <c r="E68" s="35">
        <f t="shared" ref="E68:E131" si="5">D68*E67</f>
        <v>4.4408920985006262E-16</v>
      </c>
      <c r="F68" s="35">
        <f t="shared" si="3"/>
        <v>2.6122894697062506E-17</v>
      </c>
      <c r="G68" s="35">
        <v>64</v>
      </c>
    </row>
    <row r="69" spans="1:7" x14ac:dyDescent="0.3">
      <c r="A69" s="35">
        <v>67</v>
      </c>
      <c r="B69" s="35">
        <v>30</v>
      </c>
      <c r="C69" s="35">
        <v>60</v>
      </c>
      <c r="D69" s="35">
        <f t="shared" si="4"/>
        <v>0.5</v>
      </c>
      <c r="E69" s="35">
        <f t="shared" si="5"/>
        <v>2.2204460492503131E-16</v>
      </c>
      <c r="F69" s="35">
        <f t="shared" si="3"/>
        <v>1.3061447348531253E-17</v>
      </c>
      <c r="G69" s="35">
        <v>65</v>
      </c>
    </row>
    <row r="70" spans="1:7" x14ac:dyDescent="0.3">
      <c r="A70" s="35">
        <v>68</v>
      </c>
      <c r="B70" s="35">
        <v>30</v>
      </c>
      <c r="C70" s="35">
        <v>60</v>
      </c>
      <c r="D70" s="35">
        <f t="shared" si="4"/>
        <v>0.5</v>
      </c>
      <c r="E70" s="35">
        <f t="shared" si="5"/>
        <v>1.1102230246251565E-16</v>
      </c>
      <c r="F70" s="35">
        <f t="shared" si="3"/>
        <v>6.5307236742656266E-18</v>
      </c>
      <c r="G70" s="35">
        <v>66</v>
      </c>
    </row>
    <row r="71" spans="1:7" x14ac:dyDescent="0.3">
      <c r="A71" s="35">
        <v>69</v>
      </c>
      <c r="B71" s="35">
        <v>30</v>
      </c>
      <c r="C71" s="35">
        <v>60</v>
      </c>
      <c r="D71" s="35">
        <f t="shared" si="4"/>
        <v>0.5</v>
      </c>
      <c r="E71" s="35">
        <f t="shared" si="5"/>
        <v>5.5511151231257827E-17</v>
      </c>
      <c r="F71" s="35">
        <f t="shared" si="3"/>
        <v>3.2653618371328133E-18</v>
      </c>
      <c r="G71" s="35">
        <v>67</v>
      </c>
    </row>
    <row r="72" spans="1:7" x14ac:dyDescent="0.3">
      <c r="A72" s="35">
        <v>70</v>
      </c>
      <c r="B72" s="35">
        <v>30</v>
      </c>
      <c r="C72" s="35">
        <v>60</v>
      </c>
      <c r="D72" s="35">
        <f t="shared" si="4"/>
        <v>0.5</v>
      </c>
      <c r="E72" s="35">
        <f t="shared" si="5"/>
        <v>2.7755575615628914E-17</v>
      </c>
      <c r="F72" s="35">
        <f t="shared" si="3"/>
        <v>1.6326809185664067E-18</v>
      </c>
      <c r="G72" s="35">
        <v>68</v>
      </c>
    </row>
    <row r="73" spans="1:7" x14ac:dyDescent="0.3">
      <c r="A73" s="35">
        <v>71</v>
      </c>
      <c r="B73" s="35">
        <v>30</v>
      </c>
      <c r="C73" s="35">
        <v>60</v>
      </c>
      <c r="D73" s="35">
        <f t="shared" si="4"/>
        <v>0.5</v>
      </c>
      <c r="E73" s="35">
        <f t="shared" si="5"/>
        <v>1.3877787807814457E-17</v>
      </c>
      <c r="F73" s="35">
        <f t="shared" si="3"/>
        <v>8.1634045928320333E-19</v>
      </c>
      <c r="G73" s="35">
        <v>69</v>
      </c>
    </row>
    <row r="74" spans="1:7" x14ac:dyDescent="0.3">
      <c r="A74" s="35">
        <v>72</v>
      </c>
      <c r="B74" s="35">
        <v>30</v>
      </c>
      <c r="C74" s="35">
        <v>60</v>
      </c>
      <c r="D74" s="35">
        <f t="shared" si="4"/>
        <v>0.5</v>
      </c>
      <c r="E74" s="35">
        <f t="shared" si="5"/>
        <v>6.9388939039072284E-18</v>
      </c>
      <c r="F74" s="35">
        <f t="shared" si="3"/>
        <v>4.0817022964160166E-19</v>
      </c>
      <c r="G74" s="35">
        <v>70</v>
      </c>
    </row>
    <row r="75" spans="1:7" x14ac:dyDescent="0.3">
      <c r="A75" s="35">
        <v>73</v>
      </c>
      <c r="B75" s="35">
        <v>30</v>
      </c>
      <c r="C75" s="35">
        <v>60</v>
      </c>
      <c r="D75" s="35">
        <f t="shared" si="4"/>
        <v>0.5</v>
      </c>
      <c r="E75" s="35">
        <f t="shared" si="5"/>
        <v>3.4694469519536142E-18</v>
      </c>
      <c r="F75" s="35">
        <f t="shared" si="3"/>
        <v>2.0408511482080083E-19</v>
      </c>
      <c r="G75" s="35">
        <v>71</v>
      </c>
    </row>
    <row r="76" spans="1:7" x14ac:dyDescent="0.3">
      <c r="A76" s="35">
        <v>74</v>
      </c>
      <c r="B76" s="35">
        <v>30</v>
      </c>
      <c r="C76" s="35">
        <v>60</v>
      </c>
      <c r="D76" s="35">
        <f t="shared" si="4"/>
        <v>0.5</v>
      </c>
      <c r="E76" s="35">
        <f t="shared" si="5"/>
        <v>1.7347234759768071E-18</v>
      </c>
      <c r="F76" s="35">
        <f t="shared" si="3"/>
        <v>1.0204255741040042E-19</v>
      </c>
      <c r="G76" s="35">
        <v>72</v>
      </c>
    </row>
    <row r="77" spans="1:7" x14ac:dyDescent="0.3">
      <c r="A77" s="35">
        <v>75</v>
      </c>
      <c r="B77" s="35">
        <v>30</v>
      </c>
      <c r="C77" s="35">
        <v>60</v>
      </c>
      <c r="D77" s="35">
        <f t="shared" si="4"/>
        <v>0.5</v>
      </c>
      <c r="E77" s="35">
        <f t="shared" si="5"/>
        <v>8.6736173798840355E-19</v>
      </c>
      <c r="F77" s="35">
        <f t="shared" si="3"/>
        <v>5.1021278705200208E-20</v>
      </c>
      <c r="G77" s="35">
        <v>73</v>
      </c>
    </row>
    <row r="78" spans="1:7" x14ac:dyDescent="0.3">
      <c r="A78" s="35">
        <v>76</v>
      </c>
      <c r="B78" s="35">
        <v>30</v>
      </c>
      <c r="C78" s="35">
        <v>60</v>
      </c>
      <c r="D78" s="35">
        <f t="shared" si="4"/>
        <v>0.5</v>
      </c>
      <c r="E78" s="35">
        <f t="shared" si="5"/>
        <v>4.3368086899420177E-19</v>
      </c>
      <c r="F78" s="35">
        <f t="shared" si="3"/>
        <v>2.5510639352600104E-20</v>
      </c>
      <c r="G78" s="35">
        <v>74</v>
      </c>
    </row>
    <row r="79" spans="1:7" x14ac:dyDescent="0.3">
      <c r="A79" s="35">
        <v>77</v>
      </c>
      <c r="B79" s="35">
        <v>30</v>
      </c>
      <c r="C79" s="35">
        <v>60</v>
      </c>
      <c r="D79" s="35">
        <f t="shared" si="4"/>
        <v>0.5</v>
      </c>
      <c r="E79" s="35">
        <f t="shared" si="5"/>
        <v>2.1684043449710089E-19</v>
      </c>
      <c r="F79" s="35">
        <f t="shared" si="3"/>
        <v>1.2755319676300052E-20</v>
      </c>
      <c r="G79" s="35">
        <v>75</v>
      </c>
    </row>
    <row r="80" spans="1:7" x14ac:dyDescent="0.3">
      <c r="A80" s="35">
        <v>78</v>
      </c>
      <c r="B80" s="35">
        <v>30</v>
      </c>
      <c r="C80" s="35">
        <v>60</v>
      </c>
      <c r="D80" s="35">
        <f t="shared" si="4"/>
        <v>0.5</v>
      </c>
      <c r="E80" s="35">
        <f t="shared" si="5"/>
        <v>1.0842021724855044E-19</v>
      </c>
      <c r="F80" s="35">
        <f t="shared" si="3"/>
        <v>6.377659838150026E-21</v>
      </c>
      <c r="G80" s="35">
        <v>76</v>
      </c>
    </row>
    <row r="81" spans="1:7" x14ac:dyDescent="0.3">
      <c r="A81" s="35">
        <v>79</v>
      </c>
      <c r="B81" s="35">
        <v>30</v>
      </c>
      <c r="C81" s="35">
        <v>60</v>
      </c>
      <c r="D81" s="35">
        <f t="shared" si="4"/>
        <v>0.5</v>
      </c>
      <c r="E81" s="35">
        <f t="shared" si="5"/>
        <v>5.4210108624275222E-20</v>
      </c>
      <c r="F81" s="35">
        <f t="shared" si="3"/>
        <v>3.188829919075013E-21</v>
      </c>
      <c r="G81" s="35">
        <v>77</v>
      </c>
    </row>
    <row r="82" spans="1:7" x14ac:dyDescent="0.3">
      <c r="A82" s="35">
        <v>80</v>
      </c>
      <c r="B82" s="35">
        <v>30</v>
      </c>
      <c r="C82" s="35">
        <v>60</v>
      </c>
      <c r="D82" s="35">
        <f t="shared" si="4"/>
        <v>0.5</v>
      </c>
      <c r="E82" s="35">
        <f t="shared" si="5"/>
        <v>2.7105054312137611E-20</v>
      </c>
      <c r="F82" s="35">
        <f t="shared" si="3"/>
        <v>1.5944149595375065E-21</v>
      </c>
      <c r="G82" s="35">
        <v>78</v>
      </c>
    </row>
    <row r="83" spans="1:7" x14ac:dyDescent="0.3">
      <c r="A83" s="35">
        <v>81</v>
      </c>
      <c r="B83" s="35">
        <v>30</v>
      </c>
      <c r="C83" s="35">
        <v>60</v>
      </c>
      <c r="D83" s="35">
        <f t="shared" si="4"/>
        <v>0.5</v>
      </c>
      <c r="E83" s="35">
        <f t="shared" si="5"/>
        <v>1.3552527156068805E-20</v>
      </c>
      <c r="F83" s="35">
        <f t="shared" si="3"/>
        <v>7.9720747976875325E-22</v>
      </c>
      <c r="G83" s="35">
        <v>79</v>
      </c>
    </row>
    <row r="84" spans="1:7" x14ac:dyDescent="0.3">
      <c r="A84" s="35">
        <v>82</v>
      </c>
      <c r="B84" s="35">
        <v>30</v>
      </c>
      <c r="C84" s="35">
        <v>60</v>
      </c>
      <c r="D84" s="35">
        <f t="shared" si="4"/>
        <v>0.5</v>
      </c>
      <c r="E84" s="35">
        <f t="shared" si="5"/>
        <v>6.7762635780344027E-21</v>
      </c>
      <c r="F84" s="35">
        <f t="shared" si="3"/>
        <v>3.9860373988437662E-22</v>
      </c>
      <c r="G84" s="35">
        <v>80</v>
      </c>
    </row>
    <row r="85" spans="1:7" x14ac:dyDescent="0.3">
      <c r="A85" s="35">
        <v>83</v>
      </c>
      <c r="B85" s="35">
        <v>30</v>
      </c>
      <c r="C85" s="35">
        <v>60</v>
      </c>
      <c r="D85" s="35">
        <f t="shared" si="4"/>
        <v>0.5</v>
      </c>
      <c r="E85" s="35">
        <f t="shared" si="5"/>
        <v>3.3881317890172014E-21</v>
      </c>
      <c r="F85" s="35">
        <f t="shared" si="3"/>
        <v>1.9930186994218831E-22</v>
      </c>
      <c r="G85" s="35">
        <v>81</v>
      </c>
    </row>
    <row r="86" spans="1:7" x14ac:dyDescent="0.3">
      <c r="A86" s="35">
        <v>84</v>
      </c>
      <c r="B86" s="35">
        <v>30</v>
      </c>
      <c r="C86" s="35">
        <v>60</v>
      </c>
      <c r="D86" s="35">
        <f t="shared" si="4"/>
        <v>0.5</v>
      </c>
      <c r="E86" s="35">
        <f t="shared" si="5"/>
        <v>1.6940658945086007E-21</v>
      </c>
      <c r="F86" s="35">
        <f t="shared" si="3"/>
        <v>9.9650934971094156E-23</v>
      </c>
      <c r="G86" s="35">
        <v>82</v>
      </c>
    </row>
    <row r="87" spans="1:7" x14ac:dyDescent="0.3">
      <c r="A87" s="35">
        <v>85</v>
      </c>
      <c r="B87" s="35">
        <v>30</v>
      </c>
      <c r="C87" s="35">
        <v>60</v>
      </c>
      <c r="D87" s="35">
        <f t="shared" si="4"/>
        <v>0.5</v>
      </c>
      <c r="E87" s="35">
        <f t="shared" si="5"/>
        <v>8.4703294725430034E-22</v>
      </c>
      <c r="F87" s="35">
        <f t="shared" si="3"/>
        <v>4.9825467485547078E-23</v>
      </c>
      <c r="G87" s="35">
        <v>83</v>
      </c>
    </row>
    <row r="88" spans="1:7" x14ac:dyDescent="0.3">
      <c r="A88" s="35">
        <v>86</v>
      </c>
      <c r="B88" s="35">
        <v>30</v>
      </c>
      <c r="C88" s="35">
        <v>60</v>
      </c>
      <c r="D88" s="35">
        <f t="shared" si="4"/>
        <v>0.5</v>
      </c>
      <c r="E88" s="35">
        <f t="shared" si="5"/>
        <v>4.2351647362715017E-22</v>
      </c>
      <c r="F88" s="35">
        <f t="shared" si="3"/>
        <v>2.4912733742773539E-23</v>
      </c>
      <c r="G88" s="35">
        <v>84</v>
      </c>
    </row>
    <row r="89" spans="1:7" x14ac:dyDescent="0.3">
      <c r="A89" s="35">
        <v>87</v>
      </c>
      <c r="B89" s="35">
        <v>30</v>
      </c>
      <c r="C89" s="35">
        <v>60</v>
      </c>
      <c r="D89" s="35">
        <f t="shared" si="4"/>
        <v>0.5</v>
      </c>
      <c r="E89" s="35">
        <f t="shared" si="5"/>
        <v>2.1175823681357508E-22</v>
      </c>
      <c r="F89" s="35">
        <f t="shared" si="3"/>
        <v>1.245636687138677E-23</v>
      </c>
      <c r="G89" s="35">
        <v>85</v>
      </c>
    </row>
    <row r="90" spans="1:7" x14ac:dyDescent="0.3">
      <c r="A90" s="35">
        <v>88</v>
      </c>
      <c r="B90" s="35">
        <v>30</v>
      </c>
      <c r="C90" s="35">
        <v>60</v>
      </c>
      <c r="D90" s="35">
        <f t="shared" si="4"/>
        <v>0.5</v>
      </c>
      <c r="E90" s="35">
        <f t="shared" si="5"/>
        <v>1.0587911840678754E-22</v>
      </c>
      <c r="F90" s="35">
        <f t="shared" si="3"/>
        <v>6.2281834356933848E-24</v>
      </c>
      <c r="G90" s="35">
        <v>86</v>
      </c>
    </row>
    <row r="91" spans="1:7" x14ac:dyDescent="0.3">
      <c r="A91" s="35">
        <v>89</v>
      </c>
      <c r="B91" s="35">
        <v>30</v>
      </c>
      <c r="C91" s="35">
        <v>60</v>
      </c>
      <c r="D91" s="35">
        <f t="shared" si="4"/>
        <v>0.5</v>
      </c>
      <c r="E91" s="35">
        <f t="shared" si="5"/>
        <v>5.2939559203393771E-23</v>
      </c>
      <c r="F91" s="35">
        <f t="shared" si="3"/>
        <v>3.1140917178466924E-24</v>
      </c>
      <c r="G91" s="35">
        <v>87</v>
      </c>
    </row>
    <row r="92" spans="1:7" x14ac:dyDescent="0.3">
      <c r="A92" s="35">
        <v>90</v>
      </c>
      <c r="B92" s="35">
        <v>30</v>
      </c>
      <c r="C92" s="35">
        <v>60</v>
      </c>
      <c r="D92" s="35">
        <f t="shared" si="4"/>
        <v>0.5</v>
      </c>
      <c r="E92" s="35">
        <f t="shared" si="5"/>
        <v>2.6469779601696886E-23</v>
      </c>
      <c r="F92" s="35">
        <f t="shared" si="3"/>
        <v>1.5570458589233462E-24</v>
      </c>
      <c r="G92" s="35">
        <v>88</v>
      </c>
    </row>
    <row r="93" spans="1:7" x14ac:dyDescent="0.3">
      <c r="A93" s="35">
        <v>91</v>
      </c>
      <c r="B93" s="35">
        <v>30</v>
      </c>
      <c r="C93" s="35">
        <v>60</v>
      </c>
      <c r="D93" s="35">
        <f t="shared" si="4"/>
        <v>0.5</v>
      </c>
      <c r="E93" s="35">
        <f t="shared" si="5"/>
        <v>1.3234889800848443E-23</v>
      </c>
      <c r="F93" s="35">
        <f t="shared" si="3"/>
        <v>7.7852292946167309E-25</v>
      </c>
      <c r="G93" s="35">
        <v>89</v>
      </c>
    </row>
    <row r="94" spans="1:7" x14ac:dyDescent="0.3">
      <c r="A94" s="35">
        <v>92</v>
      </c>
      <c r="B94" s="35">
        <v>30</v>
      </c>
      <c r="C94" s="35">
        <v>60</v>
      </c>
      <c r="D94" s="35">
        <f t="shared" si="4"/>
        <v>0.5</v>
      </c>
      <c r="E94" s="35">
        <f t="shared" si="5"/>
        <v>6.6174449004242214E-24</v>
      </c>
      <c r="F94" s="35">
        <f t="shared" si="3"/>
        <v>3.8926146473083655E-25</v>
      </c>
      <c r="G94" s="35">
        <v>90</v>
      </c>
    </row>
    <row r="95" spans="1:7" x14ac:dyDescent="0.3">
      <c r="A95" s="35">
        <v>93</v>
      </c>
      <c r="B95" s="35">
        <v>30</v>
      </c>
      <c r="C95" s="35">
        <v>60</v>
      </c>
      <c r="D95" s="35">
        <f t="shared" si="4"/>
        <v>0.5</v>
      </c>
      <c r="E95" s="35">
        <f t="shared" si="5"/>
        <v>3.3087224502121107E-24</v>
      </c>
      <c r="F95" s="35">
        <f t="shared" si="3"/>
        <v>1.9463073236541827E-25</v>
      </c>
      <c r="G95" s="35">
        <v>91</v>
      </c>
    </row>
    <row r="96" spans="1:7" x14ac:dyDescent="0.3">
      <c r="A96" s="35">
        <v>94</v>
      </c>
      <c r="B96" s="35">
        <v>30</v>
      </c>
      <c r="C96" s="35">
        <v>60</v>
      </c>
      <c r="D96" s="35">
        <f t="shared" si="4"/>
        <v>0.5</v>
      </c>
      <c r="E96" s="35">
        <f t="shared" si="5"/>
        <v>1.6543612251060553E-24</v>
      </c>
      <c r="F96" s="35">
        <f t="shared" si="3"/>
        <v>9.7315366182709137E-26</v>
      </c>
      <c r="G96" s="35">
        <v>92</v>
      </c>
    </row>
    <row r="97" spans="1:7" x14ac:dyDescent="0.3">
      <c r="A97" s="35">
        <v>95</v>
      </c>
      <c r="B97" s="35">
        <v>30</v>
      </c>
      <c r="C97" s="35">
        <v>60</v>
      </c>
      <c r="D97" s="35">
        <f t="shared" si="4"/>
        <v>0.5</v>
      </c>
      <c r="E97" s="35">
        <f t="shared" si="5"/>
        <v>8.2718061255302767E-25</v>
      </c>
      <c r="F97" s="35">
        <f t="shared" si="3"/>
        <v>4.8657683091354568E-26</v>
      </c>
      <c r="G97" s="35">
        <v>93</v>
      </c>
    </row>
    <row r="98" spans="1:7" x14ac:dyDescent="0.3">
      <c r="A98" s="35">
        <v>96</v>
      </c>
      <c r="B98" s="35">
        <v>30</v>
      </c>
      <c r="C98" s="35">
        <v>60</v>
      </c>
      <c r="D98" s="35">
        <f t="shared" si="4"/>
        <v>0.5</v>
      </c>
      <c r="E98" s="35">
        <f t="shared" si="5"/>
        <v>4.1359030627651384E-25</v>
      </c>
      <c r="F98" s="35">
        <f t="shared" si="3"/>
        <v>2.4328841545677284E-26</v>
      </c>
      <c r="G98" s="35">
        <v>94</v>
      </c>
    </row>
    <row r="99" spans="1:7" x14ac:dyDescent="0.3">
      <c r="A99" s="35">
        <v>97</v>
      </c>
      <c r="B99" s="35">
        <v>30</v>
      </c>
      <c r="C99" s="35">
        <v>60</v>
      </c>
      <c r="D99" s="35">
        <f t="shared" si="4"/>
        <v>0.5</v>
      </c>
      <c r="E99" s="35">
        <f t="shared" si="5"/>
        <v>2.0679515313825692E-25</v>
      </c>
      <c r="F99" s="35">
        <f t="shared" si="3"/>
        <v>1.2164420772838642E-26</v>
      </c>
      <c r="G99" s="35">
        <v>95</v>
      </c>
    </row>
    <row r="100" spans="1:7" x14ac:dyDescent="0.3">
      <c r="A100" s="35">
        <v>98</v>
      </c>
      <c r="B100" s="35">
        <v>30</v>
      </c>
      <c r="C100" s="35">
        <v>60</v>
      </c>
      <c r="D100" s="35">
        <f t="shared" si="4"/>
        <v>0.5</v>
      </c>
      <c r="E100" s="35">
        <f t="shared" si="5"/>
        <v>1.0339757656912846E-25</v>
      </c>
      <c r="F100" s="35">
        <f t="shared" si="3"/>
        <v>6.0822103864193211E-27</v>
      </c>
      <c r="G100" s="35">
        <v>96</v>
      </c>
    </row>
    <row r="101" spans="1:7" x14ac:dyDescent="0.3">
      <c r="A101" s="35">
        <v>99</v>
      </c>
      <c r="B101" s="35">
        <v>30</v>
      </c>
      <c r="C101" s="35">
        <v>60</v>
      </c>
      <c r="D101" s="35">
        <f t="shared" si="4"/>
        <v>0.5</v>
      </c>
      <c r="E101" s="35">
        <f t="shared" si="5"/>
        <v>5.169878828456423E-26</v>
      </c>
      <c r="F101" s="35">
        <f t="shared" si="3"/>
        <v>3.0411051932096605E-27</v>
      </c>
      <c r="G101" s="35">
        <v>97</v>
      </c>
    </row>
    <row r="102" spans="1:7" x14ac:dyDescent="0.3">
      <c r="A102" s="35">
        <v>100</v>
      </c>
      <c r="B102" s="35">
        <v>30</v>
      </c>
      <c r="C102" s="35">
        <v>60</v>
      </c>
      <c r="D102" s="35">
        <f t="shared" si="4"/>
        <v>0.5</v>
      </c>
      <c r="E102" s="35">
        <f t="shared" si="5"/>
        <v>2.5849394142282115E-26</v>
      </c>
      <c r="F102" s="35">
        <f t="shared" si="3"/>
        <v>1.5205525966048303E-27</v>
      </c>
      <c r="G102" s="35">
        <v>98</v>
      </c>
    </row>
    <row r="103" spans="1:7" x14ac:dyDescent="0.3">
      <c r="A103" s="35">
        <v>101</v>
      </c>
      <c r="B103" s="35">
        <v>30</v>
      </c>
      <c r="C103" s="35">
        <v>60</v>
      </c>
      <c r="D103" s="35">
        <f t="shared" si="4"/>
        <v>0.5</v>
      </c>
      <c r="E103" s="35">
        <f t="shared" si="5"/>
        <v>1.2924697071141057E-26</v>
      </c>
      <c r="F103" s="35">
        <f t="shared" si="3"/>
        <v>7.6027629830241513E-28</v>
      </c>
      <c r="G103" s="35">
        <v>99</v>
      </c>
    </row>
    <row r="104" spans="1:7" x14ac:dyDescent="0.3">
      <c r="A104" s="35">
        <v>102</v>
      </c>
      <c r="B104" s="35">
        <v>30</v>
      </c>
      <c r="C104" s="35">
        <v>60</v>
      </c>
      <c r="D104" s="35">
        <f t="shared" si="4"/>
        <v>0.5</v>
      </c>
      <c r="E104" s="35">
        <f t="shared" si="5"/>
        <v>6.4623485355705287E-27</v>
      </c>
      <c r="F104" s="35">
        <f t="shared" si="3"/>
        <v>3.8013814915120757E-28</v>
      </c>
      <c r="G104" s="35">
        <v>100</v>
      </c>
    </row>
    <row r="105" spans="1:7" x14ac:dyDescent="0.3">
      <c r="A105" s="35">
        <v>103</v>
      </c>
      <c r="B105" s="35">
        <v>30</v>
      </c>
      <c r="C105" s="35">
        <v>60</v>
      </c>
      <c r="D105" s="35">
        <f t="shared" si="4"/>
        <v>0.5</v>
      </c>
      <c r="E105" s="35">
        <f t="shared" si="5"/>
        <v>3.2311742677852644E-27</v>
      </c>
      <c r="F105" s="35">
        <f t="shared" si="3"/>
        <v>1.9006907457560378E-28</v>
      </c>
      <c r="G105" s="35">
        <v>101</v>
      </c>
    </row>
    <row r="106" spans="1:7" x14ac:dyDescent="0.3">
      <c r="A106" s="35">
        <v>104</v>
      </c>
      <c r="B106" s="35">
        <v>30</v>
      </c>
      <c r="C106" s="35">
        <v>60</v>
      </c>
      <c r="D106" s="35">
        <f t="shared" si="4"/>
        <v>0.5</v>
      </c>
      <c r="E106" s="35">
        <f t="shared" si="5"/>
        <v>1.6155871338926322E-27</v>
      </c>
      <c r="F106" s="35">
        <f t="shared" si="3"/>
        <v>9.5034537287801891E-29</v>
      </c>
      <c r="G106" s="35">
        <v>102</v>
      </c>
    </row>
    <row r="107" spans="1:7" x14ac:dyDescent="0.3">
      <c r="A107" s="35">
        <v>105</v>
      </c>
      <c r="B107" s="35">
        <v>30</v>
      </c>
      <c r="C107" s="35">
        <v>60</v>
      </c>
      <c r="D107" s="35">
        <f t="shared" si="4"/>
        <v>0.5</v>
      </c>
      <c r="E107" s="35">
        <f t="shared" si="5"/>
        <v>8.0779356694631609E-28</v>
      </c>
      <c r="F107" s="35">
        <f t="shared" si="3"/>
        <v>4.7517268643900946E-29</v>
      </c>
      <c r="G107" s="35">
        <v>103</v>
      </c>
    </row>
    <row r="108" spans="1:7" x14ac:dyDescent="0.3">
      <c r="A108" s="35">
        <v>106</v>
      </c>
      <c r="B108" s="35">
        <v>30</v>
      </c>
      <c r="C108" s="35">
        <v>60</v>
      </c>
      <c r="D108" s="35">
        <f t="shared" si="4"/>
        <v>0.5</v>
      </c>
      <c r="E108" s="35">
        <f t="shared" si="5"/>
        <v>4.0389678347315804E-28</v>
      </c>
      <c r="F108" s="35">
        <f t="shared" si="3"/>
        <v>2.3758634321950473E-29</v>
      </c>
      <c r="G108" s="35">
        <v>104</v>
      </c>
    </row>
    <row r="109" spans="1:7" x14ac:dyDescent="0.3">
      <c r="A109" s="35">
        <v>107</v>
      </c>
      <c r="B109" s="35">
        <v>30</v>
      </c>
      <c r="C109" s="35">
        <v>60</v>
      </c>
      <c r="D109" s="35">
        <f t="shared" si="4"/>
        <v>0.5</v>
      </c>
      <c r="E109" s="35">
        <f t="shared" si="5"/>
        <v>2.0194839173657902E-28</v>
      </c>
      <c r="F109" s="35">
        <f t="shared" si="3"/>
        <v>1.1879317160975236E-29</v>
      </c>
      <c r="G109" s="35">
        <v>105</v>
      </c>
    </row>
    <row r="110" spans="1:7" x14ac:dyDescent="0.3">
      <c r="A110" s="35">
        <v>108</v>
      </c>
      <c r="B110" s="35">
        <v>30</v>
      </c>
      <c r="C110" s="35">
        <v>60</v>
      </c>
      <c r="D110" s="35">
        <f t="shared" si="4"/>
        <v>0.5</v>
      </c>
      <c r="E110" s="35">
        <f t="shared" si="5"/>
        <v>1.0097419586828951E-28</v>
      </c>
      <c r="F110" s="35">
        <f t="shared" si="3"/>
        <v>5.9396585804876182E-30</v>
      </c>
      <c r="G110" s="35">
        <v>106</v>
      </c>
    </row>
    <row r="111" spans="1:7" x14ac:dyDescent="0.3">
      <c r="A111" s="35">
        <v>109</v>
      </c>
      <c r="B111" s="35">
        <v>30</v>
      </c>
      <c r="C111" s="35">
        <v>60</v>
      </c>
      <c r="D111" s="35">
        <f t="shared" si="4"/>
        <v>0.5</v>
      </c>
      <c r="E111" s="35">
        <f t="shared" si="5"/>
        <v>5.0487097934144756E-29</v>
      </c>
      <c r="F111" s="35">
        <f t="shared" si="3"/>
        <v>2.9698292902438091E-30</v>
      </c>
      <c r="G111" s="35">
        <v>107</v>
      </c>
    </row>
    <row r="112" spans="1:7" x14ac:dyDescent="0.3">
      <c r="A112" s="35">
        <v>110</v>
      </c>
      <c r="B112" s="35">
        <v>30</v>
      </c>
      <c r="C112" s="35">
        <v>60</v>
      </c>
      <c r="D112" s="35">
        <f t="shared" si="4"/>
        <v>0.5</v>
      </c>
      <c r="E112" s="35">
        <f t="shared" si="5"/>
        <v>2.5243548967072378E-29</v>
      </c>
      <c r="F112" s="35">
        <f t="shared" si="3"/>
        <v>1.4849146451219046E-30</v>
      </c>
      <c r="G112" s="35">
        <v>108</v>
      </c>
    </row>
    <row r="113" spans="1:7" x14ac:dyDescent="0.3">
      <c r="A113" s="35">
        <v>111</v>
      </c>
      <c r="B113" s="35">
        <v>30</v>
      </c>
      <c r="C113" s="35">
        <v>60</v>
      </c>
      <c r="D113" s="35">
        <f t="shared" si="4"/>
        <v>0.5</v>
      </c>
      <c r="E113" s="35">
        <f t="shared" si="5"/>
        <v>1.2621774483536189E-29</v>
      </c>
      <c r="F113" s="35">
        <f t="shared" si="3"/>
        <v>7.4245732256095228E-31</v>
      </c>
      <c r="G113" s="35">
        <v>109</v>
      </c>
    </row>
    <row r="114" spans="1:7" x14ac:dyDescent="0.3">
      <c r="A114" s="35">
        <v>112</v>
      </c>
      <c r="B114" s="35">
        <v>30</v>
      </c>
      <c r="C114" s="35">
        <v>60</v>
      </c>
      <c r="D114" s="35">
        <f t="shared" si="4"/>
        <v>0.5</v>
      </c>
      <c r="E114" s="35">
        <f t="shared" si="5"/>
        <v>6.3108872417680944E-30</v>
      </c>
      <c r="F114" s="35">
        <f t="shared" si="3"/>
        <v>3.7122866128047614E-31</v>
      </c>
      <c r="G114" s="35">
        <v>110</v>
      </c>
    </row>
    <row r="115" spans="1:7" x14ac:dyDescent="0.3">
      <c r="A115" s="35">
        <v>113</v>
      </c>
      <c r="B115" s="35">
        <v>30</v>
      </c>
      <c r="C115" s="35">
        <v>60</v>
      </c>
      <c r="D115" s="35">
        <f t="shared" si="4"/>
        <v>0.5</v>
      </c>
      <c r="E115" s="35">
        <f t="shared" si="5"/>
        <v>3.1554436208840472E-30</v>
      </c>
      <c r="F115" s="35">
        <f t="shared" si="3"/>
        <v>1.8561433064023807E-31</v>
      </c>
      <c r="G115" s="35">
        <v>111</v>
      </c>
    </row>
    <row r="116" spans="1:7" x14ac:dyDescent="0.3">
      <c r="A116" s="35">
        <v>114</v>
      </c>
      <c r="B116" s="35">
        <v>30</v>
      </c>
      <c r="C116" s="35">
        <v>60</v>
      </c>
      <c r="D116" s="35">
        <f t="shared" si="4"/>
        <v>0.5</v>
      </c>
      <c r="E116" s="35">
        <f t="shared" si="5"/>
        <v>1.5777218104420236E-30</v>
      </c>
      <c r="F116" s="35">
        <f t="shared" si="3"/>
        <v>9.2807165320119035E-32</v>
      </c>
      <c r="G116" s="35">
        <v>112</v>
      </c>
    </row>
    <row r="117" spans="1:7" x14ac:dyDescent="0.3">
      <c r="A117" s="35">
        <v>115</v>
      </c>
      <c r="B117" s="35">
        <v>30</v>
      </c>
      <c r="C117" s="35">
        <v>60</v>
      </c>
      <c r="D117" s="35">
        <f t="shared" si="4"/>
        <v>0.5</v>
      </c>
      <c r="E117" s="35">
        <f t="shared" si="5"/>
        <v>7.8886090522101181E-31</v>
      </c>
      <c r="F117" s="35">
        <f t="shared" si="3"/>
        <v>4.6403582660059517E-32</v>
      </c>
      <c r="G117" s="35">
        <v>113</v>
      </c>
    </row>
    <row r="118" spans="1:7" x14ac:dyDescent="0.3">
      <c r="A118" s="35">
        <v>116</v>
      </c>
      <c r="B118" s="35">
        <v>30</v>
      </c>
      <c r="C118" s="35">
        <v>60</v>
      </c>
      <c r="D118" s="35">
        <f t="shared" si="4"/>
        <v>0.5</v>
      </c>
      <c r="E118" s="35">
        <f t="shared" si="5"/>
        <v>3.944304526105059E-31</v>
      </c>
      <c r="F118" s="35">
        <f t="shared" si="3"/>
        <v>2.3201791330029759E-32</v>
      </c>
      <c r="G118" s="35">
        <v>114</v>
      </c>
    </row>
    <row r="119" spans="1:7" x14ac:dyDescent="0.3">
      <c r="A119" s="35">
        <v>117</v>
      </c>
      <c r="B119" s="35">
        <v>30</v>
      </c>
      <c r="C119" s="35">
        <v>60</v>
      </c>
      <c r="D119" s="35">
        <f t="shared" si="4"/>
        <v>0.5</v>
      </c>
      <c r="E119" s="35">
        <f t="shared" si="5"/>
        <v>1.9721522630525295E-31</v>
      </c>
      <c r="F119" s="35">
        <f t="shared" si="3"/>
        <v>1.1600895665014879E-32</v>
      </c>
      <c r="G119" s="35">
        <v>115</v>
      </c>
    </row>
    <row r="120" spans="1:7" x14ac:dyDescent="0.3">
      <c r="A120" s="35">
        <v>118</v>
      </c>
      <c r="B120" s="35">
        <v>30</v>
      </c>
      <c r="C120" s="35">
        <v>60</v>
      </c>
      <c r="D120" s="35">
        <f t="shared" si="4"/>
        <v>0.5</v>
      </c>
      <c r="E120" s="35">
        <f t="shared" si="5"/>
        <v>9.8607613152626476E-32</v>
      </c>
      <c r="F120" s="35">
        <f t="shared" si="3"/>
        <v>5.8004478325074397E-33</v>
      </c>
      <c r="G120" s="35">
        <v>116</v>
      </c>
    </row>
    <row r="121" spans="1:7" x14ac:dyDescent="0.3">
      <c r="A121" s="35">
        <v>119</v>
      </c>
      <c r="B121" s="35">
        <v>30</v>
      </c>
      <c r="C121" s="35">
        <v>60</v>
      </c>
      <c r="D121" s="35">
        <f t="shared" si="4"/>
        <v>0.5</v>
      </c>
      <c r="E121" s="35">
        <f t="shared" si="5"/>
        <v>4.9303806576313238E-32</v>
      </c>
      <c r="F121" s="35">
        <f t="shared" si="3"/>
        <v>2.9002239162537198E-33</v>
      </c>
      <c r="G121" s="35">
        <v>117</v>
      </c>
    </row>
    <row r="122" spans="1:7" x14ac:dyDescent="0.3">
      <c r="A122" s="35">
        <v>120</v>
      </c>
      <c r="B122" s="35">
        <v>30</v>
      </c>
      <c r="C122" s="35">
        <v>60</v>
      </c>
      <c r="D122" s="35">
        <f t="shared" si="4"/>
        <v>0.5</v>
      </c>
      <c r="E122" s="35">
        <f t="shared" si="5"/>
        <v>2.4651903288156619E-32</v>
      </c>
      <c r="F122" s="35">
        <f t="shared" si="3"/>
        <v>1.4501119581268599E-33</v>
      </c>
      <c r="G122" s="35">
        <v>118</v>
      </c>
    </row>
    <row r="123" spans="1:7" x14ac:dyDescent="0.3">
      <c r="A123" s="35">
        <v>121</v>
      </c>
      <c r="B123" s="35">
        <v>30</v>
      </c>
      <c r="C123" s="35">
        <v>60</v>
      </c>
      <c r="D123" s="35">
        <f t="shared" si="4"/>
        <v>0.5</v>
      </c>
      <c r="E123" s="35">
        <f t="shared" si="5"/>
        <v>1.2325951644078309E-32</v>
      </c>
      <c r="F123" s="35">
        <f t="shared" si="3"/>
        <v>7.2505597906342996E-34</v>
      </c>
      <c r="G123" s="35">
        <v>119</v>
      </c>
    </row>
    <row r="124" spans="1:7" x14ac:dyDescent="0.3">
      <c r="A124" s="35">
        <v>122</v>
      </c>
      <c r="B124" s="35">
        <v>30</v>
      </c>
      <c r="C124" s="35">
        <v>60</v>
      </c>
      <c r="D124" s="35">
        <f t="shared" si="4"/>
        <v>0.5</v>
      </c>
      <c r="E124" s="35">
        <f t="shared" si="5"/>
        <v>6.1629758220391547E-33</v>
      </c>
      <c r="F124" s="35">
        <f t="shared" si="3"/>
        <v>3.6252798953171498E-34</v>
      </c>
      <c r="G124" s="35">
        <v>120</v>
      </c>
    </row>
    <row r="125" spans="1:7" x14ac:dyDescent="0.3">
      <c r="A125" s="35">
        <v>123</v>
      </c>
      <c r="B125" s="35">
        <v>30</v>
      </c>
      <c r="C125" s="35">
        <v>60</v>
      </c>
      <c r="D125" s="35">
        <f t="shared" si="4"/>
        <v>0.5</v>
      </c>
      <c r="E125" s="35">
        <f t="shared" si="5"/>
        <v>3.0814879110195774E-33</v>
      </c>
      <c r="F125" s="35">
        <f t="shared" si="3"/>
        <v>1.8126399476585749E-34</v>
      </c>
      <c r="G125" s="35">
        <v>121</v>
      </c>
    </row>
    <row r="126" spans="1:7" x14ac:dyDescent="0.3">
      <c r="A126" s="35">
        <v>124</v>
      </c>
      <c r="B126" s="35">
        <v>30</v>
      </c>
      <c r="C126" s="35">
        <v>60</v>
      </c>
      <c r="D126" s="35">
        <f t="shared" si="4"/>
        <v>0.5</v>
      </c>
      <c r="E126" s="35">
        <f t="shared" si="5"/>
        <v>1.5407439555097887E-33</v>
      </c>
      <c r="F126" s="35">
        <f t="shared" si="3"/>
        <v>9.0631997382928745E-35</v>
      </c>
      <c r="G126" s="35">
        <v>122</v>
      </c>
    </row>
    <row r="127" spans="1:7" x14ac:dyDescent="0.3">
      <c r="A127" s="35">
        <v>125</v>
      </c>
      <c r="B127" s="35">
        <v>30</v>
      </c>
      <c r="C127" s="35">
        <v>60</v>
      </c>
      <c r="D127" s="35">
        <f t="shared" si="4"/>
        <v>0.5</v>
      </c>
      <c r="E127" s="35">
        <f t="shared" si="5"/>
        <v>7.7037197775489434E-34</v>
      </c>
      <c r="F127" s="35">
        <f t="shared" si="3"/>
        <v>4.5315998691464372E-35</v>
      </c>
      <c r="G127" s="35">
        <v>123</v>
      </c>
    </row>
    <row r="128" spans="1:7" x14ac:dyDescent="0.3">
      <c r="A128" s="35">
        <v>126</v>
      </c>
      <c r="B128" s="35">
        <v>30</v>
      </c>
      <c r="C128" s="35">
        <v>60</v>
      </c>
      <c r="D128" s="35">
        <f t="shared" si="4"/>
        <v>0.5</v>
      </c>
      <c r="E128" s="35">
        <f t="shared" si="5"/>
        <v>3.8518598887744717E-34</v>
      </c>
      <c r="F128" s="35">
        <f t="shared" si="3"/>
        <v>2.2657999345732186E-35</v>
      </c>
      <c r="G128" s="35">
        <v>124</v>
      </c>
    </row>
    <row r="129" spans="1:7" x14ac:dyDescent="0.3">
      <c r="A129" s="35">
        <v>127</v>
      </c>
      <c r="B129" s="35">
        <v>30</v>
      </c>
      <c r="C129" s="35">
        <v>60</v>
      </c>
      <c r="D129" s="35">
        <f t="shared" si="4"/>
        <v>0.5</v>
      </c>
      <c r="E129" s="35">
        <f t="shared" si="5"/>
        <v>1.9259299443872359E-34</v>
      </c>
      <c r="F129" s="35">
        <f t="shared" si="3"/>
        <v>1.1328999672866093E-35</v>
      </c>
      <c r="G129" s="35">
        <v>125</v>
      </c>
    </row>
    <row r="130" spans="1:7" x14ac:dyDescent="0.3">
      <c r="A130" s="35">
        <v>128</v>
      </c>
      <c r="B130" s="35">
        <v>30</v>
      </c>
      <c r="C130" s="35">
        <v>60</v>
      </c>
      <c r="D130" s="35">
        <f t="shared" si="4"/>
        <v>0.5</v>
      </c>
      <c r="E130" s="35">
        <f t="shared" si="5"/>
        <v>9.6296497219361793E-35</v>
      </c>
      <c r="F130" s="35">
        <f t="shared" si="3"/>
        <v>5.6644998364330465E-36</v>
      </c>
      <c r="G130" s="35">
        <v>126</v>
      </c>
    </row>
    <row r="131" spans="1:7" x14ac:dyDescent="0.3">
      <c r="A131" s="35">
        <v>129</v>
      </c>
      <c r="B131" s="35">
        <v>30</v>
      </c>
      <c r="C131" s="35">
        <v>60</v>
      </c>
      <c r="D131" s="35">
        <f t="shared" si="4"/>
        <v>0.5</v>
      </c>
      <c r="E131" s="35">
        <f t="shared" si="5"/>
        <v>4.8148248609680896E-35</v>
      </c>
      <c r="F131" s="35">
        <f t="shared" ref="F131:F152" si="6">E131/$E$153</f>
        <v>2.8322499182165233E-36</v>
      </c>
      <c r="G131" s="35">
        <v>127</v>
      </c>
    </row>
    <row r="132" spans="1:7" x14ac:dyDescent="0.3">
      <c r="A132" s="35">
        <v>130</v>
      </c>
      <c r="B132" s="35">
        <v>30</v>
      </c>
      <c r="C132" s="35">
        <v>60</v>
      </c>
      <c r="D132" s="35">
        <f t="shared" ref="D132:D152" si="7">B131/C132</f>
        <v>0.5</v>
      </c>
      <c r="E132" s="35">
        <f t="shared" ref="E132:E152" si="8">D132*E131</f>
        <v>2.4074124304840448E-35</v>
      </c>
      <c r="F132" s="35">
        <f t="shared" si="6"/>
        <v>1.4161249591082616E-36</v>
      </c>
      <c r="G132" s="35">
        <v>128</v>
      </c>
    </row>
    <row r="133" spans="1:7" x14ac:dyDescent="0.3">
      <c r="A133" s="35">
        <v>131</v>
      </c>
      <c r="B133" s="35">
        <v>30</v>
      </c>
      <c r="C133" s="35">
        <v>60</v>
      </c>
      <c r="D133" s="35">
        <f t="shared" si="7"/>
        <v>0.5</v>
      </c>
      <c r="E133" s="35">
        <f t="shared" si="8"/>
        <v>1.2037062152420224E-35</v>
      </c>
      <c r="F133" s="35">
        <f t="shared" si="6"/>
        <v>7.0806247955413082E-37</v>
      </c>
      <c r="G133" s="35">
        <v>129</v>
      </c>
    </row>
    <row r="134" spans="1:7" x14ac:dyDescent="0.3">
      <c r="A134" s="35">
        <v>132</v>
      </c>
      <c r="B134" s="35">
        <v>30</v>
      </c>
      <c r="C134" s="35">
        <v>60</v>
      </c>
      <c r="D134" s="35">
        <f t="shared" si="7"/>
        <v>0.5</v>
      </c>
      <c r="E134" s="35">
        <f t="shared" si="8"/>
        <v>6.018531076210112E-36</v>
      </c>
      <c r="F134" s="35">
        <f t="shared" si="6"/>
        <v>3.5403123977706541E-37</v>
      </c>
      <c r="G134" s="35">
        <v>130</v>
      </c>
    </row>
    <row r="135" spans="1:7" x14ac:dyDescent="0.3">
      <c r="A135" s="35">
        <v>133</v>
      </c>
      <c r="B135" s="35">
        <v>30</v>
      </c>
      <c r="C135" s="35">
        <v>60</v>
      </c>
      <c r="D135" s="35">
        <f t="shared" si="7"/>
        <v>0.5</v>
      </c>
      <c r="E135" s="35">
        <f t="shared" si="8"/>
        <v>3.009265538105056E-36</v>
      </c>
      <c r="F135" s="35">
        <f t="shared" si="6"/>
        <v>1.770156198885327E-37</v>
      </c>
      <c r="G135" s="35">
        <v>131</v>
      </c>
    </row>
    <row r="136" spans="1:7" x14ac:dyDescent="0.3">
      <c r="A136" s="35">
        <v>134</v>
      </c>
      <c r="B136" s="35">
        <v>30</v>
      </c>
      <c r="C136" s="35">
        <v>60</v>
      </c>
      <c r="D136" s="35">
        <f t="shared" si="7"/>
        <v>0.5</v>
      </c>
      <c r="E136" s="35">
        <f t="shared" si="8"/>
        <v>1.504632769052528E-36</v>
      </c>
      <c r="F136" s="35">
        <f t="shared" si="6"/>
        <v>8.8507809944266352E-38</v>
      </c>
      <c r="G136" s="35">
        <v>132</v>
      </c>
    </row>
    <row r="137" spans="1:7" x14ac:dyDescent="0.3">
      <c r="A137" s="35">
        <v>135</v>
      </c>
      <c r="B137" s="35">
        <v>30</v>
      </c>
      <c r="C137" s="35">
        <v>60</v>
      </c>
      <c r="D137" s="35">
        <f t="shared" si="7"/>
        <v>0.5</v>
      </c>
      <c r="E137" s="35">
        <f t="shared" si="8"/>
        <v>7.5231638452626401E-37</v>
      </c>
      <c r="F137" s="35">
        <f t="shared" si="6"/>
        <v>4.4253904972133176E-38</v>
      </c>
      <c r="G137" s="35">
        <v>133</v>
      </c>
    </row>
    <row r="138" spans="1:7" x14ac:dyDescent="0.3">
      <c r="A138" s="35">
        <v>136</v>
      </c>
      <c r="B138" s="35">
        <v>30</v>
      </c>
      <c r="C138" s="35">
        <v>60</v>
      </c>
      <c r="D138" s="35">
        <f t="shared" si="7"/>
        <v>0.5</v>
      </c>
      <c r="E138" s="35">
        <f t="shared" si="8"/>
        <v>3.76158192263132E-37</v>
      </c>
      <c r="F138" s="35">
        <f t="shared" si="6"/>
        <v>2.2126952486066588E-38</v>
      </c>
      <c r="G138" s="35">
        <v>134</v>
      </c>
    </row>
    <row r="139" spans="1:7" x14ac:dyDescent="0.3">
      <c r="A139" s="35">
        <v>137</v>
      </c>
      <c r="B139" s="35">
        <v>30</v>
      </c>
      <c r="C139" s="35">
        <v>60</v>
      </c>
      <c r="D139" s="35">
        <f t="shared" si="7"/>
        <v>0.5</v>
      </c>
      <c r="E139" s="35">
        <f t="shared" si="8"/>
        <v>1.88079096131566E-37</v>
      </c>
      <c r="F139" s="35">
        <f t="shared" si="6"/>
        <v>1.1063476243033294E-38</v>
      </c>
      <c r="G139" s="35">
        <v>135</v>
      </c>
    </row>
    <row r="140" spans="1:7" x14ac:dyDescent="0.3">
      <c r="A140" s="35">
        <v>138</v>
      </c>
      <c r="B140" s="35">
        <v>30</v>
      </c>
      <c r="C140" s="35">
        <v>60</v>
      </c>
      <c r="D140" s="35">
        <f t="shared" si="7"/>
        <v>0.5</v>
      </c>
      <c r="E140" s="35">
        <f t="shared" si="8"/>
        <v>9.4039548065783001E-38</v>
      </c>
      <c r="F140" s="35">
        <f t="shared" si="6"/>
        <v>5.531738121516647E-39</v>
      </c>
      <c r="G140" s="35">
        <v>136</v>
      </c>
    </row>
    <row r="141" spans="1:7" x14ac:dyDescent="0.3">
      <c r="A141" s="35">
        <v>139</v>
      </c>
      <c r="B141" s="35">
        <v>30</v>
      </c>
      <c r="C141" s="35">
        <v>60</v>
      </c>
      <c r="D141" s="35">
        <f t="shared" si="7"/>
        <v>0.5</v>
      </c>
      <c r="E141" s="35">
        <f t="shared" si="8"/>
        <v>4.70197740328915E-38</v>
      </c>
      <c r="F141" s="35">
        <f t="shared" si="6"/>
        <v>2.7658690607583235E-39</v>
      </c>
      <c r="G141" s="35">
        <v>137</v>
      </c>
    </row>
    <row r="142" spans="1:7" x14ac:dyDescent="0.3">
      <c r="A142" s="35">
        <v>140</v>
      </c>
      <c r="B142" s="35">
        <v>30</v>
      </c>
      <c r="C142" s="35">
        <v>60</v>
      </c>
      <c r="D142" s="35">
        <f t="shared" si="7"/>
        <v>0.5</v>
      </c>
      <c r="E142" s="35">
        <f t="shared" si="8"/>
        <v>2.350988701644575E-38</v>
      </c>
      <c r="F142" s="35">
        <f t="shared" si="6"/>
        <v>1.3829345303791618E-39</v>
      </c>
      <c r="G142" s="35">
        <v>138</v>
      </c>
    </row>
    <row r="143" spans="1:7" x14ac:dyDescent="0.3">
      <c r="A143" s="35">
        <v>141</v>
      </c>
      <c r="B143" s="35">
        <v>30</v>
      </c>
      <c r="C143" s="35">
        <v>60</v>
      </c>
      <c r="D143" s="35">
        <f t="shared" si="7"/>
        <v>0.5</v>
      </c>
      <c r="E143" s="35">
        <f t="shared" si="8"/>
        <v>1.1754943508222875E-38</v>
      </c>
      <c r="F143" s="35">
        <f t="shared" si="6"/>
        <v>6.9146726518958088E-40</v>
      </c>
      <c r="G143" s="35">
        <v>139</v>
      </c>
    </row>
    <row r="144" spans="1:7" x14ac:dyDescent="0.3">
      <c r="A144" s="35">
        <v>142</v>
      </c>
      <c r="B144" s="35">
        <v>30</v>
      </c>
      <c r="C144" s="35">
        <v>60</v>
      </c>
      <c r="D144" s="35">
        <f t="shared" si="7"/>
        <v>0.5</v>
      </c>
      <c r="E144" s="35">
        <f t="shared" si="8"/>
        <v>5.8774717541114375E-39</v>
      </c>
      <c r="F144" s="35">
        <f t="shared" si="6"/>
        <v>3.4573363259479044E-40</v>
      </c>
      <c r="G144" s="35">
        <v>140</v>
      </c>
    </row>
    <row r="145" spans="1:7" x14ac:dyDescent="0.3">
      <c r="A145" s="35">
        <v>143</v>
      </c>
      <c r="B145" s="35">
        <v>30</v>
      </c>
      <c r="C145" s="35">
        <v>60</v>
      </c>
      <c r="D145" s="35">
        <f t="shared" si="7"/>
        <v>0.5</v>
      </c>
      <c r="E145" s="35">
        <f t="shared" si="8"/>
        <v>2.9387358770557188E-39</v>
      </c>
      <c r="F145" s="35">
        <f t="shared" si="6"/>
        <v>1.7286681629739522E-40</v>
      </c>
      <c r="G145" s="35">
        <v>141</v>
      </c>
    </row>
    <row r="146" spans="1:7" x14ac:dyDescent="0.3">
      <c r="A146" s="35">
        <v>144</v>
      </c>
      <c r="B146" s="35">
        <v>30</v>
      </c>
      <c r="C146" s="35">
        <v>60</v>
      </c>
      <c r="D146" s="35">
        <f t="shared" si="7"/>
        <v>0.5</v>
      </c>
      <c r="E146" s="35">
        <f t="shared" si="8"/>
        <v>1.4693679385278594E-39</v>
      </c>
      <c r="F146" s="35">
        <f t="shared" si="6"/>
        <v>8.643340814869761E-41</v>
      </c>
      <c r="G146" s="35">
        <v>142</v>
      </c>
    </row>
    <row r="147" spans="1:7" x14ac:dyDescent="0.3">
      <c r="A147" s="35">
        <v>145</v>
      </c>
      <c r="B147" s="35">
        <v>30</v>
      </c>
      <c r="C147" s="35">
        <v>60</v>
      </c>
      <c r="D147" s="35">
        <f t="shared" si="7"/>
        <v>0.5</v>
      </c>
      <c r="E147" s="35">
        <f t="shared" si="8"/>
        <v>7.3468396926392969E-40</v>
      </c>
      <c r="F147" s="35">
        <f t="shared" si="6"/>
        <v>4.3216704074348805E-41</v>
      </c>
      <c r="G147" s="35">
        <v>143</v>
      </c>
    </row>
    <row r="148" spans="1:7" x14ac:dyDescent="0.3">
      <c r="A148" s="35">
        <v>146</v>
      </c>
      <c r="B148" s="35">
        <v>30</v>
      </c>
      <c r="C148" s="35">
        <v>60</v>
      </c>
      <c r="D148" s="35">
        <f t="shared" si="7"/>
        <v>0.5</v>
      </c>
      <c r="E148" s="35">
        <f t="shared" si="8"/>
        <v>3.6734198463196485E-40</v>
      </c>
      <c r="F148" s="35">
        <f t="shared" si="6"/>
        <v>2.1608352037174402E-41</v>
      </c>
      <c r="G148" s="35">
        <v>144</v>
      </c>
    </row>
    <row r="149" spans="1:7" x14ac:dyDescent="0.3">
      <c r="A149" s="35">
        <v>147</v>
      </c>
      <c r="B149" s="35">
        <v>30</v>
      </c>
      <c r="C149" s="35">
        <v>60</v>
      </c>
      <c r="D149" s="35">
        <f t="shared" si="7"/>
        <v>0.5</v>
      </c>
      <c r="E149" s="35">
        <f t="shared" si="8"/>
        <v>1.8367099231598242E-40</v>
      </c>
      <c r="F149" s="35">
        <f t="shared" si="6"/>
        <v>1.0804176018587201E-41</v>
      </c>
      <c r="G149" s="35">
        <v>145</v>
      </c>
    </row>
    <row r="150" spans="1:7" x14ac:dyDescent="0.3">
      <c r="A150" s="35">
        <v>148</v>
      </c>
      <c r="B150" s="35">
        <v>30</v>
      </c>
      <c r="C150" s="35">
        <v>60</v>
      </c>
      <c r="D150" s="35">
        <f t="shared" si="7"/>
        <v>0.5</v>
      </c>
      <c r="E150" s="35">
        <f t="shared" si="8"/>
        <v>9.1835496157991212E-41</v>
      </c>
      <c r="F150" s="35">
        <f t="shared" si="6"/>
        <v>5.4020880092936006E-42</v>
      </c>
      <c r="G150" s="35">
        <v>146</v>
      </c>
    </row>
    <row r="151" spans="1:7" x14ac:dyDescent="0.3">
      <c r="A151" s="35">
        <v>149</v>
      </c>
      <c r="B151" s="35">
        <v>30</v>
      </c>
      <c r="C151" s="35">
        <v>60</v>
      </c>
      <c r="D151" s="35">
        <f t="shared" si="7"/>
        <v>0.5</v>
      </c>
      <c r="E151" s="35">
        <f t="shared" si="8"/>
        <v>4.5917748078995606E-41</v>
      </c>
      <c r="F151" s="35">
        <f t="shared" si="6"/>
        <v>2.7010440046468003E-42</v>
      </c>
      <c r="G151" s="35">
        <v>147</v>
      </c>
    </row>
    <row r="152" spans="1:7" x14ac:dyDescent="0.3">
      <c r="A152" s="35">
        <v>150</v>
      </c>
      <c r="C152" s="35">
        <v>60</v>
      </c>
      <c r="D152" s="35">
        <f t="shared" si="7"/>
        <v>0.5</v>
      </c>
      <c r="E152" s="35">
        <f t="shared" si="8"/>
        <v>2.2958874039497803E-41</v>
      </c>
      <c r="F152" s="35">
        <f t="shared" si="6"/>
        <v>1.3505220023234002E-42</v>
      </c>
      <c r="G152" s="35">
        <v>148</v>
      </c>
    </row>
    <row r="153" spans="1:7" x14ac:dyDescent="0.3">
      <c r="E153" s="35">
        <f>SUM(E2:E152)</f>
        <v>17</v>
      </c>
      <c r="F153" s="35">
        <f>SUM(F2:F152)</f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90B6-12BD-4CAA-9863-298C379D4330}">
  <dimension ref="B1:L22"/>
  <sheetViews>
    <sheetView workbookViewId="0">
      <selection activeCell="G20" sqref="G20"/>
    </sheetView>
  </sheetViews>
  <sheetFormatPr defaultColWidth="11.5546875" defaultRowHeight="14.4" x14ac:dyDescent="0.3"/>
  <cols>
    <col min="2" max="2" width="30.6640625" style="35" bestFit="1" customWidth="1"/>
    <col min="3" max="3" width="14.88671875" style="35" bestFit="1" customWidth="1"/>
    <col min="4" max="4" width="6.5546875" style="35" bestFit="1" customWidth="1"/>
    <col min="5" max="5" width="11.88671875" style="35" bestFit="1" customWidth="1"/>
    <col min="6" max="6" width="9" style="35" bestFit="1" customWidth="1"/>
    <col min="7" max="7" width="12.33203125" style="63" bestFit="1" customWidth="1"/>
    <col min="8" max="8" width="4.88671875" style="35" bestFit="1" customWidth="1"/>
    <col min="9" max="9" width="11.5546875" style="35"/>
    <col min="10" max="10" width="4" style="35" bestFit="1" customWidth="1"/>
    <col min="11" max="12" width="6.5546875" style="35" bestFit="1" customWidth="1"/>
  </cols>
  <sheetData>
    <row r="1" spans="2:12" ht="15" thickBot="1" x14ac:dyDescent="0.35"/>
    <row r="2" spans="2:12" ht="15" thickBot="1" x14ac:dyDescent="0.35">
      <c r="B2" s="17"/>
      <c r="C2" s="18" t="s">
        <v>70</v>
      </c>
      <c r="D2" s="18" t="s">
        <v>72</v>
      </c>
      <c r="E2" s="18" t="s">
        <v>105</v>
      </c>
      <c r="F2" s="18" t="s">
        <v>106</v>
      </c>
      <c r="G2" s="64" t="s">
        <v>45</v>
      </c>
      <c r="H2" s="19" t="s">
        <v>86</v>
      </c>
      <c r="J2" s="61" t="s">
        <v>38</v>
      </c>
      <c r="K2" s="68">
        <f>G3</f>
        <v>1.6800021504027526E-2</v>
      </c>
      <c r="L2" s="63"/>
    </row>
    <row r="3" spans="2:12" ht="15" thickTop="1" x14ac:dyDescent="0.3">
      <c r="B3" s="42">
        <v>0</v>
      </c>
      <c r="C3" s="43">
        <v>60</v>
      </c>
      <c r="D3" s="43"/>
      <c r="E3" s="43"/>
      <c r="F3" s="43">
        <v>1</v>
      </c>
      <c r="G3" s="65">
        <f>F3/$F$12</f>
        <v>1.6800021504027526E-2</v>
      </c>
      <c r="H3" s="44">
        <v>0</v>
      </c>
      <c r="J3" s="40" t="s">
        <v>76</v>
      </c>
      <c r="K3" s="69">
        <f>SUMPRODUCT(B3:B11,G3:G11)</f>
        <v>4.2247887677296232</v>
      </c>
      <c r="L3" s="63"/>
    </row>
    <row r="4" spans="2:12" x14ac:dyDescent="0.3">
      <c r="B4" s="40">
        <v>1</v>
      </c>
      <c r="C4" s="43">
        <v>60</v>
      </c>
      <c r="D4" s="39">
        <v>15</v>
      </c>
      <c r="E4" s="39">
        <f>C3/D4</f>
        <v>4</v>
      </c>
      <c r="F4" s="39">
        <f>E4*F3</f>
        <v>4</v>
      </c>
      <c r="G4" s="65">
        <f t="shared" ref="G4:G11" si="0">F4/$F$12</f>
        <v>6.7200086016110105E-2</v>
      </c>
      <c r="H4" s="41">
        <v>0</v>
      </c>
      <c r="J4" s="40" t="s">
        <v>78</v>
      </c>
      <c r="K4" s="69">
        <f>SUMPRODUCT(G3:G11,H3:H11)</f>
        <v>0.51839042353974218</v>
      </c>
      <c r="L4" s="63"/>
    </row>
    <row r="5" spans="2:12" x14ac:dyDescent="0.3">
      <c r="B5" s="40">
        <v>2</v>
      </c>
      <c r="C5" s="43">
        <v>60</v>
      </c>
      <c r="D5" s="39">
        <v>30</v>
      </c>
      <c r="E5" s="39">
        <f t="shared" ref="E5:E11" si="1">C4/D5</f>
        <v>2</v>
      </c>
      <c r="F5" s="39">
        <f t="shared" ref="F5:F11" si="2">E5*F4</f>
        <v>8</v>
      </c>
      <c r="G5" s="65">
        <f t="shared" si="0"/>
        <v>0.13440017203222021</v>
      </c>
      <c r="H5" s="41">
        <v>0</v>
      </c>
      <c r="J5" s="40" t="s">
        <v>79</v>
      </c>
      <c r="K5" s="69">
        <f>K3-K4</f>
        <v>3.7063983441898811</v>
      </c>
      <c r="L5" s="63"/>
    </row>
    <row r="6" spans="2:12" x14ac:dyDescent="0.3">
      <c r="B6" s="40">
        <v>3</v>
      </c>
      <c r="C6" s="43">
        <v>60</v>
      </c>
      <c r="D6" s="39">
        <v>45</v>
      </c>
      <c r="E6" s="39">
        <f t="shared" si="1"/>
        <v>1.3333333333333333</v>
      </c>
      <c r="F6" s="39">
        <f t="shared" si="2"/>
        <v>10.666666666666666</v>
      </c>
      <c r="G6" s="65">
        <f t="shared" si="0"/>
        <v>0.1792002293762936</v>
      </c>
      <c r="H6" s="41">
        <v>0</v>
      </c>
      <c r="J6" s="40" t="s">
        <v>80</v>
      </c>
      <c r="K6" s="69">
        <f>SUMPRODUCT(G4:G11,D4:D11)</f>
        <v>55.595975162848212</v>
      </c>
      <c r="L6" s="63">
        <f>SUMPRODUCT(C3:C10,G3:G10)</f>
        <v>55.595975162848212</v>
      </c>
    </row>
    <row r="7" spans="2:12" x14ac:dyDescent="0.3">
      <c r="B7" s="40">
        <v>4</v>
      </c>
      <c r="C7" s="43">
        <v>60</v>
      </c>
      <c r="D7" s="39">
        <v>60</v>
      </c>
      <c r="E7" s="39">
        <f t="shared" si="1"/>
        <v>1</v>
      </c>
      <c r="F7" s="39">
        <f t="shared" si="2"/>
        <v>10.666666666666666</v>
      </c>
      <c r="G7" s="65">
        <f t="shared" si="0"/>
        <v>0.1792002293762936</v>
      </c>
      <c r="H7" s="41">
        <v>0</v>
      </c>
      <c r="J7" s="40" t="s">
        <v>81</v>
      </c>
      <c r="K7" s="69">
        <f>K3/K6*60</f>
        <v>4.559454624570904</v>
      </c>
      <c r="L7" s="63"/>
    </row>
    <row r="8" spans="2:12" ht="15" thickBot="1" x14ac:dyDescent="0.35">
      <c r="B8" s="53">
        <v>5</v>
      </c>
      <c r="C8" s="43">
        <v>60</v>
      </c>
      <c r="D8" s="39">
        <v>75</v>
      </c>
      <c r="E8" s="39">
        <f t="shared" si="1"/>
        <v>0.8</v>
      </c>
      <c r="F8" s="39">
        <f t="shared" si="2"/>
        <v>8.5333333333333332</v>
      </c>
      <c r="G8" s="65">
        <f t="shared" si="0"/>
        <v>0.14336018350103488</v>
      </c>
      <c r="H8" s="41">
        <v>0</v>
      </c>
      <c r="J8" s="40" t="s">
        <v>82</v>
      </c>
      <c r="K8" s="69">
        <f>K4/K6*60</f>
        <v>0.55945462457090367</v>
      </c>
      <c r="L8" s="63"/>
    </row>
    <row r="9" spans="2:12" ht="15" thickBot="1" x14ac:dyDescent="0.35">
      <c r="B9" s="40">
        <v>6</v>
      </c>
      <c r="C9" s="43">
        <v>60</v>
      </c>
      <c r="D9" s="39">
        <v>75</v>
      </c>
      <c r="E9" s="39">
        <f t="shared" si="1"/>
        <v>0.8</v>
      </c>
      <c r="F9" s="39">
        <f t="shared" si="2"/>
        <v>6.8266666666666671</v>
      </c>
      <c r="G9" s="65">
        <f t="shared" si="0"/>
        <v>0.11468814680082791</v>
      </c>
      <c r="H9" s="41">
        <v>1</v>
      </c>
      <c r="J9" s="53" t="s">
        <v>83</v>
      </c>
      <c r="K9" s="55">
        <f>K7-K8</f>
        <v>4</v>
      </c>
    </row>
    <row r="10" spans="2:12" x14ac:dyDescent="0.3">
      <c r="B10" s="40">
        <v>7</v>
      </c>
      <c r="C10" s="43">
        <v>60</v>
      </c>
      <c r="D10" s="39">
        <v>75</v>
      </c>
      <c r="E10" s="39">
        <f t="shared" si="1"/>
        <v>0.8</v>
      </c>
      <c r="F10" s="39">
        <f t="shared" si="2"/>
        <v>5.461333333333334</v>
      </c>
      <c r="G10" s="65">
        <f t="shared" si="0"/>
        <v>9.1750517440662344E-2</v>
      </c>
      <c r="H10" s="41">
        <v>2</v>
      </c>
    </row>
    <row r="11" spans="2:12" ht="15" thickBot="1" x14ac:dyDescent="0.35">
      <c r="B11" s="53">
        <v>8</v>
      </c>
      <c r="C11" s="43"/>
      <c r="D11" s="54">
        <v>75</v>
      </c>
      <c r="E11" s="39">
        <f t="shared" si="1"/>
        <v>0.8</v>
      </c>
      <c r="F11" s="39">
        <f t="shared" si="2"/>
        <v>4.3690666666666678</v>
      </c>
      <c r="G11" s="65">
        <f t="shared" si="0"/>
        <v>7.3400413952529872E-2</v>
      </c>
      <c r="H11" s="55">
        <v>3</v>
      </c>
    </row>
    <row r="12" spans="2:12" x14ac:dyDescent="0.3">
      <c r="F12" s="35">
        <f>SUM(F3:F11)</f>
        <v>59.523733333333332</v>
      </c>
      <c r="G12" s="70">
        <f>SUM(G3:G11)</f>
        <v>1</v>
      </c>
    </row>
    <row r="13" spans="2:12" x14ac:dyDescent="0.3">
      <c r="D13" s="63"/>
    </row>
    <row r="14" spans="2:12" x14ac:dyDescent="0.3">
      <c r="B14" s="35" t="s">
        <v>107</v>
      </c>
      <c r="C14" s="35" t="s">
        <v>108</v>
      </c>
      <c r="D14" s="63">
        <f>C3*(1-G11)</f>
        <v>55.595975162848212</v>
      </c>
      <c r="E14" s="35" t="s">
        <v>109</v>
      </c>
      <c r="F14" s="35" t="s">
        <v>80</v>
      </c>
      <c r="G14" s="63">
        <f>K6</f>
        <v>55.595975162848212</v>
      </c>
    </row>
    <row r="15" spans="2:12" x14ac:dyDescent="0.3">
      <c r="B15" s="35" t="s">
        <v>110</v>
      </c>
      <c r="D15" s="63">
        <f>SUM(G9:G11)</f>
        <v>0.27983907819402015</v>
      </c>
      <c r="I15"/>
      <c r="J15"/>
      <c r="K15"/>
      <c r="L15"/>
    </row>
    <row r="16" spans="2:12" x14ac:dyDescent="0.3">
      <c r="I16"/>
      <c r="J16"/>
      <c r="K16"/>
      <c r="L16"/>
    </row>
    <row r="17" spans="2:12" x14ac:dyDescent="0.3">
      <c r="B17" s="35" t="s">
        <v>111</v>
      </c>
      <c r="I17"/>
      <c r="J17"/>
      <c r="K17"/>
      <c r="L17"/>
    </row>
    <row r="19" spans="2:12" x14ac:dyDescent="0.3">
      <c r="B19" s="35" t="s">
        <v>112</v>
      </c>
    </row>
    <row r="20" spans="2:12" x14ac:dyDescent="0.3">
      <c r="B20" s="71" t="e">
        <f>30/(K4-#REF!)</f>
        <v>#REF!</v>
      </c>
      <c r="C20" s="35" t="s">
        <v>113</v>
      </c>
    </row>
    <row r="21" spans="2:12" x14ac:dyDescent="0.3">
      <c r="B21" s="35" t="s">
        <v>114</v>
      </c>
    </row>
    <row r="22" spans="2:12" x14ac:dyDescent="0.3">
      <c r="B22" s="35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5A09-3C83-498E-B43C-50A653D32845}">
  <dimension ref="B1:L30"/>
  <sheetViews>
    <sheetView workbookViewId="0">
      <selection activeCell="C15" sqref="C15"/>
    </sheetView>
  </sheetViews>
  <sheetFormatPr defaultColWidth="11.5546875" defaultRowHeight="14.4" x14ac:dyDescent="0.3"/>
  <cols>
    <col min="2" max="2" width="30.6640625" style="35" bestFit="1" customWidth="1"/>
    <col min="3" max="3" width="14.88671875" style="35" bestFit="1" customWidth="1"/>
    <col min="4" max="4" width="6.5546875" style="35" bestFit="1" customWidth="1"/>
    <col min="5" max="5" width="11.88671875" style="35" bestFit="1" customWidth="1"/>
    <col min="6" max="6" width="9" style="35" bestFit="1" customWidth="1"/>
    <col min="7" max="7" width="12.33203125" style="63" bestFit="1" customWidth="1"/>
    <col min="8" max="8" width="4.88671875" style="35" bestFit="1" customWidth="1"/>
    <col min="9" max="9" width="11.44140625" style="35"/>
    <col min="10" max="10" width="4" style="35" bestFit="1" customWidth="1"/>
    <col min="11" max="12" width="6.5546875" style="35" bestFit="1" customWidth="1"/>
  </cols>
  <sheetData>
    <row r="1" spans="2:12" ht="15" thickBot="1" x14ac:dyDescent="0.35"/>
    <row r="2" spans="2:12" ht="15" thickBot="1" x14ac:dyDescent="0.35">
      <c r="B2" s="17"/>
      <c r="C2" s="18" t="s">
        <v>70</v>
      </c>
      <c r="D2" s="18" t="s">
        <v>72</v>
      </c>
      <c r="E2" s="18" t="s">
        <v>105</v>
      </c>
      <c r="F2" s="18" t="s">
        <v>106</v>
      </c>
      <c r="G2" s="64" t="s">
        <v>45</v>
      </c>
      <c r="H2" s="19" t="s">
        <v>86</v>
      </c>
      <c r="J2" s="61" t="s">
        <v>38</v>
      </c>
      <c r="K2" s="68">
        <f>G3</f>
        <v>9.0909090909090912E-2</v>
      </c>
      <c r="L2" s="63"/>
    </row>
    <row r="3" spans="2:12" ht="15" thickTop="1" x14ac:dyDescent="0.3">
      <c r="B3" s="42">
        <v>0</v>
      </c>
      <c r="C3" s="43">
        <v>30</v>
      </c>
      <c r="D3" s="43"/>
      <c r="E3" s="43"/>
      <c r="F3" s="43">
        <v>1</v>
      </c>
      <c r="G3" s="65">
        <f>F3/$F$9</f>
        <v>9.0909090909090912E-2</v>
      </c>
      <c r="H3" s="44">
        <v>0</v>
      </c>
      <c r="J3" s="40" t="s">
        <v>76</v>
      </c>
      <c r="K3" s="69">
        <f>SUMPRODUCT(B3:B8,G3:G8)</f>
        <v>2.7272727272727275</v>
      </c>
      <c r="L3" s="63"/>
    </row>
    <row r="4" spans="2:12" x14ac:dyDescent="0.3">
      <c r="B4" s="40">
        <v>1</v>
      </c>
      <c r="C4" s="39">
        <v>30</v>
      </c>
      <c r="D4" s="39">
        <v>15</v>
      </c>
      <c r="E4" s="39">
        <f>C3/D4</f>
        <v>2</v>
      </c>
      <c r="F4" s="39">
        <f>E4*F3</f>
        <v>2</v>
      </c>
      <c r="G4" s="66">
        <f t="shared" ref="G4:G8" si="0">F4/$F$9</f>
        <v>0.18181818181818182</v>
      </c>
      <c r="H4" s="41">
        <v>0</v>
      </c>
      <c r="J4" s="40" t="s">
        <v>78</v>
      </c>
      <c r="K4" s="69">
        <f>SUMPRODUCT(G3:G8,H3:H8)</f>
        <v>1.0909090909090908</v>
      </c>
      <c r="L4" s="63"/>
    </row>
    <row r="5" spans="2:12" x14ac:dyDescent="0.3">
      <c r="B5" s="40">
        <v>2</v>
      </c>
      <c r="C5" s="39">
        <v>30</v>
      </c>
      <c r="D5" s="39">
        <v>30</v>
      </c>
      <c r="E5" s="39">
        <f t="shared" ref="E5:E8" si="1">C4/D5</f>
        <v>1</v>
      </c>
      <c r="F5" s="39">
        <f t="shared" ref="F5:F8" si="2">E5*F4</f>
        <v>2</v>
      </c>
      <c r="G5" s="66">
        <f t="shared" si="0"/>
        <v>0.18181818181818182</v>
      </c>
      <c r="H5" s="41">
        <v>0</v>
      </c>
      <c r="J5" s="40" t="s">
        <v>79</v>
      </c>
      <c r="K5" s="69">
        <f>K3-K4</f>
        <v>1.6363636363636367</v>
      </c>
      <c r="L5" s="63"/>
    </row>
    <row r="6" spans="2:12" x14ac:dyDescent="0.3">
      <c r="B6" s="40">
        <v>3</v>
      </c>
      <c r="C6" s="39">
        <v>30</v>
      </c>
      <c r="D6" s="39">
        <v>30</v>
      </c>
      <c r="E6" s="39">
        <f t="shared" si="1"/>
        <v>1</v>
      </c>
      <c r="F6" s="39">
        <f t="shared" si="2"/>
        <v>2</v>
      </c>
      <c r="G6" s="66">
        <f t="shared" si="0"/>
        <v>0.18181818181818182</v>
      </c>
      <c r="H6" s="41">
        <v>1</v>
      </c>
      <c r="J6" s="40" t="s">
        <v>80</v>
      </c>
      <c r="K6" s="69">
        <f>SUMPRODUCT(G4:G8,D4:D8)</f>
        <v>24.545454545454547</v>
      </c>
      <c r="L6" s="63">
        <f>SUMPRODUCT(C3:C7,G3:G7)</f>
        <v>24.545454545454547</v>
      </c>
    </row>
    <row r="7" spans="2:12" x14ac:dyDescent="0.3">
      <c r="B7" s="40">
        <v>4</v>
      </c>
      <c r="C7" s="39">
        <v>30</v>
      </c>
      <c r="D7" s="39">
        <v>30</v>
      </c>
      <c r="E7" s="39">
        <f t="shared" si="1"/>
        <v>1</v>
      </c>
      <c r="F7" s="39">
        <f t="shared" si="2"/>
        <v>2</v>
      </c>
      <c r="G7" s="66">
        <f t="shared" si="0"/>
        <v>0.18181818181818182</v>
      </c>
      <c r="H7" s="41">
        <v>2</v>
      </c>
      <c r="J7" s="40" t="s">
        <v>81</v>
      </c>
      <c r="K7" s="69">
        <f>K3/K6*60</f>
        <v>6.666666666666667</v>
      </c>
      <c r="L7" s="63"/>
    </row>
    <row r="8" spans="2:12" ht="15" thickBot="1" x14ac:dyDescent="0.35">
      <c r="B8" s="53">
        <v>5</v>
      </c>
      <c r="C8" s="54"/>
      <c r="D8" s="54">
        <v>30</v>
      </c>
      <c r="E8" s="54">
        <f t="shared" si="1"/>
        <v>1</v>
      </c>
      <c r="F8" s="54">
        <f t="shared" si="2"/>
        <v>2</v>
      </c>
      <c r="G8" s="67">
        <f t="shared" si="0"/>
        <v>0.18181818181818182</v>
      </c>
      <c r="H8" s="55">
        <v>3</v>
      </c>
      <c r="J8" s="40" t="s">
        <v>82</v>
      </c>
      <c r="K8" s="69">
        <f>K4/K6*60</f>
        <v>2.6666666666666665</v>
      </c>
      <c r="L8" s="63"/>
    </row>
    <row r="9" spans="2:12" ht="15" thickBot="1" x14ac:dyDescent="0.35">
      <c r="F9" s="35">
        <f>SUM(F3:F8)</f>
        <v>11</v>
      </c>
      <c r="G9" s="70">
        <f>SUM(G3:G8)</f>
        <v>1</v>
      </c>
      <c r="J9" s="53" t="s">
        <v>83</v>
      </c>
      <c r="K9" s="55">
        <f>K7-K8</f>
        <v>4</v>
      </c>
    </row>
    <row r="10" spans="2:12" x14ac:dyDescent="0.3">
      <c r="D10" s="63"/>
    </row>
    <row r="11" spans="2:12" x14ac:dyDescent="0.3">
      <c r="B11" s="35" t="s">
        <v>107</v>
      </c>
      <c r="C11" s="35" t="s">
        <v>108</v>
      </c>
      <c r="D11" s="63">
        <f>C3*(1-G8)</f>
        <v>24.545454545454543</v>
      </c>
      <c r="E11" s="35" t="s">
        <v>109</v>
      </c>
      <c r="F11" s="35" t="s">
        <v>80</v>
      </c>
      <c r="G11" s="63">
        <f>K6</f>
        <v>24.545454545454547</v>
      </c>
    </row>
    <row r="12" spans="2:12" x14ac:dyDescent="0.3">
      <c r="B12" s="35" t="s">
        <v>110</v>
      </c>
      <c r="D12" s="63">
        <f>SUM(G6:G8)</f>
        <v>0.54545454545454541</v>
      </c>
    </row>
    <row r="14" spans="2:12" ht="15" thickBot="1" x14ac:dyDescent="0.35"/>
    <row r="15" spans="2:12" ht="15" thickBot="1" x14ac:dyDescent="0.35">
      <c r="B15" s="17"/>
      <c r="C15" s="18" t="s">
        <v>70</v>
      </c>
      <c r="D15" s="18" t="s">
        <v>72</v>
      </c>
      <c r="E15" s="18" t="s">
        <v>105</v>
      </c>
      <c r="F15" s="18" t="s">
        <v>106</v>
      </c>
      <c r="G15" s="64" t="s">
        <v>45</v>
      </c>
      <c r="H15" s="19" t="s">
        <v>86</v>
      </c>
      <c r="J15" s="61" t="s">
        <v>38</v>
      </c>
      <c r="K15" s="68">
        <f>G16</f>
        <v>0.12180451127819548</v>
      </c>
      <c r="L15" s="63"/>
    </row>
    <row r="16" spans="2:12" ht="15" thickTop="1" x14ac:dyDescent="0.3">
      <c r="B16" s="42">
        <v>0</v>
      </c>
      <c r="C16" s="43">
        <v>30</v>
      </c>
      <c r="D16" s="43"/>
      <c r="E16" s="43"/>
      <c r="F16" s="43">
        <v>1</v>
      </c>
      <c r="G16" s="65">
        <f>F16/$F$23</f>
        <v>0.12180451127819548</v>
      </c>
      <c r="H16" s="44">
        <v>0</v>
      </c>
      <c r="J16" s="40" t="s">
        <v>76</v>
      </c>
      <c r="K16" s="69">
        <f>SUMPRODUCT(B16:B22,G16:G22)</f>
        <v>2.3007518796992481</v>
      </c>
      <c r="L16" s="63"/>
    </row>
    <row r="17" spans="2:12" x14ac:dyDescent="0.3">
      <c r="B17" s="40">
        <v>1</v>
      </c>
      <c r="C17" s="39">
        <v>30</v>
      </c>
      <c r="D17" s="39">
        <v>15</v>
      </c>
      <c r="E17" s="39">
        <f>C16/D17</f>
        <v>2</v>
      </c>
      <c r="F17" s="39">
        <f>E17*F16</f>
        <v>2</v>
      </c>
      <c r="G17" s="66">
        <f t="shared" ref="G17:G22" si="3">F17/$F$23</f>
        <v>0.24360902255639097</v>
      </c>
      <c r="H17" s="41">
        <v>0</v>
      </c>
      <c r="J17" s="40" t="s">
        <v>78</v>
      </c>
      <c r="K17" s="69">
        <f>SUMPRODUCT(G16:G22,H16:H22)</f>
        <v>0.39699248120300751</v>
      </c>
      <c r="L17" s="63"/>
    </row>
    <row r="18" spans="2:12" x14ac:dyDescent="0.3">
      <c r="B18" s="40">
        <v>2</v>
      </c>
      <c r="C18" s="39">
        <v>30</v>
      </c>
      <c r="D18" s="39">
        <v>30</v>
      </c>
      <c r="E18" s="39">
        <f t="shared" ref="E18:E22" si="4">C17/D18</f>
        <v>1</v>
      </c>
      <c r="F18" s="39">
        <f t="shared" ref="F18:F21" si="5">E18*F17</f>
        <v>2</v>
      </c>
      <c r="G18" s="66">
        <f t="shared" si="3"/>
        <v>0.24360902255639097</v>
      </c>
      <c r="H18" s="41">
        <v>0</v>
      </c>
      <c r="J18" s="40" t="s">
        <v>79</v>
      </c>
      <c r="K18" s="69">
        <f>K16-K17</f>
        <v>1.9037593984962407</v>
      </c>
      <c r="L18" s="63"/>
    </row>
    <row r="19" spans="2:12" x14ac:dyDescent="0.3">
      <c r="B19" s="40">
        <v>3</v>
      </c>
      <c r="C19" s="39">
        <v>30</v>
      </c>
      <c r="D19" s="39">
        <v>45</v>
      </c>
      <c r="E19" s="66">
        <f t="shared" si="4"/>
        <v>0.66666666666666663</v>
      </c>
      <c r="F19" s="66">
        <f t="shared" si="5"/>
        <v>1.3333333333333333</v>
      </c>
      <c r="G19" s="66">
        <f t="shared" si="3"/>
        <v>0.16240601503759397</v>
      </c>
      <c r="H19" s="41">
        <v>0</v>
      </c>
      <c r="J19" s="40" t="s">
        <v>80</v>
      </c>
      <c r="K19" s="69">
        <f>SUMPRODUCT(G17:G22,D17:D22)</f>
        <v>28.556390977443606</v>
      </c>
      <c r="L19" s="63">
        <f>SUMPRODUCT(C16:C21,G16:G21)</f>
        <v>28.556390977443606</v>
      </c>
    </row>
    <row r="20" spans="2:12" x14ac:dyDescent="0.3">
      <c r="B20" s="40">
        <v>4</v>
      </c>
      <c r="C20" s="39">
        <v>30</v>
      </c>
      <c r="D20" s="39">
        <v>45</v>
      </c>
      <c r="E20" s="66">
        <f t="shared" si="4"/>
        <v>0.66666666666666663</v>
      </c>
      <c r="F20" s="66">
        <f t="shared" si="5"/>
        <v>0.88888888888888884</v>
      </c>
      <c r="G20" s="66">
        <f t="shared" si="3"/>
        <v>0.10827067669172932</v>
      </c>
      <c r="H20" s="41">
        <v>1</v>
      </c>
      <c r="J20" s="40" t="s">
        <v>81</v>
      </c>
      <c r="K20" s="69">
        <f>K16/K19*60</f>
        <v>4.8341232227488158</v>
      </c>
      <c r="L20" s="63"/>
    </row>
    <row r="21" spans="2:12" x14ac:dyDescent="0.3">
      <c r="B21" s="40">
        <v>5</v>
      </c>
      <c r="C21" s="39">
        <v>30</v>
      </c>
      <c r="D21" s="39">
        <v>45</v>
      </c>
      <c r="E21" s="66">
        <f t="shared" si="4"/>
        <v>0.66666666666666663</v>
      </c>
      <c r="F21" s="66">
        <f t="shared" si="5"/>
        <v>0.59259259259259256</v>
      </c>
      <c r="G21" s="66">
        <f t="shared" si="3"/>
        <v>7.2180451127819539E-2</v>
      </c>
      <c r="H21" s="41">
        <v>2</v>
      </c>
      <c r="J21" s="40" t="s">
        <v>82</v>
      </c>
      <c r="K21" s="69">
        <f>K17/K19*60</f>
        <v>0.83412322274881523</v>
      </c>
      <c r="L21" s="63"/>
    </row>
    <row r="22" spans="2:12" ht="15" thickBot="1" x14ac:dyDescent="0.35">
      <c r="B22" s="53">
        <v>6</v>
      </c>
      <c r="C22" s="54"/>
      <c r="D22" s="54">
        <v>45</v>
      </c>
      <c r="E22" s="67">
        <f t="shared" si="4"/>
        <v>0.66666666666666663</v>
      </c>
      <c r="F22" s="67">
        <f>E22*F21</f>
        <v>0.39506172839506171</v>
      </c>
      <c r="G22" s="67">
        <f t="shared" si="3"/>
        <v>4.8120300751879695E-2</v>
      </c>
      <c r="H22" s="55">
        <v>3</v>
      </c>
      <c r="J22" s="53" t="s">
        <v>83</v>
      </c>
      <c r="K22" s="55">
        <f>K20-K21</f>
        <v>4.0000000000000009</v>
      </c>
    </row>
    <row r="23" spans="2:12" x14ac:dyDescent="0.3">
      <c r="E23" s="63"/>
      <c r="F23" s="63">
        <f>SUM(F16:F22)</f>
        <v>8.2098765432098766</v>
      </c>
      <c r="G23" s="70">
        <f>SUM(G16:G22)</f>
        <v>1</v>
      </c>
    </row>
    <row r="25" spans="2:12" x14ac:dyDescent="0.3">
      <c r="B25" s="35" t="s">
        <v>111</v>
      </c>
    </row>
    <row r="27" spans="2:12" x14ac:dyDescent="0.3">
      <c r="B27" s="35" t="s">
        <v>112</v>
      </c>
    </row>
    <row r="28" spans="2:12" x14ac:dyDescent="0.3">
      <c r="B28" s="71">
        <f>30/(K4-K17)</f>
        <v>43.232860520094562</v>
      </c>
      <c r="C28" s="35" t="s">
        <v>113</v>
      </c>
    </row>
    <row r="29" spans="2:12" x14ac:dyDescent="0.3">
      <c r="B29" s="35" t="s">
        <v>114</v>
      </c>
    </row>
    <row r="30" spans="2:12" x14ac:dyDescent="0.3">
      <c r="B30" s="35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5106-D573-4255-82B6-34F27BF9862E}">
  <dimension ref="A1:L34"/>
  <sheetViews>
    <sheetView workbookViewId="0">
      <selection activeCell="L21" sqref="L21"/>
    </sheetView>
  </sheetViews>
  <sheetFormatPr defaultColWidth="11.5546875" defaultRowHeight="14.4" x14ac:dyDescent="0.3"/>
  <sheetData>
    <row r="1" spans="2:12" ht="15" thickBot="1" x14ac:dyDescent="0.35">
      <c r="B1" s="35"/>
      <c r="C1" s="35"/>
      <c r="D1" s="35"/>
      <c r="E1" s="35"/>
      <c r="F1" s="35"/>
      <c r="G1" s="63"/>
      <c r="H1" s="35"/>
      <c r="I1" s="35"/>
      <c r="J1" s="35"/>
      <c r="K1" s="35"/>
      <c r="L1" s="35"/>
    </row>
    <row r="2" spans="2:12" ht="15" thickBot="1" x14ac:dyDescent="0.35">
      <c r="B2" s="17" t="s">
        <v>41</v>
      </c>
      <c r="C2" s="18" t="s">
        <v>70</v>
      </c>
      <c r="D2" s="18" t="s">
        <v>72</v>
      </c>
      <c r="E2" s="18" t="s">
        <v>105</v>
      </c>
      <c r="F2" s="18" t="s">
        <v>106</v>
      </c>
      <c r="G2" s="64" t="s">
        <v>45</v>
      </c>
      <c r="H2" s="19" t="s">
        <v>86</v>
      </c>
      <c r="I2" s="35"/>
      <c r="J2" s="61" t="s">
        <v>38</v>
      </c>
      <c r="K2" s="68">
        <f>G3</f>
        <v>0.71062147934094888</v>
      </c>
      <c r="L2" s="63"/>
    </row>
    <row r="3" spans="2:12" ht="15" thickTop="1" x14ac:dyDescent="0.3">
      <c r="B3" s="42">
        <v>0</v>
      </c>
      <c r="C3" s="58">
        <f>5/16</f>
        <v>0.3125</v>
      </c>
      <c r="D3" s="43"/>
      <c r="E3" s="43"/>
      <c r="F3" s="43">
        <v>1</v>
      </c>
      <c r="G3" s="65">
        <f>F3/$F$9</f>
        <v>0.71062147934094888</v>
      </c>
      <c r="H3" s="44">
        <v>0</v>
      </c>
      <c r="I3" s="35"/>
      <c r="J3" s="40" t="s">
        <v>76</v>
      </c>
      <c r="K3" s="69">
        <f>SUMPRODUCT(B3:B8,G3:G8)</f>
        <v>0.36994366945518226</v>
      </c>
      <c r="L3" s="63"/>
    </row>
    <row r="4" spans="2:12" x14ac:dyDescent="0.3">
      <c r="B4" s="40">
        <v>1</v>
      </c>
      <c r="C4" s="57">
        <f>4/16</f>
        <v>0.25</v>
      </c>
      <c r="D4" s="39">
        <v>1</v>
      </c>
      <c r="E4" s="39">
        <f>C3/D4</f>
        <v>0.3125</v>
      </c>
      <c r="F4" s="39">
        <f>E4*F3</f>
        <v>0.3125</v>
      </c>
      <c r="G4" s="66">
        <f t="shared" ref="G4:G8" si="0">F4/$F$9</f>
        <v>0.22206921229404653</v>
      </c>
      <c r="H4" s="41">
        <v>0</v>
      </c>
      <c r="I4" s="35"/>
      <c r="J4" s="40" t="s">
        <v>78</v>
      </c>
      <c r="K4" s="69">
        <f>SUMPRODUCT(G3:G8,H3:H8)</f>
        <v>8.0565148796131136E-2</v>
      </c>
      <c r="L4" s="63"/>
    </row>
    <row r="5" spans="2:12" x14ac:dyDescent="0.3">
      <c r="B5" s="40">
        <v>2</v>
      </c>
      <c r="C5" s="57">
        <f>3/16</f>
        <v>0.1875</v>
      </c>
      <c r="D5" s="39">
        <v>1</v>
      </c>
      <c r="E5" s="39">
        <f t="shared" ref="E5:E8" si="1">C4/D5</f>
        <v>0.25</v>
      </c>
      <c r="F5" s="39">
        <f t="shared" ref="F5:F8" si="2">E5*F4</f>
        <v>7.8125E-2</v>
      </c>
      <c r="G5" s="66">
        <f t="shared" si="0"/>
        <v>5.5517303073511631E-2</v>
      </c>
      <c r="H5" s="41">
        <v>1</v>
      </c>
      <c r="I5" s="35"/>
      <c r="J5" s="40" t="s">
        <v>79</v>
      </c>
      <c r="K5" s="69">
        <f>K3-K4</f>
        <v>0.28937852065905112</v>
      </c>
      <c r="L5" s="63"/>
    </row>
    <row r="6" spans="2:12" x14ac:dyDescent="0.3">
      <c r="B6" s="40">
        <v>3</v>
      </c>
      <c r="C6" s="57">
        <f>2/16</f>
        <v>0.125</v>
      </c>
      <c r="D6" s="39">
        <v>1</v>
      </c>
      <c r="E6" s="39">
        <f t="shared" si="1"/>
        <v>0.1875</v>
      </c>
      <c r="F6" s="39">
        <f t="shared" si="2"/>
        <v>1.46484375E-2</v>
      </c>
      <c r="G6" s="66">
        <f t="shared" si="0"/>
        <v>1.0409494326283431E-2</v>
      </c>
      <c r="H6" s="41">
        <v>2</v>
      </c>
      <c r="I6" s="35"/>
      <c r="J6" s="40" t="s">
        <v>80</v>
      </c>
      <c r="K6" s="69">
        <f>SUMPRODUCT(G4:G8,D4:D8)</f>
        <v>0.28937852065905112</v>
      </c>
      <c r="L6" s="63">
        <f>SUMPRODUCT(C3:C7,G3:G7)</f>
        <v>0.28937852065905112</v>
      </c>
    </row>
    <row r="7" spans="2:12" x14ac:dyDescent="0.3">
      <c r="B7" s="40">
        <v>4</v>
      </c>
      <c r="C7" s="57">
        <f>1/16</f>
        <v>6.25E-2</v>
      </c>
      <c r="D7" s="39">
        <v>1</v>
      </c>
      <c r="E7" s="39">
        <f t="shared" si="1"/>
        <v>0.125</v>
      </c>
      <c r="F7" s="39">
        <f t="shared" si="2"/>
        <v>1.8310546875E-3</v>
      </c>
      <c r="G7" s="66">
        <f t="shared" si="0"/>
        <v>1.3011867907854289E-3</v>
      </c>
      <c r="H7" s="41">
        <v>3</v>
      </c>
      <c r="I7" s="35"/>
      <c r="J7" s="40" t="s">
        <v>81</v>
      </c>
      <c r="K7" s="69">
        <f>K3/K6*60</f>
        <v>76.704449648711943</v>
      </c>
      <c r="L7" s="63"/>
    </row>
    <row r="8" spans="2:12" ht="15" thickBot="1" x14ac:dyDescent="0.35">
      <c r="B8" s="53">
        <v>5</v>
      </c>
      <c r="C8" s="62"/>
      <c r="D8" s="54">
        <v>1</v>
      </c>
      <c r="E8" s="54">
        <f t="shared" si="1"/>
        <v>6.25E-2</v>
      </c>
      <c r="F8" s="54">
        <f t="shared" si="2"/>
        <v>1.1444091796875E-4</v>
      </c>
      <c r="G8" s="67">
        <f t="shared" si="0"/>
        <v>8.1324174424089304E-5</v>
      </c>
      <c r="H8" s="55">
        <v>4</v>
      </c>
      <c r="I8" s="35"/>
      <c r="J8" s="40" t="s">
        <v>82</v>
      </c>
      <c r="K8" s="69">
        <f>K4/K6*60</f>
        <v>16.704449648711943</v>
      </c>
      <c r="L8" s="63"/>
    </row>
    <row r="9" spans="2:12" ht="15" thickBot="1" x14ac:dyDescent="0.35">
      <c r="B9" s="35"/>
      <c r="C9" s="35"/>
      <c r="D9" s="35"/>
      <c r="E9" s="35"/>
      <c r="F9" s="35">
        <f>SUM(F3:F8)</f>
        <v>1.4072189331054688</v>
      </c>
      <c r="G9" s="70">
        <f>SUM(G3:G8)</f>
        <v>1</v>
      </c>
      <c r="H9" s="35"/>
      <c r="I9" s="35"/>
      <c r="J9" s="53" t="s">
        <v>83</v>
      </c>
      <c r="K9" s="55">
        <f>K7-K8</f>
        <v>60</v>
      </c>
      <c r="L9" s="35"/>
    </row>
    <row r="10" spans="2:12" x14ac:dyDescent="0.3">
      <c r="B10" s="35"/>
      <c r="C10" s="35"/>
      <c r="D10" s="63"/>
      <c r="E10" s="35"/>
      <c r="F10" s="35"/>
      <c r="G10" s="63"/>
      <c r="H10" s="35"/>
      <c r="I10" s="35"/>
      <c r="J10" s="35"/>
      <c r="K10" s="35"/>
      <c r="L10" s="35"/>
    </row>
    <row r="14" spans="2:12" ht="15" thickBot="1" x14ac:dyDescent="0.35"/>
    <row r="15" spans="2:12" ht="15" thickBot="1" x14ac:dyDescent="0.35">
      <c r="B15" s="17" t="s">
        <v>41</v>
      </c>
      <c r="C15" s="18" t="s">
        <v>70</v>
      </c>
      <c r="D15" s="18" t="s">
        <v>72</v>
      </c>
      <c r="E15" s="18" t="s">
        <v>105</v>
      </c>
      <c r="F15" s="18" t="s">
        <v>106</v>
      </c>
      <c r="G15" s="64" t="s">
        <v>45</v>
      </c>
      <c r="H15" s="19" t="s">
        <v>86</v>
      </c>
      <c r="I15" s="35"/>
      <c r="J15" s="61" t="s">
        <v>38</v>
      </c>
      <c r="K15" s="68">
        <f>G16</f>
        <v>0.84909081596895719</v>
      </c>
      <c r="L15" s="63"/>
    </row>
    <row r="16" spans="2:12" ht="15" thickTop="1" x14ac:dyDescent="0.3">
      <c r="B16" s="42">
        <v>0</v>
      </c>
      <c r="C16" s="58">
        <f>5/32</f>
        <v>0.15625</v>
      </c>
      <c r="D16" s="43"/>
      <c r="E16" s="43"/>
      <c r="F16" s="43">
        <v>1</v>
      </c>
      <c r="G16" s="65">
        <f>F16/$F$22</f>
        <v>0.84909081596895719</v>
      </c>
      <c r="H16" s="44">
        <v>0</v>
      </c>
      <c r="I16" s="35"/>
      <c r="J16" s="40" t="s">
        <v>76</v>
      </c>
      <c r="K16" s="69">
        <f>SUMPRODUCT(B16:B21,G16:G21)</f>
        <v>0.17090611100663003</v>
      </c>
      <c r="L16" s="63"/>
    </row>
    <row r="17" spans="1:12" x14ac:dyDescent="0.3">
      <c r="B17" s="40">
        <v>1</v>
      </c>
      <c r="C17" s="57">
        <f>4/32</f>
        <v>0.125</v>
      </c>
      <c r="D17" s="39">
        <v>1</v>
      </c>
      <c r="E17" s="39">
        <f>C16/D17</f>
        <v>0.15625</v>
      </c>
      <c r="F17" s="39">
        <f>E17*F16</f>
        <v>0.15625</v>
      </c>
      <c r="G17" s="65">
        <f t="shared" ref="G17:G20" si="3">F17/$F$22</f>
        <v>0.13267043999514955</v>
      </c>
      <c r="H17" s="41">
        <v>0</v>
      </c>
      <c r="I17" s="35"/>
      <c r="J17" s="40" t="s">
        <v>78</v>
      </c>
      <c r="K17" s="69">
        <f>SUMPRODUCT(G16:G21,H16:H21)</f>
        <v>1.9996926975587269E-2</v>
      </c>
      <c r="L17" s="63"/>
    </row>
    <row r="18" spans="1:12" x14ac:dyDescent="0.3">
      <c r="B18" s="40">
        <v>2</v>
      </c>
      <c r="C18" s="57">
        <f>3/32</f>
        <v>9.375E-2</v>
      </c>
      <c r="D18" s="39">
        <v>1</v>
      </c>
      <c r="E18" s="39">
        <f t="shared" ref="E18:E21" si="4">C17/D18</f>
        <v>0.125</v>
      </c>
      <c r="F18" s="39">
        <f t="shared" ref="F18:F21" si="5">E18*F17</f>
        <v>1.953125E-2</v>
      </c>
      <c r="G18" s="65">
        <f t="shared" si="3"/>
        <v>1.6583804999393693E-2</v>
      </c>
      <c r="H18" s="41">
        <v>1</v>
      </c>
      <c r="I18" s="35"/>
      <c r="J18" s="40" t="s">
        <v>79</v>
      </c>
      <c r="K18" s="69">
        <f>K16-K17</f>
        <v>0.15090918403104275</v>
      </c>
      <c r="L18" s="63"/>
    </row>
    <row r="19" spans="1:12" x14ac:dyDescent="0.3">
      <c r="B19" s="40">
        <v>3</v>
      </c>
      <c r="C19" s="57">
        <f>2/32</f>
        <v>6.25E-2</v>
      </c>
      <c r="D19" s="39">
        <v>1</v>
      </c>
      <c r="E19" s="39">
        <f t="shared" si="4"/>
        <v>9.375E-2</v>
      </c>
      <c r="F19" s="39">
        <f t="shared" si="5"/>
        <v>1.8310546875E-3</v>
      </c>
      <c r="G19" s="65">
        <f t="shared" si="3"/>
        <v>1.554731718693159E-3</v>
      </c>
      <c r="H19" s="41">
        <v>2</v>
      </c>
      <c r="I19" s="35"/>
      <c r="J19" s="40" t="s">
        <v>80</v>
      </c>
      <c r="K19" s="69">
        <f>SUMPRODUCT(G17:G21,D17:D21)</f>
        <v>0.15090918403104281</v>
      </c>
      <c r="L19" s="63">
        <f>SUMPRODUCT(C16:C20,G16:G20)</f>
        <v>0.15090918403104281</v>
      </c>
    </row>
    <row r="20" spans="1:12" x14ac:dyDescent="0.3">
      <c r="B20" s="40">
        <v>4</v>
      </c>
      <c r="C20" s="57">
        <f>1/32</f>
        <v>3.125E-2</v>
      </c>
      <c r="D20" s="39">
        <v>1</v>
      </c>
      <c r="E20" s="39">
        <f t="shared" si="4"/>
        <v>6.25E-2</v>
      </c>
      <c r="F20" s="39">
        <f t="shared" si="5"/>
        <v>1.1444091796875E-4</v>
      </c>
      <c r="G20" s="65">
        <f t="shared" si="3"/>
        <v>9.7170732418322436E-5</v>
      </c>
      <c r="H20" s="41">
        <v>3</v>
      </c>
      <c r="I20" s="35"/>
      <c r="J20" s="40" t="s">
        <v>81</v>
      </c>
      <c r="K20" s="69">
        <f>K16/K19*60</f>
        <v>67.95058051793869</v>
      </c>
      <c r="L20" s="63"/>
    </row>
    <row r="21" spans="1:12" ht="15" thickBot="1" x14ac:dyDescent="0.35">
      <c r="B21" s="53">
        <v>5</v>
      </c>
      <c r="C21" s="62"/>
      <c r="D21" s="39">
        <v>1</v>
      </c>
      <c r="E21" s="54">
        <f t="shared" si="4"/>
        <v>3.125E-2</v>
      </c>
      <c r="F21" s="54">
        <f t="shared" si="5"/>
        <v>3.5762786865234375E-6</v>
      </c>
      <c r="G21" s="72">
        <f>F21/$F$22</f>
        <v>3.0365853880725761E-6</v>
      </c>
      <c r="H21" s="55">
        <v>4</v>
      </c>
      <c r="I21" s="35"/>
      <c r="J21" s="40" t="s">
        <v>82</v>
      </c>
      <c r="K21" s="69">
        <f>K17/K19*60</f>
        <v>7.9505805179387083</v>
      </c>
      <c r="L21" s="63"/>
    </row>
    <row r="22" spans="1:12" ht="15" thickBot="1" x14ac:dyDescent="0.35">
      <c r="B22" s="35"/>
      <c r="C22" s="35"/>
      <c r="D22" s="35"/>
      <c r="E22" s="35"/>
      <c r="F22" s="35">
        <f>SUM(F16:F21)</f>
        <v>1.1777303218841553</v>
      </c>
      <c r="G22" s="70">
        <f>SUM(G16:G21)</f>
        <v>0.99999999999999989</v>
      </c>
      <c r="H22" s="35"/>
      <c r="I22" s="35"/>
      <c r="J22" s="53" t="s">
        <v>83</v>
      </c>
      <c r="K22" s="55">
        <f>K20-K21</f>
        <v>59.999999999999979</v>
      </c>
      <c r="L22" s="35"/>
    </row>
    <row r="24" spans="1:12" x14ac:dyDescent="0.3">
      <c r="B24" t="s">
        <v>118</v>
      </c>
      <c r="C24" s="1">
        <v>1000</v>
      </c>
    </row>
    <row r="25" spans="1:12" x14ac:dyDescent="0.3">
      <c r="H25">
        <f>250/(K3-K16)</f>
        <v>1256.0443463469267</v>
      </c>
    </row>
    <row r="26" spans="1:12" x14ac:dyDescent="0.3">
      <c r="B26" t="s">
        <v>116</v>
      </c>
    </row>
    <row r="27" spans="1:12" x14ac:dyDescent="0.3">
      <c r="B27" t="s">
        <v>117</v>
      </c>
    </row>
    <row r="28" spans="1:12" x14ac:dyDescent="0.3">
      <c r="B28" s="73">
        <f>K3</f>
        <v>0.36994366945518226</v>
      </c>
      <c r="C28" s="37">
        <f>C24</f>
        <v>1000</v>
      </c>
      <c r="D28" s="37">
        <f>B28*C28</f>
        <v>369.94366945518226</v>
      </c>
    </row>
    <row r="30" spans="1:12" x14ac:dyDescent="0.3">
      <c r="B30" t="s">
        <v>121</v>
      </c>
    </row>
    <row r="31" spans="1:12" x14ac:dyDescent="0.3">
      <c r="B31" t="s">
        <v>119</v>
      </c>
    </row>
    <row r="32" spans="1:12" x14ac:dyDescent="0.3">
      <c r="A32">
        <v>250</v>
      </c>
      <c r="B32" s="73">
        <f>K16</f>
        <v>0.17090611100663003</v>
      </c>
      <c r="C32" s="37">
        <f>C24</f>
        <v>1000</v>
      </c>
      <c r="D32" s="37">
        <f>A32+B32*C32</f>
        <v>420.90611100663</v>
      </c>
    </row>
    <row r="34" spans="2:2" x14ac:dyDescent="0.3">
      <c r="B34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3F06-4831-4EF0-8E70-1213400DE255}">
  <dimension ref="A2:L36"/>
  <sheetViews>
    <sheetView workbookViewId="0">
      <selection sqref="A1:XFD1048576"/>
    </sheetView>
  </sheetViews>
  <sheetFormatPr defaultColWidth="11.5546875" defaultRowHeight="14.4" x14ac:dyDescent="0.3"/>
  <sheetData>
    <row r="2" spans="2:12" ht="15" thickBot="1" x14ac:dyDescent="0.35">
      <c r="B2" s="35"/>
      <c r="C2" s="35" t="s">
        <v>70</v>
      </c>
      <c r="D2" s="35">
        <f>1/6</f>
        <v>0.16666666666666666</v>
      </c>
      <c r="E2" s="35" t="s">
        <v>72</v>
      </c>
      <c r="F2" s="35">
        <f>1/2</f>
        <v>0.5</v>
      </c>
      <c r="G2" s="63"/>
      <c r="H2" s="35"/>
      <c r="I2" s="35"/>
      <c r="J2" s="35"/>
      <c r="K2" s="35"/>
      <c r="L2" s="35"/>
    </row>
    <row r="3" spans="2:12" ht="15" thickBot="1" x14ac:dyDescent="0.35">
      <c r="B3" s="17" t="s">
        <v>41</v>
      </c>
      <c r="C3" s="18" t="s">
        <v>70</v>
      </c>
      <c r="D3" s="18" t="s">
        <v>72</v>
      </c>
      <c r="E3" s="18" t="s">
        <v>105</v>
      </c>
      <c r="F3" s="18" t="s">
        <v>106</v>
      </c>
      <c r="G3" s="64" t="s">
        <v>45</v>
      </c>
      <c r="H3" s="19" t="s">
        <v>86</v>
      </c>
      <c r="I3" s="35"/>
      <c r="J3" s="61" t="s">
        <v>38</v>
      </c>
      <c r="K3" s="68">
        <f>G4</f>
        <v>0.11005434782608696</v>
      </c>
      <c r="L3" s="63"/>
    </row>
    <row r="4" spans="2:12" ht="15" thickTop="1" x14ac:dyDescent="0.3">
      <c r="B4" s="42">
        <v>0</v>
      </c>
      <c r="C4" s="58">
        <f>5*D2</f>
        <v>0.83333333333333326</v>
      </c>
      <c r="D4" s="43"/>
      <c r="E4" s="43"/>
      <c r="F4" s="43">
        <v>1</v>
      </c>
      <c r="G4" s="65">
        <f>F4/$F$10</f>
        <v>0.11005434782608696</v>
      </c>
      <c r="H4" s="44">
        <v>0</v>
      </c>
      <c r="I4" s="35"/>
      <c r="J4" s="40" t="s">
        <v>76</v>
      </c>
      <c r="K4" s="69">
        <f>SUMPRODUCT(B4:B9,G4:G9)</f>
        <v>2.3301630434782608</v>
      </c>
      <c r="L4" s="63"/>
    </row>
    <row r="5" spans="2:12" x14ac:dyDescent="0.3">
      <c r="B5" s="40">
        <v>1</v>
      </c>
      <c r="C5" s="57">
        <f>4*D2</f>
        <v>0.66666666666666663</v>
      </c>
      <c r="D5" s="39">
        <f>$F$2</f>
        <v>0.5</v>
      </c>
      <c r="E5" s="39">
        <f>C4/D5</f>
        <v>1.6666666666666665</v>
      </c>
      <c r="F5" s="39">
        <f>E5*F4</f>
        <v>1.6666666666666665</v>
      </c>
      <c r="G5" s="66">
        <f t="shared" ref="G5:G9" si="0">F5/$F$10</f>
        <v>0.18342391304347824</v>
      </c>
      <c r="H5" s="41">
        <v>0</v>
      </c>
      <c r="I5" s="35"/>
      <c r="J5" s="40" t="s">
        <v>78</v>
      </c>
      <c r="K5" s="69">
        <f>SUMPRODUCT(G4:G9,H4:H9)</f>
        <v>1.4402173913043474</v>
      </c>
      <c r="L5" s="63"/>
    </row>
    <row r="6" spans="2:12" x14ac:dyDescent="0.3">
      <c r="B6" s="40">
        <v>2</v>
      </c>
      <c r="C6" s="57">
        <f>3*D2</f>
        <v>0.5</v>
      </c>
      <c r="D6" s="39">
        <f t="shared" ref="D6:D9" si="1">$F$2</f>
        <v>0.5</v>
      </c>
      <c r="E6" s="39">
        <f t="shared" ref="E6:E9" si="2">C5/D6</f>
        <v>1.3333333333333333</v>
      </c>
      <c r="F6" s="39">
        <f t="shared" ref="F6:F9" si="3">E6*F5</f>
        <v>2.2222222222222219</v>
      </c>
      <c r="G6" s="66">
        <f t="shared" si="0"/>
        <v>0.24456521739130432</v>
      </c>
      <c r="H6" s="41">
        <v>1</v>
      </c>
      <c r="I6" s="35"/>
      <c r="J6" s="40" t="s">
        <v>79</v>
      </c>
      <c r="K6" s="69">
        <f>K4-K5</f>
        <v>0.8899456521739133</v>
      </c>
      <c r="L6" s="63"/>
    </row>
    <row r="7" spans="2:12" x14ac:dyDescent="0.3">
      <c r="B7" s="40">
        <v>3</v>
      </c>
      <c r="C7" s="57">
        <f>2*D2</f>
        <v>0.33333333333333331</v>
      </c>
      <c r="D7" s="39">
        <f t="shared" si="1"/>
        <v>0.5</v>
      </c>
      <c r="E7" s="39">
        <f t="shared" si="2"/>
        <v>1</v>
      </c>
      <c r="F7" s="39">
        <f t="shared" si="3"/>
        <v>2.2222222222222219</v>
      </c>
      <c r="G7" s="66">
        <f t="shared" si="0"/>
        <v>0.24456521739130432</v>
      </c>
      <c r="H7" s="41">
        <v>2</v>
      </c>
      <c r="I7" s="35"/>
      <c r="J7" s="40" t="s">
        <v>80</v>
      </c>
      <c r="K7" s="69">
        <f>SUMPRODUCT(G5:G9,D5:D9)</f>
        <v>0.44497282608695649</v>
      </c>
      <c r="L7" s="63">
        <f>SUMPRODUCT(C4:C8,G4:G8)</f>
        <v>0.44497282608695649</v>
      </c>
    </row>
    <row r="8" spans="2:12" x14ac:dyDescent="0.3">
      <c r="B8" s="40">
        <v>4</v>
      </c>
      <c r="C8" s="57">
        <f>D2</f>
        <v>0.16666666666666666</v>
      </c>
      <c r="D8" s="39">
        <f t="shared" si="1"/>
        <v>0.5</v>
      </c>
      <c r="E8" s="39">
        <f t="shared" si="2"/>
        <v>0.66666666666666663</v>
      </c>
      <c r="F8" s="39">
        <f t="shared" si="3"/>
        <v>1.4814814814814812</v>
      </c>
      <c r="G8" s="66">
        <f t="shared" si="0"/>
        <v>0.16304347826086954</v>
      </c>
      <c r="H8" s="41">
        <v>3</v>
      </c>
      <c r="I8" s="35"/>
      <c r="J8" s="40" t="s">
        <v>81</v>
      </c>
      <c r="K8" s="69">
        <f>K4/K7*60</f>
        <v>314.19847328244276</v>
      </c>
      <c r="L8" s="63"/>
    </row>
    <row r="9" spans="2:12" ht="15" thickBot="1" x14ac:dyDescent="0.35">
      <c r="B9" s="53">
        <v>5</v>
      </c>
      <c r="C9" s="62"/>
      <c r="D9" s="39">
        <f t="shared" si="1"/>
        <v>0.5</v>
      </c>
      <c r="E9" s="54">
        <f t="shared" si="2"/>
        <v>0.33333333333333331</v>
      </c>
      <c r="F9" s="54">
        <f t="shared" si="3"/>
        <v>0.49382716049382702</v>
      </c>
      <c r="G9" s="67">
        <f t="shared" si="0"/>
        <v>5.4347826086956506E-2</v>
      </c>
      <c r="H9" s="55">
        <v>4</v>
      </c>
      <c r="I9" s="35"/>
      <c r="J9" s="40" t="s">
        <v>82</v>
      </c>
      <c r="K9" s="69">
        <f>K5/K7*60</f>
        <v>194.19847328244273</v>
      </c>
      <c r="L9" s="63"/>
    </row>
    <row r="10" spans="2:12" ht="15" thickBot="1" x14ac:dyDescent="0.35">
      <c r="B10" s="35"/>
      <c r="C10" s="35"/>
      <c r="D10" s="35"/>
      <c r="E10" s="35"/>
      <c r="F10" s="35">
        <f>SUM(F4:F9)</f>
        <v>9.0864197530864192</v>
      </c>
      <c r="G10" s="70">
        <f>SUM(G4:G9)</f>
        <v>0.99999999999999989</v>
      </c>
      <c r="H10" s="35"/>
      <c r="I10" s="35"/>
      <c r="J10" s="53" t="s">
        <v>83</v>
      </c>
      <c r="K10" s="55">
        <f>K8-K9</f>
        <v>120.00000000000003</v>
      </c>
      <c r="L10" s="35"/>
    </row>
    <row r="11" spans="2:12" x14ac:dyDescent="0.3">
      <c r="B11" s="35"/>
      <c r="C11" s="35"/>
      <c r="D11" s="63"/>
      <c r="E11" s="35"/>
      <c r="F11" s="35"/>
      <c r="G11" s="63"/>
      <c r="H11" s="35"/>
      <c r="I11" s="35"/>
      <c r="J11" s="35"/>
      <c r="K11" s="35"/>
      <c r="L11" s="35"/>
    </row>
    <row r="15" spans="2:12" ht="15" thickBot="1" x14ac:dyDescent="0.35"/>
    <row r="16" spans="2:12" ht="15" thickBot="1" x14ac:dyDescent="0.35">
      <c r="B16" s="17" t="s">
        <v>41</v>
      </c>
      <c r="C16" s="18" t="s">
        <v>70</v>
      </c>
      <c r="D16" s="18" t="s">
        <v>72</v>
      </c>
      <c r="E16" s="18" t="s">
        <v>105</v>
      </c>
      <c r="F16" s="18" t="s">
        <v>106</v>
      </c>
      <c r="G16" s="64" t="s">
        <v>45</v>
      </c>
      <c r="H16" s="19" t="s">
        <v>86</v>
      </c>
      <c r="I16" s="35"/>
      <c r="J16" s="61" t="s">
        <v>38</v>
      </c>
      <c r="K16" s="68">
        <f>G17</f>
        <v>5.2157115260785578E-2</v>
      </c>
      <c r="L16" s="63"/>
    </row>
    <row r="17" spans="2:12" ht="15" thickTop="1" x14ac:dyDescent="0.3">
      <c r="B17" s="42">
        <v>0</v>
      </c>
      <c r="C17" s="58">
        <f>$D$2*6</f>
        <v>1</v>
      </c>
      <c r="D17" s="43"/>
      <c r="E17" s="43"/>
      <c r="F17" s="43">
        <v>1</v>
      </c>
      <c r="G17" s="65">
        <f>F17/$F$24</f>
        <v>5.2157115260785578E-2</v>
      </c>
      <c r="H17" s="44">
        <v>0</v>
      </c>
      <c r="I17" s="35"/>
      <c r="J17" s="40" t="s">
        <v>76</v>
      </c>
      <c r="K17" s="69">
        <f>SUMPRODUCT(B17:B23,G17:G23)</f>
        <v>3.1564713457823563</v>
      </c>
      <c r="L17" s="63"/>
    </row>
    <row r="18" spans="2:12" x14ac:dyDescent="0.3">
      <c r="B18" s="40">
        <v>1</v>
      </c>
      <c r="C18" s="58">
        <f>$D$2*5</f>
        <v>0.83333333333333326</v>
      </c>
      <c r="D18" s="39">
        <f>$F$2</f>
        <v>0.5</v>
      </c>
      <c r="E18" s="39">
        <f>C17/D18</f>
        <v>2</v>
      </c>
      <c r="F18" s="39">
        <f>E18*F17</f>
        <v>2</v>
      </c>
      <c r="G18" s="65">
        <f t="shared" ref="G18:G23" si="4">F18/$F$24</f>
        <v>0.10431423052157116</v>
      </c>
      <c r="H18" s="41">
        <v>0</v>
      </c>
      <c r="I18" s="35"/>
      <c r="J18" s="40" t="s">
        <v>78</v>
      </c>
      <c r="K18" s="69">
        <f>SUMPRODUCT(G17:G23,H17:H23)</f>
        <v>2.2086284610431419</v>
      </c>
      <c r="L18" s="63"/>
    </row>
    <row r="19" spans="2:12" x14ac:dyDescent="0.3">
      <c r="B19" s="40">
        <v>2</v>
      </c>
      <c r="C19" s="58">
        <f>$D$2*4</f>
        <v>0.66666666666666663</v>
      </c>
      <c r="D19" s="39">
        <f t="shared" ref="D19:D21" si="5">$F$2</f>
        <v>0.5</v>
      </c>
      <c r="E19" s="39">
        <f t="shared" ref="E19:E23" si="6">C18/D19</f>
        <v>1.6666666666666665</v>
      </c>
      <c r="F19" s="39">
        <f t="shared" ref="F19:F23" si="7">E19*F18</f>
        <v>3.333333333333333</v>
      </c>
      <c r="G19" s="65">
        <f t="shared" si="4"/>
        <v>0.17385705086928524</v>
      </c>
      <c r="H19" s="41">
        <v>1</v>
      </c>
      <c r="I19" s="35"/>
      <c r="J19" s="40" t="s">
        <v>79</v>
      </c>
      <c r="K19" s="69">
        <f>K17-K18</f>
        <v>0.94784288473921441</v>
      </c>
      <c r="L19" s="63"/>
    </row>
    <row r="20" spans="2:12" x14ac:dyDescent="0.3">
      <c r="B20" s="40">
        <v>3</v>
      </c>
      <c r="C20" s="58">
        <f>$D$2*3</f>
        <v>0.5</v>
      </c>
      <c r="D20" s="39">
        <f t="shared" si="5"/>
        <v>0.5</v>
      </c>
      <c r="E20" s="39">
        <f t="shared" si="6"/>
        <v>1.3333333333333333</v>
      </c>
      <c r="F20" s="39">
        <f t="shared" si="7"/>
        <v>4.4444444444444438</v>
      </c>
      <c r="G20" s="65">
        <f t="shared" si="4"/>
        <v>0.23180940115904697</v>
      </c>
      <c r="H20" s="41">
        <v>2</v>
      </c>
      <c r="I20" s="35"/>
      <c r="J20" s="40" t="s">
        <v>80</v>
      </c>
      <c r="K20" s="69">
        <f>SUMPRODUCT(G18:G23,D18:D23)</f>
        <v>0.4739214423696072</v>
      </c>
      <c r="L20" s="63">
        <f>SUMPRODUCT(C17:C22,G17:G22)</f>
        <v>0.4739214423696072</v>
      </c>
    </row>
    <row r="21" spans="2:12" x14ac:dyDescent="0.3">
      <c r="B21" s="40">
        <v>4</v>
      </c>
      <c r="C21" s="58">
        <f>$D$2*2</f>
        <v>0.33333333333333331</v>
      </c>
      <c r="D21" s="39">
        <f t="shared" si="5"/>
        <v>0.5</v>
      </c>
      <c r="E21" s="39">
        <f t="shared" si="6"/>
        <v>1</v>
      </c>
      <c r="F21" s="39">
        <f t="shared" si="7"/>
        <v>4.4444444444444438</v>
      </c>
      <c r="G21" s="65">
        <f t="shared" si="4"/>
        <v>0.23180940115904697</v>
      </c>
      <c r="H21" s="41">
        <v>3</v>
      </c>
      <c r="I21" s="35"/>
      <c r="J21" s="40" t="s">
        <v>81</v>
      </c>
      <c r="K21" s="69">
        <f>K17/K20*60</f>
        <v>399.61956521739125</v>
      </c>
      <c r="L21" s="63"/>
    </row>
    <row r="22" spans="2:12" x14ac:dyDescent="0.3">
      <c r="B22" s="80">
        <v>5</v>
      </c>
      <c r="C22" s="58">
        <f>$D$2</f>
        <v>0.16666666666666666</v>
      </c>
      <c r="D22" s="39">
        <f>$F$2</f>
        <v>0.5</v>
      </c>
      <c r="E22" s="39">
        <f t="shared" si="6"/>
        <v>0.66666666666666663</v>
      </c>
      <c r="F22" s="39">
        <f t="shared" si="7"/>
        <v>2.9629629629629624</v>
      </c>
      <c r="G22" s="65">
        <f t="shared" si="4"/>
        <v>0.15453960077269799</v>
      </c>
      <c r="H22" s="82">
        <v>4</v>
      </c>
      <c r="I22" s="35"/>
      <c r="J22" s="40" t="s">
        <v>82</v>
      </c>
      <c r="K22" s="69">
        <f>K18/K20*60</f>
        <v>279.61956521739125</v>
      </c>
      <c r="L22" s="63"/>
    </row>
    <row r="23" spans="2:12" ht="15" thickBot="1" x14ac:dyDescent="0.35">
      <c r="B23" s="53">
        <v>6</v>
      </c>
      <c r="C23" s="62"/>
      <c r="D23" s="39">
        <f>$F$2</f>
        <v>0.5</v>
      </c>
      <c r="E23" s="39">
        <f t="shared" si="6"/>
        <v>0.33333333333333331</v>
      </c>
      <c r="F23" s="39">
        <f t="shared" si="7"/>
        <v>0.98765432098765404</v>
      </c>
      <c r="G23" s="65">
        <f t="shared" si="4"/>
        <v>5.1513200257565991E-2</v>
      </c>
      <c r="H23" s="55">
        <v>5</v>
      </c>
      <c r="I23" s="35"/>
      <c r="J23" s="53" t="s">
        <v>83</v>
      </c>
      <c r="K23" s="74">
        <f>K21-K22</f>
        <v>120</v>
      </c>
      <c r="L23" s="35"/>
    </row>
    <row r="24" spans="2:12" x14ac:dyDescent="0.3">
      <c r="B24" s="35"/>
      <c r="C24" s="35"/>
      <c r="D24" s="35"/>
      <c r="E24" s="35"/>
      <c r="F24" s="35">
        <f>SUM(F17:F23)</f>
        <v>19.172839506172838</v>
      </c>
      <c r="G24" s="70">
        <f>SUM(G17:G23)</f>
        <v>1</v>
      </c>
      <c r="H24" s="35"/>
    </row>
    <row r="26" spans="2:12" x14ac:dyDescent="0.3">
      <c r="B26" t="s">
        <v>118</v>
      </c>
      <c r="C26" s="1">
        <v>1300</v>
      </c>
    </row>
    <row r="28" spans="2:12" x14ac:dyDescent="0.3">
      <c r="B28" t="s">
        <v>116</v>
      </c>
    </row>
    <row r="29" spans="2:12" x14ac:dyDescent="0.3">
      <c r="B29" t="s">
        <v>117</v>
      </c>
    </row>
    <row r="30" spans="2:12" x14ac:dyDescent="0.3">
      <c r="B30" s="73">
        <f>K4</f>
        <v>2.3301630434782608</v>
      </c>
      <c r="C30" s="37">
        <f>C26</f>
        <v>1300</v>
      </c>
      <c r="D30" s="37">
        <f>B30*C30</f>
        <v>3029.211956521739</v>
      </c>
    </row>
    <row r="32" spans="2:12" x14ac:dyDescent="0.3">
      <c r="B32" t="s">
        <v>121</v>
      </c>
    </row>
    <row r="33" spans="1:4" x14ac:dyDescent="0.3">
      <c r="A33">
        <v>250</v>
      </c>
      <c r="B33" t="s">
        <v>119</v>
      </c>
    </row>
    <row r="34" spans="1:4" x14ac:dyDescent="0.3">
      <c r="B34" s="73">
        <f>K17</f>
        <v>3.1564713457823563</v>
      </c>
      <c r="C34" s="37">
        <f>C26</f>
        <v>1300</v>
      </c>
      <c r="D34" s="37">
        <f>A33+B34*C34</f>
        <v>4353.4127495170633</v>
      </c>
    </row>
    <row r="36" spans="1:4" x14ac:dyDescent="0.3">
      <c r="B36" t="s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6723-AF35-48DF-9BCA-8878AB29805E}">
  <dimension ref="A2:L36"/>
  <sheetViews>
    <sheetView workbookViewId="0">
      <selection sqref="A1:XFD1048576"/>
    </sheetView>
  </sheetViews>
  <sheetFormatPr defaultColWidth="11.5546875" defaultRowHeight="14.4" x14ac:dyDescent="0.3"/>
  <sheetData>
    <row r="2" spans="2:12" ht="15" thickBot="1" x14ac:dyDescent="0.35">
      <c r="B2" s="35"/>
      <c r="C2" s="35" t="s">
        <v>70</v>
      </c>
      <c r="D2" s="35">
        <f>1/48</f>
        <v>2.0833333333333332E-2</v>
      </c>
      <c r="E2" s="35" t="s">
        <v>72</v>
      </c>
      <c r="F2" s="35">
        <f>1/2</f>
        <v>0.5</v>
      </c>
      <c r="G2" s="63"/>
      <c r="H2" s="35"/>
      <c r="I2" s="35"/>
      <c r="J2" s="35"/>
      <c r="K2" s="35"/>
      <c r="L2" s="35"/>
    </row>
    <row r="3" spans="2:12" ht="15" thickBot="1" x14ac:dyDescent="0.35">
      <c r="B3" s="17" t="s">
        <v>41</v>
      </c>
      <c r="C3" s="18" t="s">
        <v>70</v>
      </c>
      <c r="D3" s="18" t="s">
        <v>72</v>
      </c>
      <c r="E3" s="18" t="s">
        <v>105</v>
      </c>
      <c r="F3" s="18" t="s">
        <v>106</v>
      </c>
      <c r="G3" s="64" t="s">
        <v>45</v>
      </c>
      <c r="H3" s="19" t="s">
        <v>86</v>
      </c>
      <c r="I3" s="35"/>
      <c r="J3" s="61" t="s">
        <v>38</v>
      </c>
      <c r="K3" s="68">
        <f>G4</f>
        <v>0.7339186525712238</v>
      </c>
      <c r="L3" s="63"/>
    </row>
    <row r="4" spans="2:12" ht="15" thickTop="1" x14ac:dyDescent="0.3">
      <c r="B4" s="42">
        <v>0</v>
      </c>
      <c r="C4" s="58">
        <f>5*D2</f>
        <v>0.10416666666666666</v>
      </c>
      <c r="D4" s="43"/>
      <c r="E4" s="43"/>
      <c r="F4" s="43">
        <v>1</v>
      </c>
      <c r="G4" s="65">
        <f>F4/$F$10</f>
        <v>0.7339186525712238</v>
      </c>
      <c r="H4" s="44">
        <v>0</v>
      </c>
      <c r="I4" s="35"/>
      <c r="J4" s="40" t="s">
        <v>76</v>
      </c>
      <c r="K4" s="69">
        <f>SUMPRODUCT(B4:B9,G4:G9)</f>
        <v>0.4249537119990443</v>
      </c>
      <c r="L4" s="63"/>
    </row>
    <row r="5" spans="2:12" x14ac:dyDescent="0.3">
      <c r="B5" s="40">
        <v>1</v>
      </c>
      <c r="C5" s="57">
        <f>4*D2</f>
        <v>8.3333333333333329E-2</v>
      </c>
      <c r="D5" s="39">
        <f>1/2</f>
        <v>0.5</v>
      </c>
      <c r="E5" s="39">
        <f>C4/D5</f>
        <v>0.20833333333333331</v>
      </c>
      <c r="F5" s="39">
        <f>E5*F4</f>
        <v>0.20833333333333331</v>
      </c>
      <c r="G5" s="66">
        <f t="shared" ref="G5:G9" si="0">F5/$F$10</f>
        <v>0.15289971928567161</v>
      </c>
      <c r="H5" s="41">
        <v>0</v>
      </c>
      <c r="I5" s="35"/>
      <c r="J5" s="40" t="s">
        <v>78</v>
      </c>
      <c r="K5" s="69">
        <f>SUMPRODUCT(G4:G9,H4:H9)</f>
        <v>0.15887236457026818</v>
      </c>
      <c r="L5" s="63"/>
    </row>
    <row r="6" spans="2:12" x14ac:dyDescent="0.3">
      <c r="B6" s="40">
        <v>2</v>
      </c>
      <c r="C6" s="57">
        <f>3*D2</f>
        <v>6.25E-2</v>
      </c>
      <c r="D6" s="39">
        <f>1/6</f>
        <v>0.16666666666666666</v>
      </c>
      <c r="E6" s="39">
        <f t="shared" ref="E6:E9" si="1">C5/D6</f>
        <v>0.5</v>
      </c>
      <c r="F6" s="39">
        <f t="shared" ref="F6:F9" si="2">E6*F5</f>
        <v>0.10416666666666666</v>
      </c>
      <c r="G6" s="66">
        <f t="shared" si="0"/>
        <v>7.6449859642835807E-2</v>
      </c>
      <c r="H6" s="41">
        <v>1</v>
      </c>
      <c r="I6" s="35"/>
      <c r="J6" s="40" t="s">
        <v>79</v>
      </c>
      <c r="K6" s="69">
        <f>K4-K5</f>
        <v>0.26608134742877609</v>
      </c>
      <c r="L6" s="63"/>
    </row>
    <row r="7" spans="2:12" x14ac:dyDescent="0.3">
      <c r="B7" s="40">
        <v>3</v>
      </c>
      <c r="C7" s="57">
        <f>2*D2</f>
        <v>4.1666666666666664E-2</v>
      </c>
      <c r="D7" s="39">
        <f t="shared" ref="D7:D9" si="3">1/6</f>
        <v>0.16666666666666666</v>
      </c>
      <c r="E7" s="39">
        <f t="shared" si="1"/>
        <v>0.375</v>
      </c>
      <c r="F7" s="39">
        <f t="shared" si="2"/>
        <v>3.90625E-2</v>
      </c>
      <c r="G7" s="66">
        <f t="shared" si="0"/>
        <v>2.8668697366063429E-2</v>
      </c>
      <c r="H7" s="41">
        <v>2</v>
      </c>
      <c r="I7" s="35"/>
      <c r="J7" s="40" t="s">
        <v>80</v>
      </c>
      <c r="K7" s="69">
        <f>SUMPRODUCT(G5:G9,D5:D9)</f>
        <v>9.5313464333353234E-2</v>
      </c>
      <c r="L7" s="63">
        <f>SUMPRODUCT(C4:C8,G4:G8)</f>
        <v>9.5313464333353234E-2</v>
      </c>
    </row>
    <row r="8" spans="2:12" x14ac:dyDescent="0.3">
      <c r="B8" s="40">
        <v>4</v>
      </c>
      <c r="C8" s="57">
        <f>D2</f>
        <v>2.0833333333333332E-2</v>
      </c>
      <c r="D8" s="39">
        <f t="shared" si="3"/>
        <v>0.16666666666666666</v>
      </c>
      <c r="E8" s="39">
        <f t="shared" si="1"/>
        <v>0.25</v>
      </c>
      <c r="F8" s="39">
        <f t="shared" si="2"/>
        <v>9.765625E-3</v>
      </c>
      <c r="G8" s="66">
        <f t="shared" si="0"/>
        <v>7.1671743415158574E-3</v>
      </c>
      <c r="H8" s="41">
        <v>3</v>
      </c>
      <c r="I8" s="35"/>
      <c r="J8" s="40" t="s">
        <v>81</v>
      </c>
      <c r="K8" s="69">
        <f>K4/K7</f>
        <v>4.4584856396866837</v>
      </c>
      <c r="L8" s="63"/>
    </row>
    <row r="9" spans="2:12" ht="15" thickBot="1" x14ac:dyDescent="0.35">
      <c r="B9" s="53">
        <v>5</v>
      </c>
      <c r="C9" s="62"/>
      <c r="D9" s="39">
        <f t="shared" si="3"/>
        <v>0.16666666666666666</v>
      </c>
      <c r="E9" s="54">
        <f t="shared" si="1"/>
        <v>0.125</v>
      </c>
      <c r="F9" s="54">
        <f t="shared" si="2"/>
        <v>1.220703125E-3</v>
      </c>
      <c r="G9" s="67">
        <f t="shared" si="0"/>
        <v>8.9589679268948217E-4</v>
      </c>
      <c r="H9" s="55">
        <v>4</v>
      </c>
      <c r="I9" s="35"/>
      <c r="J9" s="40" t="s">
        <v>82</v>
      </c>
      <c r="K9" s="69">
        <f>K5/K7</f>
        <v>1.6668407310704962</v>
      </c>
      <c r="L9" s="63"/>
    </row>
    <row r="10" spans="2:12" ht="15" thickBot="1" x14ac:dyDescent="0.35">
      <c r="B10" s="35"/>
      <c r="C10" s="35"/>
      <c r="D10" s="35"/>
      <c r="E10" s="35"/>
      <c r="F10" s="35">
        <f>SUM(F4:F9)</f>
        <v>1.362548828125</v>
      </c>
      <c r="G10" s="70">
        <f>SUM(G4:G9)</f>
        <v>1</v>
      </c>
      <c r="H10" s="35"/>
      <c r="I10" s="35"/>
      <c r="J10" s="53" t="s">
        <v>83</v>
      </c>
      <c r="K10" s="55">
        <f>K8-K9</f>
        <v>2.7916449086161874</v>
      </c>
      <c r="L10" s="35"/>
    </row>
    <row r="11" spans="2:12" x14ac:dyDescent="0.3">
      <c r="B11" s="35"/>
      <c r="C11" s="35"/>
      <c r="D11" s="63"/>
      <c r="E11" s="35"/>
      <c r="F11" s="35"/>
      <c r="G11" s="63"/>
      <c r="H11" s="35"/>
      <c r="I11" s="35"/>
      <c r="J11" s="35"/>
      <c r="K11" s="35"/>
      <c r="L11" s="35"/>
    </row>
    <row r="15" spans="2:12" ht="15" thickBot="1" x14ac:dyDescent="0.35"/>
    <row r="16" spans="2:12" ht="15" thickBot="1" x14ac:dyDescent="0.35">
      <c r="B16" s="17" t="s">
        <v>41</v>
      </c>
      <c r="C16" s="18" t="s">
        <v>70</v>
      </c>
      <c r="D16" s="18" t="s">
        <v>72</v>
      </c>
      <c r="E16" s="18" t="s">
        <v>105</v>
      </c>
      <c r="F16" s="18" t="s">
        <v>106</v>
      </c>
      <c r="G16" s="64" t="s">
        <v>45</v>
      </c>
      <c r="H16" s="19" t="s">
        <v>86</v>
      </c>
      <c r="I16" s="35"/>
      <c r="J16" s="61" t="s">
        <v>38</v>
      </c>
      <c r="K16" s="68">
        <f>G17</f>
        <v>0.76222815083697804</v>
      </c>
      <c r="L16" s="63"/>
    </row>
    <row r="17" spans="2:12" ht="15" thickTop="1" x14ac:dyDescent="0.3">
      <c r="B17" s="42">
        <v>0</v>
      </c>
      <c r="C17" s="58">
        <f>$D$2*6</f>
        <v>0.125</v>
      </c>
      <c r="D17" s="43"/>
      <c r="E17" s="43"/>
      <c r="F17" s="43">
        <v>1</v>
      </c>
      <c r="G17" s="65">
        <f>F17/$F$24</f>
        <v>0.76222815083697804</v>
      </c>
      <c r="H17" s="44">
        <v>0</v>
      </c>
      <c r="I17" s="35"/>
      <c r="J17" s="40" t="s">
        <v>76</v>
      </c>
      <c r="K17" s="69">
        <f>SUMPRODUCT(B17:B23,G17:G23)</f>
        <v>0.29347562008747419</v>
      </c>
      <c r="L17" s="63"/>
    </row>
    <row r="18" spans="2:12" x14ac:dyDescent="0.3">
      <c r="B18" s="40">
        <v>1</v>
      </c>
      <c r="C18" s="58">
        <f>$D$2*5</f>
        <v>0.10416666666666666</v>
      </c>
      <c r="D18" s="39">
        <f>$F$2</f>
        <v>0.5</v>
      </c>
      <c r="E18" s="39">
        <f>C17/D18</f>
        <v>0.25</v>
      </c>
      <c r="F18" s="39">
        <f>E18*F17</f>
        <v>0.25</v>
      </c>
      <c r="G18" s="65">
        <f t="shared" ref="G18:G23" si="4">F18/$F$24</f>
        <v>0.19055703770924451</v>
      </c>
      <c r="H18" s="41">
        <v>0</v>
      </c>
      <c r="I18" s="35"/>
      <c r="J18" s="40" t="s">
        <v>78</v>
      </c>
      <c r="K18" s="69">
        <f>SUMPRODUCT(G17:G23,H17:H23)</f>
        <v>5.5703770924452278E-2</v>
      </c>
      <c r="L18" s="63"/>
    </row>
    <row r="19" spans="2:12" x14ac:dyDescent="0.3">
      <c r="B19" s="40">
        <v>2</v>
      </c>
      <c r="C19" s="58">
        <f>$D$2*4</f>
        <v>8.3333333333333329E-2</v>
      </c>
      <c r="D19" s="39">
        <f t="shared" ref="D19:D21" si="5">$F$2</f>
        <v>0.5</v>
      </c>
      <c r="E19" s="39">
        <f t="shared" ref="E19:E23" si="6">C18/D19</f>
        <v>0.20833333333333331</v>
      </c>
      <c r="F19" s="39">
        <f t="shared" ref="F19:F23" si="7">E19*F18</f>
        <v>5.2083333333333329E-2</v>
      </c>
      <c r="G19" s="65">
        <f t="shared" si="4"/>
        <v>3.9699382856092605E-2</v>
      </c>
      <c r="H19" s="41">
        <v>1</v>
      </c>
      <c r="I19" s="35"/>
      <c r="J19" s="40" t="s">
        <v>79</v>
      </c>
      <c r="K19" s="69">
        <f>K17-K18</f>
        <v>0.23777184916302191</v>
      </c>
      <c r="L19" s="63"/>
    </row>
    <row r="20" spans="2:12" x14ac:dyDescent="0.3">
      <c r="B20" s="40">
        <v>3</v>
      </c>
      <c r="C20" s="58">
        <f>$D$2*3</f>
        <v>6.25E-2</v>
      </c>
      <c r="D20" s="39">
        <f t="shared" si="5"/>
        <v>0.5</v>
      </c>
      <c r="E20" s="39">
        <f t="shared" si="6"/>
        <v>0.16666666666666666</v>
      </c>
      <c r="F20" s="39">
        <f t="shared" si="7"/>
        <v>8.6805555555555542E-3</v>
      </c>
      <c r="G20" s="65">
        <f t="shared" si="4"/>
        <v>6.6165638093487666E-3</v>
      </c>
      <c r="H20" s="41">
        <v>2</v>
      </c>
      <c r="I20" s="35"/>
      <c r="J20" s="40" t="s">
        <v>80</v>
      </c>
      <c r="K20" s="69">
        <f>SUMPRODUCT(G18:G23,D18:D23)</f>
        <v>0.11888592458151095</v>
      </c>
      <c r="L20" s="63">
        <f>SUMPRODUCT(C17:C22,G17:G22)</f>
        <v>0.11888592458151095</v>
      </c>
    </row>
    <row r="21" spans="2:12" x14ac:dyDescent="0.3">
      <c r="B21" s="40">
        <v>4</v>
      </c>
      <c r="C21" s="58">
        <f>$D$2*2</f>
        <v>4.1666666666666664E-2</v>
      </c>
      <c r="D21" s="39">
        <f t="shared" si="5"/>
        <v>0.5</v>
      </c>
      <c r="E21" s="39">
        <f t="shared" si="6"/>
        <v>0.125</v>
      </c>
      <c r="F21" s="39">
        <f t="shared" si="7"/>
        <v>1.0850694444444443E-3</v>
      </c>
      <c r="G21" s="65">
        <f t="shared" si="4"/>
        <v>8.2707047616859583E-4</v>
      </c>
      <c r="H21" s="41">
        <v>3</v>
      </c>
      <c r="I21" s="35"/>
      <c r="J21" s="40" t="s">
        <v>81</v>
      </c>
      <c r="K21" s="69">
        <f>K17/K20*60</f>
        <v>148.11288440773851</v>
      </c>
      <c r="L21" s="63"/>
    </row>
    <row r="22" spans="2:12" x14ac:dyDescent="0.3">
      <c r="B22" s="80">
        <v>5</v>
      </c>
      <c r="C22" s="58">
        <f>$D$2</f>
        <v>2.0833333333333332E-2</v>
      </c>
      <c r="D22" s="39">
        <f>$F$2</f>
        <v>0.5</v>
      </c>
      <c r="E22" s="39">
        <f t="shared" si="6"/>
        <v>8.3333333333333329E-2</v>
      </c>
      <c r="F22" s="39">
        <f t="shared" si="7"/>
        <v>9.0422453703703685E-5</v>
      </c>
      <c r="G22" s="65">
        <f t="shared" si="4"/>
        <v>6.8922539680716323E-5</v>
      </c>
      <c r="H22" s="82">
        <v>4</v>
      </c>
      <c r="I22" s="35"/>
      <c r="J22" s="40" t="s">
        <v>82</v>
      </c>
      <c r="K22" s="69">
        <f>K18/K20*60</f>
        <v>28.11288440773852</v>
      </c>
      <c r="L22" s="63"/>
    </row>
    <row r="23" spans="2:12" ht="15" thickBot="1" x14ac:dyDescent="0.35">
      <c r="B23" s="53">
        <v>6</v>
      </c>
      <c r="C23" s="62"/>
      <c r="D23" s="39">
        <f>$F$2</f>
        <v>0.5</v>
      </c>
      <c r="E23" s="39">
        <f t="shared" si="6"/>
        <v>4.1666666666666664E-2</v>
      </c>
      <c r="F23" s="39">
        <f t="shared" si="7"/>
        <v>3.7676022376543199E-6</v>
      </c>
      <c r="G23" s="65">
        <f t="shared" si="4"/>
        <v>2.8717724866965132E-6</v>
      </c>
      <c r="H23" s="55">
        <v>5</v>
      </c>
      <c r="I23" s="35"/>
      <c r="J23" s="53" t="s">
        <v>83</v>
      </c>
      <c r="K23" s="74">
        <f>K21-K22</f>
        <v>119.99999999999999</v>
      </c>
      <c r="L23" s="35"/>
    </row>
    <row r="24" spans="2:12" x14ac:dyDescent="0.3">
      <c r="B24" s="35"/>
      <c r="C24" s="35"/>
      <c r="D24" s="35"/>
      <c r="E24" s="35"/>
      <c r="F24" s="35">
        <f>SUM(F17:F23)</f>
        <v>1.3119431483892747</v>
      </c>
      <c r="G24" s="70">
        <f>SUM(G17:G23)</f>
        <v>0.99999999999999989</v>
      </c>
      <c r="H24" s="35"/>
    </row>
    <row r="26" spans="2:12" x14ac:dyDescent="0.3">
      <c r="B26" t="s">
        <v>118</v>
      </c>
      <c r="C26" s="1">
        <v>1300</v>
      </c>
    </row>
    <row r="28" spans="2:12" x14ac:dyDescent="0.3">
      <c r="B28" t="s">
        <v>116</v>
      </c>
    </row>
    <row r="29" spans="2:12" x14ac:dyDescent="0.3">
      <c r="B29" t="s">
        <v>117</v>
      </c>
    </row>
    <row r="30" spans="2:12" x14ac:dyDescent="0.3">
      <c r="B30" s="73">
        <f>K4</f>
        <v>0.4249537119990443</v>
      </c>
      <c r="C30" s="37">
        <f>C26</f>
        <v>1300</v>
      </c>
      <c r="D30" s="37">
        <f>B30*C30</f>
        <v>552.43982559875758</v>
      </c>
    </row>
    <row r="32" spans="2:12" x14ac:dyDescent="0.3">
      <c r="B32" t="s">
        <v>121</v>
      </c>
    </row>
    <row r="33" spans="1:4" x14ac:dyDescent="0.3">
      <c r="A33">
        <v>250</v>
      </c>
      <c r="B33" t="s">
        <v>119</v>
      </c>
    </row>
    <row r="34" spans="1:4" x14ac:dyDescent="0.3">
      <c r="B34" s="73">
        <f>K17</f>
        <v>0.29347562008747419</v>
      </c>
      <c r="C34" s="37">
        <f>C26</f>
        <v>1300</v>
      </c>
      <c r="D34" s="37">
        <f>A33+B34*C34</f>
        <v>631.51830611371645</v>
      </c>
    </row>
    <row r="36" spans="1:4" x14ac:dyDescent="0.3">
      <c r="B36" t="s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F5DF-C39B-44B3-8641-155E9DD31831}">
  <dimension ref="B1:L26"/>
  <sheetViews>
    <sheetView zoomScale="115" zoomScaleNormal="115" workbookViewId="0">
      <selection activeCell="C16" sqref="C16"/>
    </sheetView>
  </sheetViews>
  <sheetFormatPr defaultColWidth="11.5546875" defaultRowHeight="14.4" x14ac:dyDescent="0.3"/>
  <cols>
    <col min="2" max="2" width="12.88671875" bestFit="1" customWidth="1"/>
    <col min="5" max="5" width="11.88671875" bestFit="1" customWidth="1"/>
  </cols>
  <sheetData>
    <row r="1" spans="2:12" ht="15" thickBot="1" x14ac:dyDescent="0.35">
      <c r="B1" s="35"/>
      <c r="C1" s="35"/>
      <c r="D1" s="35"/>
      <c r="E1" s="35"/>
      <c r="F1" s="35"/>
      <c r="G1" s="63"/>
      <c r="H1" s="35"/>
      <c r="I1" s="35"/>
      <c r="J1" s="35"/>
      <c r="K1" s="35"/>
      <c r="L1" s="35"/>
    </row>
    <row r="2" spans="2:12" ht="15" thickBot="1" x14ac:dyDescent="0.35">
      <c r="B2" s="17" t="s">
        <v>41</v>
      </c>
      <c r="C2" s="18" t="s">
        <v>70</v>
      </c>
      <c r="D2" s="18" t="s">
        <v>72</v>
      </c>
      <c r="E2" s="18" t="s">
        <v>105</v>
      </c>
      <c r="F2" s="18" t="s">
        <v>106</v>
      </c>
      <c r="G2" s="64" t="s">
        <v>45</v>
      </c>
      <c r="H2" s="19" t="s">
        <v>86</v>
      </c>
      <c r="I2" s="35"/>
      <c r="J2" s="61" t="s">
        <v>38</v>
      </c>
      <c r="K2" s="68">
        <f>G3</f>
        <v>0.73206442166910679</v>
      </c>
      <c r="L2" s="63"/>
    </row>
    <row r="3" spans="2:12" ht="15" thickTop="1" x14ac:dyDescent="0.3">
      <c r="B3" s="42">
        <v>0</v>
      </c>
      <c r="C3" s="58">
        <f>3/10</f>
        <v>0.3</v>
      </c>
      <c r="D3" s="43"/>
      <c r="E3" s="43"/>
      <c r="F3" s="43">
        <v>1</v>
      </c>
      <c r="G3" s="65">
        <f>F3/$F$7</f>
        <v>0.73206442166910679</v>
      </c>
      <c r="H3" s="44">
        <v>0</v>
      </c>
      <c r="I3" s="35"/>
      <c r="J3" s="40" t="s">
        <v>76</v>
      </c>
      <c r="K3" s="69">
        <f>SUMPRODUCT(B3:B6,G3:G6)</f>
        <v>0.3206442166910688</v>
      </c>
      <c r="L3" s="63"/>
    </row>
    <row r="4" spans="2:12" x14ac:dyDescent="0.3">
      <c r="B4" s="40">
        <v>1</v>
      </c>
      <c r="C4" s="57">
        <f>2/10</f>
        <v>0.2</v>
      </c>
      <c r="D4" s="39">
        <v>1</v>
      </c>
      <c r="E4" s="39">
        <f>C3/D4</f>
        <v>0.3</v>
      </c>
      <c r="F4" s="39">
        <f>E4*F3</f>
        <v>0.3</v>
      </c>
      <c r="G4" s="65">
        <f>F4/$F$7</f>
        <v>0.21961932650073204</v>
      </c>
      <c r="H4" s="41">
        <v>0</v>
      </c>
      <c r="I4" s="35"/>
      <c r="J4" s="40" t="s">
        <v>78</v>
      </c>
      <c r="K4" s="69">
        <f>SUMPRODUCT(G3:G6,H3:H6)</f>
        <v>5.270863836017569E-2</v>
      </c>
      <c r="L4" s="63"/>
    </row>
    <row r="5" spans="2:12" x14ac:dyDescent="0.3">
      <c r="B5" s="40">
        <v>2</v>
      </c>
      <c r="C5" s="57">
        <f>1/10</f>
        <v>0.1</v>
      </c>
      <c r="D5" s="39">
        <v>1</v>
      </c>
      <c r="E5" s="39">
        <f>C4/D5</f>
        <v>0.2</v>
      </c>
      <c r="F5" s="39">
        <f>E5*F4</f>
        <v>0.06</v>
      </c>
      <c r="G5" s="65">
        <f>F5/$F$7</f>
        <v>4.3923865300146407E-2</v>
      </c>
      <c r="H5" s="41">
        <v>1</v>
      </c>
      <c r="I5" s="35"/>
      <c r="J5" s="40" t="s">
        <v>79</v>
      </c>
      <c r="K5" s="69">
        <f>K3-K4</f>
        <v>0.2679355783308931</v>
      </c>
      <c r="L5" s="63"/>
    </row>
    <row r="6" spans="2:12" ht="15" thickBot="1" x14ac:dyDescent="0.35">
      <c r="B6" s="53">
        <v>3</v>
      </c>
      <c r="C6" s="62"/>
      <c r="D6" s="54">
        <v>1</v>
      </c>
      <c r="E6" s="54">
        <f>C5/D6</f>
        <v>0.1</v>
      </c>
      <c r="F6" s="54">
        <f>E6*F5</f>
        <v>6.0000000000000001E-3</v>
      </c>
      <c r="G6" s="72">
        <f>F6/$F$7</f>
        <v>4.3923865300146414E-3</v>
      </c>
      <c r="H6" s="55">
        <v>2</v>
      </c>
      <c r="I6" s="35"/>
      <c r="J6" s="40" t="s">
        <v>80</v>
      </c>
      <c r="K6" s="69">
        <f>SUMPRODUCT(G4:G6,D4:D6)</f>
        <v>0.2679355783308931</v>
      </c>
      <c r="L6" s="63">
        <f>SUMPRODUCT(C3:C6,G3:G6)</f>
        <v>0.2679355783308931</v>
      </c>
    </row>
    <row r="7" spans="2:12" x14ac:dyDescent="0.3">
      <c r="B7" s="35"/>
      <c r="C7" s="35"/>
      <c r="D7" s="35"/>
      <c r="E7" s="35"/>
      <c r="F7" s="35">
        <f>SUM(F3:F6)</f>
        <v>1.3660000000000001</v>
      </c>
      <c r="G7" s="70">
        <f>SUM(G3:G6)</f>
        <v>0.99999999999999978</v>
      </c>
      <c r="H7" s="35"/>
      <c r="I7" s="35"/>
      <c r="J7" s="40" t="s">
        <v>81</v>
      </c>
      <c r="K7" s="69">
        <f>K3/K6*60</f>
        <v>71.803278688524586</v>
      </c>
      <c r="L7" s="63"/>
    </row>
    <row r="8" spans="2:12" x14ac:dyDescent="0.3">
      <c r="I8" s="35"/>
      <c r="J8" s="40" t="s">
        <v>82</v>
      </c>
      <c r="K8" s="69">
        <f>K4/K6*60</f>
        <v>11.803278688524589</v>
      </c>
      <c r="L8" s="63"/>
    </row>
    <row r="9" spans="2:12" ht="15" thickBot="1" x14ac:dyDescent="0.35">
      <c r="I9" s="35"/>
      <c r="J9" s="53" t="s">
        <v>83</v>
      </c>
      <c r="K9" s="55">
        <f>K7-K8</f>
        <v>60</v>
      </c>
      <c r="L9" s="35"/>
    </row>
    <row r="11" spans="2:12" ht="15" thickBot="1" x14ac:dyDescent="0.35"/>
    <row r="12" spans="2:12" ht="15" thickBot="1" x14ac:dyDescent="0.35">
      <c r="B12" s="17" t="s">
        <v>41</v>
      </c>
      <c r="C12" s="18" t="s">
        <v>70</v>
      </c>
      <c r="D12" s="18" t="s">
        <v>72</v>
      </c>
      <c r="E12" s="18" t="s">
        <v>105</v>
      </c>
      <c r="F12" s="18" t="s">
        <v>106</v>
      </c>
      <c r="G12" s="64" t="s">
        <v>45</v>
      </c>
      <c r="H12" s="19" t="s">
        <v>86</v>
      </c>
      <c r="I12" s="35"/>
      <c r="J12" s="61" t="s">
        <v>38</v>
      </c>
      <c r="K12" s="68">
        <f>G13</f>
        <v>0.81403762662807522</v>
      </c>
      <c r="L12" s="63"/>
    </row>
    <row r="13" spans="2:12" ht="15" thickTop="1" x14ac:dyDescent="0.3">
      <c r="B13" s="42">
        <v>0</v>
      </c>
      <c r="C13" s="58">
        <f>3/10</f>
        <v>0.3</v>
      </c>
      <c r="D13" s="43"/>
      <c r="E13" s="43"/>
      <c r="F13" s="43">
        <v>1</v>
      </c>
      <c r="G13" s="65">
        <f>F13/$F$17</f>
        <v>0.81403762662807522</v>
      </c>
      <c r="H13" s="44">
        <v>0</v>
      </c>
      <c r="I13" s="35"/>
      <c r="J13" s="40" t="s">
        <v>76</v>
      </c>
      <c r="K13" s="69">
        <f>SUMPRODUCT(B13:B16,G13:G16)</f>
        <v>0.21056439942112878</v>
      </c>
      <c r="L13" s="63"/>
    </row>
    <row r="14" spans="2:12" x14ac:dyDescent="0.3">
      <c r="B14" s="40">
        <v>1</v>
      </c>
      <c r="C14" s="57">
        <f>2/10</f>
        <v>0.2</v>
      </c>
      <c r="D14" s="39">
        <v>1.5</v>
      </c>
      <c r="E14" s="39">
        <f>C13/D14</f>
        <v>0.19999999999999998</v>
      </c>
      <c r="F14" s="39">
        <f>E14*F13</f>
        <v>0.19999999999999998</v>
      </c>
      <c r="G14" s="65">
        <f t="shared" ref="G14:G16" si="0">F14/$F$17</f>
        <v>0.16280752532561504</v>
      </c>
      <c r="H14" s="41">
        <v>0</v>
      </c>
      <c r="I14" s="35"/>
      <c r="J14" s="40" t="s">
        <v>78</v>
      </c>
      <c r="K14" s="69">
        <f>SUMPRODUCT(G13:G16,H13:H16)</f>
        <v>1.4471780028943559E-3</v>
      </c>
      <c r="L14" s="63"/>
    </row>
    <row r="15" spans="2:12" x14ac:dyDescent="0.3">
      <c r="B15" s="40">
        <v>2</v>
      </c>
      <c r="C15" s="57">
        <f>1/10</f>
        <v>0.1</v>
      </c>
      <c r="D15" s="39">
        <v>1.5</v>
      </c>
      <c r="E15" s="39">
        <f>C14/D15</f>
        <v>0.13333333333333333</v>
      </c>
      <c r="F15" s="39">
        <f>E15*F14</f>
        <v>2.6666666666666665E-2</v>
      </c>
      <c r="G15" s="65">
        <f t="shared" si="0"/>
        <v>2.1707670043415339E-2</v>
      </c>
      <c r="H15" s="41">
        <v>0</v>
      </c>
      <c r="I15" s="35"/>
      <c r="J15" s="40" t="s">
        <v>79</v>
      </c>
      <c r="K15" s="69">
        <f>K13-K14</f>
        <v>0.20911722141823444</v>
      </c>
      <c r="L15" s="63"/>
    </row>
    <row r="16" spans="2:12" ht="15" thickBot="1" x14ac:dyDescent="0.35">
      <c r="B16" s="53">
        <v>3</v>
      </c>
      <c r="C16" s="62"/>
      <c r="D16" s="54">
        <v>1.5</v>
      </c>
      <c r="E16" s="54">
        <f>C15/D16</f>
        <v>6.6666666666666666E-2</v>
      </c>
      <c r="F16" s="54">
        <f>E16*F15</f>
        <v>1.7777777777777776E-3</v>
      </c>
      <c r="G16" s="72">
        <f t="shared" si="0"/>
        <v>1.4471780028943559E-3</v>
      </c>
      <c r="H16" s="55">
        <v>1</v>
      </c>
      <c r="I16" s="35"/>
      <c r="J16" s="40" t="s">
        <v>80</v>
      </c>
      <c r="K16" s="69">
        <f>SUMPRODUCT(G14:G16,D14:D16)</f>
        <v>0.27894356005788712</v>
      </c>
      <c r="L16" s="63">
        <f>SUMPRODUCT(C13:C16,G13:G16)</f>
        <v>0.27894356005788712</v>
      </c>
    </row>
    <row r="17" spans="2:12" x14ac:dyDescent="0.3">
      <c r="B17" s="35"/>
      <c r="C17" s="35"/>
      <c r="D17" s="35"/>
      <c r="E17" s="35"/>
      <c r="F17" s="35">
        <f>SUM(F13:F16)</f>
        <v>1.2284444444444444</v>
      </c>
      <c r="G17" s="70">
        <f>SUM(G13:G16)</f>
        <v>1</v>
      </c>
      <c r="H17" s="35"/>
      <c r="I17" s="35"/>
      <c r="J17" s="40" t="s">
        <v>81</v>
      </c>
      <c r="K17" s="69">
        <f>K13/K16*60</f>
        <v>45.291828793774314</v>
      </c>
      <c r="L17" s="63"/>
    </row>
    <row r="18" spans="2:12" x14ac:dyDescent="0.3">
      <c r="I18" s="35"/>
      <c r="J18" s="40" t="s">
        <v>82</v>
      </c>
      <c r="K18" s="69">
        <f>K14/K16*60</f>
        <v>0.31128404669260701</v>
      </c>
      <c r="L18" s="63"/>
    </row>
    <row r="19" spans="2:12" ht="15" thickBot="1" x14ac:dyDescent="0.35">
      <c r="I19" s="35"/>
      <c r="J19" s="53" t="s">
        <v>83</v>
      </c>
      <c r="K19" s="55">
        <f>K17-K18</f>
        <v>44.980544747081709</v>
      </c>
      <c r="L19" s="35"/>
    </row>
    <row r="20" spans="2:12" x14ac:dyDescent="0.3">
      <c r="B20" t="s">
        <v>122</v>
      </c>
    </row>
    <row r="21" spans="2:12" x14ac:dyDescent="0.3">
      <c r="B21" t="s">
        <v>123</v>
      </c>
    </row>
    <row r="22" spans="2:12" x14ac:dyDescent="0.3">
      <c r="B22" s="1">
        <f>125 + K3*600</f>
        <v>317.38653001464127</v>
      </c>
      <c r="D22" t="s">
        <v>126</v>
      </c>
    </row>
    <row r="24" spans="2:12" x14ac:dyDescent="0.3">
      <c r="B24" t="s">
        <v>124</v>
      </c>
    </row>
    <row r="25" spans="2:12" x14ac:dyDescent="0.3">
      <c r="B25" t="s">
        <v>125</v>
      </c>
    </row>
    <row r="26" spans="2:12" x14ac:dyDescent="0.3">
      <c r="B26" s="1">
        <f>250+K13*600</f>
        <v>376.33863965267727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B1EF-73A3-42AB-AD37-EDF144C66ED7}">
  <dimension ref="B2:M24"/>
  <sheetViews>
    <sheetView zoomScale="145" zoomScaleNormal="145" workbookViewId="0">
      <selection activeCell="C5" sqref="C5"/>
    </sheetView>
  </sheetViews>
  <sheetFormatPr defaultColWidth="11.5546875" defaultRowHeight="14.4" x14ac:dyDescent="0.3"/>
  <cols>
    <col min="5" max="5" width="11.88671875" bestFit="1" customWidth="1"/>
    <col min="7" max="7" width="12.33203125" bestFit="1" customWidth="1"/>
  </cols>
  <sheetData>
    <row r="2" spans="2:13" x14ac:dyDescent="0.3">
      <c r="C2" t="s">
        <v>70</v>
      </c>
      <c r="D2">
        <v>6</v>
      </c>
      <c r="E2" t="s">
        <v>42</v>
      </c>
      <c r="F2">
        <v>3</v>
      </c>
      <c r="G2" t="s">
        <v>127</v>
      </c>
      <c r="H2">
        <v>4</v>
      </c>
    </row>
    <row r="3" spans="2:13" ht="15" thickBot="1" x14ac:dyDescent="0.35">
      <c r="B3" s="35"/>
      <c r="C3" s="35"/>
      <c r="D3" s="35"/>
      <c r="E3" s="35"/>
      <c r="F3" s="35"/>
      <c r="G3" s="63"/>
      <c r="H3" s="35"/>
      <c r="I3" s="35"/>
      <c r="J3" s="35"/>
      <c r="K3" s="35"/>
      <c r="L3" s="35"/>
    </row>
    <row r="4" spans="2:13" ht="15" thickBot="1" x14ac:dyDescent="0.35">
      <c r="B4" s="17" t="s">
        <v>41</v>
      </c>
      <c r="C4" s="18" t="s">
        <v>70</v>
      </c>
      <c r="D4" s="18" t="s">
        <v>72</v>
      </c>
      <c r="E4" s="18" t="s">
        <v>105</v>
      </c>
      <c r="F4" s="18" t="s">
        <v>106</v>
      </c>
      <c r="G4" s="64" t="s">
        <v>45</v>
      </c>
      <c r="H4" s="19" t="s">
        <v>86</v>
      </c>
      <c r="I4" s="35"/>
      <c r="J4" s="61" t="s">
        <v>38</v>
      </c>
      <c r="K4" s="68">
        <f>G5</f>
        <v>1.2345679012345678E-2</v>
      </c>
      <c r="L4" s="63"/>
      <c r="M4">
        <f>K5/H2</f>
        <v>0.66666666666666663</v>
      </c>
    </row>
    <row r="5" spans="2:13" ht="15" thickTop="1" x14ac:dyDescent="0.3">
      <c r="B5" s="42">
        <v>0</v>
      </c>
      <c r="C5" s="58">
        <f>4*$D$2</f>
        <v>24</v>
      </c>
      <c r="D5" s="43"/>
      <c r="E5" s="43"/>
      <c r="F5" s="43">
        <v>1</v>
      </c>
      <c r="G5" s="65">
        <f>F5/$F$10</f>
        <v>1.2345679012345678E-2</v>
      </c>
      <c r="H5" s="44">
        <v>0</v>
      </c>
      <c r="I5" s="35"/>
      <c r="J5" s="40" t="s">
        <v>76</v>
      </c>
      <c r="K5" s="69">
        <f>SUMPRODUCT(B5:B9,G5:G9)</f>
        <v>2.6666666666666665</v>
      </c>
      <c r="L5" s="63"/>
    </row>
    <row r="6" spans="2:13" x14ac:dyDescent="0.3">
      <c r="B6" s="40">
        <v>1</v>
      </c>
      <c r="C6" s="57">
        <f>3*$D$2</f>
        <v>18</v>
      </c>
      <c r="D6" s="39">
        <f>1*$F$2</f>
        <v>3</v>
      </c>
      <c r="E6" s="39">
        <f>C5/D6</f>
        <v>8</v>
      </c>
      <c r="F6" s="39">
        <f>E6*F5</f>
        <v>8</v>
      </c>
      <c r="G6" s="66">
        <f t="shared" ref="G6:G9" si="0">F6/$F$10</f>
        <v>9.8765432098765427E-2</v>
      </c>
      <c r="H6" s="44">
        <v>0</v>
      </c>
      <c r="I6" s="35"/>
      <c r="J6" s="40" t="s">
        <v>78</v>
      </c>
      <c r="K6" s="69">
        <f>SUMPRODUCT(G5:G9,H5:H9)</f>
        <v>0</v>
      </c>
      <c r="L6" s="63"/>
    </row>
    <row r="7" spans="2:13" x14ac:dyDescent="0.3">
      <c r="B7" s="40">
        <v>2</v>
      </c>
      <c r="C7" s="57">
        <f>2*$D$2</f>
        <v>12</v>
      </c>
      <c r="D7" s="39">
        <f>2*$F$2</f>
        <v>6</v>
      </c>
      <c r="E7" s="39">
        <f>C6/D7</f>
        <v>3</v>
      </c>
      <c r="F7" s="39">
        <f>E7*F6</f>
        <v>24</v>
      </c>
      <c r="G7" s="66">
        <f t="shared" si="0"/>
        <v>0.29629629629629628</v>
      </c>
      <c r="H7" s="44">
        <v>0</v>
      </c>
      <c r="I7" s="35"/>
      <c r="J7" s="40" t="s">
        <v>79</v>
      </c>
      <c r="K7" s="69">
        <f>K5-K6</f>
        <v>2.6666666666666665</v>
      </c>
      <c r="L7" s="63"/>
    </row>
    <row r="8" spans="2:13" x14ac:dyDescent="0.3">
      <c r="B8" s="40">
        <v>3</v>
      </c>
      <c r="C8" s="57">
        <f>1*$D$2</f>
        <v>6</v>
      </c>
      <c r="D8" s="39">
        <f>3*$F$2</f>
        <v>9</v>
      </c>
      <c r="E8" s="66">
        <f>C7/D8</f>
        <v>1.3333333333333333</v>
      </c>
      <c r="F8" s="39">
        <f>E8*F7</f>
        <v>32</v>
      </c>
      <c r="G8" s="66">
        <f t="shared" si="0"/>
        <v>0.39506172839506171</v>
      </c>
      <c r="H8" s="44">
        <v>0</v>
      </c>
      <c r="I8" s="35"/>
      <c r="J8" s="40" t="s">
        <v>80</v>
      </c>
      <c r="K8" s="69">
        <f>SUMPRODUCT(G6:G9,D6:D9)</f>
        <v>8</v>
      </c>
      <c r="L8" s="63">
        <f>SUMPRODUCT(C5:C9,G5:G9)</f>
        <v>8</v>
      </c>
    </row>
    <row r="9" spans="2:13" ht="15" thickBot="1" x14ac:dyDescent="0.35">
      <c r="B9" s="53">
        <v>4</v>
      </c>
      <c r="C9" s="62"/>
      <c r="D9" s="54">
        <f>4*$F$2</f>
        <v>12</v>
      </c>
      <c r="E9" s="54">
        <f>C8/D9</f>
        <v>0.5</v>
      </c>
      <c r="F9" s="54">
        <f>E9*F8</f>
        <v>16</v>
      </c>
      <c r="G9" s="67">
        <f t="shared" si="0"/>
        <v>0.19753086419753085</v>
      </c>
      <c r="H9" s="75">
        <v>0</v>
      </c>
      <c r="I9" s="35"/>
      <c r="J9" s="40" t="s">
        <v>81</v>
      </c>
      <c r="K9" s="69">
        <f>K5/K8*60</f>
        <v>20</v>
      </c>
      <c r="L9" s="63"/>
    </row>
    <row r="10" spans="2:13" x14ac:dyDescent="0.3">
      <c r="F10" s="35">
        <f>SUM(F5:F9)</f>
        <v>81</v>
      </c>
      <c r="G10" s="35">
        <f>SUM(G5:G9)</f>
        <v>1</v>
      </c>
      <c r="I10" s="35"/>
      <c r="J10" s="40" t="s">
        <v>82</v>
      </c>
      <c r="K10" s="69">
        <f>K6/K8*60</f>
        <v>0</v>
      </c>
      <c r="L10" s="63"/>
    </row>
    <row r="11" spans="2:13" ht="15" thickBot="1" x14ac:dyDescent="0.35">
      <c r="I11" s="35"/>
      <c r="J11" s="53" t="s">
        <v>83</v>
      </c>
      <c r="K11" s="74">
        <f>K9-K10</f>
        <v>20</v>
      </c>
      <c r="L11" s="35"/>
    </row>
    <row r="15" spans="2:13" x14ac:dyDescent="0.3">
      <c r="C15" t="s">
        <v>70</v>
      </c>
      <c r="D15">
        <v>6</v>
      </c>
      <c r="E15" t="s">
        <v>42</v>
      </c>
      <c r="F15">
        <v>3</v>
      </c>
      <c r="G15" t="s">
        <v>127</v>
      </c>
      <c r="H15">
        <v>5</v>
      </c>
    </row>
    <row r="16" spans="2:13" ht="15" thickBot="1" x14ac:dyDescent="0.35">
      <c r="B16" s="35"/>
      <c r="C16" s="35"/>
      <c r="D16" s="35"/>
      <c r="E16" s="35"/>
      <c r="F16" s="35"/>
      <c r="G16" s="63"/>
      <c r="H16" s="35"/>
      <c r="I16" s="35"/>
      <c r="J16" s="35"/>
      <c r="K16" s="35"/>
      <c r="L16" s="35"/>
    </row>
    <row r="17" spans="2:13" ht="15" thickBot="1" x14ac:dyDescent="0.35">
      <c r="B17" s="17" t="s">
        <v>41</v>
      </c>
      <c r="C17" s="18" t="s">
        <v>70</v>
      </c>
      <c r="D17" s="18" t="s">
        <v>72</v>
      </c>
      <c r="E17" s="18" t="s">
        <v>105</v>
      </c>
      <c r="F17" s="18" t="s">
        <v>106</v>
      </c>
      <c r="G17" s="64" t="s">
        <v>45</v>
      </c>
      <c r="H17" s="19" t="s">
        <v>86</v>
      </c>
      <c r="I17" s="35"/>
      <c r="J17" s="61" t="s">
        <v>38</v>
      </c>
      <c r="K17" s="68">
        <f>G18</f>
        <v>4.11522633744856E-3</v>
      </c>
      <c r="L17" s="63"/>
      <c r="M17">
        <f>K18/H15</f>
        <v>0.66666666666666674</v>
      </c>
    </row>
    <row r="18" spans="2:13" ht="15" thickTop="1" x14ac:dyDescent="0.3">
      <c r="B18" s="42">
        <v>0</v>
      </c>
      <c r="C18" s="76">
        <f>5*D15</f>
        <v>30</v>
      </c>
      <c r="D18" s="43"/>
      <c r="E18" s="43"/>
      <c r="F18" s="43">
        <v>1</v>
      </c>
      <c r="G18" s="65">
        <f>F18/$F$24</f>
        <v>4.11522633744856E-3</v>
      </c>
      <c r="H18" s="44">
        <v>0</v>
      </c>
      <c r="I18" s="35"/>
      <c r="J18" s="40" t="s">
        <v>76</v>
      </c>
      <c r="K18" s="69">
        <f>SUMPRODUCT(B18:B23,G18:G23)</f>
        <v>3.3333333333333335</v>
      </c>
      <c r="L18" s="63"/>
    </row>
    <row r="19" spans="2:13" x14ac:dyDescent="0.3">
      <c r="B19" s="40">
        <v>1</v>
      </c>
      <c r="C19" s="57">
        <f>4*$D$2</f>
        <v>24</v>
      </c>
      <c r="D19" s="39">
        <f>1*$F$2</f>
        <v>3</v>
      </c>
      <c r="E19" s="39">
        <f>C18/D19</f>
        <v>10</v>
      </c>
      <c r="F19" s="39">
        <f>E19*F18</f>
        <v>10</v>
      </c>
      <c r="G19" s="66">
        <f t="shared" ref="G19:G23" si="1">F19/$F$24</f>
        <v>4.1152263374485597E-2</v>
      </c>
      <c r="H19" s="41">
        <v>0</v>
      </c>
      <c r="I19" s="35"/>
      <c r="J19" s="40" t="s">
        <v>78</v>
      </c>
      <c r="K19" s="69">
        <f>SUMPRODUCT(G18:G23,H18:H23)</f>
        <v>0</v>
      </c>
      <c r="L19" s="63"/>
    </row>
    <row r="20" spans="2:13" x14ac:dyDescent="0.3">
      <c r="B20" s="40">
        <v>2</v>
      </c>
      <c r="C20" s="57">
        <f>3*$D$2</f>
        <v>18</v>
      </c>
      <c r="D20" s="39">
        <f>2*$F$2</f>
        <v>6</v>
      </c>
      <c r="E20" s="39">
        <f t="shared" ref="E20:E21" si="2">C19/D20</f>
        <v>4</v>
      </c>
      <c r="F20" s="39">
        <f>E20*F19</f>
        <v>40</v>
      </c>
      <c r="G20" s="66">
        <f t="shared" si="1"/>
        <v>0.16460905349794239</v>
      </c>
      <c r="H20" s="41">
        <v>0</v>
      </c>
      <c r="I20" s="35"/>
      <c r="J20" s="40" t="s">
        <v>79</v>
      </c>
      <c r="K20" s="69">
        <f>K18-K19</f>
        <v>3.3333333333333335</v>
      </c>
      <c r="L20" s="63"/>
    </row>
    <row r="21" spans="2:13" x14ac:dyDescent="0.3">
      <c r="B21" s="40">
        <v>3</v>
      </c>
      <c r="C21" s="57">
        <f>2*$D$2</f>
        <v>12</v>
      </c>
      <c r="D21" s="39">
        <f>3*$F$2</f>
        <v>9</v>
      </c>
      <c r="E21" s="39">
        <f t="shared" si="2"/>
        <v>2</v>
      </c>
      <c r="F21" s="39">
        <f>E21*F20</f>
        <v>80</v>
      </c>
      <c r="G21" s="66">
        <f t="shared" si="1"/>
        <v>0.32921810699588477</v>
      </c>
      <c r="H21" s="41">
        <v>0</v>
      </c>
      <c r="I21" s="35"/>
      <c r="J21" s="40" t="s">
        <v>80</v>
      </c>
      <c r="K21" s="69">
        <f>SUMPRODUCT(G19:G23,D19:D23)</f>
        <v>10</v>
      </c>
      <c r="L21" s="63">
        <f>SUMPRODUCT(C18:C22,G18:G22)</f>
        <v>10</v>
      </c>
    </row>
    <row r="22" spans="2:13" x14ac:dyDescent="0.3">
      <c r="B22" s="40">
        <v>4</v>
      </c>
      <c r="C22" s="57">
        <f>1*$D$2</f>
        <v>6</v>
      </c>
      <c r="D22" s="39">
        <f>4*$F$2</f>
        <v>12</v>
      </c>
      <c r="E22" s="39">
        <f>C21/D22</f>
        <v>1</v>
      </c>
      <c r="F22" s="39">
        <f>E22*F21</f>
        <v>80</v>
      </c>
      <c r="G22" s="66">
        <f t="shared" si="1"/>
        <v>0.32921810699588477</v>
      </c>
      <c r="H22" s="41">
        <v>0</v>
      </c>
      <c r="I22" s="35"/>
      <c r="J22" s="40" t="s">
        <v>81</v>
      </c>
      <c r="K22" s="69">
        <f>K18/K21*60</f>
        <v>20.000000000000004</v>
      </c>
      <c r="L22" s="63"/>
    </row>
    <row r="23" spans="2:13" ht="15" thickBot="1" x14ac:dyDescent="0.35">
      <c r="B23" s="53">
        <v>5</v>
      </c>
      <c r="C23" s="62"/>
      <c r="D23" s="54">
        <f>5*$F$2</f>
        <v>15</v>
      </c>
      <c r="E23" s="54">
        <f>C22/D23</f>
        <v>0.4</v>
      </c>
      <c r="F23" s="54">
        <f>E23*F22</f>
        <v>32</v>
      </c>
      <c r="G23" s="67">
        <f t="shared" si="1"/>
        <v>0.13168724279835392</v>
      </c>
      <c r="H23" s="55">
        <v>0</v>
      </c>
      <c r="I23" s="35"/>
      <c r="J23" s="40" t="s">
        <v>82</v>
      </c>
      <c r="K23" s="69">
        <f>K19/K21*60</f>
        <v>0</v>
      </c>
      <c r="L23" s="63"/>
    </row>
    <row r="24" spans="2:13" ht="15" thickBot="1" x14ac:dyDescent="0.35">
      <c r="F24" s="35">
        <f>SUM(F18:F23)</f>
        <v>243</v>
      </c>
      <c r="G24" s="35">
        <f>SUM(G18:G23)</f>
        <v>1</v>
      </c>
      <c r="I24" s="35"/>
      <c r="J24" s="53" t="s">
        <v>83</v>
      </c>
      <c r="K24" s="74">
        <f>K22-K23</f>
        <v>20.000000000000004</v>
      </c>
      <c r="L24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B71B-1E50-4461-9202-097855A42366}">
  <dimension ref="B2:M24"/>
  <sheetViews>
    <sheetView workbookViewId="0">
      <selection activeCell="B1" sqref="B1:M12"/>
    </sheetView>
  </sheetViews>
  <sheetFormatPr defaultColWidth="11.5546875" defaultRowHeight="14.4" x14ac:dyDescent="0.3"/>
  <sheetData>
    <row r="2" spans="2:13" x14ac:dyDescent="0.3">
      <c r="C2" t="s">
        <v>70</v>
      </c>
      <c r="D2">
        <v>4</v>
      </c>
      <c r="E2" t="s">
        <v>42</v>
      </c>
      <c r="F2">
        <v>2</v>
      </c>
      <c r="G2" t="s">
        <v>127</v>
      </c>
      <c r="H2">
        <v>4</v>
      </c>
    </row>
    <row r="3" spans="2:13" ht="15" thickBot="1" x14ac:dyDescent="0.35">
      <c r="B3" s="35"/>
      <c r="C3" s="35"/>
      <c r="D3" s="35"/>
      <c r="E3" s="35"/>
      <c r="F3" s="35"/>
      <c r="G3" s="63"/>
      <c r="H3" s="35"/>
      <c r="I3" s="35"/>
      <c r="J3" s="35"/>
      <c r="K3" s="35"/>
      <c r="L3" s="35"/>
    </row>
    <row r="4" spans="2:13" ht="15" thickBot="1" x14ac:dyDescent="0.35">
      <c r="B4" s="17" t="s">
        <v>41</v>
      </c>
      <c r="C4" s="18" t="s">
        <v>70</v>
      </c>
      <c r="D4" s="18" t="s">
        <v>72</v>
      </c>
      <c r="E4" s="18" t="s">
        <v>105</v>
      </c>
      <c r="F4" s="18" t="s">
        <v>106</v>
      </c>
      <c r="G4" s="64" t="s">
        <v>45</v>
      </c>
      <c r="H4" s="19" t="s">
        <v>86</v>
      </c>
      <c r="I4" s="35"/>
      <c r="J4" s="61" t="s">
        <v>38</v>
      </c>
      <c r="K4" s="68">
        <f>G5</f>
        <v>1.2345679012345678E-2</v>
      </c>
      <c r="L4" s="63"/>
      <c r="M4">
        <f>K5/H2</f>
        <v>0.66666666666666663</v>
      </c>
    </row>
    <row r="5" spans="2:13" ht="15" thickTop="1" x14ac:dyDescent="0.3">
      <c r="B5" s="42">
        <v>0</v>
      </c>
      <c r="C5" s="58">
        <f>4*$D$2</f>
        <v>16</v>
      </c>
      <c r="D5" s="43"/>
      <c r="E5" s="43"/>
      <c r="F5" s="43">
        <v>1</v>
      </c>
      <c r="G5" s="65">
        <f>F5/$F$10</f>
        <v>1.2345679012345678E-2</v>
      </c>
      <c r="H5" s="44">
        <v>0</v>
      </c>
      <c r="I5" s="35"/>
      <c r="J5" s="40" t="s">
        <v>76</v>
      </c>
      <c r="K5" s="69">
        <f>SUMPRODUCT(B5:B9,G5:G9)</f>
        <v>2.6666666666666665</v>
      </c>
      <c r="L5" s="63"/>
    </row>
    <row r="6" spans="2:13" x14ac:dyDescent="0.3">
      <c r="B6" s="40">
        <v>1</v>
      </c>
      <c r="C6" s="57">
        <f>3*$D$2</f>
        <v>12</v>
      </c>
      <c r="D6" s="39">
        <f>1*$F$2</f>
        <v>2</v>
      </c>
      <c r="E6" s="39">
        <f>C5/D6</f>
        <v>8</v>
      </c>
      <c r="F6" s="39">
        <f>E6*F5</f>
        <v>8</v>
      </c>
      <c r="G6" s="66">
        <f t="shared" ref="G6:G9" si="0">F6/$F$10</f>
        <v>9.8765432098765427E-2</v>
      </c>
      <c r="H6" s="44">
        <v>0</v>
      </c>
      <c r="I6" s="35"/>
      <c r="J6" s="40" t="s">
        <v>78</v>
      </c>
      <c r="K6" s="69">
        <f>SUMPRODUCT(G5:G9,H5:H9)</f>
        <v>0</v>
      </c>
      <c r="L6" s="63"/>
    </row>
    <row r="7" spans="2:13" x14ac:dyDescent="0.3">
      <c r="B7" s="40">
        <v>2</v>
      </c>
      <c r="C7" s="57">
        <f>2*$D$2</f>
        <v>8</v>
      </c>
      <c r="D7" s="39">
        <f>2*$F$2</f>
        <v>4</v>
      </c>
      <c r="E7" s="39">
        <f>C6/D7</f>
        <v>3</v>
      </c>
      <c r="F7" s="39">
        <f>E7*F6</f>
        <v>24</v>
      </c>
      <c r="G7" s="66">
        <f t="shared" si="0"/>
        <v>0.29629629629629628</v>
      </c>
      <c r="H7" s="44">
        <v>0</v>
      </c>
      <c r="I7" s="35"/>
      <c r="J7" s="40" t="s">
        <v>79</v>
      </c>
      <c r="K7" s="69">
        <f>K5-K6</f>
        <v>2.6666666666666665</v>
      </c>
      <c r="L7" s="63"/>
    </row>
    <row r="8" spans="2:13" x14ac:dyDescent="0.3">
      <c r="B8" s="40">
        <v>3</v>
      </c>
      <c r="C8" s="57">
        <f>1*$D$2</f>
        <v>4</v>
      </c>
      <c r="D8" s="39">
        <f>3*$F$2</f>
        <v>6</v>
      </c>
      <c r="E8" s="66">
        <f>C7/D8</f>
        <v>1.3333333333333333</v>
      </c>
      <c r="F8" s="39">
        <f>E8*F7</f>
        <v>32</v>
      </c>
      <c r="G8" s="66">
        <f t="shared" si="0"/>
        <v>0.39506172839506171</v>
      </c>
      <c r="H8" s="44">
        <v>0</v>
      </c>
      <c r="I8" s="35"/>
      <c r="J8" s="40" t="s">
        <v>80</v>
      </c>
      <c r="K8" s="69">
        <f>SUMPRODUCT(G6:G9,D6:D9)</f>
        <v>5.333333333333333</v>
      </c>
      <c r="L8" s="63">
        <f>SUMPRODUCT(C5:C9,G5:G9)</f>
        <v>5.333333333333333</v>
      </c>
    </row>
    <row r="9" spans="2:13" ht="15" thickBot="1" x14ac:dyDescent="0.35">
      <c r="B9" s="53">
        <v>4</v>
      </c>
      <c r="C9" s="62"/>
      <c r="D9" s="54">
        <f>4*$F$2</f>
        <v>8</v>
      </c>
      <c r="E9" s="54">
        <f>C8/D9</f>
        <v>0.5</v>
      </c>
      <c r="F9" s="54">
        <f>E9*F8</f>
        <v>16</v>
      </c>
      <c r="G9" s="67">
        <f t="shared" si="0"/>
        <v>0.19753086419753085</v>
      </c>
      <c r="H9" s="75">
        <v>0</v>
      </c>
      <c r="I9" s="35"/>
      <c r="J9" s="40" t="s">
        <v>81</v>
      </c>
      <c r="K9" s="69">
        <f>K5/K8*60</f>
        <v>30</v>
      </c>
      <c r="L9" s="63"/>
    </row>
    <row r="10" spans="2:13" x14ac:dyDescent="0.3">
      <c r="F10" s="35">
        <f>SUM(F5:F9)</f>
        <v>81</v>
      </c>
      <c r="G10" s="35">
        <f>SUM(G5:G9)</f>
        <v>1</v>
      </c>
      <c r="I10" s="35"/>
      <c r="J10" s="40" t="s">
        <v>82</v>
      </c>
      <c r="K10" s="69">
        <f>K6/K8*60</f>
        <v>0</v>
      </c>
      <c r="L10" s="63"/>
    </row>
    <row r="11" spans="2:13" ht="15" thickBot="1" x14ac:dyDescent="0.35">
      <c r="I11" s="35"/>
      <c r="J11" s="53" t="s">
        <v>83</v>
      </c>
      <c r="K11" s="74">
        <f>K9-K10</f>
        <v>30</v>
      </c>
      <c r="L11" s="35"/>
    </row>
    <row r="15" spans="2:13" x14ac:dyDescent="0.3">
      <c r="C15" t="s">
        <v>70</v>
      </c>
      <c r="D15">
        <v>6</v>
      </c>
      <c r="E15" t="s">
        <v>42</v>
      </c>
      <c r="F15">
        <v>2</v>
      </c>
      <c r="G15" t="s">
        <v>127</v>
      </c>
      <c r="H15">
        <v>5</v>
      </c>
    </row>
    <row r="16" spans="2:13" ht="15" thickBot="1" x14ac:dyDescent="0.35">
      <c r="B16" s="35"/>
      <c r="C16" s="35"/>
      <c r="D16" s="35"/>
      <c r="E16" s="35"/>
      <c r="F16" s="35"/>
      <c r="G16" s="63"/>
      <c r="H16" s="35"/>
      <c r="I16" s="35"/>
      <c r="J16" s="35"/>
      <c r="K16" s="35"/>
      <c r="L16" s="35"/>
    </row>
    <row r="17" spans="2:13" ht="15" thickBot="1" x14ac:dyDescent="0.35">
      <c r="B17" s="17" t="s">
        <v>41</v>
      </c>
      <c r="C17" s="18" t="s">
        <v>70</v>
      </c>
      <c r="D17" s="18" t="s">
        <v>72</v>
      </c>
      <c r="E17" s="18" t="s">
        <v>105</v>
      </c>
      <c r="F17" s="18" t="s">
        <v>106</v>
      </c>
      <c r="G17" s="64" t="s">
        <v>45</v>
      </c>
      <c r="H17" s="19" t="s">
        <v>86</v>
      </c>
      <c r="I17" s="35"/>
      <c r="J17" s="61" t="s">
        <v>38</v>
      </c>
      <c r="K17" s="68">
        <f>G18</f>
        <v>9.765625E-4</v>
      </c>
      <c r="L17" s="63"/>
      <c r="M17">
        <f>K18/H15</f>
        <v>0.75</v>
      </c>
    </row>
    <row r="18" spans="2:13" ht="15" thickTop="1" x14ac:dyDescent="0.3">
      <c r="B18" s="42">
        <v>0</v>
      </c>
      <c r="C18" s="76">
        <f>5*D15</f>
        <v>30</v>
      </c>
      <c r="D18" s="43"/>
      <c r="E18" s="43"/>
      <c r="F18" s="43">
        <v>1</v>
      </c>
      <c r="G18" s="65">
        <f>F18/$F$24</f>
        <v>9.765625E-4</v>
      </c>
      <c r="H18" s="44">
        <v>0</v>
      </c>
      <c r="I18" s="35"/>
      <c r="J18" s="40" t="s">
        <v>76</v>
      </c>
      <c r="K18" s="69">
        <f>SUMPRODUCT(B18:B23,G18:G23)</f>
        <v>3.75</v>
      </c>
      <c r="L18" s="63"/>
    </row>
    <row r="19" spans="2:13" x14ac:dyDescent="0.3">
      <c r="B19" s="40">
        <v>1</v>
      </c>
      <c r="C19" s="57">
        <f>4*$D$15</f>
        <v>24</v>
      </c>
      <c r="D19" s="39">
        <f>1*$F$2</f>
        <v>2</v>
      </c>
      <c r="E19" s="39">
        <f>C18/D19</f>
        <v>15</v>
      </c>
      <c r="F19" s="39">
        <f>E19*F18</f>
        <v>15</v>
      </c>
      <c r="G19" s="66">
        <f t="shared" ref="G19:G23" si="1">F19/$F$24</f>
        <v>1.46484375E-2</v>
      </c>
      <c r="H19" s="41">
        <v>0</v>
      </c>
      <c r="I19" s="35"/>
      <c r="J19" s="40" t="s">
        <v>78</v>
      </c>
      <c r="K19" s="69">
        <f>SUMPRODUCT(G18:G23,H18:H23)</f>
        <v>0</v>
      </c>
      <c r="L19" s="63"/>
    </row>
    <row r="20" spans="2:13" x14ac:dyDescent="0.3">
      <c r="B20" s="40">
        <v>2</v>
      </c>
      <c r="C20" s="57">
        <f>3*$D$15</f>
        <v>18</v>
      </c>
      <c r="D20" s="39">
        <f>2*$F$2</f>
        <v>4</v>
      </c>
      <c r="E20" s="39">
        <f t="shared" ref="E20:E21" si="2">C19/D20</f>
        <v>6</v>
      </c>
      <c r="F20" s="39">
        <f>E20*F19</f>
        <v>90</v>
      </c>
      <c r="G20" s="66">
        <f t="shared" si="1"/>
        <v>8.7890625E-2</v>
      </c>
      <c r="H20" s="41">
        <v>0</v>
      </c>
      <c r="I20" s="35"/>
      <c r="J20" s="40" t="s">
        <v>79</v>
      </c>
      <c r="K20" s="69">
        <f>K18-K19</f>
        <v>3.75</v>
      </c>
      <c r="L20" s="63"/>
    </row>
    <row r="21" spans="2:13" x14ac:dyDescent="0.3">
      <c r="B21" s="40">
        <v>3</v>
      </c>
      <c r="C21" s="57">
        <f>2*$D$15</f>
        <v>12</v>
      </c>
      <c r="D21" s="39">
        <f>3*$F$2</f>
        <v>6</v>
      </c>
      <c r="E21" s="39">
        <f t="shared" si="2"/>
        <v>3</v>
      </c>
      <c r="F21" s="39">
        <f>E21*F20</f>
        <v>270</v>
      </c>
      <c r="G21" s="66">
        <f t="shared" si="1"/>
        <v>0.263671875</v>
      </c>
      <c r="H21" s="41">
        <v>0</v>
      </c>
      <c r="I21" s="35"/>
      <c r="J21" s="40" t="s">
        <v>80</v>
      </c>
      <c r="K21" s="69">
        <f>SUMPRODUCT(G19:G23,D19:D23)</f>
        <v>7.5</v>
      </c>
      <c r="L21" s="63">
        <f>SUMPRODUCT(C18:C22,G18:G22)</f>
        <v>7.5</v>
      </c>
    </row>
    <row r="22" spans="2:13" x14ac:dyDescent="0.3">
      <c r="B22" s="40">
        <v>4</v>
      </c>
      <c r="C22" s="57">
        <f>1*$D$15</f>
        <v>6</v>
      </c>
      <c r="D22" s="39">
        <f>4*$F$2</f>
        <v>8</v>
      </c>
      <c r="E22" s="39">
        <f>C21/D22</f>
        <v>1.5</v>
      </c>
      <c r="F22" s="39">
        <f>E22*F21</f>
        <v>405</v>
      </c>
      <c r="G22" s="66">
        <f t="shared" si="1"/>
        <v>0.3955078125</v>
      </c>
      <c r="H22" s="41">
        <v>0</v>
      </c>
      <c r="I22" s="35"/>
      <c r="J22" s="40" t="s">
        <v>81</v>
      </c>
      <c r="K22" s="69">
        <f>K18/K21*60</f>
        <v>30</v>
      </c>
      <c r="L22" s="63"/>
    </row>
    <row r="23" spans="2:13" ht="15" thickBot="1" x14ac:dyDescent="0.35">
      <c r="B23" s="53">
        <v>5</v>
      </c>
      <c r="C23" s="62"/>
      <c r="D23" s="54">
        <f>5*$F$2</f>
        <v>10</v>
      </c>
      <c r="E23" s="54">
        <f>C22/D23</f>
        <v>0.6</v>
      </c>
      <c r="F23" s="54">
        <f>E23*F22</f>
        <v>243</v>
      </c>
      <c r="G23" s="67">
        <f t="shared" si="1"/>
        <v>0.2373046875</v>
      </c>
      <c r="H23" s="55">
        <v>0</v>
      </c>
      <c r="I23" s="35"/>
      <c r="J23" s="40" t="s">
        <v>82</v>
      </c>
      <c r="K23" s="69">
        <f>K19/K21*60</f>
        <v>0</v>
      </c>
      <c r="L23" s="63"/>
    </row>
    <row r="24" spans="2:13" ht="15" thickBot="1" x14ac:dyDescent="0.35">
      <c r="F24" s="35">
        <f>SUM(F18:F23)</f>
        <v>1024</v>
      </c>
      <c r="G24" s="35">
        <f>SUM(G18:G23)</f>
        <v>1</v>
      </c>
      <c r="I24" s="35"/>
      <c r="J24" s="53" t="s">
        <v>83</v>
      </c>
      <c r="K24" s="74">
        <f>K22-K23</f>
        <v>30</v>
      </c>
      <c r="L24" s="3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CE85-6D23-4D3F-8BB0-8526475CB344}">
  <dimension ref="B1:N27"/>
  <sheetViews>
    <sheetView workbookViewId="0">
      <selection activeCell="N14" sqref="N14"/>
    </sheetView>
  </sheetViews>
  <sheetFormatPr defaultColWidth="11.5546875" defaultRowHeight="14.4" x14ac:dyDescent="0.3"/>
  <sheetData>
    <row r="1" spans="2:14" x14ac:dyDescent="0.3">
      <c r="C1" t="s">
        <v>70</v>
      </c>
      <c r="D1">
        <v>3</v>
      </c>
      <c r="E1" t="s">
        <v>42</v>
      </c>
      <c r="F1">
        <v>2</v>
      </c>
      <c r="G1" t="s">
        <v>127</v>
      </c>
      <c r="H1">
        <v>6</v>
      </c>
    </row>
    <row r="2" spans="2:14" ht="15" thickBot="1" x14ac:dyDescent="0.35">
      <c r="B2" s="35"/>
      <c r="C2" s="35"/>
      <c r="D2" s="35"/>
      <c r="E2" s="35"/>
      <c r="F2" s="35"/>
      <c r="G2" s="63"/>
      <c r="H2" s="35"/>
      <c r="I2" s="35"/>
      <c r="J2" s="35"/>
      <c r="K2" s="35"/>
      <c r="L2" s="35"/>
    </row>
    <row r="3" spans="2:14" ht="15" thickBot="1" x14ac:dyDescent="0.35">
      <c r="B3" s="17" t="s">
        <v>41</v>
      </c>
      <c r="C3" s="18" t="s">
        <v>70</v>
      </c>
      <c r="D3" s="18" t="s">
        <v>72</v>
      </c>
      <c r="E3" s="18" t="s">
        <v>105</v>
      </c>
      <c r="F3" s="18" t="s">
        <v>106</v>
      </c>
      <c r="G3" s="64" t="s">
        <v>45</v>
      </c>
      <c r="H3" s="19" t="s">
        <v>86</v>
      </c>
      <c r="I3" s="35"/>
      <c r="J3" s="61" t="s">
        <v>38</v>
      </c>
      <c r="K3" s="68">
        <f>G4</f>
        <v>0.16857354514774878</v>
      </c>
      <c r="L3" s="63"/>
    </row>
    <row r="4" spans="2:14" ht="15" thickTop="1" x14ac:dyDescent="0.3">
      <c r="B4" s="42">
        <v>0</v>
      </c>
      <c r="C4" s="58">
        <f>$D$1</f>
        <v>3</v>
      </c>
      <c r="D4" s="43"/>
      <c r="E4" s="43"/>
      <c r="F4" s="43">
        <v>1</v>
      </c>
      <c r="G4" s="65">
        <f>F4/$F$11</f>
        <v>0.16857354514774878</v>
      </c>
      <c r="H4" s="44">
        <v>0</v>
      </c>
      <c r="I4" s="35"/>
      <c r="J4" s="40" t="s">
        <v>76</v>
      </c>
      <c r="K4" s="69">
        <f>SUMPRODUCT(B4:B10,G4:G10)</f>
        <v>2.2456169232035559</v>
      </c>
      <c r="L4" s="63"/>
    </row>
    <row r="5" spans="2:14" x14ac:dyDescent="0.3">
      <c r="B5" s="40">
        <v>1</v>
      </c>
      <c r="C5" s="58">
        <f t="shared" ref="C5:C9" si="0">$D$1</f>
        <v>3</v>
      </c>
      <c r="D5" s="39">
        <f>1*$F$1</f>
        <v>2</v>
      </c>
      <c r="E5" s="39">
        <f>C4/D5</f>
        <v>1.5</v>
      </c>
      <c r="F5" s="39">
        <f>E5*F4</f>
        <v>1.5</v>
      </c>
      <c r="G5" s="65">
        <f t="shared" ref="G5:G10" si="1">F5/$F$11</f>
        <v>0.25286031772162315</v>
      </c>
      <c r="H5" s="44">
        <v>0</v>
      </c>
      <c r="I5" s="35"/>
      <c r="J5" s="40" t="s">
        <v>78</v>
      </c>
      <c r="K5" s="69">
        <f>SUMPRODUCT(G4:G10,H4:H10)</f>
        <v>0.83562433122067659</v>
      </c>
      <c r="L5" s="63"/>
    </row>
    <row r="6" spans="2:14" x14ac:dyDescent="0.3">
      <c r="B6" s="40">
        <v>2</v>
      </c>
      <c r="C6" s="58">
        <f t="shared" si="0"/>
        <v>3</v>
      </c>
      <c r="D6" s="39">
        <v>4</v>
      </c>
      <c r="E6" s="39">
        <f>C5/D6</f>
        <v>0.75</v>
      </c>
      <c r="F6" s="39">
        <f>E6*F5</f>
        <v>1.125</v>
      </c>
      <c r="G6" s="65">
        <f t="shared" si="1"/>
        <v>0.18964523829121738</v>
      </c>
      <c r="H6" s="44">
        <v>0</v>
      </c>
      <c r="I6" s="35"/>
      <c r="J6" s="40" t="s">
        <v>79</v>
      </c>
      <c r="K6" s="69">
        <f>K4-K5</f>
        <v>1.4099925919828793</v>
      </c>
      <c r="L6" s="63"/>
    </row>
    <row r="7" spans="2:14" x14ac:dyDescent="0.3">
      <c r="B7" s="40">
        <v>3</v>
      </c>
      <c r="C7" s="58">
        <f t="shared" si="0"/>
        <v>3</v>
      </c>
      <c r="D7" s="39">
        <v>4</v>
      </c>
      <c r="E7" s="66">
        <f>C6/D7</f>
        <v>0.75</v>
      </c>
      <c r="F7" s="39">
        <f>E7*F6</f>
        <v>0.84375</v>
      </c>
      <c r="G7" s="65">
        <f t="shared" si="1"/>
        <v>0.14223392871841303</v>
      </c>
      <c r="H7" s="44">
        <v>1</v>
      </c>
      <c r="I7" s="35"/>
      <c r="J7" s="40" t="s">
        <v>80</v>
      </c>
      <c r="K7" s="69">
        <f>SUMPRODUCT(G5:G10,D5:D10)</f>
        <v>2.8199851839657581</v>
      </c>
      <c r="L7" s="63">
        <f>SUMPRODUCT(C4:C9,G4:G9)</f>
        <v>2.8199851839657581</v>
      </c>
    </row>
    <row r="8" spans="2:14" ht="15" thickBot="1" x14ac:dyDescent="0.35">
      <c r="B8" s="53">
        <v>4</v>
      </c>
      <c r="C8" s="58">
        <f t="shared" si="0"/>
        <v>3</v>
      </c>
      <c r="D8" s="39">
        <v>4</v>
      </c>
      <c r="E8" s="54">
        <f>C7/D8</f>
        <v>0.75</v>
      </c>
      <c r="F8" s="54">
        <f>E8*F7</f>
        <v>0.6328125</v>
      </c>
      <c r="G8" s="65">
        <f t="shared" si="1"/>
        <v>0.10667544653880978</v>
      </c>
      <c r="H8" s="44">
        <v>2</v>
      </c>
      <c r="I8" s="35"/>
      <c r="J8" s="40" t="s">
        <v>81</v>
      </c>
      <c r="K8" s="69">
        <f>K4/K7*60</f>
        <v>47.779334500875663</v>
      </c>
      <c r="L8" s="63"/>
    </row>
    <row r="9" spans="2:14" ht="15" thickBot="1" x14ac:dyDescent="0.35">
      <c r="B9" s="53">
        <v>5</v>
      </c>
      <c r="C9" s="58">
        <f t="shared" si="0"/>
        <v>3</v>
      </c>
      <c r="D9" s="39">
        <v>4</v>
      </c>
      <c r="E9" s="54">
        <f t="shared" ref="E9" si="2">C8/D9</f>
        <v>0.75</v>
      </c>
      <c r="F9" s="54">
        <f t="shared" ref="F9:F10" si="3">E9*F8</f>
        <v>0.474609375</v>
      </c>
      <c r="G9" s="65">
        <f t="shared" si="1"/>
        <v>8.0006584904107336E-2</v>
      </c>
      <c r="H9" s="44">
        <v>3</v>
      </c>
      <c r="I9" s="35"/>
      <c r="J9" s="40" t="s">
        <v>82</v>
      </c>
      <c r="K9" s="69">
        <f>K5/K7*60</f>
        <v>17.77933450087566</v>
      </c>
      <c r="L9" s="63"/>
    </row>
    <row r="10" spans="2:14" ht="15" thickBot="1" x14ac:dyDescent="0.35">
      <c r="B10" s="53">
        <v>6</v>
      </c>
      <c r="C10" s="58"/>
      <c r="D10" s="39">
        <v>4</v>
      </c>
      <c r="E10" s="54">
        <f>C9/D10</f>
        <v>0.75</v>
      </c>
      <c r="F10" s="54">
        <f t="shared" si="3"/>
        <v>0.35595703125</v>
      </c>
      <c r="G10" s="65">
        <f t="shared" si="1"/>
        <v>6.0004938678080502E-2</v>
      </c>
      <c r="H10" s="44">
        <v>4</v>
      </c>
      <c r="I10" s="35"/>
      <c r="J10" s="53" t="s">
        <v>83</v>
      </c>
      <c r="K10" s="74">
        <f>K8-K9</f>
        <v>30.000000000000004</v>
      </c>
      <c r="L10" s="35"/>
    </row>
    <row r="11" spans="2:14" x14ac:dyDescent="0.3">
      <c r="F11" s="77">
        <f>SUM(F4:F10)</f>
        <v>5.93212890625</v>
      </c>
      <c r="G11" s="77">
        <f>SUM(G4:G10)</f>
        <v>1</v>
      </c>
    </row>
    <row r="12" spans="2:14" x14ac:dyDescent="0.3">
      <c r="M12" t="s">
        <v>128</v>
      </c>
      <c r="N12" s="73">
        <f>SUM(G5:G6)</f>
        <v>0.44250555601284053</v>
      </c>
    </row>
    <row r="13" spans="2:14" x14ac:dyDescent="0.3">
      <c r="M13" t="s">
        <v>129</v>
      </c>
      <c r="N13">
        <f>20/(K5-K21)</f>
        <v>29.83521093529156</v>
      </c>
    </row>
    <row r="17" spans="2:12" x14ac:dyDescent="0.3">
      <c r="C17" t="s">
        <v>70</v>
      </c>
      <c r="D17">
        <v>3</v>
      </c>
      <c r="E17" t="s">
        <v>42</v>
      </c>
      <c r="F17">
        <v>2</v>
      </c>
      <c r="G17" t="s">
        <v>127</v>
      </c>
      <c r="H17">
        <v>6</v>
      </c>
    </row>
    <row r="18" spans="2:12" ht="15" thickBot="1" x14ac:dyDescent="0.35">
      <c r="B18" s="35"/>
      <c r="C18" s="35"/>
      <c r="D18" s="35"/>
      <c r="E18" s="35"/>
      <c r="F18" s="35"/>
      <c r="G18" s="63"/>
      <c r="H18" s="35"/>
      <c r="I18" s="35"/>
      <c r="J18" s="35"/>
      <c r="K18" s="35"/>
      <c r="L18" s="35"/>
    </row>
    <row r="19" spans="2:12" ht="15" thickBot="1" x14ac:dyDescent="0.35">
      <c r="B19" s="17" t="s">
        <v>41</v>
      </c>
      <c r="C19" s="18" t="s">
        <v>70</v>
      </c>
      <c r="D19" s="18" t="s">
        <v>72</v>
      </c>
      <c r="E19" s="18" t="s">
        <v>105</v>
      </c>
      <c r="F19" s="18" t="s">
        <v>106</v>
      </c>
      <c r="G19" s="64" t="s">
        <v>45</v>
      </c>
      <c r="H19" s="19" t="s">
        <v>86</v>
      </c>
      <c r="I19" s="35"/>
      <c r="J19" s="61" t="s">
        <v>38</v>
      </c>
      <c r="K19" s="68">
        <f>G20</f>
        <v>0.21368948247078465</v>
      </c>
      <c r="L19" s="63"/>
    </row>
    <row r="20" spans="2:12" ht="15" thickTop="1" x14ac:dyDescent="0.3">
      <c r="B20" s="42">
        <v>0</v>
      </c>
      <c r="C20" s="58">
        <f>$D$1</f>
        <v>3</v>
      </c>
      <c r="D20" s="43"/>
      <c r="E20" s="43"/>
      <c r="F20" s="43">
        <v>1</v>
      </c>
      <c r="G20" s="65">
        <f>F20/$F$27</f>
        <v>0.21368948247078465</v>
      </c>
      <c r="H20" s="44">
        <v>0</v>
      </c>
      <c r="I20" s="35"/>
      <c r="J20" s="40" t="s">
        <v>76</v>
      </c>
      <c r="K20" s="69">
        <f>SUMPRODUCT(B20:B26,G20:G26)</f>
        <v>1.642737896494157</v>
      </c>
      <c r="L20" s="63"/>
    </row>
    <row r="21" spans="2:12" x14ac:dyDescent="0.3">
      <c r="B21" s="40">
        <v>1</v>
      </c>
      <c r="C21" s="58">
        <f t="shared" ref="C21:C25" si="4">$D$1</f>
        <v>3</v>
      </c>
      <c r="D21" s="39">
        <f>1*$F$1</f>
        <v>2</v>
      </c>
      <c r="E21" s="39">
        <f>C20/D21</f>
        <v>1.5</v>
      </c>
      <c r="F21" s="39">
        <f>E21*F20</f>
        <v>1.5</v>
      </c>
      <c r="G21" s="65">
        <f t="shared" ref="G21:G26" si="5">F21/$F$27</f>
        <v>0.32053422370617696</v>
      </c>
      <c r="H21" s="44">
        <v>0</v>
      </c>
      <c r="I21" s="35"/>
      <c r="J21" s="40" t="s">
        <v>78</v>
      </c>
      <c r="K21" s="69">
        <f>SUMPRODUCT(G20:G26,H20:H26)</f>
        <v>0.1652754590984975</v>
      </c>
      <c r="L21" s="63"/>
    </row>
    <row r="22" spans="2:12" x14ac:dyDescent="0.3">
      <c r="B22" s="40">
        <v>2</v>
      </c>
      <c r="C22" s="58">
        <f t="shared" si="4"/>
        <v>3</v>
      </c>
      <c r="D22" s="39">
        <v>4</v>
      </c>
      <c r="E22" s="39">
        <f>C21/D22</f>
        <v>0.75</v>
      </c>
      <c r="F22" s="39">
        <f>E22*F21</f>
        <v>1.125</v>
      </c>
      <c r="G22" s="65">
        <f t="shared" si="5"/>
        <v>0.24040066777963273</v>
      </c>
      <c r="H22" s="44">
        <v>0</v>
      </c>
      <c r="I22" s="35"/>
      <c r="J22" s="40" t="s">
        <v>79</v>
      </c>
      <c r="K22" s="69">
        <f>K20-K21</f>
        <v>1.4774624373956595</v>
      </c>
      <c r="L22" s="63"/>
    </row>
    <row r="23" spans="2:12" x14ac:dyDescent="0.3">
      <c r="B23" s="40">
        <v>3</v>
      </c>
      <c r="C23" s="58">
        <f t="shared" si="4"/>
        <v>3</v>
      </c>
      <c r="D23" s="39">
        <v>6</v>
      </c>
      <c r="E23" s="66">
        <f>C22/D23</f>
        <v>0.5</v>
      </c>
      <c r="F23" s="39">
        <f>E23*F22</f>
        <v>0.5625</v>
      </c>
      <c r="G23" s="65">
        <f t="shared" si="5"/>
        <v>0.12020033388981637</v>
      </c>
      <c r="H23" s="44">
        <v>0</v>
      </c>
      <c r="I23" s="35"/>
      <c r="J23" s="40" t="s">
        <v>80</v>
      </c>
      <c r="K23" s="69">
        <f>SUMPRODUCT(G21:G26,D21:D26)</f>
        <v>2.954924874791319</v>
      </c>
      <c r="L23" s="63">
        <f>SUMPRODUCT(C20:C25,G20:G25)</f>
        <v>2.9549248747913186</v>
      </c>
    </row>
    <row r="24" spans="2:12" ht="15" thickBot="1" x14ac:dyDescent="0.35">
      <c r="B24" s="53">
        <v>4</v>
      </c>
      <c r="C24" s="58">
        <f t="shared" si="4"/>
        <v>3</v>
      </c>
      <c r="D24" s="39">
        <v>6</v>
      </c>
      <c r="E24" s="54">
        <f>C23/D24</f>
        <v>0.5</v>
      </c>
      <c r="F24" s="54">
        <f>E24*F23</f>
        <v>0.28125</v>
      </c>
      <c r="G24" s="65">
        <f t="shared" si="5"/>
        <v>6.0100166944908183E-2</v>
      </c>
      <c r="H24" s="44">
        <v>1</v>
      </c>
      <c r="I24" s="35"/>
      <c r="J24" s="40" t="s">
        <v>81</v>
      </c>
      <c r="K24" s="69">
        <f>K20/K23*60</f>
        <v>33.355932203389834</v>
      </c>
      <c r="L24" s="63"/>
    </row>
    <row r="25" spans="2:12" ht="15" thickBot="1" x14ac:dyDescent="0.35">
      <c r="B25" s="53">
        <v>5</v>
      </c>
      <c r="C25" s="58">
        <f t="shared" si="4"/>
        <v>3</v>
      </c>
      <c r="D25" s="39">
        <v>6</v>
      </c>
      <c r="E25" s="54">
        <f t="shared" ref="E25" si="6">C24/D25</f>
        <v>0.5</v>
      </c>
      <c r="F25" s="54">
        <f t="shared" ref="F25:F26" si="7">E25*F24</f>
        <v>0.140625</v>
      </c>
      <c r="G25" s="65">
        <f t="shared" si="5"/>
        <v>3.0050083472454091E-2</v>
      </c>
      <c r="H25" s="44">
        <v>2</v>
      </c>
      <c r="I25" s="35"/>
      <c r="J25" s="40" t="s">
        <v>82</v>
      </c>
      <c r="K25" s="69">
        <f>K21/K23*60</f>
        <v>3.3559322033898304</v>
      </c>
      <c r="L25" s="63"/>
    </row>
    <row r="26" spans="2:12" ht="15" thickBot="1" x14ac:dyDescent="0.35">
      <c r="B26" s="53">
        <v>6</v>
      </c>
      <c r="C26" s="58"/>
      <c r="D26" s="39">
        <v>6</v>
      </c>
      <c r="E26" s="54">
        <f>C25/D26</f>
        <v>0.5</v>
      </c>
      <c r="F26" s="54">
        <f t="shared" si="7"/>
        <v>7.03125E-2</v>
      </c>
      <c r="G26" s="65">
        <f t="shared" si="5"/>
        <v>1.5025041736227046E-2</v>
      </c>
      <c r="H26" s="44">
        <v>3</v>
      </c>
      <c r="I26" s="35"/>
      <c r="J26" s="53" t="s">
        <v>83</v>
      </c>
      <c r="K26" s="74">
        <f>K24-K25</f>
        <v>30.000000000000004</v>
      </c>
      <c r="L26" s="35"/>
    </row>
    <row r="27" spans="2:12" x14ac:dyDescent="0.3">
      <c r="F27" s="77">
        <f>SUM(F20:F26)</f>
        <v>4.6796875</v>
      </c>
      <c r="G27" s="77">
        <f>SUM(G20:G26)</f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2A39-0418-4D07-8F2B-E40B862F6333}">
  <dimension ref="B2:O24"/>
  <sheetViews>
    <sheetView topLeftCell="B4" zoomScale="130" zoomScaleNormal="130" workbookViewId="0">
      <selection activeCell="L14" sqref="L14"/>
    </sheetView>
  </sheetViews>
  <sheetFormatPr defaultColWidth="11.5546875" defaultRowHeight="14.4" x14ac:dyDescent="0.3"/>
  <sheetData>
    <row r="2" spans="2:15" x14ac:dyDescent="0.3">
      <c r="C2" t="s">
        <v>70</v>
      </c>
      <c r="D2">
        <f>1/5</f>
        <v>0.2</v>
      </c>
      <c r="E2" t="s">
        <v>42</v>
      </c>
      <c r="F2">
        <v>1</v>
      </c>
      <c r="G2" t="s">
        <v>127</v>
      </c>
      <c r="H2">
        <v>4</v>
      </c>
    </row>
    <row r="3" spans="2:15" ht="15" thickBot="1" x14ac:dyDescent="0.35">
      <c r="B3" s="35"/>
      <c r="C3" s="35"/>
      <c r="D3" s="35"/>
      <c r="E3" s="35"/>
      <c r="F3" s="35"/>
      <c r="G3" s="63"/>
      <c r="H3" s="35"/>
      <c r="I3" s="35"/>
      <c r="J3" s="35"/>
      <c r="K3" s="35"/>
      <c r="L3" s="35"/>
    </row>
    <row r="4" spans="2:15" ht="15" thickBot="1" x14ac:dyDescent="0.35">
      <c r="B4" s="17" t="s">
        <v>41</v>
      </c>
      <c r="C4" s="18" t="s">
        <v>70</v>
      </c>
      <c r="D4" s="18" t="s">
        <v>72</v>
      </c>
      <c r="E4" s="18" t="s">
        <v>105</v>
      </c>
      <c r="F4" s="18" t="s">
        <v>106</v>
      </c>
      <c r="G4" s="64" t="s">
        <v>45</v>
      </c>
      <c r="H4" s="19" t="s">
        <v>86</v>
      </c>
      <c r="I4" s="35"/>
      <c r="J4" s="61" t="s">
        <v>38</v>
      </c>
      <c r="K4" s="68">
        <f>G5</f>
        <v>0.39834289356277874</v>
      </c>
      <c r="L4" s="63"/>
      <c r="M4" s="73">
        <f>K17-K4</f>
        <v>-0.11347507223187631</v>
      </c>
    </row>
    <row r="5" spans="2:15" ht="15" thickTop="1" x14ac:dyDescent="0.3">
      <c r="B5" s="42">
        <v>0</v>
      </c>
      <c r="C5" s="58">
        <f>$D$2*4</f>
        <v>0.8</v>
      </c>
      <c r="D5" s="43"/>
      <c r="E5" s="43"/>
      <c r="F5" s="43">
        <v>1</v>
      </c>
      <c r="G5" s="65">
        <f>F5/$F$10</f>
        <v>0.39834289356277874</v>
      </c>
      <c r="H5" s="44">
        <v>0</v>
      </c>
      <c r="I5" s="35"/>
      <c r="J5" s="40" t="s">
        <v>76</v>
      </c>
      <c r="K5" s="69">
        <f>SUMPRODUCT(B5:B9,G5:G9)</f>
        <v>0.99171446781389416</v>
      </c>
      <c r="L5" s="63"/>
      <c r="M5" s="73">
        <f t="shared" ref="M5:M10" si="0">K18-K5</f>
        <v>0.43262463884061841</v>
      </c>
    </row>
    <row r="6" spans="2:15" x14ac:dyDescent="0.3">
      <c r="B6" s="40">
        <v>1</v>
      </c>
      <c r="C6" s="58">
        <f>$D$2*3</f>
        <v>0.60000000000000009</v>
      </c>
      <c r="D6" s="39">
        <f>$F$2</f>
        <v>1</v>
      </c>
      <c r="E6" s="39">
        <f>C5/D6</f>
        <v>0.8</v>
      </c>
      <c r="F6" s="39">
        <f>E6*F5</f>
        <v>0.8</v>
      </c>
      <c r="G6" s="65">
        <f t="shared" ref="G6:G9" si="1">F6/$F$10</f>
        <v>0.31867431485022302</v>
      </c>
      <c r="H6" s="44">
        <v>0</v>
      </c>
      <c r="I6" s="35"/>
      <c r="J6" s="40" t="s">
        <v>78</v>
      </c>
      <c r="K6" s="69">
        <f>SUMPRODUCT(G5:G9,H5:H9)</f>
        <v>0.39005736137667302</v>
      </c>
      <c r="L6" s="63"/>
      <c r="M6" s="73">
        <f t="shared" si="0"/>
        <v>0.31914956660874183</v>
      </c>
    </row>
    <row r="7" spans="2:15" x14ac:dyDescent="0.3">
      <c r="B7" s="40">
        <v>2</v>
      </c>
      <c r="C7" s="58">
        <f>$D$2*2</f>
        <v>0.4</v>
      </c>
      <c r="D7" s="39">
        <f t="shared" ref="D7:D9" si="2">$F$2</f>
        <v>1</v>
      </c>
      <c r="E7" s="39">
        <f>C6/D7</f>
        <v>0.60000000000000009</v>
      </c>
      <c r="F7" s="39">
        <f>E7*F6</f>
        <v>0.48000000000000009</v>
      </c>
      <c r="G7" s="65">
        <f t="shared" si="1"/>
        <v>0.19120458891013384</v>
      </c>
      <c r="H7" s="44">
        <v>1</v>
      </c>
      <c r="I7" s="35"/>
      <c r="J7" s="40" t="s">
        <v>79</v>
      </c>
      <c r="K7" s="69">
        <f>K5-K6</f>
        <v>0.60165710643722115</v>
      </c>
      <c r="L7" s="63"/>
      <c r="M7" s="73">
        <f t="shared" si="0"/>
        <v>0.11347507223187658</v>
      </c>
    </row>
    <row r="8" spans="2:15" x14ac:dyDescent="0.3">
      <c r="B8" s="40">
        <v>3</v>
      </c>
      <c r="C8" s="58">
        <f t="shared" ref="C8" si="3">$D$2</f>
        <v>0.2</v>
      </c>
      <c r="D8" s="39">
        <f t="shared" si="2"/>
        <v>1</v>
      </c>
      <c r="E8" s="66">
        <f>C7/D8</f>
        <v>0.4</v>
      </c>
      <c r="F8" s="39">
        <f>E8*F7</f>
        <v>0.19200000000000006</v>
      </c>
      <c r="G8" s="65">
        <f t="shared" si="1"/>
        <v>7.6481835564053538E-2</v>
      </c>
      <c r="H8" s="44">
        <v>2</v>
      </c>
      <c r="I8" s="35"/>
      <c r="J8" s="40" t="s">
        <v>80</v>
      </c>
      <c r="K8" s="69">
        <f>SUMPRODUCT(G6:G9,D6:D9)</f>
        <v>0.60165710643722103</v>
      </c>
      <c r="L8" s="63">
        <f>SUMPRODUCT(C5:C9,G5:G9)</f>
        <v>0.60165710643722103</v>
      </c>
      <c r="M8" s="73">
        <f t="shared" si="0"/>
        <v>0.11347507223187658</v>
      </c>
    </row>
    <row r="9" spans="2:15" ht="15" thickBot="1" x14ac:dyDescent="0.35">
      <c r="B9" s="53">
        <v>4</v>
      </c>
      <c r="C9" s="62"/>
      <c r="D9" s="39">
        <f t="shared" si="2"/>
        <v>1</v>
      </c>
      <c r="E9" s="54">
        <f>C8/D9</f>
        <v>0.2</v>
      </c>
      <c r="F9" s="54">
        <f>E9*F8</f>
        <v>3.8400000000000017E-2</v>
      </c>
      <c r="G9" s="65">
        <f t="shared" si="1"/>
        <v>1.529636711281071E-2</v>
      </c>
      <c r="H9" s="75">
        <v>3</v>
      </c>
      <c r="I9" s="35"/>
      <c r="J9" s="40" t="s">
        <v>81</v>
      </c>
      <c r="K9" s="69">
        <f>K5/K8</f>
        <v>1.648305084745763</v>
      </c>
      <c r="L9" s="63"/>
      <c r="M9" s="73">
        <f t="shared" si="0"/>
        <v>0.34340938306813129</v>
      </c>
      <c r="N9">
        <f>M9*24</f>
        <v>8.241825193635151</v>
      </c>
      <c r="O9">
        <f>N9*60</f>
        <v>494.50951161810906</v>
      </c>
    </row>
    <row r="10" spans="2:15" x14ac:dyDescent="0.3">
      <c r="F10" s="35">
        <f>SUM(F5:F9)</f>
        <v>2.5104000000000006</v>
      </c>
      <c r="G10" s="35">
        <f>SUM(G5:G9)</f>
        <v>0.99999999999999978</v>
      </c>
      <c r="I10" s="35"/>
      <c r="J10" s="40" t="s">
        <v>82</v>
      </c>
      <c r="K10" s="69">
        <f>K6/K8</f>
        <v>0.64830508474576276</v>
      </c>
      <c r="L10" s="63"/>
      <c r="M10" s="73">
        <f t="shared" si="0"/>
        <v>0.3434093830681314</v>
      </c>
    </row>
    <row r="11" spans="2:15" ht="15" thickBot="1" x14ac:dyDescent="0.35">
      <c r="I11" s="35"/>
      <c r="J11" s="53" t="s">
        <v>83</v>
      </c>
      <c r="K11" s="74">
        <f>K9-K10</f>
        <v>1.0000000000000002</v>
      </c>
      <c r="L11" s="35"/>
      <c r="M11" s="73">
        <f>K24-K11</f>
        <v>0</v>
      </c>
    </row>
    <row r="13" spans="2:15" x14ac:dyDescent="0.3">
      <c r="L13">
        <f>1000/(-K6+K19)</f>
        <v>3133.3271438401789</v>
      </c>
    </row>
    <row r="15" spans="2:15" x14ac:dyDescent="0.3">
      <c r="C15" t="s">
        <v>70</v>
      </c>
      <c r="D15">
        <f>1/5</f>
        <v>0.2</v>
      </c>
      <c r="E15" t="s">
        <v>42</v>
      </c>
      <c r="F15">
        <v>1</v>
      </c>
      <c r="G15" t="s">
        <v>127</v>
      </c>
      <c r="H15">
        <v>5</v>
      </c>
    </row>
    <row r="16" spans="2:15" ht="15" thickBot="1" x14ac:dyDescent="0.35">
      <c r="B16" s="35"/>
      <c r="C16" s="35"/>
      <c r="D16" s="35"/>
      <c r="E16" s="35"/>
      <c r="F16" s="35"/>
      <c r="G16" s="63"/>
      <c r="H16" s="35"/>
      <c r="I16" s="35"/>
      <c r="J16" s="35"/>
      <c r="K16" s="35"/>
      <c r="L16" s="35"/>
    </row>
    <row r="17" spans="2:12" ht="15" thickBot="1" x14ac:dyDescent="0.35">
      <c r="B17" s="17" t="s">
        <v>41</v>
      </c>
      <c r="C17" s="18" t="s">
        <v>70</v>
      </c>
      <c r="D17" s="18" t="s">
        <v>72</v>
      </c>
      <c r="E17" s="18" t="s">
        <v>105</v>
      </c>
      <c r="F17" s="18" t="s">
        <v>106</v>
      </c>
      <c r="G17" s="64" t="s">
        <v>45</v>
      </c>
      <c r="H17" s="19" t="s">
        <v>86</v>
      </c>
      <c r="I17" s="35"/>
      <c r="J17" s="61" t="s">
        <v>38</v>
      </c>
      <c r="K17" s="68">
        <f>G18</f>
        <v>0.28486782133090244</v>
      </c>
      <c r="L17" s="63"/>
    </row>
    <row r="18" spans="2:12" ht="15" thickTop="1" x14ac:dyDescent="0.3">
      <c r="B18" s="42">
        <v>0</v>
      </c>
      <c r="C18" s="58">
        <f>$D$2*5</f>
        <v>1</v>
      </c>
      <c r="D18" s="43"/>
      <c r="E18" s="43"/>
      <c r="F18" s="43">
        <v>1</v>
      </c>
      <c r="G18" s="65">
        <f>F18/$F$24</f>
        <v>0.28486782133090244</v>
      </c>
      <c r="H18" s="44">
        <v>0</v>
      </c>
      <c r="I18" s="35"/>
      <c r="J18" s="40" t="s">
        <v>76</v>
      </c>
      <c r="K18" s="69">
        <f>SUMPRODUCT(B18:B23,G18:G23)</f>
        <v>1.4243391066545126</v>
      </c>
      <c r="L18" s="63"/>
    </row>
    <row r="19" spans="2:12" x14ac:dyDescent="0.3">
      <c r="B19" s="40">
        <v>1</v>
      </c>
      <c r="C19" s="58">
        <f>$D$2*4</f>
        <v>0.8</v>
      </c>
      <c r="D19" s="39">
        <f>$F$2</f>
        <v>1</v>
      </c>
      <c r="E19" s="39">
        <f>C18/D19</f>
        <v>1</v>
      </c>
      <c r="F19" s="39">
        <f>E19*F18</f>
        <v>1</v>
      </c>
      <c r="G19" s="65">
        <f t="shared" ref="G19:G22" si="4">F19/$F$24</f>
        <v>0.28486782133090244</v>
      </c>
      <c r="H19" s="44">
        <v>0</v>
      </c>
      <c r="I19" s="35"/>
      <c r="J19" s="40" t="s">
        <v>78</v>
      </c>
      <c r="K19" s="69">
        <f>SUMPRODUCT(G18:G23,H18:H23)</f>
        <v>0.70920692798541485</v>
      </c>
      <c r="L19" s="63"/>
    </row>
    <row r="20" spans="2:12" x14ac:dyDescent="0.3">
      <c r="B20" s="40">
        <v>2</v>
      </c>
      <c r="C20" s="58">
        <f>$D$2*3</f>
        <v>0.60000000000000009</v>
      </c>
      <c r="D20" s="39">
        <f t="shared" ref="D20:D23" si="5">$F$2</f>
        <v>1</v>
      </c>
      <c r="E20" s="39">
        <f>C19/D20</f>
        <v>0.8</v>
      </c>
      <c r="F20" s="39">
        <f>E20*F19</f>
        <v>0.8</v>
      </c>
      <c r="G20" s="65">
        <f t="shared" si="4"/>
        <v>0.22789425706472197</v>
      </c>
      <c r="H20" s="44">
        <v>1</v>
      </c>
      <c r="I20" s="35"/>
      <c r="J20" s="40" t="s">
        <v>79</v>
      </c>
      <c r="K20" s="69">
        <f>K18-K19</f>
        <v>0.71513217866909773</v>
      </c>
      <c r="L20" s="63"/>
    </row>
    <row r="21" spans="2:12" x14ac:dyDescent="0.3">
      <c r="B21" s="40">
        <v>3</v>
      </c>
      <c r="C21" s="58">
        <f>$D$2*2</f>
        <v>0.4</v>
      </c>
      <c r="D21" s="39">
        <f t="shared" si="5"/>
        <v>1</v>
      </c>
      <c r="E21" s="66">
        <f>C20/D21</f>
        <v>0.60000000000000009</v>
      </c>
      <c r="F21" s="39">
        <f>E21*F20</f>
        <v>0.48000000000000009</v>
      </c>
      <c r="G21" s="65">
        <f>F21/$F$24</f>
        <v>0.13673655423883321</v>
      </c>
      <c r="H21" s="44">
        <v>2</v>
      </c>
      <c r="I21" s="35"/>
      <c r="J21" s="40" t="s">
        <v>80</v>
      </c>
      <c r="K21" s="69">
        <f>SUMPRODUCT(G19:G23,D19:D23)</f>
        <v>0.71513217866909762</v>
      </c>
      <c r="L21" s="63">
        <f>SUMPRODUCT(C18:C22,G18:G22)</f>
        <v>0.71513217866909762</v>
      </c>
    </row>
    <row r="22" spans="2:12" ht="15" thickBot="1" x14ac:dyDescent="0.35">
      <c r="B22" s="53">
        <v>4</v>
      </c>
      <c r="C22" s="58">
        <f t="shared" ref="C22" si="6">$D$2</f>
        <v>0.2</v>
      </c>
      <c r="D22" s="39">
        <f t="shared" si="5"/>
        <v>1</v>
      </c>
      <c r="E22" s="54">
        <f>C21/D22</f>
        <v>0.4</v>
      </c>
      <c r="F22" s="54">
        <f>E22*F21</f>
        <v>0.19200000000000006</v>
      </c>
      <c r="G22" s="65">
        <f t="shared" si="4"/>
        <v>5.469462169553329E-2</v>
      </c>
      <c r="H22" s="75">
        <v>3</v>
      </c>
      <c r="I22" s="35"/>
      <c r="J22" s="40" t="s">
        <v>81</v>
      </c>
      <c r="K22" s="69">
        <f>K18/K21</f>
        <v>1.9917144678138943</v>
      </c>
      <c r="L22" s="63"/>
    </row>
    <row r="23" spans="2:12" ht="15" thickBot="1" x14ac:dyDescent="0.35">
      <c r="B23" s="78">
        <v>5</v>
      </c>
      <c r="C23" s="58"/>
      <c r="D23" s="39">
        <f t="shared" si="5"/>
        <v>1</v>
      </c>
      <c r="E23" s="54">
        <f>C22/D23</f>
        <v>0.2</v>
      </c>
      <c r="F23" s="54">
        <f>E23*F22</f>
        <v>3.8400000000000017E-2</v>
      </c>
      <c r="G23" s="65">
        <f>F23/$F$24</f>
        <v>1.0938924339106659E-2</v>
      </c>
      <c r="H23" s="79">
        <v>4</v>
      </c>
      <c r="I23" s="35"/>
      <c r="J23" s="40" t="s">
        <v>82</v>
      </c>
      <c r="K23" s="69">
        <f>K19/K21</f>
        <v>0.99171446781389416</v>
      </c>
      <c r="L23" s="63"/>
    </row>
    <row r="24" spans="2:12" ht="15" thickBot="1" x14ac:dyDescent="0.35">
      <c r="F24" s="35">
        <f>SUM(F18:F23)</f>
        <v>3.5104000000000002</v>
      </c>
      <c r="G24" s="63">
        <f>SUM(G18:G22)</f>
        <v>0.98906107566089341</v>
      </c>
      <c r="I24" s="35"/>
      <c r="J24" s="53" t="s">
        <v>83</v>
      </c>
      <c r="K24" s="74">
        <f>K22-K23</f>
        <v>1</v>
      </c>
      <c r="L24" s="3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669B-347F-459E-9185-7E324004CD36}">
  <dimension ref="A1:W153"/>
  <sheetViews>
    <sheetView workbookViewId="0">
      <selection activeCell="J19" sqref="J19"/>
    </sheetView>
  </sheetViews>
  <sheetFormatPr defaultColWidth="11.5546875" defaultRowHeight="14.4" x14ac:dyDescent="0.3"/>
  <cols>
    <col min="4" max="4" width="16.44140625" bestFit="1" customWidth="1"/>
    <col min="13" max="15" width="11.5546875" style="35"/>
    <col min="16" max="16" width="16.6640625" style="35" bestFit="1" customWidth="1"/>
    <col min="17" max="17" width="11.5546875" style="35"/>
    <col min="18" max="18" width="14.33203125" style="35" bestFit="1" customWidth="1"/>
    <col min="19" max="23" width="11.5546875" style="35"/>
  </cols>
  <sheetData>
    <row r="1" spans="1:23" x14ac:dyDescent="0.3">
      <c r="A1" s="38" t="s">
        <v>41</v>
      </c>
      <c r="B1" s="38" t="s">
        <v>1</v>
      </c>
      <c r="C1" s="38" t="s">
        <v>42</v>
      </c>
      <c r="D1" s="38" t="s">
        <v>84</v>
      </c>
      <c r="E1" s="38" t="s">
        <v>44</v>
      </c>
      <c r="F1" s="38" t="s">
        <v>85</v>
      </c>
      <c r="G1" s="38" t="s">
        <v>86</v>
      </c>
      <c r="H1" s="35"/>
      <c r="I1" t="s">
        <v>1</v>
      </c>
      <c r="J1">
        <v>32</v>
      </c>
      <c r="K1" s="35"/>
      <c r="M1" s="38" t="s">
        <v>41</v>
      </c>
      <c r="N1" s="38" t="s">
        <v>1</v>
      </c>
      <c r="O1" s="38" t="s">
        <v>42</v>
      </c>
      <c r="P1" s="38" t="s">
        <v>84</v>
      </c>
      <c r="Q1" s="38" t="s">
        <v>44</v>
      </c>
      <c r="R1" s="38" t="s">
        <v>85</v>
      </c>
      <c r="S1" s="38" t="s">
        <v>86</v>
      </c>
    </row>
    <row r="2" spans="1:23" x14ac:dyDescent="0.3">
      <c r="A2" s="35">
        <v>0</v>
      </c>
      <c r="B2" s="35">
        <v>32</v>
      </c>
      <c r="C2" s="35">
        <v>0</v>
      </c>
      <c r="D2" s="35"/>
      <c r="E2" s="35">
        <v>1</v>
      </c>
      <c r="F2" s="35">
        <f>E2/$E$153</f>
        <v>5.8823530587592647E-2</v>
      </c>
      <c r="G2" s="35">
        <v>0</v>
      </c>
      <c r="H2" s="35"/>
      <c r="I2" t="s">
        <v>72</v>
      </c>
      <c r="J2">
        <v>18</v>
      </c>
      <c r="M2" s="35">
        <v>0</v>
      </c>
      <c r="N2" s="35">
        <v>64</v>
      </c>
      <c r="O2" s="35">
        <v>0</v>
      </c>
      <c r="Q2" s="35">
        <v>1</v>
      </c>
      <c r="R2" s="35">
        <f>Q2/$Q$153</f>
        <v>1.2771325254873756E-2</v>
      </c>
      <c r="S2" s="35">
        <v>0</v>
      </c>
      <c r="U2" s="35" t="s">
        <v>77</v>
      </c>
      <c r="V2" s="35">
        <f>64/32</f>
        <v>2</v>
      </c>
    </row>
    <row r="3" spans="1:23" x14ac:dyDescent="0.3">
      <c r="A3" s="35">
        <v>1</v>
      </c>
      <c r="B3" s="35">
        <v>32</v>
      </c>
      <c r="C3" s="35">
        <v>18</v>
      </c>
      <c r="D3" s="35">
        <f>B2/C3</f>
        <v>1.7777777777777777</v>
      </c>
      <c r="E3" s="35">
        <f>D3*E2</f>
        <v>1.7777777777777777</v>
      </c>
      <c r="F3" s="35">
        <f t="shared" ref="F3:F66" si="0">E3/$E$153</f>
        <v>0.10457516548905359</v>
      </c>
      <c r="G3" s="35">
        <v>0</v>
      </c>
      <c r="H3" s="35"/>
      <c r="I3" t="s">
        <v>103</v>
      </c>
      <c r="M3" s="35">
        <v>1</v>
      </c>
      <c r="N3" s="35">
        <v>64</v>
      </c>
      <c r="O3" s="35">
        <v>18</v>
      </c>
      <c r="P3" s="35">
        <f>N2/O3</f>
        <v>3.5555555555555554</v>
      </c>
      <c r="Q3" s="35">
        <f>P3*Q2</f>
        <v>3.5555555555555554</v>
      </c>
      <c r="R3" s="35">
        <f t="shared" ref="R3:R66" si="1">Q3/$Q$153</f>
        <v>4.5409156461773355E-2</v>
      </c>
      <c r="S3" s="35">
        <v>0</v>
      </c>
      <c r="U3" s="35" t="s">
        <v>38</v>
      </c>
      <c r="V3" s="35">
        <f>R2</f>
        <v>1.2771325254873756E-2</v>
      </c>
    </row>
    <row r="4" spans="1:23" x14ac:dyDescent="0.3">
      <c r="A4" s="35">
        <v>2</v>
      </c>
      <c r="B4" s="35">
        <v>32</v>
      </c>
      <c r="C4" s="35">
        <f>$C$3*2</f>
        <v>36</v>
      </c>
      <c r="D4" s="35">
        <f t="shared" ref="D4:D67" si="2">B3/C4</f>
        <v>0.88888888888888884</v>
      </c>
      <c r="E4" s="35">
        <f t="shared" ref="E4:E67" si="3">D4*E3</f>
        <v>1.5802469135802468</v>
      </c>
      <c r="F4" s="35">
        <f t="shared" si="0"/>
        <v>9.295570265693652E-2</v>
      </c>
      <c r="G4" s="35">
        <v>0</v>
      </c>
      <c r="H4" s="35"/>
      <c r="I4" s="35" t="s">
        <v>77</v>
      </c>
      <c r="J4" s="35">
        <f>J1/J2</f>
        <v>1.7777777777777777</v>
      </c>
      <c r="K4" s="35"/>
      <c r="M4" s="35">
        <v>2</v>
      </c>
      <c r="N4" s="35">
        <v>64</v>
      </c>
      <c r="O4" s="35">
        <f>O3*2</f>
        <v>36</v>
      </c>
      <c r="P4" s="35">
        <f t="shared" ref="P4:P67" si="4">N3/O4</f>
        <v>1.7777777777777777</v>
      </c>
      <c r="Q4" s="35">
        <f t="shared" ref="Q4:Q67" si="5">P4*Q3</f>
        <v>6.3209876543209873</v>
      </c>
      <c r="R4" s="35">
        <f t="shared" si="1"/>
        <v>8.0727389265374844E-2</v>
      </c>
      <c r="S4" s="35">
        <v>0</v>
      </c>
      <c r="U4" s="35" t="s">
        <v>76</v>
      </c>
      <c r="V4" s="35">
        <f>SUMPRODUCT(M2:M152,R2:R152)</f>
        <v>9.6788739285794438</v>
      </c>
    </row>
    <row r="5" spans="1:23" x14ac:dyDescent="0.3">
      <c r="A5" s="35">
        <v>3</v>
      </c>
      <c r="B5" s="35">
        <v>32</v>
      </c>
      <c r="C5" s="35">
        <f t="shared" ref="C5:C68" si="6">$C$3*2</f>
        <v>36</v>
      </c>
      <c r="D5" s="35">
        <f t="shared" si="2"/>
        <v>0.88888888888888884</v>
      </c>
      <c r="E5" s="35">
        <f t="shared" si="3"/>
        <v>1.4046639231824416</v>
      </c>
      <c r="F5" s="35">
        <f t="shared" si="0"/>
        <v>8.2627291250610232E-2</v>
      </c>
      <c r="G5" s="35">
        <v>1</v>
      </c>
      <c r="H5" s="35"/>
      <c r="I5" s="35" t="s">
        <v>38</v>
      </c>
      <c r="J5" s="35">
        <f>F2</f>
        <v>5.8823530587592647E-2</v>
      </c>
      <c r="K5" s="35">
        <f>J5^2</f>
        <v>3.4602077507894478E-3</v>
      </c>
      <c r="M5" s="35">
        <v>3</v>
      </c>
      <c r="N5" s="35">
        <v>64</v>
      </c>
      <c r="O5" s="35">
        <f>O3*3</f>
        <v>54</v>
      </c>
      <c r="P5" s="35">
        <f t="shared" si="4"/>
        <v>1.1851851851851851</v>
      </c>
      <c r="Q5" s="35">
        <f t="shared" si="5"/>
        <v>7.4915409236396879</v>
      </c>
      <c r="R5" s="35">
        <f t="shared" si="1"/>
        <v>9.5676905795999814E-2</v>
      </c>
      <c r="S5" s="35">
        <v>0</v>
      </c>
      <c r="U5" s="35" t="s">
        <v>78</v>
      </c>
      <c r="V5" s="35">
        <f>SUMPRODUCT(R2:R152,S2:S152)</f>
        <v>6.1233183833110019</v>
      </c>
    </row>
    <row r="6" spans="1:23" x14ac:dyDescent="0.3">
      <c r="A6" s="35">
        <v>4</v>
      </c>
      <c r="B6" s="35">
        <v>32</v>
      </c>
      <c r="C6" s="35">
        <f t="shared" si="6"/>
        <v>36</v>
      </c>
      <c r="D6" s="35">
        <f t="shared" si="2"/>
        <v>0.88888888888888884</v>
      </c>
      <c r="E6" s="35">
        <f t="shared" si="3"/>
        <v>1.248590153939948</v>
      </c>
      <c r="F6" s="35">
        <f t="shared" si="0"/>
        <v>7.3446481111653542E-2</v>
      </c>
      <c r="G6" s="35">
        <v>2</v>
      </c>
      <c r="H6" s="35"/>
      <c r="I6" s="35" t="s">
        <v>76</v>
      </c>
      <c r="J6" s="35">
        <f>SUMPRODUCT(A2:A152,F2:F152)</f>
        <v>8.4705852263503782</v>
      </c>
      <c r="K6" s="35"/>
      <c r="M6" s="35">
        <v>4</v>
      </c>
      <c r="N6" s="35">
        <v>64</v>
      </c>
      <c r="O6" s="35">
        <f>$O$3*4</f>
        <v>72</v>
      </c>
      <c r="P6" s="35">
        <f t="shared" si="4"/>
        <v>0.88888888888888884</v>
      </c>
      <c r="Q6" s="35">
        <f t="shared" si="5"/>
        <v>6.6591474876797223</v>
      </c>
      <c r="R6" s="35">
        <f t="shared" si="1"/>
        <v>8.5046138485333156E-2</v>
      </c>
      <c r="S6" s="35">
        <v>0</v>
      </c>
      <c r="U6" s="35" t="s">
        <v>79</v>
      </c>
      <c r="V6" s="35">
        <f>V4-V5</f>
        <v>3.555555545268442</v>
      </c>
    </row>
    <row r="7" spans="1:23" x14ac:dyDescent="0.3">
      <c r="A7" s="35">
        <v>5</v>
      </c>
      <c r="B7" s="35">
        <v>32</v>
      </c>
      <c r="C7" s="35">
        <f t="shared" si="6"/>
        <v>36</v>
      </c>
      <c r="D7" s="35">
        <f t="shared" si="2"/>
        <v>0.88888888888888884</v>
      </c>
      <c r="E7" s="35">
        <f t="shared" si="3"/>
        <v>1.109857914613287</v>
      </c>
      <c r="F7" s="35">
        <f t="shared" si="0"/>
        <v>6.5285760988136474E-2</v>
      </c>
      <c r="G7" s="35">
        <v>3</v>
      </c>
      <c r="H7" s="35"/>
      <c r="I7" s="35" t="s">
        <v>78</v>
      </c>
      <c r="J7" s="35">
        <f>SUMPRODUCT(F2:F152,G2:G152)</f>
        <v>6.6928074530146047</v>
      </c>
      <c r="K7" s="35"/>
      <c r="M7" s="35">
        <v>5</v>
      </c>
      <c r="N7" s="35">
        <v>64</v>
      </c>
      <c r="O7" s="35">
        <f t="shared" ref="O7:O70" si="7">$O$3*4</f>
        <v>72</v>
      </c>
      <c r="P7" s="35">
        <f t="shared" si="4"/>
        <v>0.88888888888888884</v>
      </c>
      <c r="Q7" s="35">
        <f t="shared" si="5"/>
        <v>5.9192422112708636</v>
      </c>
      <c r="R7" s="35">
        <f t="shared" si="1"/>
        <v>7.5596567542518353E-2</v>
      </c>
      <c r="S7" s="35">
        <v>1</v>
      </c>
      <c r="U7" s="35" t="s">
        <v>80</v>
      </c>
      <c r="V7" s="35">
        <f>SUMPRODUCT(R3:R152,O3:O152)</f>
        <v>63.999999814831895</v>
      </c>
      <c r="W7" s="35">
        <f>SUMPRODUCT(N2:N151,R2:R151)</f>
        <v>63.999999814831895</v>
      </c>
    </row>
    <row r="8" spans="1:23" x14ac:dyDescent="0.3">
      <c r="A8" s="35">
        <v>6</v>
      </c>
      <c r="B8" s="35">
        <v>32</v>
      </c>
      <c r="C8" s="35">
        <f t="shared" si="6"/>
        <v>36</v>
      </c>
      <c r="D8" s="35">
        <f t="shared" si="2"/>
        <v>0.88888888888888884</v>
      </c>
      <c r="E8" s="35">
        <f t="shared" si="3"/>
        <v>0.98654036854514393</v>
      </c>
      <c r="F8" s="35">
        <f t="shared" si="0"/>
        <v>5.8031787545010191E-2</v>
      </c>
      <c r="G8" s="35">
        <v>4</v>
      </c>
      <c r="H8" s="35"/>
      <c r="I8" s="35" t="s">
        <v>79</v>
      </c>
      <c r="J8" s="35">
        <f>J6-J7</f>
        <v>1.7777777733357736</v>
      </c>
      <c r="K8" s="35"/>
      <c r="M8" s="35">
        <v>6</v>
      </c>
      <c r="N8" s="35">
        <v>64</v>
      </c>
      <c r="O8" s="35">
        <f t="shared" si="7"/>
        <v>72</v>
      </c>
      <c r="P8" s="35">
        <f t="shared" si="4"/>
        <v>0.88888888888888884</v>
      </c>
      <c r="Q8" s="35">
        <f t="shared" si="5"/>
        <v>5.2615486322407676</v>
      </c>
      <c r="R8" s="35">
        <f t="shared" si="1"/>
        <v>6.7196948926682987E-2</v>
      </c>
      <c r="S8" s="35">
        <v>2</v>
      </c>
      <c r="U8" s="35" t="s">
        <v>81</v>
      </c>
      <c r="V8" s="35">
        <f>V4/V7*60</f>
        <v>9.0739443342964332</v>
      </c>
    </row>
    <row r="9" spans="1:23" x14ac:dyDescent="0.3">
      <c r="A9" s="35">
        <v>7</v>
      </c>
      <c r="B9" s="35">
        <v>32</v>
      </c>
      <c r="C9" s="35">
        <f t="shared" si="6"/>
        <v>36</v>
      </c>
      <c r="D9" s="35">
        <f t="shared" si="2"/>
        <v>0.88888888888888884</v>
      </c>
      <c r="E9" s="35">
        <f t="shared" si="3"/>
        <v>0.87692477204012786</v>
      </c>
      <c r="F9" s="35">
        <f t="shared" si="0"/>
        <v>5.1583811151120165E-2</v>
      </c>
      <c r="G9" s="35">
        <v>5</v>
      </c>
      <c r="H9" s="35"/>
      <c r="I9" s="35" t="s">
        <v>80</v>
      </c>
      <c r="J9" s="35">
        <f>SUMPRODUCT(F3:F152,C3:C152)</f>
        <v>31.999999920043663</v>
      </c>
      <c r="K9" s="35">
        <f>SUMPRODUCT(B2:B151,F2:F151)</f>
        <v>31.999999920043667</v>
      </c>
      <c r="M9" s="35">
        <v>7</v>
      </c>
      <c r="N9" s="35">
        <v>64</v>
      </c>
      <c r="O9" s="35">
        <f t="shared" si="7"/>
        <v>72</v>
      </c>
      <c r="P9" s="35">
        <f t="shared" si="4"/>
        <v>0.88888888888888884</v>
      </c>
      <c r="Q9" s="35">
        <f t="shared" si="5"/>
        <v>4.6769321175473486</v>
      </c>
      <c r="R9" s="35">
        <f t="shared" si="1"/>
        <v>5.9730621268162649E-2</v>
      </c>
      <c r="S9" s="35">
        <v>3</v>
      </c>
      <c r="U9" s="35" t="s">
        <v>82</v>
      </c>
      <c r="V9" s="35">
        <f>V5/V7*60</f>
        <v>5.7406110009630966</v>
      </c>
    </row>
    <row r="10" spans="1:23" x14ac:dyDescent="0.3">
      <c r="A10" s="35">
        <v>8</v>
      </c>
      <c r="B10" s="35">
        <v>32</v>
      </c>
      <c r="C10" s="35">
        <f t="shared" si="6"/>
        <v>36</v>
      </c>
      <c r="D10" s="35">
        <f t="shared" si="2"/>
        <v>0.88888888888888884</v>
      </c>
      <c r="E10" s="35">
        <f t="shared" si="3"/>
        <v>0.77948868625789136</v>
      </c>
      <c r="F10" s="35">
        <f t="shared" si="0"/>
        <v>4.5852276578773478E-2</v>
      </c>
      <c r="G10" s="35">
        <v>6</v>
      </c>
      <c r="H10" s="35"/>
      <c r="I10" s="35" t="s">
        <v>81</v>
      </c>
      <c r="J10" s="35">
        <f>J6/J9*60</f>
        <v>15.882347339091154</v>
      </c>
      <c r="K10" s="35"/>
      <c r="M10" s="35">
        <v>8</v>
      </c>
      <c r="N10" s="35">
        <v>64</v>
      </c>
      <c r="O10" s="35">
        <f t="shared" si="7"/>
        <v>72</v>
      </c>
      <c r="P10" s="35">
        <f t="shared" si="4"/>
        <v>0.88888888888888884</v>
      </c>
      <c r="Q10" s="35">
        <f t="shared" si="5"/>
        <v>4.1572729933754209</v>
      </c>
      <c r="R10" s="35">
        <f t="shared" si="1"/>
        <v>5.3093885571700132E-2</v>
      </c>
      <c r="S10" s="35">
        <v>4</v>
      </c>
      <c r="U10" s="35" t="s">
        <v>83</v>
      </c>
      <c r="V10" s="35">
        <f>V8-V9</f>
        <v>3.3333333333333366</v>
      </c>
    </row>
    <row r="11" spans="1:23" x14ac:dyDescent="0.3">
      <c r="A11" s="35">
        <v>9</v>
      </c>
      <c r="B11" s="35">
        <v>32</v>
      </c>
      <c r="C11" s="35">
        <f t="shared" si="6"/>
        <v>36</v>
      </c>
      <c r="D11" s="35">
        <f t="shared" si="2"/>
        <v>0.88888888888888884</v>
      </c>
      <c r="E11" s="35">
        <f t="shared" si="3"/>
        <v>0.69287883222923674</v>
      </c>
      <c r="F11" s="35">
        <f t="shared" si="0"/>
        <v>4.075757918113198E-2</v>
      </c>
      <c r="G11" s="35">
        <v>7</v>
      </c>
      <c r="H11" s="35"/>
      <c r="I11" s="35" t="s">
        <v>82</v>
      </c>
      <c r="J11" s="35">
        <f>J7/J9*60</f>
        <v>12.549014005757796</v>
      </c>
      <c r="K11" s="35"/>
      <c r="M11" s="35">
        <v>9</v>
      </c>
      <c r="N11" s="35">
        <v>64</v>
      </c>
      <c r="O11" s="35">
        <f t="shared" si="7"/>
        <v>72</v>
      </c>
      <c r="P11" s="35">
        <f t="shared" si="4"/>
        <v>0.88888888888888884</v>
      </c>
      <c r="Q11" s="35">
        <f t="shared" si="5"/>
        <v>3.6953537718892626</v>
      </c>
      <c r="R11" s="35">
        <f t="shared" si="1"/>
        <v>4.719456495262233E-2</v>
      </c>
      <c r="S11" s="35">
        <v>5</v>
      </c>
    </row>
    <row r="12" spans="1:23" x14ac:dyDescent="0.3">
      <c r="A12" s="35">
        <v>10</v>
      </c>
      <c r="B12" s="35">
        <v>32</v>
      </c>
      <c r="C12" s="35">
        <f t="shared" si="6"/>
        <v>36</v>
      </c>
      <c r="D12" s="35">
        <f t="shared" si="2"/>
        <v>0.88888888888888884</v>
      </c>
      <c r="E12" s="35">
        <f t="shared" si="3"/>
        <v>0.6158922953148771</v>
      </c>
      <c r="F12" s="35">
        <f t="shared" si="0"/>
        <v>3.6228959272117313E-2</v>
      </c>
      <c r="G12" s="35">
        <v>8</v>
      </c>
      <c r="H12" s="35"/>
      <c r="I12" s="35" t="s">
        <v>83</v>
      </c>
      <c r="J12" s="35">
        <f>J10-J11</f>
        <v>3.3333333333333588</v>
      </c>
      <c r="K12" s="35"/>
      <c r="M12" s="35">
        <v>10</v>
      </c>
      <c r="N12" s="35">
        <v>64</v>
      </c>
      <c r="O12" s="35">
        <f t="shared" si="7"/>
        <v>72</v>
      </c>
      <c r="P12" s="35">
        <f t="shared" si="4"/>
        <v>0.88888888888888884</v>
      </c>
      <c r="Q12" s="35">
        <f t="shared" si="5"/>
        <v>3.2847589083460109</v>
      </c>
      <c r="R12" s="35">
        <f t="shared" si="1"/>
        <v>4.1950724402330962E-2</v>
      </c>
      <c r="S12" s="35">
        <v>6</v>
      </c>
    </row>
    <row r="13" spans="1:23" x14ac:dyDescent="0.3">
      <c r="A13" s="35">
        <v>11</v>
      </c>
      <c r="B13" s="35">
        <v>32</v>
      </c>
      <c r="C13" s="35">
        <f t="shared" si="6"/>
        <v>36</v>
      </c>
      <c r="D13" s="35">
        <f t="shared" si="2"/>
        <v>0.88888888888888884</v>
      </c>
      <c r="E13" s="35">
        <f t="shared" si="3"/>
        <v>0.54745981805766852</v>
      </c>
      <c r="F13" s="35">
        <f t="shared" si="0"/>
        <v>3.2203519352993169E-2</v>
      </c>
      <c r="G13" s="35">
        <v>9</v>
      </c>
      <c r="H13" s="35"/>
      <c r="I13" s="35"/>
      <c r="J13" s="35"/>
      <c r="K13" s="35"/>
      <c r="M13" s="35">
        <v>11</v>
      </c>
      <c r="N13" s="35">
        <v>64</v>
      </c>
      <c r="O13" s="35">
        <f t="shared" si="7"/>
        <v>72</v>
      </c>
      <c r="P13" s="35">
        <f t="shared" si="4"/>
        <v>0.88888888888888884</v>
      </c>
      <c r="Q13" s="35">
        <f t="shared" si="5"/>
        <v>2.919785696307565</v>
      </c>
      <c r="R13" s="35">
        <f t="shared" si="1"/>
        <v>3.7289532802071958E-2</v>
      </c>
      <c r="S13" s="35">
        <v>7</v>
      </c>
    </row>
    <row r="14" spans="1:23" x14ac:dyDescent="0.3">
      <c r="A14" s="35">
        <v>12</v>
      </c>
      <c r="B14" s="35">
        <v>32</v>
      </c>
      <c r="C14" s="35">
        <f t="shared" si="6"/>
        <v>36</v>
      </c>
      <c r="D14" s="35">
        <f t="shared" si="2"/>
        <v>0.88888888888888884</v>
      </c>
      <c r="E14" s="35">
        <f t="shared" si="3"/>
        <v>0.48663094938459422</v>
      </c>
      <c r="F14" s="35">
        <f t="shared" si="0"/>
        <v>2.8625350535993927E-2</v>
      </c>
      <c r="G14" s="35">
        <v>10</v>
      </c>
      <c r="H14" s="35"/>
      <c r="I14" s="35"/>
      <c r="J14" s="35"/>
      <c r="K14" s="35"/>
      <c r="M14" s="35">
        <v>12</v>
      </c>
      <c r="N14" s="35">
        <v>64</v>
      </c>
      <c r="O14" s="35">
        <f t="shared" si="7"/>
        <v>72</v>
      </c>
      <c r="P14" s="35">
        <f t="shared" si="4"/>
        <v>0.88888888888888884</v>
      </c>
      <c r="Q14" s="35">
        <f t="shared" si="5"/>
        <v>2.5953650633845022</v>
      </c>
      <c r="R14" s="35">
        <f t="shared" si="1"/>
        <v>3.3146251379619518E-2</v>
      </c>
      <c r="S14" s="35">
        <v>8</v>
      </c>
    </row>
    <row r="15" spans="1:23" x14ac:dyDescent="0.3">
      <c r="A15" s="35">
        <v>13</v>
      </c>
      <c r="B15" s="35">
        <v>32</v>
      </c>
      <c r="C15" s="35">
        <f t="shared" si="6"/>
        <v>36</v>
      </c>
      <c r="D15" s="35">
        <f t="shared" si="2"/>
        <v>0.88888888888888884</v>
      </c>
      <c r="E15" s="35">
        <f t="shared" si="3"/>
        <v>0.43256084389741706</v>
      </c>
      <c r="F15" s="35">
        <f t="shared" si="0"/>
        <v>2.54447560319946E-2</v>
      </c>
      <c r="G15" s="35">
        <v>11</v>
      </c>
      <c r="H15" s="35"/>
      <c r="I15" s="35" t="s">
        <v>130</v>
      </c>
      <c r="J15" s="35"/>
      <c r="K15" s="35"/>
      <c r="M15" s="35">
        <v>13</v>
      </c>
      <c r="N15" s="35">
        <v>64</v>
      </c>
      <c r="O15" s="35">
        <f t="shared" si="7"/>
        <v>72</v>
      </c>
      <c r="P15" s="35">
        <f t="shared" si="4"/>
        <v>0.88888888888888884</v>
      </c>
      <c r="Q15" s="35">
        <f t="shared" si="5"/>
        <v>2.3069911674528907</v>
      </c>
      <c r="R15" s="35">
        <f t="shared" si="1"/>
        <v>2.9463334559661793E-2</v>
      </c>
      <c r="S15" s="35">
        <v>9</v>
      </c>
    </row>
    <row r="16" spans="1:23" x14ac:dyDescent="0.3">
      <c r="A16" s="35">
        <v>14</v>
      </c>
      <c r="B16" s="35">
        <v>32</v>
      </c>
      <c r="C16" s="35">
        <f t="shared" si="6"/>
        <v>36</v>
      </c>
      <c r="D16" s="35">
        <f t="shared" si="2"/>
        <v>0.88888888888888884</v>
      </c>
      <c r="E16" s="35">
        <f t="shared" si="3"/>
        <v>0.38449852790881517</v>
      </c>
      <c r="F16" s="35">
        <f t="shared" si="0"/>
        <v>2.2617560917328534E-2</v>
      </c>
      <c r="G16" s="35">
        <v>12</v>
      </c>
      <c r="H16" s="35"/>
      <c r="I16" s="35" t="str" cm="1">
        <f t="array" ref="I16:I24">I4:I12</f>
        <v>Rho</v>
      </c>
      <c r="J16" s="35"/>
      <c r="K16" s="35"/>
      <c r="M16" s="35">
        <v>14</v>
      </c>
      <c r="N16" s="35">
        <v>64</v>
      </c>
      <c r="O16" s="35">
        <f t="shared" si="7"/>
        <v>72</v>
      </c>
      <c r="P16" s="35">
        <f t="shared" si="4"/>
        <v>0.88888888888888884</v>
      </c>
      <c r="Q16" s="35">
        <f t="shared" si="5"/>
        <v>2.0506588155136805</v>
      </c>
      <c r="R16" s="35">
        <f t="shared" si="1"/>
        <v>2.6189630719699371E-2</v>
      </c>
      <c r="S16" s="35">
        <v>10</v>
      </c>
    </row>
    <row r="17" spans="1:19" x14ac:dyDescent="0.3">
      <c r="A17" s="35">
        <v>15</v>
      </c>
      <c r="B17" s="35">
        <v>32</v>
      </c>
      <c r="C17" s="35">
        <f t="shared" si="6"/>
        <v>36</v>
      </c>
      <c r="D17" s="35">
        <f t="shared" si="2"/>
        <v>0.88888888888888884</v>
      </c>
      <c r="E17" s="35">
        <f t="shared" si="3"/>
        <v>0.34177646925228011</v>
      </c>
      <c r="F17" s="35">
        <f t="shared" si="0"/>
        <v>2.0104498593180916E-2</v>
      </c>
      <c r="G17" s="35">
        <v>13</v>
      </c>
      <c r="H17" s="35"/>
      <c r="I17" s="35" t="str">
        <v>Po</v>
      </c>
      <c r="J17" s="35">
        <f>J5*2</f>
        <v>0.11764706117518529</v>
      </c>
      <c r="K17" s="35"/>
      <c r="M17" s="35">
        <v>15</v>
      </c>
      <c r="N17" s="35">
        <v>64</v>
      </c>
      <c r="O17" s="35">
        <f t="shared" si="7"/>
        <v>72</v>
      </c>
      <c r="P17" s="35">
        <f t="shared" si="4"/>
        <v>0.88888888888888884</v>
      </c>
      <c r="Q17" s="35">
        <f t="shared" si="5"/>
        <v>1.8228078360121602</v>
      </c>
      <c r="R17" s="35">
        <f t="shared" si="1"/>
        <v>2.3279671750843882E-2</v>
      </c>
      <c r="S17" s="35">
        <v>11</v>
      </c>
    </row>
    <row r="18" spans="1:19" x14ac:dyDescent="0.3">
      <c r="A18" s="35">
        <v>16</v>
      </c>
      <c r="B18" s="35">
        <v>32</v>
      </c>
      <c r="C18" s="35">
        <f t="shared" si="6"/>
        <v>36</v>
      </c>
      <c r="D18" s="35">
        <f t="shared" si="2"/>
        <v>0.88888888888888884</v>
      </c>
      <c r="E18" s="35">
        <f t="shared" si="3"/>
        <v>0.30380130600202676</v>
      </c>
      <c r="F18" s="35">
        <f t="shared" si="0"/>
        <v>1.7870665416160815E-2</v>
      </c>
      <c r="G18" s="35">
        <v>14</v>
      </c>
      <c r="H18" s="35"/>
      <c r="I18" t="str">
        <v>L</v>
      </c>
      <c r="J18">
        <f>J6*2</f>
        <v>16.941170452700756</v>
      </c>
      <c r="M18" s="35">
        <v>16</v>
      </c>
      <c r="N18" s="35">
        <v>64</v>
      </c>
      <c r="O18" s="35">
        <f t="shared" si="7"/>
        <v>72</v>
      </c>
      <c r="P18" s="35">
        <f t="shared" si="4"/>
        <v>0.88888888888888884</v>
      </c>
      <c r="Q18" s="35">
        <f t="shared" si="5"/>
        <v>1.6202736320108091</v>
      </c>
      <c r="R18" s="35">
        <f t="shared" si="1"/>
        <v>2.0693041556305674E-2</v>
      </c>
      <c r="S18" s="35">
        <v>12</v>
      </c>
    </row>
    <row r="19" spans="1:19" x14ac:dyDescent="0.3">
      <c r="A19" s="35">
        <v>17</v>
      </c>
      <c r="B19" s="35">
        <v>32</v>
      </c>
      <c r="C19" s="35">
        <f t="shared" si="6"/>
        <v>36</v>
      </c>
      <c r="D19" s="35">
        <f t="shared" si="2"/>
        <v>0.88888888888888884</v>
      </c>
      <c r="E19" s="35">
        <f t="shared" si="3"/>
        <v>0.27004560533513489</v>
      </c>
      <c r="F19" s="35">
        <f t="shared" si="0"/>
        <v>1.5885035925476278E-2</v>
      </c>
      <c r="G19" s="35">
        <v>15</v>
      </c>
      <c r="H19" s="35"/>
      <c r="I19" t="str">
        <v>Lq</v>
      </c>
      <c r="J19">
        <f t="shared" ref="J19:J24" si="8">J7*2</f>
        <v>13.385614906029209</v>
      </c>
      <c r="M19" s="35">
        <v>17</v>
      </c>
      <c r="N19" s="35">
        <v>64</v>
      </c>
      <c r="O19" s="35">
        <f t="shared" si="7"/>
        <v>72</v>
      </c>
      <c r="P19" s="35">
        <f t="shared" si="4"/>
        <v>0.88888888888888884</v>
      </c>
      <c r="Q19" s="35">
        <f t="shared" si="5"/>
        <v>1.4402432284540525</v>
      </c>
      <c r="R19" s="35">
        <f t="shared" si="1"/>
        <v>1.8393814716716153E-2</v>
      </c>
      <c r="S19" s="35">
        <v>13</v>
      </c>
    </row>
    <row r="20" spans="1:19" x14ac:dyDescent="0.3">
      <c r="A20" s="35">
        <v>18</v>
      </c>
      <c r="B20" s="35">
        <v>32</v>
      </c>
      <c r="C20" s="35">
        <f t="shared" si="6"/>
        <v>36</v>
      </c>
      <c r="D20" s="35">
        <f t="shared" si="2"/>
        <v>0.88888888888888884</v>
      </c>
      <c r="E20" s="35">
        <f t="shared" si="3"/>
        <v>0.24004053807567544</v>
      </c>
      <c r="F20" s="35">
        <f t="shared" si="0"/>
        <v>1.412003193375669E-2</v>
      </c>
      <c r="G20" s="35">
        <v>16</v>
      </c>
      <c r="H20" s="35"/>
      <c r="I20" t="str">
        <v>La</v>
      </c>
      <c r="J20">
        <f t="shared" si="8"/>
        <v>3.5555555466715472</v>
      </c>
      <c r="M20" s="35">
        <v>18</v>
      </c>
      <c r="N20" s="35">
        <v>64</v>
      </c>
      <c r="O20" s="35">
        <f t="shared" si="7"/>
        <v>72</v>
      </c>
      <c r="P20" s="35">
        <f t="shared" si="4"/>
        <v>0.88888888888888884</v>
      </c>
      <c r="Q20" s="35">
        <f t="shared" si="5"/>
        <v>1.2802162030702688</v>
      </c>
      <c r="R20" s="35">
        <f t="shared" si="1"/>
        <v>1.6350057525969915E-2</v>
      </c>
      <c r="S20" s="35">
        <v>14</v>
      </c>
    </row>
    <row r="21" spans="1:19" x14ac:dyDescent="0.3">
      <c r="A21" s="35">
        <v>19</v>
      </c>
      <c r="B21" s="35">
        <v>32</v>
      </c>
      <c r="C21" s="35">
        <f t="shared" si="6"/>
        <v>36</v>
      </c>
      <c r="D21" s="35">
        <f t="shared" si="2"/>
        <v>0.88888888888888884</v>
      </c>
      <c r="E21" s="35">
        <f t="shared" si="3"/>
        <v>0.21336936717837815</v>
      </c>
      <c r="F21" s="35">
        <f t="shared" si="0"/>
        <v>1.2551139496672614E-2</v>
      </c>
      <c r="G21" s="35">
        <v>17</v>
      </c>
      <c r="H21" s="35"/>
      <c r="I21" t="str">
        <v>Q</v>
      </c>
      <c r="J21">
        <f t="shared" si="8"/>
        <v>63.999999840087327</v>
      </c>
      <c r="M21" s="35">
        <v>19</v>
      </c>
      <c r="N21" s="35">
        <v>64</v>
      </c>
      <c r="O21" s="35">
        <f t="shared" si="7"/>
        <v>72</v>
      </c>
      <c r="P21" s="35">
        <f t="shared" si="4"/>
        <v>0.88888888888888884</v>
      </c>
      <c r="Q21" s="35">
        <f t="shared" si="5"/>
        <v>1.1379699582846834</v>
      </c>
      <c r="R21" s="35">
        <f t="shared" si="1"/>
        <v>1.4533384467528812E-2</v>
      </c>
      <c r="S21" s="35">
        <v>15</v>
      </c>
    </row>
    <row r="22" spans="1:19" x14ac:dyDescent="0.3">
      <c r="A22" s="35">
        <v>20</v>
      </c>
      <c r="B22" s="35">
        <v>32</v>
      </c>
      <c r="C22" s="35">
        <f t="shared" si="6"/>
        <v>36</v>
      </c>
      <c r="D22" s="35">
        <f t="shared" si="2"/>
        <v>0.88888888888888884</v>
      </c>
      <c r="E22" s="35">
        <f t="shared" si="3"/>
        <v>0.18966165971411389</v>
      </c>
      <c r="F22" s="35">
        <f t="shared" si="0"/>
        <v>1.1156568441486766E-2</v>
      </c>
      <c r="G22" s="35">
        <v>18</v>
      </c>
      <c r="H22" s="35"/>
      <c r="I22" t="str">
        <v>W</v>
      </c>
      <c r="J22">
        <f t="shared" si="8"/>
        <v>31.764694678182309</v>
      </c>
      <c r="M22" s="35">
        <v>20</v>
      </c>
      <c r="N22" s="35">
        <v>64</v>
      </c>
      <c r="O22" s="35">
        <f t="shared" si="7"/>
        <v>72</v>
      </c>
      <c r="P22" s="35">
        <f t="shared" si="4"/>
        <v>0.88888888888888884</v>
      </c>
      <c r="Q22" s="35">
        <f t="shared" si="5"/>
        <v>1.0115288518086074</v>
      </c>
      <c r="R22" s="35">
        <f t="shared" si="1"/>
        <v>1.2918563971136721E-2</v>
      </c>
      <c r="S22" s="35">
        <v>16</v>
      </c>
    </row>
    <row r="23" spans="1:19" x14ac:dyDescent="0.3">
      <c r="A23" s="35">
        <v>21</v>
      </c>
      <c r="B23" s="35">
        <v>32</v>
      </c>
      <c r="C23" s="35">
        <f t="shared" si="6"/>
        <v>36</v>
      </c>
      <c r="D23" s="35">
        <f t="shared" si="2"/>
        <v>0.88888888888888884</v>
      </c>
      <c r="E23" s="35">
        <f t="shared" si="3"/>
        <v>0.16858814196810123</v>
      </c>
      <c r="F23" s="35">
        <f t="shared" si="0"/>
        <v>9.9169497257660146E-3</v>
      </c>
      <c r="G23" s="35">
        <v>19</v>
      </c>
      <c r="H23" s="35"/>
      <c r="I23" t="str">
        <v>Wq</v>
      </c>
      <c r="J23">
        <f t="shared" si="8"/>
        <v>25.098028011515591</v>
      </c>
      <c r="M23" s="35">
        <v>21</v>
      </c>
      <c r="N23" s="35">
        <v>64</v>
      </c>
      <c r="O23" s="35">
        <f t="shared" si="7"/>
        <v>72</v>
      </c>
      <c r="P23" s="35">
        <f t="shared" si="4"/>
        <v>0.88888888888888884</v>
      </c>
      <c r="Q23" s="35">
        <f t="shared" si="5"/>
        <v>0.89913675716320651</v>
      </c>
      <c r="R23" s="35">
        <f t="shared" si="1"/>
        <v>1.1483167974343751E-2</v>
      </c>
      <c r="S23" s="35">
        <v>17</v>
      </c>
    </row>
    <row r="24" spans="1:19" x14ac:dyDescent="0.3">
      <c r="A24" s="35">
        <v>22</v>
      </c>
      <c r="B24" s="35">
        <v>32</v>
      </c>
      <c r="C24" s="35">
        <f t="shared" si="6"/>
        <v>36</v>
      </c>
      <c r="D24" s="35">
        <f t="shared" si="2"/>
        <v>0.88888888888888884</v>
      </c>
      <c r="E24" s="35">
        <f t="shared" si="3"/>
        <v>0.14985612619386776</v>
      </c>
      <c r="F24" s="35">
        <f t="shared" si="0"/>
        <v>8.8150664229031239E-3</v>
      </c>
      <c r="G24" s="35">
        <v>20</v>
      </c>
      <c r="H24" s="35"/>
      <c r="I24" t="str">
        <v>Wa</v>
      </c>
      <c r="J24">
        <f t="shared" si="8"/>
        <v>6.6666666666667176</v>
      </c>
      <c r="M24" s="35">
        <v>22</v>
      </c>
      <c r="N24" s="35">
        <v>64</v>
      </c>
      <c r="O24" s="35">
        <f t="shared" si="7"/>
        <v>72</v>
      </c>
      <c r="P24" s="35">
        <f t="shared" si="4"/>
        <v>0.88888888888888884</v>
      </c>
      <c r="Q24" s="35">
        <f t="shared" si="5"/>
        <v>0.79923267303396128</v>
      </c>
      <c r="R24" s="35">
        <f t="shared" si="1"/>
        <v>1.020726042163889E-2</v>
      </c>
      <c r="S24" s="35">
        <v>18</v>
      </c>
    </row>
    <row r="25" spans="1:19" x14ac:dyDescent="0.3">
      <c r="A25" s="35">
        <v>23</v>
      </c>
      <c r="B25" s="35">
        <v>32</v>
      </c>
      <c r="C25" s="35">
        <f t="shared" si="6"/>
        <v>36</v>
      </c>
      <c r="D25" s="35">
        <f t="shared" si="2"/>
        <v>0.88888888888888884</v>
      </c>
      <c r="E25" s="35">
        <f t="shared" si="3"/>
        <v>0.13320544550566021</v>
      </c>
      <c r="F25" s="35">
        <f t="shared" si="0"/>
        <v>7.8356145981361095E-3</v>
      </c>
      <c r="G25" s="35">
        <v>21</v>
      </c>
      <c r="H25" s="35"/>
      <c r="I25" t="s">
        <v>1</v>
      </c>
      <c r="J25">
        <v>64</v>
      </c>
      <c r="M25" s="35">
        <v>23</v>
      </c>
      <c r="N25" s="35">
        <v>64</v>
      </c>
      <c r="O25" s="35">
        <f t="shared" si="7"/>
        <v>72</v>
      </c>
      <c r="P25" s="35">
        <f t="shared" si="4"/>
        <v>0.88888888888888884</v>
      </c>
      <c r="Q25" s="35">
        <f t="shared" si="5"/>
        <v>0.71042904269685447</v>
      </c>
      <c r="R25" s="35">
        <f t="shared" si="1"/>
        <v>9.073120374790123E-3</v>
      </c>
      <c r="S25" s="35">
        <v>19</v>
      </c>
    </row>
    <row r="26" spans="1:19" x14ac:dyDescent="0.3">
      <c r="A26" s="35">
        <v>24</v>
      </c>
      <c r="B26" s="35">
        <v>32</v>
      </c>
      <c r="C26" s="35">
        <f t="shared" si="6"/>
        <v>36</v>
      </c>
      <c r="D26" s="35">
        <f t="shared" si="2"/>
        <v>0.88888888888888884</v>
      </c>
      <c r="E26" s="35">
        <f t="shared" si="3"/>
        <v>0.11840484044947575</v>
      </c>
      <c r="F26" s="35">
        <f t="shared" si="0"/>
        <v>6.9649907538987636E-3</v>
      </c>
      <c r="G26" s="35">
        <v>22</v>
      </c>
      <c r="H26" s="35"/>
      <c r="I26" t="s">
        <v>72</v>
      </c>
      <c r="J26">
        <v>18</v>
      </c>
      <c r="M26" s="35">
        <v>24</v>
      </c>
      <c r="N26" s="35">
        <v>64</v>
      </c>
      <c r="O26" s="35">
        <f t="shared" si="7"/>
        <v>72</v>
      </c>
      <c r="P26" s="35">
        <f t="shared" si="4"/>
        <v>0.88888888888888884</v>
      </c>
      <c r="Q26" s="35">
        <f t="shared" si="5"/>
        <v>0.6314924823972039</v>
      </c>
      <c r="R26" s="35">
        <f t="shared" si="1"/>
        <v>8.0649958887023306E-3</v>
      </c>
      <c r="S26" s="35">
        <v>20</v>
      </c>
    </row>
    <row r="27" spans="1:19" x14ac:dyDescent="0.3">
      <c r="A27" s="35">
        <v>25</v>
      </c>
      <c r="B27" s="35">
        <v>32</v>
      </c>
      <c r="C27" s="35">
        <f t="shared" si="6"/>
        <v>36</v>
      </c>
      <c r="D27" s="35">
        <f t="shared" si="2"/>
        <v>0.88888888888888884</v>
      </c>
      <c r="E27" s="35">
        <f t="shared" si="3"/>
        <v>0.10524874706620066</v>
      </c>
      <c r="F27" s="35">
        <f t="shared" si="0"/>
        <v>6.1911028923544564E-3</v>
      </c>
      <c r="G27" s="35">
        <v>23</v>
      </c>
      <c r="H27" s="35"/>
      <c r="I27" s="35" t="s">
        <v>131</v>
      </c>
      <c r="J27" s="35"/>
      <c r="K27" s="35"/>
      <c r="M27" s="35">
        <v>25</v>
      </c>
      <c r="N27" s="35">
        <v>64</v>
      </c>
      <c r="O27" s="35">
        <f t="shared" si="7"/>
        <v>72</v>
      </c>
      <c r="P27" s="35">
        <f t="shared" si="4"/>
        <v>0.88888888888888884</v>
      </c>
      <c r="Q27" s="35">
        <f t="shared" si="5"/>
        <v>0.56132665101973678</v>
      </c>
      <c r="R27" s="35">
        <f t="shared" si="1"/>
        <v>7.1688852344020714E-3</v>
      </c>
      <c r="S27" s="35">
        <v>21</v>
      </c>
    </row>
    <row r="28" spans="1:19" x14ac:dyDescent="0.3">
      <c r="A28" s="35">
        <v>26</v>
      </c>
      <c r="B28" s="35">
        <v>32</v>
      </c>
      <c r="C28" s="35">
        <f t="shared" si="6"/>
        <v>36</v>
      </c>
      <c r="D28" s="35">
        <f t="shared" si="2"/>
        <v>0.88888888888888884</v>
      </c>
      <c r="E28" s="35">
        <f t="shared" si="3"/>
        <v>9.3554441836622801E-2</v>
      </c>
      <c r="F28" s="35">
        <f t="shared" si="0"/>
        <v>5.503202570981738E-3</v>
      </c>
      <c r="G28" s="35">
        <v>24</v>
      </c>
      <c r="H28" s="35"/>
      <c r="I28" s="35" t="str" cm="1">
        <f t="array" ref="I28:K36">U2:W10</f>
        <v>Rho</v>
      </c>
      <c r="J28" s="35">
        <v>2</v>
      </c>
      <c r="K28" s="35">
        <v>0</v>
      </c>
      <c r="M28" s="35">
        <v>26</v>
      </c>
      <c r="N28" s="35">
        <v>64</v>
      </c>
      <c r="O28" s="35">
        <f t="shared" si="7"/>
        <v>72</v>
      </c>
      <c r="P28" s="35">
        <f t="shared" si="4"/>
        <v>0.88888888888888884</v>
      </c>
      <c r="Q28" s="35">
        <f t="shared" si="5"/>
        <v>0.49895702312865486</v>
      </c>
      <c r="R28" s="35">
        <f t="shared" si="1"/>
        <v>6.3723424305796184E-3</v>
      </c>
      <c r="S28" s="35">
        <v>22</v>
      </c>
    </row>
    <row r="29" spans="1:19" x14ac:dyDescent="0.3">
      <c r="A29" s="35">
        <v>27</v>
      </c>
      <c r="B29" s="35">
        <v>32</v>
      </c>
      <c r="C29" s="35">
        <f t="shared" si="6"/>
        <v>36</v>
      </c>
      <c r="D29" s="35">
        <f t="shared" si="2"/>
        <v>0.88888888888888884</v>
      </c>
      <c r="E29" s="35">
        <f t="shared" si="3"/>
        <v>8.3159503854775815E-2</v>
      </c>
      <c r="F29" s="35">
        <f t="shared" si="0"/>
        <v>4.8917356186504333E-3</v>
      </c>
      <c r="G29" s="35">
        <v>25</v>
      </c>
      <c r="H29" s="35"/>
      <c r="I29" s="35" t="str">
        <v>Po</v>
      </c>
      <c r="J29" s="35">
        <v>1.2771325254873756E-2</v>
      </c>
      <c r="K29" s="35">
        <v>0</v>
      </c>
      <c r="M29" s="35">
        <v>27</v>
      </c>
      <c r="N29" s="35">
        <v>64</v>
      </c>
      <c r="O29" s="35">
        <f t="shared" si="7"/>
        <v>72</v>
      </c>
      <c r="P29" s="35">
        <f t="shared" si="4"/>
        <v>0.88888888888888884</v>
      </c>
      <c r="Q29" s="35">
        <f t="shared" si="5"/>
        <v>0.44351735389213764</v>
      </c>
      <c r="R29" s="35">
        <f t="shared" si="1"/>
        <v>5.6643043827374383E-3</v>
      </c>
      <c r="S29" s="35">
        <v>23</v>
      </c>
    </row>
    <row r="30" spans="1:19" x14ac:dyDescent="0.3">
      <c r="A30" s="35">
        <v>28</v>
      </c>
      <c r="B30" s="35">
        <v>32</v>
      </c>
      <c r="C30" s="35">
        <f t="shared" si="6"/>
        <v>36</v>
      </c>
      <c r="D30" s="35">
        <f t="shared" si="2"/>
        <v>0.88888888888888884</v>
      </c>
      <c r="E30" s="35">
        <f t="shared" si="3"/>
        <v>7.3919558982022945E-2</v>
      </c>
      <c r="F30" s="35">
        <f t="shared" si="0"/>
        <v>4.3482094388003854E-3</v>
      </c>
      <c r="G30" s="35">
        <v>26</v>
      </c>
      <c r="H30" s="35"/>
      <c r="I30" s="35" t="str">
        <v>L</v>
      </c>
      <c r="J30" s="35">
        <v>9.6788739285794438</v>
      </c>
      <c r="K30" s="35">
        <v>0</v>
      </c>
      <c r="M30" s="35">
        <v>28</v>
      </c>
      <c r="N30" s="35">
        <v>64</v>
      </c>
      <c r="O30" s="35">
        <f t="shared" si="7"/>
        <v>72</v>
      </c>
      <c r="P30" s="35">
        <f t="shared" si="4"/>
        <v>0.88888888888888884</v>
      </c>
      <c r="Q30" s="35">
        <f t="shared" si="5"/>
        <v>0.3942376479041223</v>
      </c>
      <c r="R30" s="35">
        <f t="shared" si="1"/>
        <v>5.0349372290999445E-3</v>
      </c>
      <c r="S30" s="35">
        <v>24</v>
      </c>
    </row>
    <row r="31" spans="1:19" x14ac:dyDescent="0.3">
      <c r="A31" s="35">
        <v>29</v>
      </c>
      <c r="B31" s="35">
        <v>32</v>
      </c>
      <c r="C31" s="35">
        <f t="shared" si="6"/>
        <v>36</v>
      </c>
      <c r="D31" s="35">
        <f t="shared" si="2"/>
        <v>0.88888888888888884</v>
      </c>
      <c r="E31" s="35">
        <f t="shared" si="3"/>
        <v>6.5706274650687055E-2</v>
      </c>
      <c r="F31" s="35">
        <f t="shared" si="0"/>
        <v>3.8650750567114532E-3</v>
      </c>
      <c r="G31" s="35">
        <v>27</v>
      </c>
      <c r="H31" s="35"/>
      <c r="I31" s="35" t="str">
        <v>Lq</v>
      </c>
      <c r="J31" s="35">
        <v>6.1233183833110019</v>
      </c>
      <c r="K31" s="35">
        <v>0</v>
      </c>
      <c r="M31" s="35">
        <v>29</v>
      </c>
      <c r="N31" s="35">
        <v>64</v>
      </c>
      <c r="O31" s="35">
        <f t="shared" si="7"/>
        <v>72</v>
      </c>
      <c r="P31" s="35">
        <f t="shared" si="4"/>
        <v>0.88888888888888884</v>
      </c>
      <c r="Q31" s="35">
        <f t="shared" si="5"/>
        <v>0.35043346480366427</v>
      </c>
      <c r="R31" s="35">
        <f t="shared" si="1"/>
        <v>4.4754997591999511E-3</v>
      </c>
      <c r="S31" s="35">
        <v>25</v>
      </c>
    </row>
    <row r="32" spans="1:19" x14ac:dyDescent="0.3">
      <c r="A32" s="35">
        <v>30</v>
      </c>
      <c r="B32" s="35">
        <v>32</v>
      </c>
      <c r="C32" s="35">
        <f t="shared" si="6"/>
        <v>36</v>
      </c>
      <c r="D32" s="35">
        <f t="shared" si="2"/>
        <v>0.88888888888888884</v>
      </c>
      <c r="E32" s="35">
        <f t="shared" si="3"/>
        <v>5.8405577467277377E-2</v>
      </c>
      <c r="F32" s="35">
        <f t="shared" si="0"/>
        <v>3.4356222726324025E-3</v>
      </c>
      <c r="G32" s="35">
        <v>28</v>
      </c>
      <c r="H32" s="35"/>
      <c r="I32" s="35" t="str">
        <v>La</v>
      </c>
      <c r="J32" s="35">
        <v>3.555555545268442</v>
      </c>
      <c r="K32" s="35">
        <v>0</v>
      </c>
      <c r="M32" s="35">
        <v>30</v>
      </c>
      <c r="N32" s="35">
        <v>64</v>
      </c>
      <c r="O32" s="35">
        <f t="shared" si="7"/>
        <v>72</v>
      </c>
      <c r="P32" s="35">
        <f t="shared" si="4"/>
        <v>0.88888888888888884</v>
      </c>
      <c r="Q32" s="35">
        <f t="shared" si="5"/>
        <v>0.31149641315881266</v>
      </c>
      <c r="R32" s="35">
        <f t="shared" si="1"/>
        <v>3.9782220081777337E-3</v>
      </c>
      <c r="S32" s="35">
        <v>26</v>
      </c>
    </row>
    <row r="33" spans="1:19" x14ac:dyDescent="0.3">
      <c r="A33" s="35">
        <v>31</v>
      </c>
      <c r="B33" s="35">
        <v>32</v>
      </c>
      <c r="C33" s="35">
        <f t="shared" si="6"/>
        <v>36</v>
      </c>
      <c r="D33" s="35">
        <f t="shared" si="2"/>
        <v>0.88888888888888884</v>
      </c>
      <c r="E33" s="35">
        <f t="shared" si="3"/>
        <v>5.1916068859802107E-2</v>
      </c>
      <c r="F33" s="35">
        <f t="shared" si="0"/>
        <v>3.0538864645621353E-3</v>
      </c>
      <c r="G33" s="35">
        <v>29</v>
      </c>
      <c r="H33" s="35"/>
      <c r="I33" s="35" t="str">
        <v>Q</v>
      </c>
      <c r="J33" s="35">
        <v>63.999999814831895</v>
      </c>
      <c r="K33" s="35">
        <v>63.999999814831895</v>
      </c>
      <c r="M33" s="35">
        <v>31</v>
      </c>
      <c r="N33" s="35">
        <v>64</v>
      </c>
      <c r="O33" s="35">
        <f t="shared" si="7"/>
        <v>72</v>
      </c>
      <c r="P33" s="35">
        <f t="shared" si="4"/>
        <v>0.88888888888888884</v>
      </c>
      <c r="Q33" s="35">
        <f t="shared" si="5"/>
        <v>0.27688570058561124</v>
      </c>
      <c r="R33" s="35">
        <f t="shared" si="1"/>
        <v>3.53619734060243E-3</v>
      </c>
      <c r="S33" s="35">
        <v>27</v>
      </c>
    </row>
    <row r="34" spans="1:19" x14ac:dyDescent="0.3">
      <c r="A34" s="35">
        <v>32</v>
      </c>
      <c r="B34" s="35">
        <v>32</v>
      </c>
      <c r="C34" s="35">
        <f t="shared" si="6"/>
        <v>36</v>
      </c>
      <c r="D34" s="35">
        <f t="shared" si="2"/>
        <v>0.88888888888888884</v>
      </c>
      <c r="E34" s="35">
        <f t="shared" si="3"/>
        <v>4.614761676426854E-2</v>
      </c>
      <c r="F34" s="35">
        <f t="shared" si="0"/>
        <v>2.7145657462774534E-3</v>
      </c>
      <c r="G34" s="35">
        <v>30</v>
      </c>
      <c r="H34" s="35"/>
      <c r="I34" s="35" t="str">
        <v>W</v>
      </c>
      <c r="J34" s="35">
        <v>9.0739443342964332</v>
      </c>
      <c r="K34" s="35">
        <v>0</v>
      </c>
      <c r="M34" s="35">
        <v>32</v>
      </c>
      <c r="N34" s="35">
        <v>64</v>
      </c>
      <c r="O34" s="35">
        <f t="shared" si="7"/>
        <v>72</v>
      </c>
      <c r="P34" s="35">
        <f t="shared" si="4"/>
        <v>0.88888888888888884</v>
      </c>
      <c r="Q34" s="35">
        <f t="shared" si="5"/>
        <v>0.24612062274276553</v>
      </c>
      <c r="R34" s="35">
        <f t="shared" si="1"/>
        <v>3.1432865249799375E-3</v>
      </c>
      <c r="S34" s="35">
        <v>28</v>
      </c>
    </row>
    <row r="35" spans="1:19" x14ac:dyDescent="0.3">
      <c r="A35" s="35">
        <v>33</v>
      </c>
      <c r="B35" s="35">
        <v>32</v>
      </c>
      <c r="C35" s="35">
        <f t="shared" si="6"/>
        <v>36</v>
      </c>
      <c r="D35" s="35">
        <f t="shared" si="2"/>
        <v>0.88888888888888884</v>
      </c>
      <c r="E35" s="35">
        <f t="shared" si="3"/>
        <v>4.1020103790460921E-2</v>
      </c>
      <c r="F35" s="35">
        <f t="shared" si="0"/>
        <v>2.4129473300244031E-3</v>
      </c>
      <c r="G35" s="35">
        <v>31</v>
      </c>
      <c r="H35" s="35"/>
      <c r="I35" s="35" t="str">
        <v>Wq</v>
      </c>
      <c r="J35" s="35">
        <v>5.7406110009630966</v>
      </c>
      <c r="K35" s="35">
        <v>0</v>
      </c>
      <c r="M35" s="35">
        <v>33</v>
      </c>
      <c r="N35" s="35">
        <v>64</v>
      </c>
      <c r="O35" s="35">
        <f t="shared" si="7"/>
        <v>72</v>
      </c>
      <c r="P35" s="35">
        <f t="shared" si="4"/>
        <v>0.88888888888888884</v>
      </c>
      <c r="Q35" s="35">
        <f t="shared" si="5"/>
        <v>0.21877388688245825</v>
      </c>
      <c r="R35" s="35">
        <f t="shared" si="1"/>
        <v>2.7940324666488334E-3</v>
      </c>
      <c r="S35" s="35">
        <v>29</v>
      </c>
    </row>
    <row r="36" spans="1:19" x14ac:dyDescent="0.3">
      <c r="A36" s="35">
        <v>34</v>
      </c>
      <c r="B36" s="35">
        <v>32</v>
      </c>
      <c r="C36" s="35">
        <f t="shared" si="6"/>
        <v>36</v>
      </c>
      <c r="D36" s="35">
        <f t="shared" si="2"/>
        <v>0.88888888888888884</v>
      </c>
      <c r="E36" s="35">
        <f t="shared" si="3"/>
        <v>3.6462314480409708E-2</v>
      </c>
      <c r="F36" s="35">
        <f t="shared" si="0"/>
        <v>2.1448420711328024E-3</v>
      </c>
      <c r="G36" s="35">
        <v>32</v>
      </c>
      <c r="H36" s="35"/>
      <c r="I36" s="35" t="str">
        <v>Wa</v>
      </c>
      <c r="J36" s="35">
        <v>3.3333333333333366</v>
      </c>
      <c r="K36" s="35">
        <v>0</v>
      </c>
      <c r="M36" s="35">
        <v>34</v>
      </c>
      <c r="N36" s="35">
        <v>64</v>
      </c>
      <c r="O36" s="35">
        <f t="shared" si="7"/>
        <v>72</v>
      </c>
      <c r="P36" s="35">
        <f t="shared" si="4"/>
        <v>0.88888888888888884</v>
      </c>
      <c r="Q36" s="35">
        <f t="shared" si="5"/>
        <v>0.19446567722885177</v>
      </c>
      <c r="R36" s="35">
        <f t="shared" si="1"/>
        <v>2.483584414798963E-3</v>
      </c>
      <c r="S36" s="35">
        <v>30</v>
      </c>
    </row>
    <row r="37" spans="1:19" x14ac:dyDescent="0.3">
      <c r="A37" s="35">
        <v>35</v>
      </c>
      <c r="B37" s="35">
        <v>32</v>
      </c>
      <c r="C37" s="35">
        <f t="shared" si="6"/>
        <v>36</v>
      </c>
      <c r="D37" s="35">
        <f t="shared" si="2"/>
        <v>0.88888888888888884</v>
      </c>
      <c r="E37" s="35">
        <f t="shared" si="3"/>
        <v>3.2410946204808624E-2</v>
      </c>
      <c r="F37" s="35">
        <f t="shared" si="0"/>
        <v>1.9065262854513799E-3</v>
      </c>
      <c r="G37" s="35">
        <v>33</v>
      </c>
      <c r="H37" s="35"/>
      <c r="I37" s="35"/>
      <c r="J37" s="35"/>
      <c r="K37" s="35"/>
      <c r="M37" s="35">
        <v>35</v>
      </c>
      <c r="N37" s="35">
        <v>64</v>
      </c>
      <c r="O37" s="35">
        <f t="shared" si="7"/>
        <v>72</v>
      </c>
      <c r="P37" s="35">
        <f t="shared" si="4"/>
        <v>0.88888888888888884</v>
      </c>
      <c r="Q37" s="35">
        <f t="shared" si="5"/>
        <v>0.17285837975897936</v>
      </c>
      <c r="R37" s="35">
        <f t="shared" si="1"/>
        <v>2.2076305909324114E-3</v>
      </c>
      <c r="S37" s="35">
        <v>31</v>
      </c>
    </row>
    <row r="38" spans="1:19" x14ac:dyDescent="0.3">
      <c r="A38" s="35">
        <v>36</v>
      </c>
      <c r="B38" s="35">
        <v>32</v>
      </c>
      <c r="C38" s="35">
        <f t="shared" si="6"/>
        <v>36</v>
      </c>
      <c r="D38" s="35">
        <f t="shared" si="2"/>
        <v>0.88888888888888884</v>
      </c>
      <c r="E38" s="35">
        <f t="shared" si="3"/>
        <v>2.8809729959829888E-2</v>
      </c>
      <c r="F38" s="35">
        <f t="shared" si="0"/>
        <v>1.6946900315123377E-3</v>
      </c>
      <c r="G38" s="35">
        <v>34</v>
      </c>
      <c r="H38" s="35"/>
      <c r="I38" s="35"/>
      <c r="J38" s="35"/>
      <c r="K38" s="35"/>
      <c r="M38" s="35">
        <v>36</v>
      </c>
      <c r="N38" s="35">
        <v>64</v>
      </c>
      <c r="O38" s="35">
        <f t="shared" si="7"/>
        <v>72</v>
      </c>
      <c r="P38" s="35">
        <f t="shared" si="4"/>
        <v>0.88888888888888884</v>
      </c>
      <c r="Q38" s="35">
        <f t="shared" si="5"/>
        <v>0.15365189311909275</v>
      </c>
      <c r="R38" s="35">
        <f t="shared" si="1"/>
        <v>1.9623383030510323E-3</v>
      </c>
      <c r="S38" s="35">
        <v>32</v>
      </c>
    </row>
    <row r="39" spans="1:19" x14ac:dyDescent="0.3">
      <c r="A39" s="35">
        <v>37</v>
      </c>
      <c r="B39" s="35">
        <v>32</v>
      </c>
      <c r="C39" s="35">
        <f t="shared" si="6"/>
        <v>36</v>
      </c>
      <c r="D39" s="35">
        <f t="shared" si="2"/>
        <v>0.88888888888888884</v>
      </c>
      <c r="E39" s="35">
        <f t="shared" si="3"/>
        <v>2.560864885318212E-2</v>
      </c>
      <c r="F39" s="35">
        <f t="shared" si="0"/>
        <v>1.5063911391220777E-3</v>
      </c>
      <c r="G39" s="35">
        <v>35</v>
      </c>
      <c r="H39" s="35"/>
      <c r="I39" s="35"/>
      <c r="J39" s="35"/>
      <c r="K39" s="35"/>
      <c r="M39" s="35">
        <v>37</v>
      </c>
      <c r="N39" s="35">
        <v>64</v>
      </c>
      <c r="O39" s="35">
        <f t="shared" si="7"/>
        <v>72</v>
      </c>
      <c r="P39" s="35">
        <f t="shared" si="4"/>
        <v>0.88888888888888884</v>
      </c>
      <c r="Q39" s="35">
        <f t="shared" si="5"/>
        <v>0.13657946055030465</v>
      </c>
      <c r="R39" s="35">
        <f t="shared" si="1"/>
        <v>1.7443007138231395E-3</v>
      </c>
      <c r="S39" s="35">
        <v>33</v>
      </c>
    </row>
    <row r="40" spans="1:19" x14ac:dyDescent="0.3">
      <c r="A40" s="35">
        <v>38</v>
      </c>
      <c r="B40" s="35">
        <v>32</v>
      </c>
      <c r="C40" s="35">
        <f t="shared" si="6"/>
        <v>36</v>
      </c>
      <c r="D40" s="35">
        <f t="shared" si="2"/>
        <v>0.88888888888888884</v>
      </c>
      <c r="E40" s="35">
        <f t="shared" si="3"/>
        <v>2.2763243425050771E-2</v>
      </c>
      <c r="F40" s="35">
        <f t="shared" si="0"/>
        <v>1.3390143458862911E-3</v>
      </c>
      <c r="G40" s="35">
        <v>36</v>
      </c>
      <c r="H40" s="35"/>
      <c r="I40" s="35"/>
      <c r="J40" s="35"/>
      <c r="K40" s="35"/>
      <c r="M40" s="35">
        <v>38</v>
      </c>
      <c r="N40" s="35">
        <v>64</v>
      </c>
      <c r="O40" s="35">
        <f t="shared" si="7"/>
        <v>72</v>
      </c>
      <c r="P40" s="35">
        <f t="shared" si="4"/>
        <v>0.88888888888888884</v>
      </c>
      <c r="Q40" s="35">
        <f t="shared" si="5"/>
        <v>0.12140396493360413</v>
      </c>
      <c r="R40" s="35">
        <f t="shared" si="1"/>
        <v>1.5504895233983463E-3</v>
      </c>
      <c r="S40" s="35">
        <v>34</v>
      </c>
    </row>
    <row r="41" spans="1:19" x14ac:dyDescent="0.3">
      <c r="A41" s="35">
        <v>39</v>
      </c>
      <c r="B41" s="35">
        <v>32</v>
      </c>
      <c r="C41" s="35">
        <f t="shared" si="6"/>
        <v>36</v>
      </c>
      <c r="D41" s="35">
        <f t="shared" si="2"/>
        <v>0.88888888888888884</v>
      </c>
      <c r="E41" s="35">
        <f t="shared" si="3"/>
        <v>2.0233994155600683E-2</v>
      </c>
      <c r="F41" s="35">
        <f t="shared" si="0"/>
        <v>1.1902349741211475E-3</v>
      </c>
      <c r="G41" s="35">
        <v>37</v>
      </c>
      <c r="H41" s="35"/>
      <c r="I41" s="35"/>
      <c r="J41" s="35"/>
      <c r="K41" s="35"/>
      <c r="M41" s="35">
        <v>39</v>
      </c>
      <c r="N41" s="35">
        <v>64</v>
      </c>
      <c r="O41" s="35">
        <f t="shared" si="7"/>
        <v>72</v>
      </c>
      <c r="P41" s="35">
        <f t="shared" si="4"/>
        <v>0.88888888888888884</v>
      </c>
      <c r="Q41" s="35">
        <f t="shared" si="5"/>
        <v>0.107914635496537</v>
      </c>
      <c r="R41" s="35">
        <f t="shared" si="1"/>
        <v>1.3782129096874189E-3</v>
      </c>
      <c r="S41" s="35">
        <v>35</v>
      </c>
    </row>
    <row r="42" spans="1:19" x14ac:dyDescent="0.3">
      <c r="A42" s="35">
        <v>40</v>
      </c>
      <c r="B42" s="35">
        <v>32</v>
      </c>
      <c r="C42" s="35">
        <f t="shared" si="6"/>
        <v>36</v>
      </c>
      <c r="D42" s="35">
        <f t="shared" si="2"/>
        <v>0.88888888888888884</v>
      </c>
      <c r="E42" s="35">
        <f t="shared" si="3"/>
        <v>1.7985772582756163E-2</v>
      </c>
      <c r="F42" s="35">
        <f t="shared" si="0"/>
        <v>1.0579866436632424E-3</v>
      </c>
      <c r="G42" s="35">
        <v>38</v>
      </c>
      <c r="H42" s="35"/>
      <c r="I42" s="35"/>
      <c r="J42" s="35"/>
      <c r="K42" s="35"/>
      <c r="M42" s="35">
        <v>40</v>
      </c>
      <c r="N42" s="35">
        <v>64</v>
      </c>
      <c r="O42" s="35">
        <f t="shared" si="7"/>
        <v>72</v>
      </c>
      <c r="P42" s="35">
        <f t="shared" si="4"/>
        <v>0.88888888888888884</v>
      </c>
      <c r="Q42" s="35">
        <f t="shared" si="5"/>
        <v>9.5924120441366223E-2</v>
      </c>
      <c r="R42" s="35">
        <f t="shared" si="1"/>
        <v>1.2250781419443724E-3</v>
      </c>
      <c r="S42" s="35">
        <v>36</v>
      </c>
    </row>
    <row r="43" spans="1:19" x14ac:dyDescent="0.3">
      <c r="A43" s="35">
        <v>41</v>
      </c>
      <c r="B43" s="35">
        <v>32</v>
      </c>
      <c r="C43" s="35">
        <f t="shared" si="6"/>
        <v>36</v>
      </c>
      <c r="D43" s="35">
        <f t="shared" si="2"/>
        <v>0.88888888888888884</v>
      </c>
      <c r="E43" s="35">
        <f t="shared" si="3"/>
        <v>1.5987353406894368E-2</v>
      </c>
      <c r="F43" s="35">
        <f t="shared" si="0"/>
        <v>9.4043257214510435E-4</v>
      </c>
      <c r="G43" s="35">
        <v>39</v>
      </c>
      <c r="H43" s="35"/>
      <c r="I43" s="35"/>
      <c r="J43" s="35"/>
      <c r="K43" s="35"/>
      <c r="M43" s="35">
        <v>41</v>
      </c>
      <c r="N43" s="35">
        <v>64</v>
      </c>
      <c r="O43" s="35">
        <f t="shared" si="7"/>
        <v>72</v>
      </c>
      <c r="P43" s="35">
        <f t="shared" si="4"/>
        <v>0.88888888888888884</v>
      </c>
      <c r="Q43" s="35">
        <f t="shared" si="5"/>
        <v>8.5265884836769973E-2</v>
      </c>
      <c r="R43" s="35">
        <f t="shared" si="1"/>
        <v>1.0889583483949976E-3</v>
      </c>
      <c r="S43" s="35">
        <v>37</v>
      </c>
    </row>
    <row r="44" spans="1:19" x14ac:dyDescent="0.3">
      <c r="A44" s="35">
        <v>42</v>
      </c>
      <c r="B44" s="35">
        <v>32</v>
      </c>
      <c r="C44" s="35">
        <f t="shared" si="6"/>
        <v>36</v>
      </c>
      <c r="D44" s="35">
        <f t="shared" si="2"/>
        <v>0.88888888888888884</v>
      </c>
      <c r="E44" s="35">
        <f t="shared" si="3"/>
        <v>1.4210980806128327E-2</v>
      </c>
      <c r="F44" s="35">
        <f t="shared" si="0"/>
        <v>8.3594006412898161E-4</v>
      </c>
      <c r="G44" s="35">
        <v>40</v>
      </c>
      <c r="H44" s="35"/>
      <c r="I44" s="35"/>
      <c r="J44" s="35"/>
      <c r="K44" s="35"/>
      <c r="M44" s="35">
        <v>42</v>
      </c>
      <c r="N44" s="35">
        <v>64</v>
      </c>
      <c r="O44" s="35">
        <f t="shared" si="7"/>
        <v>72</v>
      </c>
      <c r="P44" s="35">
        <f t="shared" si="4"/>
        <v>0.88888888888888884</v>
      </c>
      <c r="Q44" s="35">
        <f t="shared" si="5"/>
        <v>7.5791897632684416E-2</v>
      </c>
      <c r="R44" s="35">
        <f t="shared" si="1"/>
        <v>9.6796297635110896E-4</v>
      </c>
      <c r="S44" s="35">
        <v>38</v>
      </c>
    </row>
    <row r="45" spans="1:19" x14ac:dyDescent="0.3">
      <c r="A45" s="35">
        <v>43</v>
      </c>
      <c r="B45" s="35">
        <v>32</v>
      </c>
      <c r="C45" s="35">
        <f t="shared" si="6"/>
        <v>36</v>
      </c>
      <c r="D45" s="35">
        <f t="shared" si="2"/>
        <v>0.88888888888888884</v>
      </c>
      <c r="E45" s="35">
        <f t="shared" si="3"/>
        <v>1.2631982938780734E-2</v>
      </c>
      <c r="F45" s="35">
        <f t="shared" si="0"/>
        <v>7.4305783478131686E-4</v>
      </c>
      <c r="G45" s="35">
        <v>41</v>
      </c>
      <c r="H45" s="35"/>
      <c r="I45" s="35"/>
      <c r="J45" s="35"/>
      <c r="K45" s="35"/>
      <c r="M45" s="35">
        <v>43</v>
      </c>
      <c r="N45" s="35">
        <v>64</v>
      </c>
      <c r="O45" s="35">
        <f t="shared" si="7"/>
        <v>72</v>
      </c>
      <c r="P45" s="35">
        <f t="shared" si="4"/>
        <v>0.88888888888888884</v>
      </c>
      <c r="Q45" s="35">
        <f t="shared" si="5"/>
        <v>6.737057567349726E-2</v>
      </c>
      <c r="R45" s="35">
        <f t="shared" si="1"/>
        <v>8.604115345343191E-4</v>
      </c>
      <c r="S45" s="35">
        <v>39</v>
      </c>
    </row>
    <row r="46" spans="1:19" x14ac:dyDescent="0.3">
      <c r="A46" s="35">
        <v>44</v>
      </c>
      <c r="B46" s="35">
        <v>32</v>
      </c>
      <c r="C46" s="35">
        <f t="shared" si="6"/>
        <v>36</v>
      </c>
      <c r="D46" s="35">
        <f t="shared" si="2"/>
        <v>0.88888888888888884</v>
      </c>
      <c r="E46" s="35">
        <f t="shared" si="3"/>
        <v>1.1228429278916208E-2</v>
      </c>
      <c r="F46" s="35">
        <f t="shared" si="0"/>
        <v>6.6049585313894836E-4</v>
      </c>
      <c r="G46" s="35">
        <v>42</v>
      </c>
      <c r="H46" s="35"/>
      <c r="I46" s="35"/>
      <c r="J46" s="35"/>
      <c r="K46" s="35"/>
      <c r="M46" s="35">
        <v>44</v>
      </c>
      <c r="N46" s="35">
        <v>64</v>
      </c>
      <c r="O46" s="35">
        <f t="shared" si="7"/>
        <v>72</v>
      </c>
      <c r="P46" s="35">
        <f t="shared" si="4"/>
        <v>0.88888888888888884</v>
      </c>
      <c r="Q46" s="35">
        <f t="shared" si="5"/>
        <v>5.9884956154219786E-2</v>
      </c>
      <c r="R46" s="35">
        <f t="shared" si="1"/>
        <v>7.6481025291939473E-4</v>
      </c>
      <c r="S46" s="35">
        <v>40</v>
      </c>
    </row>
    <row r="47" spans="1:19" x14ac:dyDescent="0.3">
      <c r="A47" s="35">
        <v>45</v>
      </c>
      <c r="B47" s="35">
        <v>32</v>
      </c>
      <c r="C47" s="35">
        <f t="shared" si="6"/>
        <v>36</v>
      </c>
      <c r="D47" s="35">
        <f t="shared" si="2"/>
        <v>0.88888888888888884</v>
      </c>
      <c r="E47" s="35">
        <f t="shared" si="3"/>
        <v>9.9808260257032953E-3</v>
      </c>
      <c r="F47" s="35">
        <f t="shared" si="0"/>
        <v>5.8710742501239855E-4</v>
      </c>
      <c r="G47" s="35">
        <v>43</v>
      </c>
      <c r="H47" s="35"/>
      <c r="I47" s="35"/>
      <c r="J47" s="35"/>
      <c r="K47" s="35"/>
      <c r="M47" s="35">
        <v>45</v>
      </c>
      <c r="N47" s="35">
        <v>64</v>
      </c>
      <c r="O47" s="35">
        <f t="shared" si="7"/>
        <v>72</v>
      </c>
      <c r="P47" s="35">
        <f t="shared" si="4"/>
        <v>0.88888888888888884</v>
      </c>
      <c r="Q47" s="35">
        <f t="shared" si="5"/>
        <v>5.3231072137084251E-2</v>
      </c>
      <c r="R47" s="35">
        <f t="shared" si="1"/>
        <v>6.7983133592835077E-4</v>
      </c>
      <c r="S47" s="35">
        <v>41</v>
      </c>
    </row>
    <row r="48" spans="1:19" x14ac:dyDescent="0.3">
      <c r="A48" s="35">
        <v>46</v>
      </c>
      <c r="B48" s="35">
        <v>32</v>
      </c>
      <c r="C48" s="35">
        <f t="shared" si="6"/>
        <v>36</v>
      </c>
      <c r="D48" s="35">
        <f t="shared" si="2"/>
        <v>0.88888888888888884</v>
      </c>
      <c r="E48" s="35">
        <f t="shared" si="3"/>
        <v>8.8718453561807062E-3</v>
      </c>
      <c r="F48" s="35">
        <f t="shared" si="0"/>
        <v>5.2187326667768748E-4</v>
      </c>
      <c r="G48" s="35">
        <v>44</v>
      </c>
      <c r="H48" s="35"/>
      <c r="I48" s="35"/>
      <c r="J48" s="35"/>
      <c r="K48" s="35"/>
      <c r="M48" s="35">
        <v>46</v>
      </c>
      <c r="N48" s="35">
        <v>64</v>
      </c>
      <c r="O48" s="35">
        <f t="shared" si="7"/>
        <v>72</v>
      </c>
      <c r="P48" s="35">
        <f t="shared" si="4"/>
        <v>0.88888888888888884</v>
      </c>
      <c r="Q48" s="35">
        <f t="shared" si="5"/>
        <v>4.7316508566297107E-2</v>
      </c>
      <c r="R48" s="35">
        <f t="shared" si="1"/>
        <v>6.0429452082520069E-4</v>
      </c>
      <c r="S48" s="35">
        <v>42</v>
      </c>
    </row>
    <row r="49" spans="1:19" x14ac:dyDescent="0.3">
      <c r="A49" s="35">
        <v>47</v>
      </c>
      <c r="B49" s="35">
        <v>32</v>
      </c>
      <c r="C49" s="35">
        <f t="shared" si="6"/>
        <v>36</v>
      </c>
      <c r="D49" s="35">
        <f t="shared" si="2"/>
        <v>0.88888888888888884</v>
      </c>
      <c r="E49" s="35">
        <f t="shared" si="3"/>
        <v>7.8860847610495166E-3</v>
      </c>
      <c r="F49" s="35">
        <f t="shared" si="0"/>
        <v>4.6388734815794449E-4</v>
      </c>
      <c r="G49" s="35">
        <v>45</v>
      </c>
      <c r="H49" s="35"/>
      <c r="I49" s="35"/>
      <c r="J49" s="35"/>
      <c r="K49" s="35"/>
      <c r="M49" s="35">
        <v>47</v>
      </c>
      <c r="N49" s="35">
        <v>64</v>
      </c>
      <c r="O49" s="35">
        <f t="shared" si="7"/>
        <v>72</v>
      </c>
      <c r="P49" s="35">
        <f t="shared" si="4"/>
        <v>0.88888888888888884</v>
      </c>
      <c r="Q49" s="35">
        <f t="shared" si="5"/>
        <v>4.2059118725597429E-2</v>
      </c>
      <c r="R49" s="35">
        <f t="shared" si="1"/>
        <v>5.3715068517795617E-4</v>
      </c>
      <c r="S49" s="35">
        <v>43</v>
      </c>
    </row>
    <row r="50" spans="1:19" x14ac:dyDescent="0.3">
      <c r="A50" s="35">
        <v>48</v>
      </c>
      <c r="B50" s="35">
        <v>32</v>
      </c>
      <c r="C50" s="35">
        <f t="shared" si="6"/>
        <v>36</v>
      </c>
      <c r="D50" s="35">
        <f t="shared" si="2"/>
        <v>0.88888888888888884</v>
      </c>
      <c r="E50" s="35">
        <f t="shared" si="3"/>
        <v>7.0098531209329034E-3</v>
      </c>
      <c r="F50" s="35">
        <f t="shared" si="0"/>
        <v>4.1234430947372842E-4</v>
      </c>
      <c r="G50" s="35">
        <v>46</v>
      </c>
      <c r="H50" s="35"/>
      <c r="I50" s="35"/>
      <c r="J50" s="35"/>
      <c r="K50" s="35"/>
      <c r="M50" s="35">
        <v>48</v>
      </c>
      <c r="N50" s="35">
        <v>64</v>
      </c>
      <c r="O50" s="35">
        <f t="shared" si="7"/>
        <v>72</v>
      </c>
      <c r="P50" s="35">
        <f t="shared" si="4"/>
        <v>0.88888888888888884</v>
      </c>
      <c r="Q50" s="35">
        <f t="shared" si="5"/>
        <v>3.7385883311642158E-2</v>
      </c>
      <c r="R50" s="35">
        <f t="shared" si="1"/>
        <v>4.7746727571373881E-4</v>
      </c>
      <c r="S50" s="35">
        <v>44</v>
      </c>
    </row>
    <row r="51" spans="1:19" x14ac:dyDescent="0.3">
      <c r="A51" s="35">
        <v>49</v>
      </c>
      <c r="B51" s="35">
        <v>32</v>
      </c>
      <c r="C51" s="35">
        <f t="shared" si="6"/>
        <v>36</v>
      </c>
      <c r="D51" s="35">
        <f t="shared" si="2"/>
        <v>0.88888888888888884</v>
      </c>
      <c r="E51" s="35">
        <f t="shared" si="3"/>
        <v>6.2309805519403585E-3</v>
      </c>
      <c r="F51" s="35">
        <f t="shared" si="0"/>
        <v>3.6652827508775859E-4</v>
      </c>
      <c r="G51" s="35">
        <v>47</v>
      </c>
      <c r="H51" s="35"/>
      <c r="I51" s="35"/>
      <c r="J51" s="35"/>
      <c r="K51" s="35"/>
      <c r="M51" s="35">
        <v>49</v>
      </c>
      <c r="N51" s="35">
        <v>64</v>
      </c>
      <c r="O51" s="35">
        <f t="shared" si="7"/>
        <v>72</v>
      </c>
      <c r="P51" s="35">
        <f t="shared" si="4"/>
        <v>0.88888888888888884</v>
      </c>
      <c r="Q51" s="35">
        <f t="shared" si="5"/>
        <v>3.3231896277015248E-2</v>
      </c>
      <c r="R51" s="35">
        <f t="shared" si="1"/>
        <v>4.2441535618998997E-4</v>
      </c>
      <c r="S51" s="35">
        <v>45</v>
      </c>
    </row>
    <row r="52" spans="1:19" x14ac:dyDescent="0.3">
      <c r="A52" s="35">
        <v>50</v>
      </c>
      <c r="B52" s="35">
        <v>32</v>
      </c>
      <c r="C52" s="35">
        <f t="shared" si="6"/>
        <v>36</v>
      </c>
      <c r="D52" s="35">
        <f t="shared" si="2"/>
        <v>0.88888888888888884</v>
      </c>
      <c r="E52" s="35">
        <f t="shared" si="3"/>
        <v>5.538649379502541E-3</v>
      </c>
      <c r="F52" s="35">
        <f t="shared" si="0"/>
        <v>3.2580291118911877E-4</v>
      </c>
      <c r="G52" s="35">
        <v>48</v>
      </c>
      <c r="H52" s="35"/>
      <c r="I52" s="35"/>
      <c r="J52" s="35"/>
      <c r="K52" s="35"/>
      <c r="M52" s="35">
        <v>50</v>
      </c>
      <c r="N52" s="35">
        <v>64</v>
      </c>
      <c r="O52" s="35">
        <f t="shared" si="7"/>
        <v>72</v>
      </c>
      <c r="P52" s="35">
        <f t="shared" si="4"/>
        <v>0.88888888888888884</v>
      </c>
      <c r="Q52" s="35">
        <f t="shared" si="5"/>
        <v>2.9539463357346887E-2</v>
      </c>
      <c r="R52" s="35">
        <f t="shared" si="1"/>
        <v>3.7725809439110219E-4</v>
      </c>
      <c r="S52" s="35">
        <v>46</v>
      </c>
    </row>
    <row r="53" spans="1:19" x14ac:dyDescent="0.3">
      <c r="A53" s="35">
        <v>51</v>
      </c>
      <c r="B53" s="35">
        <v>32</v>
      </c>
      <c r="C53" s="35">
        <f t="shared" si="6"/>
        <v>36</v>
      </c>
      <c r="D53" s="35">
        <f t="shared" si="2"/>
        <v>0.88888888888888884</v>
      </c>
      <c r="E53" s="35">
        <f t="shared" si="3"/>
        <v>4.9232438928911472E-3</v>
      </c>
      <c r="F53" s="35">
        <f t="shared" si="0"/>
        <v>2.896025877236611E-4</v>
      </c>
      <c r="G53" s="35">
        <v>49</v>
      </c>
      <c r="H53" s="35"/>
      <c r="I53" s="35"/>
      <c r="J53" s="35"/>
      <c r="K53" s="35"/>
      <c r="M53" s="35">
        <v>51</v>
      </c>
      <c r="N53" s="35">
        <v>64</v>
      </c>
      <c r="O53" s="35">
        <f t="shared" si="7"/>
        <v>72</v>
      </c>
      <c r="P53" s="35">
        <f t="shared" si="4"/>
        <v>0.88888888888888884</v>
      </c>
      <c r="Q53" s="35">
        <f t="shared" si="5"/>
        <v>2.6257300762086121E-2</v>
      </c>
      <c r="R53" s="35">
        <f t="shared" si="1"/>
        <v>3.3534052834764639E-4</v>
      </c>
      <c r="S53" s="35">
        <v>47</v>
      </c>
    </row>
    <row r="54" spans="1:19" x14ac:dyDescent="0.3">
      <c r="A54" s="35">
        <v>52</v>
      </c>
      <c r="B54" s="35">
        <v>32</v>
      </c>
      <c r="C54" s="35">
        <f t="shared" si="6"/>
        <v>36</v>
      </c>
      <c r="D54" s="35">
        <f t="shared" si="2"/>
        <v>0.88888888888888884</v>
      </c>
      <c r="E54" s="35">
        <f t="shared" si="3"/>
        <v>4.3762167936810198E-3</v>
      </c>
      <c r="F54" s="35">
        <f t="shared" si="0"/>
        <v>2.5742452242103207E-4</v>
      </c>
      <c r="G54" s="35">
        <v>50</v>
      </c>
      <c r="H54" s="35"/>
      <c r="I54" s="35"/>
      <c r="J54" s="35"/>
      <c r="K54" s="35"/>
      <c r="M54" s="35">
        <v>52</v>
      </c>
      <c r="N54" s="35">
        <v>64</v>
      </c>
      <c r="O54" s="35">
        <f t="shared" si="7"/>
        <v>72</v>
      </c>
      <c r="P54" s="35">
        <f t="shared" si="4"/>
        <v>0.88888888888888884</v>
      </c>
      <c r="Q54" s="35">
        <f t="shared" si="5"/>
        <v>2.3339822899632105E-2</v>
      </c>
      <c r="R54" s="35">
        <f t="shared" si="1"/>
        <v>2.9808046964235234E-4</v>
      </c>
      <c r="S54" s="35">
        <v>48</v>
      </c>
    </row>
    <row r="55" spans="1:19" x14ac:dyDescent="0.3">
      <c r="A55" s="35">
        <v>53</v>
      </c>
      <c r="B55" s="35">
        <v>32</v>
      </c>
      <c r="C55" s="35">
        <f t="shared" si="6"/>
        <v>36</v>
      </c>
      <c r="D55" s="35">
        <f t="shared" si="2"/>
        <v>0.88888888888888884</v>
      </c>
      <c r="E55" s="35">
        <f t="shared" si="3"/>
        <v>3.8899704832720174E-3</v>
      </c>
      <c r="F55" s="35">
        <f t="shared" si="0"/>
        <v>2.2882179770758405E-4</v>
      </c>
      <c r="G55" s="35">
        <v>51</v>
      </c>
      <c r="H55" s="35"/>
      <c r="I55" s="35"/>
      <c r="J55" s="35"/>
      <c r="K55" s="35"/>
      <c r="M55" s="35">
        <v>53</v>
      </c>
      <c r="N55" s="35">
        <v>64</v>
      </c>
      <c r="O55" s="35">
        <f t="shared" si="7"/>
        <v>72</v>
      </c>
      <c r="P55" s="35">
        <f t="shared" si="4"/>
        <v>0.88888888888888884</v>
      </c>
      <c r="Q55" s="35">
        <f t="shared" si="5"/>
        <v>2.0746509244117424E-2</v>
      </c>
      <c r="R55" s="35">
        <f t="shared" si="1"/>
        <v>2.6496041745986871E-4</v>
      </c>
      <c r="S55" s="35">
        <v>49</v>
      </c>
    </row>
    <row r="56" spans="1:19" x14ac:dyDescent="0.3">
      <c r="A56" s="35">
        <v>54</v>
      </c>
      <c r="B56" s="35">
        <v>32</v>
      </c>
      <c r="C56" s="35">
        <f t="shared" si="6"/>
        <v>36</v>
      </c>
      <c r="D56" s="35">
        <f t="shared" si="2"/>
        <v>0.88888888888888884</v>
      </c>
      <c r="E56" s="35">
        <f t="shared" si="3"/>
        <v>3.4577515406862373E-3</v>
      </c>
      <c r="F56" s="35">
        <f t="shared" si="0"/>
        <v>2.0339715351785247E-4</v>
      </c>
      <c r="G56" s="35">
        <v>52</v>
      </c>
      <c r="H56" s="35"/>
      <c r="I56" s="35"/>
      <c r="J56" s="35"/>
      <c r="K56" s="35"/>
      <c r="M56" s="35">
        <v>54</v>
      </c>
      <c r="N56" s="35">
        <v>64</v>
      </c>
      <c r="O56" s="35">
        <f t="shared" si="7"/>
        <v>72</v>
      </c>
      <c r="P56" s="35">
        <f t="shared" si="4"/>
        <v>0.88888888888888884</v>
      </c>
      <c r="Q56" s="35">
        <f t="shared" si="5"/>
        <v>1.8441341550326597E-2</v>
      </c>
      <c r="R56" s="35">
        <f t="shared" si="1"/>
        <v>2.3552037107543882E-4</v>
      </c>
      <c r="S56" s="35">
        <v>50</v>
      </c>
    </row>
    <row r="57" spans="1:19" x14ac:dyDescent="0.3">
      <c r="A57" s="35">
        <v>55</v>
      </c>
      <c r="B57" s="35">
        <v>32</v>
      </c>
      <c r="C57" s="35">
        <f t="shared" si="6"/>
        <v>36</v>
      </c>
      <c r="D57" s="35">
        <f t="shared" si="2"/>
        <v>0.88888888888888884</v>
      </c>
      <c r="E57" s="35">
        <f t="shared" si="3"/>
        <v>3.0735569250544331E-3</v>
      </c>
      <c r="F57" s="35">
        <f t="shared" si="0"/>
        <v>1.8079746979364665E-4</v>
      </c>
      <c r="G57" s="35">
        <v>53</v>
      </c>
      <c r="H57" s="35"/>
      <c r="I57" s="35"/>
      <c r="J57" s="35"/>
      <c r="K57" s="35"/>
      <c r="M57" s="35">
        <v>55</v>
      </c>
      <c r="N57" s="35">
        <v>64</v>
      </c>
      <c r="O57" s="35">
        <f t="shared" si="7"/>
        <v>72</v>
      </c>
      <c r="P57" s="35">
        <f t="shared" si="4"/>
        <v>0.88888888888888884</v>
      </c>
      <c r="Q57" s="35">
        <f t="shared" si="5"/>
        <v>1.6392303600290307E-2</v>
      </c>
      <c r="R57" s="35">
        <f t="shared" si="1"/>
        <v>2.0935144095594559E-4</v>
      </c>
      <c r="S57" s="35">
        <v>51</v>
      </c>
    </row>
    <row r="58" spans="1:19" x14ac:dyDescent="0.3">
      <c r="A58" s="35">
        <v>56</v>
      </c>
      <c r="B58" s="35">
        <v>32</v>
      </c>
      <c r="C58" s="35">
        <f t="shared" si="6"/>
        <v>36</v>
      </c>
      <c r="D58" s="35">
        <f t="shared" si="2"/>
        <v>0.88888888888888884</v>
      </c>
      <c r="E58" s="35">
        <f t="shared" si="3"/>
        <v>2.7320506000483849E-3</v>
      </c>
      <c r="F58" s="35">
        <f t="shared" si="0"/>
        <v>1.60708862038797E-4</v>
      </c>
      <c r="G58" s="35">
        <v>54</v>
      </c>
      <c r="H58" s="35"/>
      <c r="I58" s="35"/>
      <c r="J58" s="35"/>
      <c r="K58" s="35"/>
      <c r="M58" s="35">
        <v>56</v>
      </c>
      <c r="N58" s="35">
        <v>64</v>
      </c>
      <c r="O58" s="35">
        <f t="shared" si="7"/>
        <v>72</v>
      </c>
      <c r="P58" s="35">
        <f t="shared" si="4"/>
        <v>0.88888888888888884</v>
      </c>
      <c r="Q58" s="35">
        <f t="shared" si="5"/>
        <v>1.4570936533591384E-2</v>
      </c>
      <c r="R58" s="35">
        <f t="shared" si="1"/>
        <v>1.8609016973861832E-4</v>
      </c>
      <c r="S58" s="35">
        <v>52</v>
      </c>
    </row>
    <row r="59" spans="1:19" x14ac:dyDescent="0.3">
      <c r="A59" s="35">
        <v>57</v>
      </c>
      <c r="B59" s="35">
        <v>32</v>
      </c>
      <c r="C59" s="35">
        <f t="shared" si="6"/>
        <v>36</v>
      </c>
      <c r="D59" s="35">
        <f t="shared" si="2"/>
        <v>0.88888888888888884</v>
      </c>
      <c r="E59" s="35">
        <f t="shared" si="3"/>
        <v>2.4284894222652308E-3</v>
      </c>
      <c r="F59" s="35">
        <f t="shared" si="0"/>
        <v>1.4285232181226399E-4</v>
      </c>
      <c r="G59" s="35">
        <v>55</v>
      </c>
      <c r="H59" s="35"/>
      <c r="I59" s="35"/>
      <c r="J59" s="35"/>
      <c r="K59" s="35"/>
      <c r="M59" s="35">
        <v>57</v>
      </c>
      <c r="N59" s="35">
        <v>64</v>
      </c>
      <c r="O59" s="35">
        <f t="shared" si="7"/>
        <v>72</v>
      </c>
      <c r="P59" s="35">
        <f t="shared" si="4"/>
        <v>0.88888888888888884</v>
      </c>
      <c r="Q59" s="35">
        <f t="shared" si="5"/>
        <v>1.2951943585414563E-2</v>
      </c>
      <c r="R59" s="35">
        <f t="shared" si="1"/>
        <v>1.6541348421210514E-4</v>
      </c>
      <c r="S59" s="35">
        <v>53</v>
      </c>
    </row>
    <row r="60" spans="1:19" x14ac:dyDescent="0.3">
      <c r="A60" s="35">
        <v>58</v>
      </c>
      <c r="B60" s="35">
        <v>32</v>
      </c>
      <c r="C60" s="35">
        <f t="shared" si="6"/>
        <v>36</v>
      </c>
      <c r="D60" s="35">
        <f t="shared" si="2"/>
        <v>0.88888888888888884</v>
      </c>
      <c r="E60" s="35">
        <f t="shared" si="3"/>
        <v>2.1586572642357605E-3</v>
      </c>
      <c r="F60" s="35">
        <f t="shared" si="0"/>
        <v>1.2697984161090132E-4</v>
      </c>
      <c r="G60" s="35">
        <v>56</v>
      </c>
      <c r="H60" s="35"/>
      <c r="I60" s="35"/>
      <c r="J60" s="35"/>
      <c r="K60" s="35"/>
      <c r="M60" s="35">
        <v>58</v>
      </c>
      <c r="N60" s="35">
        <v>64</v>
      </c>
      <c r="O60" s="35">
        <f t="shared" si="7"/>
        <v>72</v>
      </c>
      <c r="P60" s="35">
        <f t="shared" si="4"/>
        <v>0.88888888888888884</v>
      </c>
      <c r="Q60" s="35">
        <f t="shared" si="5"/>
        <v>1.1512838742590722E-2</v>
      </c>
      <c r="R60" s="35">
        <f t="shared" si="1"/>
        <v>1.470342081885379E-4</v>
      </c>
      <c r="S60" s="35">
        <v>54</v>
      </c>
    </row>
    <row r="61" spans="1:19" x14ac:dyDescent="0.3">
      <c r="A61" s="35">
        <v>59</v>
      </c>
      <c r="B61" s="35">
        <v>32</v>
      </c>
      <c r="C61" s="35">
        <f t="shared" si="6"/>
        <v>36</v>
      </c>
      <c r="D61" s="35">
        <f t="shared" si="2"/>
        <v>0.88888888888888884</v>
      </c>
      <c r="E61" s="35">
        <f t="shared" si="3"/>
        <v>1.9188064570984536E-3</v>
      </c>
      <c r="F61" s="35">
        <f t="shared" si="0"/>
        <v>1.1287097032080116E-4</v>
      </c>
      <c r="G61" s="35">
        <v>57</v>
      </c>
      <c r="H61" s="35"/>
      <c r="I61" s="35"/>
      <c r="J61" s="35"/>
      <c r="K61" s="35"/>
      <c r="M61" s="35">
        <v>59</v>
      </c>
      <c r="N61" s="35">
        <v>64</v>
      </c>
      <c r="O61" s="35">
        <f t="shared" si="7"/>
        <v>72</v>
      </c>
      <c r="P61" s="35">
        <f t="shared" si="4"/>
        <v>0.88888888888888884</v>
      </c>
      <c r="Q61" s="35">
        <f t="shared" si="5"/>
        <v>1.023363443785842E-2</v>
      </c>
      <c r="R61" s="35">
        <f t="shared" si="1"/>
        <v>1.3069707394536704E-4</v>
      </c>
      <c r="S61" s="35">
        <v>55</v>
      </c>
    </row>
    <row r="62" spans="1:19" x14ac:dyDescent="0.3">
      <c r="A62" s="35">
        <v>60</v>
      </c>
      <c r="B62" s="35">
        <v>32</v>
      </c>
      <c r="C62" s="35">
        <f t="shared" si="6"/>
        <v>36</v>
      </c>
      <c r="D62" s="35">
        <f t="shared" si="2"/>
        <v>0.88888888888888884</v>
      </c>
      <c r="E62" s="35">
        <f t="shared" si="3"/>
        <v>1.7056057396430697E-3</v>
      </c>
      <c r="F62" s="35">
        <f t="shared" si="0"/>
        <v>1.0032975139626768E-4</v>
      </c>
      <c r="G62" s="35">
        <v>58</v>
      </c>
      <c r="H62" s="35"/>
      <c r="I62" s="35"/>
      <c r="J62" s="35"/>
      <c r="K62" s="35"/>
      <c r="M62" s="35">
        <v>60</v>
      </c>
      <c r="N62" s="35">
        <v>64</v>
      </c>
      <c r="O62" s="35">
        <f t="shared" si="7"/>
        <v>72</v>
      </c>
      <c r="P62" s="35">
        <f t="shared" si="4"/>
        <v>0.88888888888888884</v>
      </c>
      <c r="Q62" s="35">
        <f t="shared" si="5"/>
        <v>9.0965639447630389E-3</v>
      </c>
      <c r="R62" s="35">
        <f t="shared" si="1"/>
        <v>1.1617517684032624E-4</v>
      </c>
      <c r="S62" s="35">
        <v>56</v>
      </c>
    </row>
    <row r="63" spans="1:19" x14ac:dyDescent="0.3">
      <c r="A63" s="35">
        <v>61</v>
      </c>
      <c r="B63" s="35">
        <v>32</v>
      </c>
      <c r="C63" s="35">
        <f t="shared" si="6"/>
        <v>36</v>
      </c>
      <c r="D63" s="35">
        <f t="shared" si="2"/>
        <v>0.88888888888888884</v>
      </c>
      <c r="E63" s="35">
        <f t="shared" si="3"/>
        <v>1.5160939907938396E-3</v>
      </c>
      <c r="F63" s="35">
        <f t="shared" si="0"/>
        <v>8.9182001241126818E-5</v>
      </c>
      <c r="G63" s="35">
        <v>59</v>
      </c>
      <c r="H63" s="35"/>
      <c r="I63" s="35"/>
      <c r="J63" s="35"/>
      <c r="K63" s="35"/>
      <c r="M63" s="35">
        <v>61</v>
      </c>
      <c r="N63" s="35">
        <v>64</v>
      </c>
      <c r="O63" s="35">
        <f t="shared" si="7"/>
        <v>72</v>
      </c>
      <c r="P63" s="35">
        <f t="shared" si="4"/>
        <v>0.88888888888888884</v>
      </c>
      <c r="Q63" s="35">
        <f t="shared" si="5"/>
        <v>8.0858346175671451E-3</v>
      </c>
      <c r="R63" s="35">
        <f t="shared" si="1"/>
        <v>1.0326682385806776E-4</v>
      </c>
      <c r="S63" s="35">
        <v>57</v>
      </c>
    </row>
    <row r="64" spans="1:19" x14ac:dyDescent="0.3">
      <c r="A64" s="35">
        <v>62</v>
      </c>
      <c r="B64" s="35">
        <v>32</v>
      </c>
      <c r="C64" s="35">
        <f t="shared" si="6"/>
        <v>36</v>
      </c>
      <c r="D64" s="35">
        <f t="shared" si="2"/>
        <v>0.88888888888888884</v>
      </c>
      <c r="E64" s="35">
        <f t="shared" si="3"/>
        <v>1.3476391029278573E-3</v>
      </c>
      <c r="F64" s="35">
        <f t="shared" si="0"/>
        <v>7.9272889992112731E-5</v>
      </c>
      <c r="G64" s="35">
        <v>60</v>
      </c>
      <c r="H64" s="35"/>
      <c r="I64" s="35"/>
      <c r="J64" s="35"/>
      <c r="K64" s="35"/>
      <c r="M64" s="35">
        <v>62</v>
      </c>
      <c r="N64" s="35">
        <v>64</v>
      </c>
      <c r="O64" s="35">
        <f t="shared" si="7"/>
        <v>72</v>
      </c>
      <c r="P64" s="35">
        <f t="shared" si="4"/>
        <v>0.88888888888888884</v>
      </c>
      <c r="Q64" s="35">
        <f t="shared" si="5"/>
        <v>7.1874085489485734E-3</v>
      </c>
      <c r="R64" s="35">
        <f t="shared" si="1"/>
        <v>9.1792732318282449E-5</v>
      </c>
      <c r="S64" s="35">
        <v>58</v>
      </c>
    </row>
    <row r="65" spans="1:19" x14ac:dyDescent="0.3">
      <c r="A65" s="35">
        <v>63</v>
      </c>
      <c r="B65" s="35">
        <v>32</v>
      </c>
      <c r="C65" s="35">
        <f t="shared" si="6"/>
        <v>36</v>
      </c>
      <c r="D65" s="35">
        <f t="shared" si="2"/>
        <v>0.88888888888888884</v>
      </c>
      <c r="E65" s="35">
        <f t="shared" si="3"/>
        <v>1.1979014248247619E-3</v>
      </c>
      <c r="F65" s="35">
        <f t="shared" si="0"/>
        <v>7.0464791104100192E-5</v>
      </c>
      <c r="G65" s="35">
        <v>61</v>
      </c>
      <c r="H65" s="35"/>
      <c r="I65" s="35"/>
      <c r="J65" s="35"/>
      <c r="K65" s="35"/>
      <c r="M65" s="35">
        <v>63</v>
      </c>
      <c r="N65" s="35">
        <v>64</v>
      </c>
      <c r="O65" s="35">
        <f t="shared" si="7"/>
        <v>72</v>
      </c>
      <c r="P65" s="35">
        <f t="shared" si="4"/>
        <v>0.88888888888888884</v>
      </c>
      <c r="Q65" s="35">
        <f t="shared" si="5"/>
        <v>6.3888075990653978E-3</v>
      </c>
      <c r="R65" s="35">
        <f t="shared" si="1"/>
        <v>8.1593539838473284E-5</v>
      </c>
      <c r="S65" s="35">
        <v>59</v>
      </c>
    </row>
    <row r="66" spans="1:19" x14ac:dyDescent="0.3">
      <c r="A66" s="35">
        <v>64</v>
      </c>
      <c r="B66" s="35">
        <v>32</v>
      </c>
      <c r="C66" s="35">
        <f t="shared" si="6"/>
        <v>36</v>
      </c>
      <c r="D66" s="35">
        <f t="shared" si="2"/>
        <v>0.88888888888888884</v>
      </c>
      <c r="E66" s="35">
        <f t="shared" si="3"/>
        <v>1.0648012665108995E-3</v>
      </c>
      <c r="F66" s="35">
        <f t="shared" si="0"/>
        <v>6.2635369870311285E-5</v>
      </c>
      <c r="G66" s="35">
        <v>62</v>
      </c>
      <c r="H66" s="35"/>
      <c r="I66" s="35"/>
      <c r="J66" s="35"/>
      <c r="K66" s="35"/>
      <c r="M66" s="35">
        <v>64</v>
      </c>
      <c r="N66" s="35">
        <v>64</v>
      </c>
      <c r="O66" s="35">
        <f t="shared" si="7"/>
        <v>72</v>
      </c>
      <c r="P66" s="35">
        <f t="shared" si="4"/>
        <v>0.88888888888888884</v>
      </c>
      <c r="Q66" s="35">
        <f t="shared" si="5"/>
        <v>5.6789400880581315E-3</v>
      </c>
      <c r="R66" s="35">
        <f t="shared" si="1"/>
        <v>7.2527590967531806E-5</v>
      </c>
      <c r="S66" s="35">
        <v>60</v>
      </c>
    </row>
    <row r="67" spans="1:19" x14ac:dyDescent="0.3">
      <c r="A67" s="35">
        <v>65</v>
      </c>
      <c r="B67" s="35">
        <v>32</v>
      </c>
      <c r="C67" s="35">
        <f t="shared" si="6"/>
        <v>36</v>
      </c>
      <c r="D67" s="35">
        <f t="shared" si="2"/>
        <v>0.88888888888888884</v>
      </c>
      <c r="E67" s="35">
        <f t="shared" si="3"/>
        <v>9.464900146763551E-4</v>
      </c>
      <c r="F67" s="35">
        <f t="shared" ref="F67:F130" si="9">E67/$E$153</f>
        <v>5.5675884329165585E-5</v>
      </c>
      <c r="G67" s="35">
        <v>63</v>
      </c>
      <c r="H67" s="35"/>
      <c r="I67" s="35"/>
      <c r="J67" s="35"/>
      <c r="K67" s="35"/>
      <c r="M67" s="35">
        <v>65</v>
      </c>
      <c r="N67" s="35">
        <v>64</v>
      </c>
      <c r="O67" s="35">
        <f t="shared" si="7"/>
        <v>72</v>
      </c>
      <c r="P67" s="35">
        <f t="shared" si="4"/>
        <v>0.88888888888888884</v>
      </c>
      <c r="Q67" s="35">
        <f t="shared" si="5"/>
        <v>5.0479467449405608E-3</v>
      </c>
      <c r="R67" s="35">
        <f t="shared" ref="R67:R130" si="10">Q67/$Q$153</f>
        <v>6.4468969748917161E-5</v>
      </c>
      <c r="S67" s="35">
        <v>61</v>
      </c>
    </row>
    <row r="68" spans="1:19" x14ac:dyDescent="0.3">
      <c r="A68" s="35">
        <v>66</v>
      </c>
      <c r="B68" s="35">
        <v>32</v>
      </c>
      <c r="C68" s="35">
        <f t="shared" si="6"/>
        <v>36</v>
      </c>
      <c r="D68" s="35">
        <f t="shared" ref="D68:D131" si="11">B67/C68</f>
        <v>0.88888888888888884</v>
      </c>
      <c r="E68" s="35">
        <f t="shared" ref="E68:E131" si="12">D68*E67</f>
        <v>8.413244574900934E-4</v>
      </c>
      <c r="F68" s="35">
        <f t="shared" si="9"/>
        <v>4.9489674959258298E-5</v>
      </c>
      <c r="G68" s="35">
        <v>64</v>
      </c>
      <c r="H68" s="35"/>
      <c r="I68" s="35"/>
      <c r="J68" s="35"/>
      <c r="K68" s="35"/>
      <c r="M68" s="35">
        <v>66</v>
      </c>
      <c r="N68" s="35">
        <v>64</v>
      </c>
      <c r="O68" s="35">
        <f t="shared" si="7"/>
        <v>72</v>
      </c>
      <c r="P68" s="35">
        <f t="shared" ref="P68:P131" si="13">N67/O68</f>
        <v>0.88888888888888884</v>
      </c>
      <c r="Q68" s="35">
        <f t="shared" ref="Q68:Q131" si="14">P68*Q67</f>
        <v>4.4870637732804981E-3</v>
      </c>
      <c r="R68" s="35">
        <f t="shared" si="10"/>
        <v>5.7305750887926356E-5</v>
      </c>
      <c r="S68" s="35">
        <v>62</v>
      </c>
    </row>
    <row r="69" spans="1:19" x14ac:dyDescent="0.3">
      <c r="A69" s="35">
        <v>67</v>
      </c>
      <c r="B69" s="35">
        <v>32</v>
      </c>
      <c r="C69" s="35">
        <f t="shared" ref="C69:C132" si="15">$C$3*2</f>
        <v>36</v>
      </c>
      <c r="D69" s="35">
        <f t="shared" si="11"/>
        <v>0.88888888888888884</v>
      </c>
      <c r="E69" s="35">
        <f t="shared" si="12"/>
        <v>7.4784396221341636E-4</v>
      </c>
      <c r="F69" s="35">
        <f t="shared" si="9"/>
        <v>4.3990822186007377E-5</v>
      </c>
      <c r="G69" s="35">
        <v>65</v>
      </c>
      <c r="H69" s="35"/>
      <c r="I69" s="35"/>
      <c r="J69" s="35"/>
      <c r="K69" s="35"/>
      <c r="M69" s="35">
        <v>67</v>
      </c>
      <c r="N69" s="35">
        <v>64</v>
      </c>
      <c r="O69" s="35">
        <f t="shared" si="7"/>
        <v>72</v>
      </c>
      <c r="P69" s="35">
        <f t="shared" si="13"/>
        <v>0.88888888888888884</v>
      </c>
      <c r="Q69" s="35">
        <f t="shared" si="14"/>
        <v>3.9885011318048866E-3</v>
      </c>
      <c r="R69" s="35">
        <f t="shared" si="10"/>
        <v>5.0938445233712311E-5</v>
      </c>
      <c r="S69" s="35">
        <v>63</v>
      </c>
    </row>
    <row r="70" spans="1:19" x14ac:dyDescent="0.3">
      <c r="A70" s="35">
        <v>68</v>
      </c>
      <c r="B70" s="35">
        <v>32</v>
      </c>
      <c r="C70" s="35">
        <f t="shared" si="15"/>
        <v>36</v>
      </c>
      <c r="D70" s="35">
        <f t="shared" si="11"/>
        <v>0.88888888888888884</v>
      </c>
      <c r="E70" s="35">
        <f t="shared" si="12"/>
        <v>6.6475018863414788E-4</v>
      </c>
      <c r="F70" s="35">
        <f t="shared" si="9"/>
        <v>3.9102953054228777E-5</v>
      </c>
      <c r="G70" s="35">
        <v>66</v>
      </c>
      <c r="H70" s="35"/>
      <c r="I70" s="35"/>
      <c r="J70" s="35"/>
      <c r="K70" s="35"/>
      <c r="M70" s="35">
        <v>68</v>
      </c>
      <c r="N70" s="35">
        <v>64</v>
      </c>
      <c r="O70" s="35">
        <f t="shared" si="7"/>
        <v>72</v>
      </c>
      <c r="P70" s="35">
        <f t="shared" si="13"/>
        <v>0.88888888888888884</v>
      </c>
      <c r="Q70" s="35">
        <f t="shared" si="14"/>
        <v>3.5453343393821212E-3</v>
      </c>
      <c r="R70" s="35">
        <f t="shared" si="10"/>
        <v>4.5278617985522045E-5</v>
      </c>
      <c r="S70" s="35">
        <v>64</v>
      </c>
    </row>
    <row r="71" spans="1:19" x14ac:dyDescent="0.3">
      <c r="A71" s="35">
        <v>69</v>
      </c>
      <c r="B71" s="35">
        <v>32</v>
      </c>
      <c r="C71" s="35">
        <f t="shared" si="15"/>
        <v>36</v>
      </c>
      <c r="D71" s="35">
        <f t="shared" si="11"/>
        <v>0.88888888888888884</v>
      </c>
      <c r="E71" s="35">
        <f t="shared" si="12"/>
        <v>5.9088905656368693E-4</v>
      </c>
      <c r="F71" s="35">
        <f t="shared" si="9"/>
        <v>3.47581804926478E-5</v>
      </c>
      <c r="G71" s="35">
        <v>67</v>
      </c>
      <c r="H71" s="35"/>
      <c r="I71" s="35"/>
      <c r="J71" s="35"/>
      <c r="K71" s="35"/>
      <c r="M71" s="35">
        <v>69</v>
      </c>
      <c r="N71" s="35">
        <v>64</v>
      </c>
      <c r="O71" s="35">
        <f t="shared" ref="O71:O134" si="16">$O$3*4</f>
        <v>72</v>
      </c>
      <c r="P71" s="35">
        <f t="shared" si="13"/>
        <v>0.88888888888888884</v>
      </c>
      <c r="Q71" s="35">
        <f t="shared" si="14"/>
        <v>3.1514083016729966E-3</v>
      </c>
      <c r="R71" s="35">
        <f t="shared" si="10"/>
        <v>4.0247660431575153E-5</v>
      </c>
      <c r="S71" s="35">
        <v>65</v>
      </c>
    </row>
    <row r="72" spans="1:19" x14ac:dyDescent="0.3">
      <c r="A72" s="35">
        <v>70</v>
      </c>
      <c r="B72" s="35">
        <v>32</v>
      </c>
      <c r="C72" s="35">
        <f t="shared" si="15"/>
        <v>36</v>
      </c>
      <c r="D72" s="35">
        <f t="shared" si="11"/>
        <v>0.88888888888888884</v>
      </c>
      <c r="E72" s="35">
        <f t="shared" si="12"/>
        <v>5.2523471694549946E-4</v>
      </c>
      <c r="F72" s="35">
        <f t="shared" si="9"/>
        <v>3.089616043790915E-5</v>
      </c>
      <c r="G72" s="35">
        <v>68</v>
      </c>
      <c r="H72" s="35"/>
      <c r="I72" s="35"/>
      <c r="J72" s="35"/>
      <c r="K72" s="35"/>
      <c r="M72" s="35">
        <v>70</v>
      </c>
      <c r="N72" s="35">
        <v>64</v>
      </c>
      <c r="O72" s="35">
        <f t="shared" si="16"/>
        <v>72</v>
      </c>
      <c r="P72" s="35">
        <f t="shared" si="13"/>
        <v>0.88888888888888884</v>
      </c>
      <c r="Q72" s="35">
        <f t="shared" si="14"/>
        <v>2.8012518237093302E-3</v>
      </c>
      <c r="R72" s="35">
        <f t="shared" si="10"/>
        <v>3.5775698161400134E-5</v>
      </c>
      <c r="S72" s="35">
        <v>66</v>
      </c>
    </row>
    <row r="73" spans="1:19" x14ac:dyDescent="0.3">
      <c r="A73" s="35">
        <v>71</v>
      </c>
      <c r="B73" s="35">
        <v>32</v>
      </c>
      <c r="C73" s="35">
        <f t="shared" si="15"/>
        <v>36</v>
      </c>
      <c r="D73" s="35">
        <f t="shared" si="11"/>
        <v>0.88888888888888884</v>
      </c>
      <c r="E73" s="35">
        <f t="shared" si="12"/>
        <v>4.6687530395155506E-4</v>
      </c>
      <c r="F73" s="35">
        <f t="shared" si="9"/>
        <v>2.7463253722585911E-5</v>
      </c>
      <c r="G73" s="35">
        <v>69</v>
      </c>
      <c r="H73" s="35"/>
      <c r="I73" s="35"/>
      <c r="J73" s="35"/>
      <c r="K73" s="35"/>
      <c r="M73" s="35">
        <v>71</v>
      </c>
      <c r="N73" s="35">
        <v>64</v>
      </c>
      <c r="O73" s="35">
        <f t="shared" si="16"/>
        <v>72</v>
      </c>
      <c r="P73" s="35">
        <f t="shared" si="13"/>
        <v>0.88888888888888884</v>
      </c>
      <c r="Q73" s="35">
        <f t="shared" si="14"/>
        <v>2.4900016210749601E-3</v>
      </c>
      <c r="R73" s="35">
        <f t="shared" si="10"/>
        <v>3.1800620587911233E-5</v>
      </c>
      <c r="S73" s="35">
        <v>67</v>
      </c>
    </row>
    <row r="74" spans="1:19" x14ac:dyDescent="0.3">
      <c r="A74" s="35">
        <v>72</v>
      </c>
      <c r="B74" s="35">
        <v>32</v>
      </c>
      <c r="C74" s="35">
        <f t="shared" si="15"/>
        <v>36</v>
      </c>
      <c r="D74" s="35">
        <f t="shared" si="11"/>
        <v>0.88888888888888884</v>
      </c>
      <c r="E74" s="35">
        <f t="shared" si="12"/>
        <v>4.1500027017916003E-4</v>
      </c>
      <c r="F74" s="35">
        <f t="shared" si="9"/>
        <v>2.4411781086743032E-5</v>
      </c>
      <c r="G74" s="35">
        <v>70</v>
      </c>
      <c r="H74" s="35"/>
      <c r="I74" s="35"/>
      <c r="J74" s="35"/>
      <c r="K74" s="35"/>
      <c r="M74" s="35">
        <v>72</v>
      </c>
      <c r="N74" s="35">
        <v>64</v>
      </c>
      <c r="O74" s="35">
        <f t="shared" si="16"/>
        <v>72</v>
      </c>
      <c r="P74" s="35">
        <f t="shared" si="13"/>
        <v>0.88888888888888884</v>
      </c>
      <c r="Q74" s="35">
        <f t="shared" si="14"/>
        <v>2.213334774288853E-3</v>
      </c>
      <c r="R74" s="35">
        <f t="shared" si="10"/>
        <v>2.8267218300365532E-5</v>
      </c>
      <c r="S74" s="35">
        <v>68</v>
      </c>
    </row>
    <row r="75" spans="1:19" x14ac:dyDescent="0.3">
      <c r="A75" s="35">
        <v>73</v>
      </c>
      <c r="B75" s="35">
        <v>32</v>
      </c>
      <c r="C75" s="35">
        <f t="shared" si="15"/>
        <v>36</v>
      </c>
      <c r="D75" s="35">
        <f t="shared" si="11"/>
        <v>0.88888888888888884</v>
      </c>
      <c r="E75" s="35">
        <f t="shared" si="12"/>
        <v>3.6888912904814225E-4</v>
      </c>
      <c r="F75" s="35">
        <f t="shared" si="9"/>
        <v>2.1699360965993807E-5</v>
      </c>
      <c r="G75" s="35">
        <v>71</v>
      </c>
      <c r="H75" s="35"/>
      <c r="I75" s="35"/>
      <c r="J75" s="35"/>
      <c r="K75" s="35"/>
      <c r="M75" s="35">
        <v>73</v>
      </c>
      <c r="N75" s="35">
        <v>64</v>
      </c>
      <c r="O75" s="35">
        <f t="shared" si="16"/>
        <v>72</v>
      </c>
      <c r="P75" s="35">
        <f t="shared" si="13"/>
        <v>0.88888888888888884</v>
      </c>
      <c r="Q75" s="35">
        <f t="shared" si="14"/>
        <v>1.9674086882567584E-3</v>
      </c>
      <c r="R75" s="35">
        <f t="shared" si="10"/>
        <v>2.5126416266991586E-5</v>
      </c>
      <c r="S75" s="35">
        <v>69</v>
      </c>
    </row>
    <row r="76" spans="1:19" x14ac:dyDescent="0.3">
      <c r="A76" s="35">
        <v>74</v>
      </c>
      <c r="B76" s="35">
        <v>32</v>
      </c>
      <c r="C76" s="35">
        <f t="shared" si="15"/>
        <v>36</v>
      </c>
      <c r="D76" s="35">
        <f t="shared" si="11"/>
        <v>0.88888888888888884</v>
      </c>
      <c r="E76" s="35">
        <f t="shared" si="12"/>
        <v>3.279014480427931E-4</v>
      </c>
      <c r="F76" s="35">
        <f t="shared" si="9"/>
        <v>1.9288320858661159E-5</v>
      </c>
      <c r="G76" s="35">
        <v>72</v>
      </c>
      <c r="H76" s="35"/>
      <c r="I76" s="35"/>
      <c r="J76" s="35"/>
      <c r="K76" s="35"/>
      <c r="M76" s="35">
        <v>74</v>
      </c>
      <c r="N76" s="35">
        <v>64</v>
      </c>
      <c r="O76" s="35">
        <f t="shared" si="16"/>
        <v>72</v>
      </c>
      <c r="P76" s="35">
        <f t="shared" si="13"/>
        <v>0.88888888888888884</v>
      </c>
      <c r="Q76" s="35">
        <f t="shared" si="14"/>
        <v>1.7488077228948963E-3</v>
      </c>
      <c r="R76" s="35">
        <f t="shared" si="10"/>
        <v>2.2334592237325855E-5</v>
      </c>
      <c r="S76" s="35">
        <v>70</v>
      </c>
    </row>
    <row r="77" spans="1:19" x14ac:dyDescent="0.3">
      <c r="A77" s="35">
        <v>75</v>
      </c>
      <c r="B77" s="35">
        <v>32</v>
      </c>
      <c r="C77" s="35">
        <f t="shared" si="15"/>
        <v>36</v>
      </c>
      <c r="D77" s="35">
        <f t="shared" si="11"/>
        <v>0.88888888888888884</v>
      </c>
      <c r="E77" s="35">
        <f t="shared" si="12"/>
        <v>2.9146795381581605E-4</v>
      </c>
      <c r="F77" s="35">
        <f t="shared" si="9"/>
        <v>1.7145174096587694E-5</v>
      </c>
      <c r="G77" s="35">
        <v>73</v>
      </c>
      <c r="H77" s="35"/>
      <c r="I77" s="35"/>
      <c r="J77" s="35"/>
      <c r="K77" s="35"/>
      <c r="M77" s="35">
        <v>75</v>
      </c>
      <c r="N77" s="35">
        <v>64</v>
      </c>
      <c r="O77" s="35">
        <f t="shared" si="16"/>
        <v>72</v>
      </c>
      <c r="P77" s="35">
        <f t="shared" si="13"/>
        <v>0.88888888888888884</v>
      </c>
      <c r="Q77" s="35">
        <f t="shared" si="14"/>
        <v>1.5544957536843523E-3</v>
      </c>
      <c r="R77" s="35">
        <f t="shared" si="10"/>
        <v>1.9852970877622982E-5</v>
      </c>
      <c r="S77" s="35">
        <v>71</v>
      </c>
    </row>
    <row r="78" spans="1:19" x14ac:dyDescent="0.3">
      <c r="A78" s="35">
        <v>76</v>
      </c>
      <c r="B78" s="35">
        <v>32</v>
      </c>
      <c r="C78" s="35">
        <f t="shared" si="15"/>
        <v>36</v>
      </c>
      <c r="D78" s="35">
        <f t="shared" si="11"/>
        <v>0.88888888888888884</v>
      </c>
      <c r="E78" s="35">
        <f t="shared" si="12"/>
        <v>2.5908262561405871E-4</v>
      </c>
      <c r="F78" s="35">
        <f t="shared" si="9"/>
        <v>1.5240154752522396E-5</v>
      </c>
      <c r="G78" s="35">
        <v>74</v>
      </c>
      <c r="H78" s="35"/>
      <c r="I78" s="35"/>
      <c r="J78" s="35"/>
      <c r="K78" s="35"/>
      <c r="M78" s="35">
        <v>76</v>
      </c>
      <c r="N78" s="35">
        <v>64</v>
      </c>
      <c r="O78" s="35">
        <f t="shared" si="16"/>
        <v>72</v>
      </c>
      <c r="P78" s="35">
        <f t="shared" si="13"/>
        <v>0.88888888888888884</v>
      </c>
      <c r="Q78" s="35">
        <f t="shared" si="14"/>
        <v>1.3817740032749798E-3</v>
      </c>
      <c r="R78" s="35">
        <f t="shared" si="10"/>
        <v>1.7647085224553762E-5</v>
      </c>
      <c r="S78" s="35">
        <v>72</v>
      </c>
    </row>
    <row r="79" spans="1:19" x14ac:dyDescent="0.3">
      <c r="A79" s="35">
        <v>77</v>
      </c>
      <c r="B79" s="35">
        <v>32</v>
      </c>
      <c r="C79" s="35">
        <f t="shared" si="15"/>
        <v>36</v>
      </c>
      <c r="D79" s="35">
        <f t="shared" si="11"/>
        <v>0.88888888888888884</v>
      </c>
      <c r="E79" s="35">
        <f t="shared" si="12"/>
        <v>2.3029566721249661E-4</v>
      </c>
      <c r="F79" s="35">
        <f t="shared" si="9"/>
        <v>1.3546804224464351E-5</v>
      </c>
      <c r="G79" s="35">
        <v>75</v>
      </c>
      <c r="H79" s="35"/>
      <c r="I79" s="35"/>
      <c r="J79" s="35"/>
      <c r="K79" s="35"/>
      <c r="M79" s="35">
        <v>77</v>
      </c>
      <c r="N79" s="35">
        <v>64</v>
      </c>
      <c r="O79" s="35">
        <f t="shared" si="16"/>
        <v>72</v>
      </c>
      <c r="P79" s="35">
        <f t="shared" si="13"/>
        <v>0.88888888888888884</v>
      </c>
      <c r="Q79" s="35">
        <f t="shared" si="14"/>
        <v>1.2282435584666485E-3</v>
      </c>
      <c r="R79" s="35">
        <f t="shared" si="10"/>
        <v>1.5686297977381121E-5</v>
      </c>
      <c r="S79" s="35">
        <v>73</v>
      </c>
    </row>
    <row r="80" spans="1:19" x14ac:dyDescent="0.3">
      <c r="A80" s="35">
        <v>78</v>
      </c>
      <c r="B80" s="35">
        <v>32</v>
      </c>
      <c r="C80" s="35">
        <f t="shared" si="15"/>
        <v>36</v>
      </c>
      <c r="D80" s="35">
        <f t="shared" si="11"/>
        <v>0.88888888888888884</v>
      </c>
      <c r="E80" s="35">
        <f t="shared" si="12"/>
        <v>2.0470725974444141E-4</v>
      </c>
      <c r="F80" s="35">
        <f t="shared" si="9"/>
        <v>1.2041603755079421E-5</v>
      </c>
      <c r="G80" s="35">
        <v>76</v>
      </c>
      <c r="H80" s="35"/>
      <c r="I80" s="35"/>
      <c r="J80" s="35"/>
      <c r="K80" s="35"/>
      <c r="M80" s="35">
        <v>78</v>
      </c>
      <c r="N80" s="35">
        <v>64</v>
      </c>
      <c r="O80" s="35">
        <f t="shared" si="16"/>
        <v>72</v>
      </c>
      <c r="P80" s="35">
        <f t="shared" si="13"/>
        <v>0.88888888888888884</v>
      </c>
      <c r="Q80" s="35">
        <f t="shared" si="14"/>
        <v>1.0917720519703542E-3</v>
      </c>
      <c r="R80" s="35">
        <f t="shared" si="10"/>
        <v>1.3943375979894328E-5</v>
      </c>
      <c r="S80" s="35">
        <v>74</v>
      </c>
    </row>
    <row r="81" spans="1:19" x14ac:dyDescent="0.3">
      <c r="A81" s="35">
        <v>79</v>
      </c>
      <c r="B81" s="35">
        <v>32</v>
      </c>
      <c r="C81" s="35">
        <f t="shared" si="15"/>
        <v>36</v>
      </c>
      <c r="D81" s="35">
        <f t="shared" si="11"/>
        <v>0.88888888888888884</v>
      </c>
      <c r="E81" s="35">
        <f t="shared" si="12"/>
        <v>1.8196200866172569E-4</v>
      </c>
      <c r="F81" s="35">
        <f t="shared" si="9"/>
        <v>1.0703647782292819E-5</v>
      </c>
      <c r="G81" s="35">
        <v>77</v>
      </c>
      <c r="H81" s="35"/>
      <c r="I81" s="35"/>
      <c r="J81" s="35"/>
      <c r="K81" s="35"/>
      <c r="M81" s="35">
        <v>79</v>
      </c>
      <c r="N81" s="35">
        <v>64</v>
      </c>
      <c r="O81" s="35">
        <f t="shared" si="16"/>
        <v>72</v>
      </c>
      <c r="P81" s="35">
        <f t="shared" si="13"/>
        <v>0.88888888888888884</v>
      </c>
      <c r="Q81" s="35">
        <f t="shared" si="14"/>
        <v>9.7046404619587035E-4</v>
      </c>
      <c r="R81" s="35">
        <f t="shared" si="10"/>
        <v>1.2394111982128291E-5</v>
      </c>
      <c r="S81" s="35">
        <v>75</v>
      </c>
    </row>
    <row r="82" spans="1:19" x14ac:dyDescent="0.3">
      <c r="A82" s="35">
        <v>80</v>
      </c>
      <c r="B82" s="35">
        <v>32</v>
      </c>
      <c r="C82" s="35">
        <f t="shared" si="15"/>
        <v>36</v>
      </c>
      <c r="D82" s="35">
        <f t="shared" si="11"/>
        <v>0.88888888888888884</v>
      </c>
      <c r="E82" s="35">
        <f t="shared" si="12"/>
        <v>1.6174400769931172E-4</v>
      </c>
      <c r="F82" s="35">
        <f t="shared" si="9"/>
        <v>9.5143535842602823E-6</v>
      </c>
      <c r="G82" s="35">
        <v>78</v>
      </c>
      <c r="H82" s="35"/>
      <c r="I82" s="35"/>
      <c r="J82" s="35"/>
      <c r="K82" s="35"/>
      <c r="M82" s="35">
        <v>80</v>
      </c>
      <c r="N82" s="35">
        <v>64</v>
      </c>
      <c r="O82" s="35">
        <f t="shared" si="16"/>
        <v>72</v>
      </c>
      <c r="P82" s="35">
        <f t="shared" si="13"/>
        <v>0.88888888888888884</v>
      </c>
      <c r="Q82" s="35">
        <f t="shared" si="14"/>
        <v>8.6263470772966245E-4</v>
      </c>
      <c r="R82" s="35">
        <f t="shared" si="10"/>
        <v>1.101698842855848E-5</v>
      </c>
      <c r="S82" s="35">
        <v>76</v>
      </c>
    </row>
    <row r="83" spans="1:19" x14ac:dyDescent="0.3">
      <c r="A83" s="35">
        <v>81</v>
      </c>
      <c r="B83" s="35">
        <v>32</v>
      </c>
      <c r="C83" s="35">
        <f t="shared" si="15"/>
        <v>36</v>
      </c>
      <c r="D83" s="35">
        <f t="shared" si="11"/>
        <v>0.88888888888888884</v>
      </c>
      <c r="E83" s="35">
        <f t="shared" si="12"/>
        <v>1.4377245128827708E-4</v>
      </c>
      <c r="F83" s="35">
        <f t="shared" si="9"/>
        <v>8.4572031860091408E-6</v>
      </c>
      <c r="G83" s="35">
        <v>79</v>
      </c>
      <c r="H83" s="35"/>
      <c r="I83" s="35"/>
      <c r="J83" s="35"/>
      <c r="K83" s="35"/>
      <c r="M83" s="35">
        <v>81</v>
      </c>
      <c r="N83" s="35">
        <v>64</v>
      </c>
      <c r="O83" s="35">
        <f t="shared" si="16"/>
        <v>72</v>
      </c>
      <c r="P83" s="35">
        <f t="shared" si="13"/>
        <v>0.88888888888888884</v>
      </c>
      <c r="Q83" s="35">
        <f t="shared" si="14"/>
        <v>7.6678640687081101E-4</v>
      </c>
      <c r="R83" s="35">
        <f t="shared" si="10"/>
        <v>9.7928786031630922E-6</v>
      </c>
      <c r="S83" s="35">
        <v>77</v>
      </c>
    </row>
    <row r="84" spans="1:19" x14ac:dyDescent="0.3">
      <c r="A84" s="35">
        <v>82</v>
      </c>
      <c r="B84" s="35">
        <v>32</v>
      </c>
      <c r="C84" s="35">
        <f t="shared" si="15"/>
        <v>36</v>
      </c>
      <c r="D84" s="35">
        <f t="shared" si="11"/>
        <v>0.88888888888888884</v>
      </c>
      <c r="E84" s="35">
        <f t="shared" si="12"/>
        <v>1.2779773447846852E-4</v>
      </c>
      <c r="F84" s="35">
        <f t="shared" si="9"/>
        <v>7.5175139431192359E-6</v>
      </c>
      <c r="G84" s="35">
        <v>80</v>
      </c>
      <c r="H84" s="35"/>
      <c r="I84" s="35"/>
      <c r="J84" s="35"/>
      <c r="K84" s="35"/>
      <c r="M84" s="35">
        <v>82</v>
      </c>
      <c r="N84" s="35">
        <v>64</v>
      </c>
      <c r="O84" s="35">
        <f t="shared" si="16"/>
        <v>72</v>
      </c>
      <c r="P84" s="35">
        <f t="shared" si="13"/>
        <v>0.88888888888888884</v>
      </c>
      <c r="Q84" s="35">
        <f t="shared" si="14"/>
        <v>6.8158791721849863E-4</v>
      </c>
      <c r="R84" s="35">
        <f t="shared" si="10"/>
        <v>8.7047809805894148E-6</v>
      </c>
      <c r="S84" s="35">
        <v>78</v>
      </c>
    </row>
    <row r="85" spans="1:19" x14ac:dyDescent="0.3">
      <c r="A85" s="35">
        <v>83</v>
      </c>
      <c r="B85" s="35">
        <v>32</v>
      </c>
      <c r="C85" s="35">
        <f t="shared" si="15"/>
        <v>36</v>
      </c>
      <c r="D85" s="35">
        <f t="shared" si="11"/>
        <v>0.88888888888888884</v>
      </c>
      <c r="E85" s="35">
        <f t="shared" si="12"/>
        <v>1.1359798620308312E-4</v>
      </c>
      <c r="F85" s="35">
        <f t="shared" si="9"/>
        <v>6.6822346161059871E-6</v>
      </c>
      <c r="G85" s="35">
        <v>81</v>
      </c>
      <c r="H85" s="35"/>
      <c r="I85" s="35"/>
      <c r="J85" s="35"/>
      <c r="K85" s="35"/>
      <c r="M85" s="35">
        <v>83</v>
      </c>
      <c r="N85" s="35">
        <v>64</v>
      </c>
      <c r="O85" s="35">
        <f t="shared" si="16"/>
        <v>72</v>
      </c>
      <c r="P85" s="35">
        <f t="shared" si="13"/>
        <v>0.88888888888888884</v>
      </c>
      <c r="Q85" s="35">
        <f t="shared" si="14"/>
        <v>6.0585592641644321E-4</v>
      </c>
      <c r="R85" s="35">
        <f t="shared" si="10"/>
        <v>7.7375830938572564E-6</v>
      </c>
      <c r="S85" s="35">
        <v>79</v>
      </c>
    </row>
    <row r="86" spans="1:19" x14ac:dyDescent="0.3">
      <c r="A86" s="35">
        <v>84</v>
      </c>
      <c r="B86" s="35">
        <v>32</v>
      </c>
      <c r="C86" s="35">
        <f t="shared" si="15"/>
        <v>36</v>
      </c>
      <c r="D86" s="35">
        <f t="shared" si="11"/>
        <v>0.88888888888888884</v>
      </c>
      <c r="E86" s="35">
        <f t="shared" si="12"/>
        <v>1.0097598773607388E-4</v>
      </c>
      <c r="F86" s="35">
        <f t="shared" si="9"/>
        <v>5.9397641032053218E-6</v>
      </c>
      <c r="G86" s="35">
        <v>82</v>
      </c>
      <c r="H86" s="35"/>
      <c r="I86" s="35"/>
      <c r="J86" s="35"/>
      <c r="K86" s="35"/>
      <c r="M86" s="35">
        <v>84</v>
      </c>
      <c r="N86" s="35">
        <v>64</v>
      </c>
      <c r="O86" s="35">
        <f t="shared" si="16"/>
        <v>72</v>
      </c>
      <c r="P86" s="35">
        <f t="shared" si="13"/>
        <v>0.88888888888888884</v>
      </c>
      <c r="Q86" s="35">
        <f t="shared" si="14"/>
        <v>5.3853860125906063E-4</v>
      </c>
      <c r="R86" s="35">
        <f t="shared" si="10"/>
        <v>6.8778516389842285E-6</v>
      </c>
      <c r="S86" s="35">
        <v>80</v>
      </c>
    </row>
    <row r="87" spans="1:19" x14ac:dyDescent="0.3">
      <c r="A87" s="35">
        <v>85</v>
      </c>
      <c r="B87" s="35">
        <v>32</v>
      </c>
      <c r="C87" s="35">
        <f t="shared" si="15"/>
        <v>36</v>
      </c>
      <c r="D87" s="35">
        <f t="shared" si="11"/>
        <v>0.88888888888888884</v>
      </c>
      <c r="E87" s="35">
        <f t="shared" si="12"/>
        <v>8.9756433543176781E-5</v>
      </c>
      <c r="F87" s="35">
        <f t="shared" si="9"/>
        <v>5.2797903139602861E-6</v>
      </c>
      <c r="G87" s="35">
        <v>83</v>
      </c>
      <c r="H87" s="35"/>
      <c r="I87" s="35"/>
      <c r="J87" s="35"/>
      <c r="K87" s="35"/>
      <c r="M87" s="35">
        <v>85</v>
      </c>
      <c r="N87" s="35">
        <v>64</v>
      </c>
      <c r="O87" s="35">
        <f t="shared" si="16"/>
        <v>72</v>
      </c>
      <c r="P87" s="35">
        <f t="shared" si="13"/>
        <v>0.88888888888888884</v>
      </c>
      <c r="Q87" s="35">
        <f t="shared" si="14"/>
        <v>4.7870097889694276E-4</v>
      </c>
      <c r="R87" s="35">
        <f t="shared" si="10"/>
        <v>6.1136459013193142E-6</v>
      </c>
      <c r="S87" s="35">
        <v>81</v>
      </c>
    </row>
    <row r="88" spans="1:19" x14ac:dyDescent="0.3">
      <c r="A88" s="35">
        <v>86</v>
      </c>
      <c r="B88" s="35">
        <v>32</v>
      </c>
      <c r="C88" s="35">
        <f t="shared" si="15"/>
        <v>36</v>
      </c>
      <c r="D88" s="35">
        <f t="shared" si="11"/>
        <v>0.88888888888888884</v>
      </c>
      <c r="E88" s="35">
        <f t="shared" si="12"/>
        <v>7.9783496482823798E-5</v>
      </c>
      <c r="F88" s="35">
        <f t="shared" si="9"/>
        <v>4.6931469457424756E-6</v>
      </c>
      <c r="G88" s="35">
        <v>84</v>
      </c>
      <c r="H88" s="35"/>
      <c r="I88" s="35"/>
      <c r="J88" s="35"/>
      <c r="K88" s="35"/>
      <c r="M88" s="35">
        <v>86</v>
      </c>
      <c r="N88" s="35">
        <v>64</v>
      </c>
      <c r="O88" s="35">
        <f t="shared" si="16"/>
        <v>72</v>
      </c>
      <c r="P88" s="35">
        <f t="shared" si="13"/>
        <v>0.88888888888888884</v>
      </c>
      <c r="Q88" s="35">
        <f t="shared" si="14"/>
        <v>4.2551198124172687E-4</v>
      </c>
      <c r="R88" s="35">
        <f t="shared" si="10"/>
        <v>5.434351912283834E-6</v>
      </c>
      <c r="S88" s="35">
        <v>82</v>
      </c>
    </row>
    <row r="89" spans="1:19" x14ac:dyDescent="0.3">
      <c r="A89" s="35">
        <v>87</v>
      </c>
      <c r="B89" s="35">
        <v>32</v>
      </c>
      <c r="C89" s="35">
        <f t="shared" si="15"/>
        <v>36</v>
      </c>
      <c r="D89" s="35">
        <f t="shared" si="11"/>
        <v>0.88888888888888884</v>
      </c>
      <c r="E89" s="35">
        <f t="shared" si="12"/>
        <v>7.091866354028782E-5</v>
      </c>
      <c r="F89" s="35">
        <f t="shared" si="9"/>
        <v>4.1716861739933121E-6</v>
      </c>
      <c r="G89" s="35">
        <v>85</v>
      </c>
      <c r="H89" s="35"/>
      <c r="I89" s="35"/>
      <c r="J89" s="35"/>
      <c r="K89" s="35"/>
      <c r="M89" s="35">
        <v>87</v>
      </c>
      <c r="N89" s="35">
        <v>64</v>
      </c>
      <c r="O89" s="35">
        <f t="shared" si="16"/>
        <v>72</v>
      </c>
      <c r="P89" s="35">
        <f t="shared" si="13"/>
        <v>0.88888888888888884</v>
      </c>
      <c r="Q89" s="35">
        <f t="shared" si="14"/>
        <v>3.782328722148683E-4</v>
      </c>
      <c r="R89" s="35">
        <f t="shared" si="10"/>
        <v>4.8305350331411861E-6</v>
      </c>
      <c r="S89" s="35">
        <v>83</v>
      </c>
    </row>
    <row r="90" spans="1:19" x14ac:dyDescent="0.3">
      <c r="A90" s="35">
        <v>88</v>
      </c>
      <c r="B90" s="35">
        <v>32</v>
      </c>
      <c r="C90" s="35">
        <f t="shared" si="15"/>
        <v>36</v>
      </c>
      <c r="D90" s="35">
        <f t="shared" si="11"/>
        <v>0.88888888888888884</v>
      </c>
      <c r="E90" s="35">
        <f t="shared" si="12"/>
        <v>6.3038812035811397E-5</v>
      </c>
      <c r="F90" s="35">
        <f t="shared" si="9"/>
        <v>3.7081654879940552E-6</v>
      </c>
      <c r="G90" s="35">
        <v>86</v>
      </c>
      <c r="H90" s="35"/>
      <c r="I90" s="35"/>
      <c r="J90" s="35"/>
      <c r="K90" s="35"/>
      <c r="M90" s="35">
        <v>88</v>
      </c>
      <c r="N90" s="35">
        <v>64</v>
      </c>
      <c r="O90" s="35">
        <f t="shared" si="16"/>
        <v>72</v>
      </c>
      <c r="P90" s="35">
        <f t="shared" si="13"/>
        <v>0.88888888888888884</v>
      </c>
      <c r="Q90" s="35">
        <f t="shared" si="14"/>
        <v>3.3620699752432738E-4</v>
      </c>
      <c r="R90" s="35">
        <f t="shared" si="10"/>
        <v>4.2938089183477204E-6</v>
      </c>
      <c r="S90" s="35">
        <v>84</v>
      </c>
    </row>
    <row r="91" spans="1:19" x14ac:dyDescent="0.3">
      <c r="A91" s="35">
        <v>89</v>
      </c>
      <c r="B91" s="35">
        <v>32</v>
      </c>
      <c r="C91" s="35">
        <f t="shared" si="15"/>
        <v>36</v>
      </c>
      <c r="D91" s="35">
        <f t="shared" si="11"/>
        <v>0.88888888888888884</v>
      </c>
      <c r="E91" s="35">
        <f t="shared" si="12"/>
        <v>5.6034499587387904E-5</v>
      </c>
      <c r="F91" s="35">
        <f t="shared" si="9"/>
        <v>3.2961471004391597E-6</v>
      </c>
      <c r="G91" s="35">
        <v>87</v>
      </c>
      <c r="H91" s="35"/>
      <c r="I91" s="35"/>
      <c r="J91" s="35"/>
      <c r="K91" s="35"/>
      <c r="M91" s="35">
        <v>89</v>
      </c>
      <c r="N91" s="35">
        <v>64</v>
      </c>
      <c r="O91" s="35">
        <f t="shared" si="16"/>
        <v>72</v>
      </c>
      <c r="P91" s="35">
        <f t="shared" si="13"/>
        <v>0.88888888888888884</v>
      </c>
      <c r="Q91" s="35">
        <f t="shared" si="14"/>
        <v>2.9885066446606878E-4</v>
      </c>
      <c r="R91" s="35">
        <f t="shared" si="10"/>
        <v>3.8167190385313074E-6</v>
      </c>
      <c r="S91" s="35">
        <v>85</v>
      </c>
    </row>
    <row r="92" spans="1:19" x14ac:dyDescent="0.3">
      <c r="A92" s="35">
        <v>90</v>
      </c>
      <c r="B92" s="35">
        <v>32</v>
      </c>
      <c r="C92" s="35">
        <f t="shared" si="15"/>
        <v>36</v>
      </c>
      <c r="D92" s="35">
        <f t="shared" si="11"/>
        <v>0.88888888888888884</v>
      </c>
      <c r="E92" s="35">
        <f t="shared" si="12"/>
        <v>4.9808444077678135E-5</v>
      </c>
      <c r="F92" s="35">
        <f t="shared" si="9"/>
        <v>2.9299085337236974E-6</v>
      </c>
      <c r="G92" s="35">
        <v>88</v>
      </c>
      <c r="H92" s="35"/>
      <c r="I92" s="35"/>
      <c r="J92" s="35"/>
      <c r="K92" s="35"/>
      <c r="M92" s="35">
        <v>90</v>
      </c>
      <c r="N92" s="35">
        <v>64</v>
      </c>
      <c r="O92" s="35">
        <f t="shared" si="16"/>
        <v>72</v>
      </c>
      <c r="P92" s="35">
        <f t="shared" si="13"/>
        <v>0.88888888888888884</v>
      </c>
      <c r="Q92" s="35">
        <f t="shared" si="14"/>
        <v>2.6564503508095004E-4</v>
      </c>
      <c r="R92" s="35">
        <f t="shared" si="10"/>
        <v>3.3926391453611621E-6</v>
      </c>
      <c r="S92" s="35">
        <v>86</v>
      </c>
    </row>
    <row r="93" spans="1:19" x14ac:dyDescent="0.3">
      <c r="A93" s="35">
        <v>91</v>
      </c>
      <c r="B93" s="35">
        <v>32</v>
      </c>
      <c r="C93" s="35">
        <f t="shared" si="15"/>
        <v>36</v>
      </c>
      <c r="D93" s="35">
        <f t="shared" si="11"/>
        <v>0.88888888888888884</v>
      </c>
      <c r="E93" s="35">
        <f t="shared" si="12"/>
        <v>4.4274172513491675E-5</v>
      </c>
      <c r="F93" s="35">
        <f t="shared" si="9"/>
        <v>2.604363141087731E-6</v>
      </c>
      <c r="G93" s="35">
        <v>89</v>
      </c>
      <c r="H93" s="35"/>
      <c r="I93" s="35"/>
      <c r="J93" s="35"/>
      <c r="K93" s="35"/>
      <c r="M93" s="35">
        <v>91</v>
      </c>
      <c r="N93" s="35">
        <v>64</v>
      </c>
      <c r="O93" s="35">
        <f t="shared" si="16"/>
        <v>72</v>
      </c>
      <c r="P93" s="35">
        <f t="shared" si="13"/>
        <v>0.88888888888888884</v>
      </c>
      <c r="Q93" s="35">
        <f t="shared" si="14"/>
        <v>2.3612892007195558E-4</v>
      </c>
      <c r="R93" s="35">
        <f t="shared" si="10"/>
        <v>3.015679240321033E-6</v>
      </c>
      <c r="S93" s="35">
        <v>87</v>
      </c>
    </row>
    <row r="94" spans="1:19" x14ac:dyDescent="0.3">
      <c r="A94" s="35">
        <v>92</v>
      </c>
      <c r="B94" s="35">
        <v>32</v>
      </c>
      <c r="C94" s="35">
        <f t="shared" si="15"/>
        <v>36</v>
      </c>
      <c r="D94" s="35">
        <f t="shared" si="11"/>
        <v>0.88888888888888884</v>
      </c>
      <c r="E94" s="35">
        <f t="shared" si="12"/>
        <v>3.9354820011992597E-5</v>
      </c>
      <c r="F94" s="35">
        <f t="shared" si="9"/>
        <v>2.3149894587446495E-6</v>
      </c>
      <c r="G94" s="35">
        <v>90</v>
      </c>
      <c r="H94" s="35"/>
      <c r="I94" s="35"/>
      <c r="J94" s="35"/>
      <c r="K94" s="35"/>
      <c r="M94" s="35">
        <v>92</v>
      </c>
      <c r="N94" s="35">
        <v>64</v>
      </c>
      <c r="O94" s="35">
        <f t="shared" si="16"/>
        <v>72</v>
      </c>
      <c r="P94" s="35">
        <f t="shared" si="13"/>
        <v>0.88888888888888884</v>
      </c>
      <c r="Q94" s="35">
        <f t="shared" si="14"/>
        <v>2.0989237339729384E-4</v>
      </c>
      <c r="R94" s="35">
        <f t="shared" si="10"/>
        <v>2.6806037691742514E-6</v>
      </c>
      <c r="S94" s="35">
        <v>88</v>
      </c>
    </row>
    <row r="95" spans="1:19" x14ac:dyDescent="0.3">
      <c r="A95" s="35">
        <v>93</v>
      </c>
      <c r="B95" s="35">
        <v>32</v>
      </c>
      <c r="C95" s="35">
        <f t="shared" si="15"/>
        <v>36</v>
      </c>
      <c r="D95" s="35">
        <f t="shared" si="11"/>
        <v>0.88888888888888884</v>
      </c>
      <c r="E95" s="35">
        <f t="shared" si="12"/>
        <v>3.4982062232882304E-5</v>
      </c>
      <c r="F95" s="35">
        <f t="shared" si="9"/>
        <v>2.0577684077730216E-6</v>
      </c>
      <c r="G95" s="35">
        <v>91</v>
      </c>
      <c r="H95" s="35"/>
      <c r="I95" s="35"/>
      <c r="J95" s="35"/>
      <c r="K95" s="35"/>
      <c r="M95" s="35">
        <v>93</v>
      </c>
      <c r="N95" s="35">
        <v>64</v>
      </c>
      <c r="O95" s="35">
        <f t="shared" si="16"/>
        <v>72</v>
      </c>
      <c r="P95" s="35">
        <f t="shared" si="13"/>
        <v>0.88888888888888884</v>
      </c>
      <c r="Q95" s="35">
        <f t="shared" si="14"/>
        <v>1.8657099857537229E-4</v>
      </c>
      <c r="R95" s="35">
        <f t="shared" si="10"/>
        <v>2.3827589059326677E-6</v>
      </c>
      <c r="S95" s="35">
        <v>89</v>
      </c>
    </row>
    <row r="96" spans="1:19" x14ac:dyDescent="0.3">
      <c r="A96" s="35">
        <v>94</v>
      </c>
      <c r="B96" s="35">
        <v>32</v>
      </c>
      <c r="C96" s="35">
        <f t="shared" si="15"/>
        <v>36</v>
      </c>
      <c r="D96" s="35">
        <f t="shared" si="11"/>
        <v>0.88888888888888884</v>
      </c>
      <c r="E96" s="35">
        <f t="shared" si="12"/>
        <v>3.1095166429228715E-5</v>
      </c>
      <c r="F96" s="35">
        <f t="shared" si="9"/>
        <v>1.8291274735760193E-6</v>
      </c>
      <c r="G96" s="35">
        <v>92</v>
      </c>
      <c r="H96" s="35"/>
      <c r="I96" s="35"/>
      <c r="J96" s="35"/>
      <c r="K96" s="35"/>
      <c r="M96" s="35">
        <v>94</v>
      </c>
      <c r="N96" s="35">
        <v>64</v>
      </c>
      <c r="O96" s="35">
        <f t="shared" si="16"/>
        <v>72</v>
      </c>
      <c r="P96" s="35">
        <f t="shared" si="13"/>
        <v>0.88888888888888884</v>
      </c>
      <c r="Q96" s="35">
        <f t="shared" si="14"/>
        <v>1.6584088762255315E-4</v>
      </c>
      <c r="R96" s="35">
        <f t="shared" si="10"/>
        <v>2.1180079163845934E-6</v>
      </c>
      <c r="S96" s="35">
        <v>90</v>
      </c>
    </row>
    <row r="97" spans="1:19" x14ac:dyDescent="0.3">
      <c r="A97" s="35">
        <v>95</v>
      </c>
      <c r="B97" s="35">
        <v>32</v>
      </c>
      <c r="C97" s="35">
        <f t="shared" si="15"/>
        <v>36</v>
      </c>
      <c r="D97" s="35">
        <f t="shared" si="11"/>
        <v>0.88888888888888884</v>
      </c>
      <c r="E97" s="35">
        <f t="shared" si="12"/>
        <v>2.7640147937092189E-5</v>
      </c>
      <c r="F97" s="35">
        <f t="shared" si="9"/>
        <v>1.6258910876231282E-6</v>
      </c>
      <c r="G97" s="35">
        <v>93</v>
      </c>
      <c r="H97" s="35"/>
      <c r="I97" s="35"/>
      <c r="J97" s="35"/>
      <c r="K97" s="35"/>
      <c r="M97" s="35">
        <v>95</v>
      </c>
      <c r="N97" s="35">
        <v>64</v>
      </c>
      <c r="O97" s="35">
        <f t="shared" si="16"/>
        <v>72</v>
      </c>
      <c r="P97" s="35">
        <f t="shared" si="13"/>
        <v>0.88888888888888884</v>
      </c>
      <c r="Q97" s="35">
        <f t="shared" si="14"/>
        <v>1.4741412233115834E-4</v>
      </c>
      <c r="R97" s="35">
        <f t="shared" si="10"/>
        <v>1.8826737034529718E-6</v>
      </c>
      <c r="S97" s="35">
        <v>91</v>
      </c>
    </row>
    <row r="98" spans="1:19" x14ac:dyDescent="0.3">
      <c r="A98" s="35">
        <v>96</v>
      </c>
      <c r="B98" s="35">
        <v>32</v>
      </c>
      <c r="C98" s="35">
        <f t="shared" si="15"/>
        <v>36</v>
      </c>
      <c r="D98" s="35">
        <f t="shared" si="11"/>
        <v>0.88888888888888884</v>
      </c>
      <c r="E98" s="35">
        <f t="shared" si="12"/>
        <v>2.4569020388526389E-5</v>
      </c>
      <c r="F98" s="35">
        <f t="shared" si="9"/>
        <v>1.4452365223316694E-6</v>
      </c>
      <c r="G98" s="35">
        <v>94</v>
      </c>
      <c r="H98" s="35"/>
      <c r="I98" s="35"/>
      <c r="J98" s="35"/>
      <c r="K98" s="35"/>
      <c r="M98" s="35">
        <v>96</v>
      </c>
      <c r="N98" s="35">
        <v>64</v>
      </c>
      <c r="O98" s="35">
        <f t="shared" si="16"/>
        <v>72</v>
      </c>
      <c r="P98" s="35">
        <f t="shared" si="13"/>
        <v>0.88888888888888884</v>
      </c>
      <c r="Q98" s="35">
        <f t="shared" si="14"/>
        <v>1.3103477540547407E-4</v>
      </c>
      <c r="R98" s="35">
        <f t="shared" si="10"/>
        <v>1.6734877364026415E-6</v>
      </c>
      <c r="S98" s="35">
        <v>92</v>
      </c>
    </row>
    <row r="99" spans="1:19" x14ac:dyDescent="0.3">
      <c r="A99" s="35">
        <v>97</v>
      </c>
      <c r="B99" s="35">
        <v>32</v>
      </c>
      <c r="C99" s="35">
        <f t="shared" si="15"/>
        <v>36</v>
      </c>
      <c r="D99" s="35">
        <f t="shared" si="11"/>
        <v>0.88888888888888884</v>
      </c>
      <c r="E99" s="35">
        <f t="shared" si="12"/>
        <v>2.1839129234245679E-5</v>
      </c>
      <c r="F99" s="35">
        <f t="shared" si="9"/>
        <v>1.2846546865170394E-6</v>
      </c>
      <c r="G99" s="35">
        <v>95</v>
      </c>
      <c r="H99" s="35"/>
      <c r="I99" s="35"/>
      <c r="J99" s="35"/>
      <c r="K99" s="35"/>
      <c r="M99" s="35">
        <v>97</v>
      </c>
      <c r="N99" s="35">
        <v>64</v>
      </c>
      <c r="O99" s="35">
        <f t="shared" si="16"/>
        <v>72</v>
      </c>
      <c r="P99" s="35">
        <f t="shared" si="13"/>
        <v>0.88888888888888884</v>
      </c>
      <c r="Q99" s="35">
        <f t="shared" si="14"/>
        <v>1.1647535591597695E-4</v>
      </c>
      <c r="R99" s="35">
        <f t="shared" si="10"/>
        <v>1.4875446545801258E-6</v>
      </c>
      <c r="S99" s="35">
        <v>93</v>
      </c>
    </row>
    <row r="100" spans="1:19" x14ac:dyDescent="0.3">
      <c r="A100" s="35">
        <v>98</v>
      </c>
      <c r="B100" s="35">
        <v>32</v>
      </c>
      <c r="C100" s="35">
        <f t="shared" si="15"/>
        <v>36</v>
      </c>
      <c r="D100" s="35">
        <f t="shared" si="11"/>
        <v>0.88888888888888884</v>
      </c>
      <c r="E100" s="35">
        <f t="shared" si="12"/>
        <v>1.9412559319329492E-5</v>
      </c>
      <c r="F100" s="35">
        <f t="shared" si="9"/>
        <v>1.141915276904035E-6</v>
      </c>
      <c r="G100" s="35">
        <v>96</v>
      </c>
      <c r="H100" s="35"/>
      <c r="I100" s="35"/>
      <c r="J100" s="35"/>
      <c r="K100" s="35"/>
      <c r="M100" s="35">
        <v>98</v>
      </c>
      <c r="N100" s="35">
        <v>64</v>
      </c>
      <c r="O100" s="35">
        <f t="shared" si="16"/>
        <v>72</v>
      </c>
      <c r="P100" s="35">
        <f t="shared" si="13"/>
        <v>0.88888888888888884</v>
      </c>
      <c r="Q100" s="35">
        <f t="shared" si="14"/>
        <v>1.0353364970309062E-4</v>
      </c>
      <c r="R100" s="35">
        <f t="shared" si="10"/>
        <v>1.3222619151823338E-6</v>
      </c>
      <c r="S100" s="35">
        <v>94</v>
      </c>
    </row>
    <row r="101" spans="1:19" x14ac:dyDescent="0.3">
      <c r="A101" s="35">
        <v>99</v>
      </c>
      <c r="B101" s="35">
        <v>32</v>
      </c>
      <c r="C101" s="35">
        <f t="shared" si="15"/>
        <v>36</v>
      </c>
      <c r="D101" s="35">
        <f t="shared" si="11"/>
        <v>0.88888888888888884</v>
      </c>
      <c r="E101" s="35">
        <f t="shared" si="12"/>
        <v>1.7255608283848435E-5</v>
      </c>
      <c r="F101" s="35">
        <f t="shared" si="9"/>
        <v>1.0150358016924755E-6</v>
      </c>
      <c r="G101" s="35">
        <v>97</v>
      </c>
      <c r="H101" s="35"/>
      <c r="I101" s="35"/>
      <c r="J101" s="35"/>
      <c r="K101" s="35"/>
      <c r="M101" s="35">
        <v>99</v>
      </c>
      <c r="N101" s="35">
        <v>64</v>
      </c>
      <c r="O101" s="35">
        <f t="shared" si="16"/>
        <v>72</v>
      </c>
      <c r="P101" s="35">
        <f t="shared" si="13"/>
        <v>0.88888888888888884</v>
      </c>
      <c r="Q101" s="35">
        <f t="shared" si="14"/>
        <v>9.2029910847191653E-5</v>
      </c>
      <c r="R101" s="35">
        <f t="shared" si="10"/>
        <v>1.1753439246065191E-6</v>
      </c>
      <c r="S101" s="35">
        <v>95</v>
      </c>
    </row>
    <row r="102" spans="1:19" x14ac:dyDescent="0.3">
      <c r="A102" s="35">
        <v>100</v>
      </c>
      <c r="B102" s="35">
        <v>32</v>
      </c>
      <c r="C102" s="35">
        <f t="shared" si="15"/>
        <v>36</v>
      </c>
      <c r="D102" s="35">
        <f t="shared" si="11"/>
        <v>0.88888888888888884</v>
      </c>
      <c r="E102" s="35">
        <f t="shared" si="12"/>
        <v>1.5338318474531941E-5</v>
      </c>
      <c r="F102" s="35">
        <f t="shared" si="9"/>
        <v>9.0225404594886693E-7</v>
      </c>
      <c r="G102" s="35">
        <v>98</v>
      </c>
      <c r="H102" s="35"/>
      <c r="I102" s="35"/>
      <c r="J102" s="35"/>
      <c r="K102" s="35"/>
      <c r="M102" s="35">
        <v>100</v>
      </c>
      <c r="N102" s="35">
        <v>64</v>
      </c>
      <c r="O102" s="35">
        <f t="shared" si="16"/>
        <v>72</v>
      </c>
      <c r="P102" s="35">
        <f t="shared" si="13"/>
        <v>0.88888888888888884</v>
      </c>
      <c r="Q102" s="35">
        <f t="shared" si="14"/>
        <v>8.1804365197503685E-5</v>
      </c>
      <c r="R102" s="35">
        <f t="shared" si="10"/>
        <v>1.0447501552057946E-6</v>
      </c>
      <c r="S102" s="35">
        <v>96</v>
      </c>
    </row>
    <row r="103" spans="1:19" x14ac:dyDescent="0.3">
      <c r="A103" s="35">
        <v>101</v>
      </c>
      <c r="B103" s="35">
        <v>32</v>
      </c>
      <c r="C103" s="35">
        <f t="shared" si="15"/>
        <v>36</v>
      </c>
      <c r="D103" s="35">
        <f t="shared" si="11"/>
        <v>0.88888888888888884</v>
      </c>
      <c r="E103" s="35">
        <f t="shared" si="12"/>
        <v>1.3634060866250613E-5</v>
      </c>
      <c r="F103" s="35">
        <f t="shared" si="9"/>
        <v>8.0200359639899278E-7</v>
      </c>
      <c r="G103" s="35">
        <v>99</v>
      </c>
      <c r="H103" s="35"/>
      <c r="I103" s="35"/>
      <c r="J103" s="35"/>
      <c r="K103" s="35"/>
      <c r="M103" s="35">
        <v>101</v>
      </c>
      <c r="N103" s="35">
        <v>64</v>
      </c>
      <c r="O103" s="35">
        <f t="shared" si="16"/>
        <v>72</v>
      </c>
      <c r="P103" s="35">
        <f t="shared" si="13"/>
        <v>0.88888888888888884</v>
      </c>
      <c r="Q103" s="35">
        <f t="shared" si="14"/>
        <v>7.2714991286669932E-5</v>
      </c>
      <c r="R103" s="35">
        <f t="shared" si="10"/>
        <v>9.2866680462737281E-7</v>
      </c>
      <c r="S103" s="35">
        <v>97</v>
      </c>
    </row>
    <row r="104" spans="1:19" x14ac:dyDescent="0.3">
      <c r="A104" s="35">
        <v>102</v>
      </c>
      <c r="B104" s="35">
        <v>32</v>
      </c>
      <c r="C104" s="35">
        <f t="shared" si="15"/>
        <v>36</v>
      </c>
      <c r="D104" s="35">
        <f t="shared" si="11"/>
        <v>0.88888888888888884</v>
      </c>
      <c r="E104" s="35">
        <f t="shared" si="12"/>
        <v>1.2119165214444988E-5</v>
      </c>
      <c r="F104" s="35">
        <f t="shared" si="9"/>
        <v>7.1289208568799348E-7</v>
      </c>
      <c r="G104" s="35">
        <v>100</v>
      </c>
      <c r="H104" s="35"/>
      <c r="I104" s="35"/>
      <c r="J104" s="35"/>
      <c r="K104" s="35"/>
      <c r="M104" s="35">
        <v>102</v>
      </c>
      <c r="N104" s="35">
        <v>64</v>
      </c>
      <c r="O104" s="35">
        <f t="shared" si="16"/>
        <v>72</v>
      </c>
      <c r="P104" s="35">
        <f t="shared" si="13"/>
        <v>0.88888888888888884</v>
      </c>
      <c r="Q104" s="35">
        <f t="shared" si="14"/>
        <v>6.463554781037327E-5</v>
      </c>
      <c r="R104" s="35">
        <f t="shared" si="10"/>
        <v>8.254816041132203E-7</v>
      </c>
      <c r="S104" s="35">
        <v>98</v>
      </c>
    </row>
    <row r="105" spans="1:19" x14ac:dyDescent="0.3">
      <c r="A105" s="35">
        <v>103</v>
      </c>
      <c r="B105" s="35">
        <v>32</v>
      </c>
      <c r="C105" s="35">
        <f t="shared" si="15"/>
        <v>36</v>
      </c>
      <c r="D105" s="35">
        <f t="shared" si="11"/>
        <v>0.88888888888888884</v>
      </c>
      <c r="E105" s="35">
        <f t="shared" si="12"/>
        <v>1.0772591301728878E-5</v>
      </c>
      <c r="F105" s="35">
        <f t="shared" si="9"/>
        <v>6.3368185394488314E-7</v>
      </c>
      <c r="G105" s="35">
        <v>101</v>
      </c>
      <c r="H105" s="35"/>
      <c r="I105" s="35"/>
      <c r="J105" s="35"/>
      <c r="K105" s="35"/>
      <c r="M105" s="35">
        <v>103</v>
      </c>
      <c r="N105" s="35">
        <v>64</v>
      </c>
      <c r="O105" s="35">
        <f t="shared" si="16"/>
        <v>72</v>
      </c>
      <c r="P105" s="35">
        <f t="shared" si="13"/>
        <v>0.88888888888888884</v>
      </c>
      <c r="Q105" s="35">
        <f t="shared" si="14"/>
        <v>5.7453820275887349E-5</v>
      </c>
      <c r="R105" s="35">
        <f t="shared" si="10"/>
        <v>7.3376142587841796E-7</v>
      </c>
      <c r="S105" s="35">
        <v>99</v>
      </c>
    </row>
    <row r="106" spans="1:19" x14ac:dyDescent="0.3">
      <c r="A106" s="35">
        <v>104</v>
      </c>
      <c r="B106" s="35">
        <v>32</v>
      </c>
      <c r="C106" s="35">
        <f t="shared" si="15"/>
        <v>36</v>
      </c>
      <c r="D106" s="35">
        <f t="shared" si="11"/>
        <v>0.88888888888888884</v>
      </c>
      <c r="E106" s="35">
        <f t="shared" si="12"/>
        <v>9.5756367126478909E-6</v>
      </c>
      <c r="F106" s="35">
        <f t="shared" si="9"/>
        <v>5.6327275906211826E-7</v>
      </c>
      <c r="G106" s="35">
        <v>102</v>
      </c>
      <c r="H106" s="35"/>
      <c r="I106" s="35"/>
      <c r="J106" s="35"/>
      <c r="K106" s="35"/>
      <c r="M106" s="35">
        <v>104</v>
      </c>
      <c r="N106" s="35">
        <v>64</v>
      </c>
      <c r="O106" s="35">
        <f t="shared" si="16"/>
        <v>72</v>
      </c>
      <c r="P106" s="35">
        <f t="shared" si="13"/>
        <v>0.88888888888888884</v>
      </c>
      <c r="Q106" s="35">
        <f t="shared" si="14"/>
        <v>5.107006246745542E-5</v>
      </c>
      <c r="R106" s="35">
        <f t="shared" si="10"/>
        <v>6.5223237855859378E-7</v>
      </c>
      <c r="S106" s="35">
        <v>100</v>
      </c>
    </row>
    <row r="107" spans="1:19" x14ac:dyDescent="0.3">
      <c r="A107" s="35">
        <v>105</v>
      </c>
      <c r="B107" s="35">
        <v>32</v>
      </c>
      <c r="C107" s="35">
        <f t="shared" si="15"/>
        <v>36</v>
      </c>
      <c r="D107" s="35">
        <f t="shared" si="11"/>
        <v>0.88888888888888884</v>
      </c>
      <c r="E107" s="35">
        <f t="shared" si="12"/>
        <v>8.5116770779092356E-6</v>
      </c>
      <c r="F107" s="35">
        <f t="shared" si="9"/>
        <v>5.0068689694410508E-7</v>
      </c>
      <c r="G107" s="35">
        <v>103</v>
      </c>
      <c r="H107" s="35"/>
      <c r="I107" s="35"/>
      <c r="J107" s="35"/>
      <c r="K107" s="35"/>
      <c r="M107" s="35">
        <v>105</v>
      </c>
      <c r="N107" s="35">
        <v>64</v>
      </c>
      <c r="O107" s="35">
        <f t="shared" si="16"/>
        <v>72</v>
      </c>
      <c r="P107" s="35">
        <f t="shared" si="13"/>
        <v>0.88888888888888884</v>
      </c>
      <c r="Q107" s="35">
        <f t="shared" si="14"/>
        <v>4.5395611082182592E-5</v>
      </c>
      <c r="R107" s="35">
        <f t="shared" si="10"/>
        <v>5.7976211427430552E-7</v>
      </c>
      <c r="S107" s="35">
        <v>101</v>
      </c>
    </row>
    <row r="108" spans="1:19" x14ac:dyDescent="0.3">
      <c r="A108" s="35">
        <v>106</v>
      </c>
      <c r="B108" s="35">
        <v>32</v>
      </c>
      <c r="C108" s="35">
        <f t="shared" si="15"/>
        <v>36</v>
      </c>
      <c r="D108" s="35">
        <f t="shared" si="11"/>
        <v>0.88888888888888884</v>
      </c>
      <c r="E108" s="35">
        <f t="shared" si="12"/>
        <v>7.5659351803637642E-6</v>
      </c>
      <c r="F108" s="35">
        <f t="shared" si="9"/>
        <v>4.4505501950587113E-7</v>
      </c>
      <c r="G108" s="35">
        <v>104</v>
      </c>
      <c r="H108" s="35"/>
      <c r="I108" s="35"/>
      <c r="J108" s="35"/>
      <c r="K108" s="35"/>
      <c r="M108" s="35">
        <v>106</v>
      </c>
      <c r="N108" s="35">
        <v>64</v>
      </c>
      <c r="O108" s="35">
        <f t="shared" si="16"/>
        <v>72</v>
      </c>
      <c r="P108" s="35">
        <f t="shared" si="13"/>
        <v>0.88888888888888884</v>
      </c>
      <c r="Q108" s="35">
        <f t="shared" si="14"/>
        <v>4.0351654295273411E-5</v>
      </c>
      <c r="R108" s="35">
        <f t="shared" si="10"/>
        <v>5.1534410157716037E-7</v>
      </c>
      <c r="S108" s="35">
        <v>102</v>
      </c>
    </row>
    <row r="109" spans="1:19" x14ac:dyDescent="0.3">
      <c r="A109" s="35">
        <v>107</v>
      </c>
      <c r="B109" s="35">
        <v>32</v>
      </c>
      <c r="C109" s="35">
        <f t="shared" si="15"/>
        <v>36</v>
      </c>
      <c r="D109" s="35">
        <f t="shared" si="11"/>
        <v>0.88888888888888884</v>
      </c>
      <c r="E109" s="35">
        <f t="shared" si="12"/>
        <v>6.7252757158789008E-6</v>
      </c>
      <c r="F109" s="35">
        <f t="shared" si="9"/>
        <v>3.9560446178299652E-7</v>
      </c>
      <c r="G109" s="35">
        <v>105</v>
      </c>
      <c r="H109" s="35"/>
      <c r="I109" s="35"/>
      <c r="J109" s="35"/>
      <c r="K109" s="35"/>
      <c r="M109" s="35">
        <v>107</v>
      </c>
      <c r="N109" s="35">
        <v>64</v>
      </c>
      <c r="O109" s="35">
        <f t="shared" si="16"/>
        <v>72</v>
      </c>
      <c r="P109" s="35">
        <f t="shared" si="13"/>
        <v>0.88888888888888884</v>
      </c>
      <c r="Q109" s="35">
        <f t="shared" si="14"/>
        <v>3.586813715135414E-5</v>
      </c>
      <c r="R109" s="35">
        <f t="shared" si="10"/>
        <v>4.5808364584636477E-7</v>
      </c>
      <c r="S109" s="35">
        <v>103</v>
      </c>
    </row>
    <row r="110" spans="1:19" x14ac:dyDescent="0.3">
      <c r="A110" s="35">
        <v>108</v>
      </c>
      <c r="B110" s="35">
        <v>32</v>
      </c>
      <c r="C110" s="35">
        <f t="shared" si="15"/>
        <v>36</v>
      </c>
      <c r="D110" s="35">
        <f t="shared" si="11"/>
        <v>0.88888888888888884</v>
      </c>
      <c r="E110" s="35">
        <f t="shared" si="12"/>
        <v>5.9780228585590222E-6</v>
      </c>
      <c r="F110" s="35">
        <f t="shared" si="9"/>
        <v>3.5164841047377465E-7</v>
      </c>
      <c r="G110" s="35">
        <v>106</v>
      </c>
      <c r="H110" s="35"/>
      <c r="I110" s="35"/>
      <c r="J110" s="35"/>
      <c r="K110" s="35"/>
      <c r="M110" s="35">
        <v>108</v>
      </c>
      <c r="N110" s="35">
        <v>64</v>
      </c>
      <c r="O110" s="35">
        <f t="shared" si="16"/>
        <v>72</v>
      </c>
      <c r="P110" s="35">
        <f t="shared" si="13"/>
        <v>0.88888888888888884</v>
      </c>
      <c r="Q110" s="35">
        <f t="shared" si="14"/>
        <v>3.1882788578981456E-5</v>
      </c>
      <c r="R110" s="35">
        <f t="shared" si="10"/>
        <v>4.0718546297454644E-7</v>
      </c>
      <c r="S110" s="35">
        <v>104</v>
      </c>
    </row>
    <row r="111" spans="1:19" x14ac:dyDescent="0.3">
      <c r="A111" s="35">
        <v>109</v>
      </c>
      <c r="B111" s="35">
        <v>32</v>
      </c>
      <c r="C111" s="35">
        <f t="shared" si="15"/>
        <v>36</v>
      </c>
      <c r="D111" s="35">
        <f t="shared" si="11"/>
        <v>0.88888888888888884</v>
      </c>
      <c r="E111" s="35">
        <f t="shared" si="12"/>
        <v>5.3137980964969082E-6</v>
      </c>
      <c r="F111" s="35">
        <f t="shared" si="9"/>
        <v>3.1257636486557747E-7</v>
      </c>
      <c r="G111" s="35">
        <v>107</v>
      </c>
      <c r="H111" s="35"/>
      <c r="I111" s="35"/>
      <c r="J111" s="35"/>
      <c r="K111" s="35"/>
      <c r="M111" s="35">
        <v>109</v>
      </c>
      <c r="N111" s="35">
        <v>64</v>
      </c>
      <c r="O111" s="35">
        <f t="shared" si="16"/>
        <v>72</v>
      </c>
      <c r="P111" s="35">
        <f t="shared" si="13"/>
        <v>0.88888888888888884</v>
      </c>
      <c r="Q111" s="35">
        <f t="shared" si="14"/>
        <v>2.8340256514650182E-5</v>
      </c>
      <c r="R111" s="35">
        <f t="shared" si="10"/>
        <v>3.6194263375515236E-7</v>
      </c>
      <c r="S111" s="35">
        <v>105</v>
      </c>
    </row>
    <row r="112" spans="1:19" x14ac:dyDescent="0.3">
      <c r="A112" s="35">
        <v>110</v>
      </c>
      <c r="B112" s="35">
        <v>32</v>
      </c>
      <c r="C112" s="35">
        <f t="shared" si="15"/>
        <v>36</v>
      </c>
      <c r="D112" s="35">
        <f t="shared" si="11"/>
        <v>0.88888888888888884</v>
      </c>
      <c r="E112" s="35">
        <f t="shared" si="12"/>
        <v>4.7233760857750291E-6</v>
      </c>
      <c r="F112" s="35">
        <f t="shared" si="9"/>
        <v>2.7784565765829107E-7</v>
      </c>
      <c r="G112" s="35">
        <v>108</v>
      </c>
      <c r="H112" s="35"/>
      <c r="I112" s="35"/>
      <c r="J112" s="35"/>
      <c r="K112" s="35"/>
      <c r="M112" s="35">
        <v>110</v>
      </c>
      <c r="N112" s="35">
        <v>64</v>
      </c>
      <c r="O112" s="35">
        <f t="shared" si="16"/>
        <v>72</v>
      </c>
      <c r="P112" s="35">
        <f t="shared" si="13"/>
        <v>0.88888888888888884</v>
      </c>
      <c r="Q112" s="35">
        <f t="shared" si="14"/>
        <v>2.5191339124133492E-5</v>
      </c>
      <c r="R112" s="35">
        <f t="shared" si="10"/>
        <v>3.2172678556013542E-7</v>
      </c>
      <c r="S112" s="35">
        <v>106</v>
      </c>
    </row>
    <row r="113" spans="1:19" x14ac:dyDescent="0.3">
      <c r="A113" s="35">
        <v>111</v>
      </c>
      <c r="B113" s="35">
        <v>32</v>
      </c>
      <c r="C113" s="35">
        <f t="shared" si="15"/>
        <v>36</v>
      </c>
      <c r="D113" s="35">
        <f t="shared" si="11"/>
        <v>0.88888888888888884</v>
      </c>
      <c r="E113" s="35">
        <f t="shared" si="12"/>
        <v>4.1985565206889145E-6</v>
      </c>
      <c r="F113" s="35">
        <f t="shared" si="9"/>
        <v>2.4697391791848093E-7</v>
      </c>
      <c r="G113" s="35">
        <v>109</v>
      </c>
      <c r="H113" s="35"/>
      <c r="I113" s="35"/>
      <c r="J113" s="35"/>
      <c r="K113" s="35"/>
      <c r="M113" s="35">
        <v>111</v>
      </c>
      <c r="N113" s="35">
        <v>64</v>
      </c>
      <c r="O113" s="35">
        <f t="shared" si="16"/>
        <v>72</v>
      </c>
      <c r="P113" s="35">
        <f t="shared" si="13"/>
        <v>0.88888888888888884</v>
      </c>
      <c r="Q113" s="35">
        <f t="shared" si="14"/>
        <v>2.2392301443674213E-5</v>
      </c>
      <c r="R113" s="35">
        <f t="shared" si="10"/>
        <v>2.8597936494234257E-7</v>
      </c>
      <c r="S113" s="35">
        <v>107</v>
      </c>
    </row>
    <row r="114" spans="1:19" x14ac:dyDescent="0.3">
      <c r="A114" s="35">
        <v>112</v>
      </c>
      <c r="B114" s="35">
        <v>32</v>
      </c>
      <c r="C114" s="35">
        <f t="shared" si="15"/>
        <v>36</v>
      </c>
      <c r="D114" s="35">
        <f t="shared" si="11"/>
        <v>0.88888888888888884</v>
      </c>
      <c r="E114" s="35">
        <f t="shared" si="12"/>
        <v>3.7320502406123681E-6</v>
      </c>
      <c r="F114" s="35">
        <f t="shared" si="9"/>
        <v>2.1953237148309413E-7</v>
      </c>
      <c r="G114" s="35">
        <v>110</v>
      </c>
      <c r="H114" s="35"/>
      <c r="I114" s="35"/>
      <c r="J114" s="35"/>
      <c r="K114" s="35"/>
      <c r="M114" s="35">
        <v>112</v>
      </c>
      <c r="N114" s="35">
        <v>64</v>
      </c>
      <c r="O114" s="35">
        <f t="shared" si="16"/>
        <v>72</v>
      </c>
      <c r="P114" s="35">
        <f t="shared" si="13"/>
        <v>0.88888888888888884</v>
      </c>
      <c r="Q114" s="35">
        <f t="shared" si="14"/>
        <v>1.9904267949932632E-5</v>
      </c>
      <c r="R114" s="35">
        <f t="shared" si="10"/>
        <v>2.5420387994874893E-7</v>
      </c>
      <c r="S114" s="35">
        <v>108</v>
      </c>
    </row>
    <row r="115" spans="1:19" x14ac:dyDescent="0.3">
      <c r="A115" s="35">
        <v>113</v>
      </c>
      <c r="B115" s="35">
        <v>32</v>
      </c>
      <c r="C115" s="35">
        <f t="shared" si="15"/>
        <v>36</v>
      </c>
      <c r="D115" s="35">
        <f t="shared" si="11"/>
        <v>0.88888888888888884</v>
      </c>
      <c r="E115" s="35">
        <f t="shared" si="12"/>
        <v>3.317377991655438E-6</v>
      </c>
      <c r="F115" s="35">
        <f t="shared" si="9"/>
        <v>1.951398857627503E-7</v>
      </c>
      <c r="G115" s="35">
        <v>111</v>
      </c>
      <c r="H115" s="35"/>
      <c r="I115" s="35"/>
      <c r="J115" s="35"/>
      <c r="K115" s="35"/>
      <c r="M115" s="35">
        <v>113</v>
      </c>
      <c r="N115" s="35">
        <v>64</v>
      </c>
      <c r="O115" s="35">
        <f t="shared" si="16"/>
        <v>72</v>
      </c>
      <c r="P115" s="35">
        <f t="shared" si="13"/>
        <v>0.88888888888888884</v>
      </c>
      <c r="Q115" s="35">
        <f t="shared" si="14"/>
        <v>1.7692682622162337E-5</v>
      </c>
      <c r="R115" s="35">
        <f t="shared" si="10"/>
        <v>2.2595900439888789E-7</v>
      </c>
      <c r="S115" s="35">
        <v>109</v>
      </c>
    </row>
    <row r="116" spans="1:19" x14ac:dyDescent="0.3">
      <c r="A116" s="35">
        <v>114</v>
      </c>
      <c r="B116" s="35">
        <v>32</v>
      </c>
      <c r="C116" s="35">
        <f t="shared" si="15"/>
        <v>36</v>
      </c>
      <c r="D116" s="35">
        <f t="shared" si="11"/>
        <v>0.88888888888888884</v>
      </c>
      <c r="E116" s="35">
        <f t="shared" si="12"/>
        <v>2.948780437027056E-6</v>
      </c>
      <c r="F116" s="35">
        <f t="shared" si="9"/>
        <v>1.7345767623355584E-7</v>
      </c>
      <c r="G116" s="35">
        <v>112</v>
      </c>
      <c r="H116" s="35"/>
      <c r="I116" s="35"/>
      <c r="J116" s="35"/>
      <c r="K116" s="35"/>
      <c r="M116" s="35">
        <v>114</v>
      </c>
      <c r="N116" s="35">
        <v>64</v>
      </c>
      <c r="O116" s="35">
        <f t="shared" si="16"/>
        <v>72</v>
      </c>
      <c r="P116" s="35">
        <f t="shared" si="13"/>
        <v>0.88888888888888884</v>
      </c>
      <c r="Q116" s="35">
        <f t="shared" si="14"/>
        <v>1.5726828997477633E-5</v>
      </c>
      <c r="R116" s="35">
        <f t="shared" si="10"/>
        <v>2.0085244835456703E-7</v>
      </c>
      <c r="S116" s="35">
        <v>110</v>
      </c>
    </row>
    <row r="117" spans="1:19" x14ac:dyDescent="0.3">
      <c r="A117" s="35">
        <v>115</v>
      </c>
      <c r="B117" s="35">
        <v>32</v>
      </c>
      <c r="C117" s="35">
        <f t="shared" si="15"/>
        <v>36</v>
      </c>
      <c r="D117" s="35">
        <f t="shared" si="11"/>
        <v>0.88888888888888884</v>
      </c>
      <c r="E117" s="35">
        <f t="shared" si="12"/>
        <v>2.6211381662462718E-6</v>
      </c>
      <c r="F117" s="35">
        <f t="shared" si="9"/>
        <v>1.5418460109649406E-7</v>
      </c>
      <c r="G117" s="35">
        <v>113</v>
      </c>
      <c r="H117" s="35"/>
      <c r="I117" s="35"/>
      <c r="J117" s="35"/>
      <c r="K117" s="35"/>
      <c r="M117" s="35">
        <v>115</v>
      </c>
      <c r="N117" s="35">
        <v>64</v>
      </c>
      <c r="O117" s="35">
        <f t="shared" si="16"/>
        <v>72</v>
      </c>
      <c r="P117" s="35">
        <f t="shared" si="13"/>
        <v>0.88888888888888884</v>
      </c>
      <c r="Q117" s="35">
        <f t="shared" si="14"/>
        <v>1.3979403553313451E-5</v>
      </c>
      <c r="R117" s="35">
        <f t="shared" si="10"/>
        <v>1.7853550964850401E-7</v>
      </c>
      <c r="S117" s="35">
        <v>111</v>
      </c>
    </row>
    <row r="118" spans="1:19" x14ac:dyDescent="0.3">
      <c r="A118" s="35">
        <v>116</v>
      </c>
      <c r="B118" s="35">
        <v>32</v>
      </c>
      <c r="C118" s="35">
        <f t="shared" si="15"/>
        <v>36</v>
      </c>
      <c r="D118" s="35">
        <f t="shared" si="11"/>
        <v>0.88888888888888884</v>
      </c>
      <c r="E118" s="35">
        <f t="shared" si="12"/>
        <v>2.329900592218908E-6</v>
      </c>
      <c r="F118" s="35">
        <f t="shared" si="9"/>
        <v>1.3705297875243914E-7</v>
      </c>
      <c r="G118" s="35">
        <v>114</v>
      </c>
      <c r="H118" s="35"/>
      <c r="I118" s="35"/>
      <c r="J118" s="35"/>
      <c r="K118" s="35"/>
      <c r="M118" s="35">
        <v>116</v>
      </c>
      <c r="N118" s="35">
        <v>64</v>
      </c>
      <c r="O118" s="35">
        <f t="shared" si="16"/>
        <v>72</v>
      </c>
      <c r="P118" s="35">
        <f t="shared" si="13"/>
        <v>0.88888888888888884</v>
      </c>
      <c r="Q118" s="35">
        <f t="shared" si="14"/>
        <v>1.2426136491834178E-5</v>
      </c>
      <c r="R118" s="35">
        <f t="shared" si="10"/>
        <v>1.5869823079867022E-7</v>
      </c>
      <c r="S118" s="35">
        <v>112</v>
      </c>
    </row>
    <row r="119" spans="1:19" x14ac:dyDescent="0.3">
      <c r="A119" s="35">
        <v>117</v>
      </c>
      <c r="B119" s="35">
        <v>32</v>
      </c>
      <c r="C119" s="35">
        <f t="shared" si="15"/>
        <v>36</v>
      </c>
      <c r="D119" s="35">
        <f t="shared" si="11"/>
        <v>0.88888888888888884</v>
      </c>
      <c r="E119" s="35">
        <f t="shared" si="12"/>
        <v>2.0710227486390293E-6</v>
      </c>
      <c r="F119" s="35">
        <f t="shared" si="9"/>
        <v>1.2182487000216814E-7</v>
      </c>
      <c r="G119" s="35">
        <v>115</v>
      </c>
      <c r="H119" s="35"/>
      <c r="I119" s="35"/>
      <c r="J119" s="35"/>
      <c r="K119" s="35"/>
      <c r="M119" s="35">
        <v>117</v>
      </c>
      <c r="N119" s="35">
        <v>64</v>
      </c>
      <c r="O119" s="35">
        <f t="shared" si="16"/>
        <v>72</v>
      </c>
      <c r="P119" s="35">
        <f t="shared" si="13"/>
        <v>0.88888888888888884</v>
      </c>
      <c r="Q119" s="35">
        <f t="shared" si="14"/>
        <v>1.1045454659408158E-5</v>
      </c>
      <c r="R119" s="35">
        <f t="shared" si="10"/>
        <v>1.4106509404326242E-7</v>
      </c>
      <c r="S119" s="35">
        <v>113</v>
      </c>
    </row>
    <row r="120" spans="1:19" x14ac:dyDescent="0.3">
      <c r="A120" s="35">
        <v>118</v>
      </c>
      <c r="B120" s="35">
        <v>32</v>
      </c>
      <c r="C120" s="35">
        <f t="shared" si="15"/>
        <v>36</v>
      </c>
      <c r="D120" s="35">
        <f t="shared" si="11"/>
        <v>0.88888888888888884</v>
      </c>
      <c r="E120" s="35">
        <f t="shared" si="12"/>
        <v>1.8409091099013592E-6</v>
      </c>
      <c r="F120" s="35">
        <f t="shared" si="9"/>
        <v>1.0828877333526056E-7</v>
      </c>
      <c r="G120" s="35">
        <v>116</v>
      </c>
      <c r="H120" s="35"/>
      <c r="I120" s="35"/>
      <c r="J120" s="35"/>
      <c r="K120" s="35"/>
      <c r="M120" s="35">
        <v>118</v>
      </c>
      <c r="N120" s="35">
        <v>64</v>
      </c>
      <c r="O120" s="35">
        <f t="shared" si="16"/>
        <v>72</v>
      </c>
      <c r="P120" s="35">
        <f t="shared" si="13"/>
        <v>0.88888888888888884</v>
      </c>
      <c r="Q120" s="35">
        <f t="shared" si="14"/>
        <v>9.8181819194739188E-6</v>
      </c>
      <c r="R120" s="35">
        <f t="shared" si="10"/>
        <v>1.2539119470512216E-7</v>
      </c>
      <c r="S120" s="35">
        <v>114</v>
      </c>
    </row>
    <row r="121" spans="1:19" x14ac:dyDescent="0.3">
      <c r="A121" s="35">
        <v>119</v>
      </c>
      <c r="B121" s="35">
        <v>32</v>
      </c>
      <c r="C121" s="35">
        <f t="shared" si="15"/>
        <v>36</v>
      </c>
      <c r="D121" s="35">
        <f t="shared" si="11"/>
        <v>0.88888888888888884</v>
      </c>
      <c r="E121" s="35">
        <f t="shared" si="12"/>
        <v>1.6363636532456526E-6</v>
      </c>
      <c r="F121" s="35">
        <f t="shared" si="9"/>
        <v>9.6256687409120489E-8</v>
      </c>
      <c r="G121" s="35">
        <v>117</v>
      </c>
      <c r="H121" s="35"/>
      <c r="I121" s="35"/>
      <c r="J121" s="35"/>
      <c r="K121" s="35"/>
      <c r="M121" s="35">
        <v>119</v>
      </c>
      <c r="N121" s="35">
        <v>64</v>
      </c>
      <c r="O121" s="35">
        <f t="shared" si="16"/>
        <v>72</v>
      </c>
      <c r="P121" s="35">
        <f t="shared" si="13"/>
        <v>0.88888888888888884</v>
      </c>
      <c r="Q121" s="35">
        <f t="shared" si="14"/>
        <v>8.7272728173101498E-6</v>
      </c>
      <c r="R121" s="35">
        <f t="shared" si="10"/>
        <v>1.1145883973788635E-7</v>
      </c>
      <c r="S121" s="35">
        <v>115</v>
      </c>
    </row>
    <row r="122" spans="1:19" x14ac:dyDescent="0.3">
      <c r="A122" s="35">
        <v>120</v>
      </c>
      <c r="B122" s="35">
        <v>32</v>
      </c>
      <c r="C122" s="35">
        <f t="shared" si="15"/>
        <v>36</v>
      </c>
      <c r="D122" s="35">
        <f t="shared" si="11"/>
        <v>0.88888888888888884</v>
      </c>
      <c r="E122" s="35">
        <f t="shared" si="12"/>
        <v>1.4545454695516911E-6</v>
      </c>
      <c r="F122" s="35">
        <f t="shared" si="9"/>
        <v>8.5561499919218211E-8</v>
      </c>
      <c r="G122" s="35">
        <v>118</v>
      </c>
      <c r="H122" s="35"/>
      <c r="I122" s="35"/>
      <c r="J122" s="35"/>
      <c r="K122" s="35"/>
      <c r="M122" s="35">
        <v>120</v>
      </c>
      <c r="N122" s="35">
        <v>64</v>
      </c>
      <c r="O122" s="35">
        <f t="shared" si="16"/>
        <v>72</v>
      </c>
      <c r="P122" s="35">
        <f t="shared" si="13"/>
        <v>0.88888888888888884</v>
      </c>
      <c r="Q122" s="35">
        <f t="shared" si="14"/>
        <v>7.7575758376090213E-6</v>
      </c>
      <c r="R122" s="35">
        <f t="shared" si="10"/>
        <v>9.9074524211454522E-8</v>
      </c>
      <c r="S122" s="35">
        <v>116</v>
      </c>
    </row>
    <row r="123" spans="1:19" x14ac:dyDescent="0.3">
      <c r="A123" s="35">
        <v>121</v>
      </c>
      <c r="B123" s="35">
        <v>32</v>
      </c>
      <c r="C123" s="35">
        <f t="shared" si="15"/>
        <v>36</v>
      </c>
      <c r="D123" s="35">
        <f t="shared" si="11"/>
        <v>0.88888888888888884</v>
      </c>
      <c r="E123" s="35">
        <f t="shared" si="12"/>
        <v>1.2929293062681697E-6</v>
      </c>
      <c r="F123" s="35">
        <f t="shared" si="9"/>
        <v>7.6054666594860619E-8</v>
      </c>
      <c r="G123" s="35">
        <v>119</v>
      </c>
      <c r="H123" s="35"/>
      <c r="I123" s="35"/>
      <c r="J123" s="35"/>
      <c r="K123" s="35"/>
      <c r="M123" s="35">
        <v>121</v>
      </c>
      <c r="N123" s="35">
        <v>64</v>
      </c>
      <c r="O123" s="35">
        <f t="shared" si="16"/>
        <v>72</v>
      </c>
      <c r="P123" s="35">
        <f t="shared" si="13"/>
        <v>0.88888888888888884</v>
      </c>
      <c r="Q123" s="35">
        <f t="shared" si="14"/>
        <v>6.8956229667635741E-6</v>
      </c>
      <c r="R123" s="35">
        <f t="shared" si="10"/>
        <v>8.8066243743515129E-8</v>
      </c>
      <c r="S123" s="35">
        <v>117</v>
      </c>
    </row>
    <row r="124" spans="1:19" x14ac:dyDescent="0.3">
      <c r="A124" s="35">
        <v>122</v>
      </c>
      <c r="B124" s="35">
        <v>32</v>
      </c>
      <c r="C124" s="35">
        <f t="shared" si="15"/>
        <v>36</v>
      </c>
      <c r="D124" s="35">
        <f t="shared" si="11"/>
        <v>0.88888888888888884</v>
      </c>
      <c r="E124" s="35">
        <f t="shared" si="12"/>
        <v>1.1492704944605952E-6</v>
      </c>
      <c r="F124" s="35">
        <f t="shared" si="9"/>
        <v>6.760414808432055E-8</v>
      </c>
      <c r="G124" s="35">
        <v>120</v>
      </c>
      <c r="H124" s="35"/>
      <c r="I124" s="35"/>
      <c r="J124" s="35"/>
      <c r="K124" s="35"/>
      <c r="M124" s="35">
        <v>122</v>
      </c>
      <c r="N124" s="35">
        <v>64</v>
      </c>
      <c r="O124" s="35">
        <f t="shared" si="16"/>
        <v>72</v>
      </c>
      <c r="P124" s="35">
        <f t="shared" si="13"/>
        <v>0.88888888888888884</v>
      </c>
      <c r="Q124" s="35">
        <f t="shared" si="14"/>
        <v>6.1294426371231769E-6</v>
      </c>
      <c r="R124" s="35">
        <f t="shared" si="10"/>
        <v>7.8281105549791227E-8</v>
      </c>
      <c r="S124" s="35">
        <v>118</v>
      </c>
    </row>
    <row r="125" spans="1:19" x14ac:dyDescent="0.3">
      <c r="A125" s="35">
        <v>123</v>
      </c>
      <c r="B125" s="35">
        <v>32</v>
      </c>
      <c r="C125" s="35">
        <f t="shared" si="15"/>
        <v>36</v>
      </c>
      <c r="D125" s="35">
        <f t="shared" si="11"/>
        <v>0.88888888888888884</v>
      </c>
      <c r="E125" s="35">
        <f t="shared" si="12"/>
        <v>1.0215737728538624E-6</v>
      </c>
      <c r="F125" s="35">
        <f t="shared" si="9"/>
        <v>6.0092576074951594E-8</v>
      </c>
      <c r="G125" s="35">
        <v>121</v>
      </c>
      <c r="H125" s="35"/>
      <c r="I125" s="35"/>
      <c r="J125" s="35"/>
      <c r="K125" s="35"/>
      <c r="M125" s="35">
        <v>123</v>
      </c>
      <c r="N125" s="35">
        <v>64</v>
      </c>
      <c r="O125" s="35">
        <f t="shared" si="16"/>
        <v>72</v>
      </c>
      <c r="P125" s="35">
        <f t="shared" si="13"/>
        <v>0.88888888888888884</v>
      </c>
      <c r="Q125" s="35">
        <f t="shared" si="14"/>
        <v>5.4483934552206011E-6</v>
      </c>
      <c r="R125" s="35">
        <f t="shared" si="10"/>
        <v>6.958320493314775E-8</v>
      </c>
      <c r="S125" s="35">
        <v>119</v>
      </c>
    </row>
    <row r="126" spans="1:19" x14ac:dyDescent="0.3">
      <c r="A126" s="35">
        <v>124</v>
      </c>
      <c r="B126" s="35">
        <v>32</v>
      </c>
      <c r="C126" s="35">
        <f t="shared" si="15"/>
        <v>36</v>
      </c>
      <c r="D126" s="35">
        <f t="shared" si="11"/>
        <v>0.88888888888888884</v>
      </c>
      <c r="E126" s="35">
        <f t="shared" si="12"/>
        <v>9.0806557587009987E-7</v>
      </c>
      <c r="F126" s="35">
        <f t="shared" si="9"/>
        <v>5.3415623177734752E-8</v>
      </c>
      <c r="G126" s="35">
        <v>122</v>
      </c>
      <c r="H126" s="35"/>
      <c r="I126" s="35"/>
      <c r="J126" s="35"/>
      <c r="K126" s="35"/>
      <c r="M126" s="35">
        <v>124</v>
      </c>
      <c r="N126" s="35">
        <v>64</v>
      </c>
      <c r="O126" s="35">
        <f t="shared" si="16"/>
        <v>72</v>
      </c>
      <c r="P126" s="35">
        <f t="shared" si="13"/>
        <v>0.88888888888888884</v>
      </c>
      <c r="Q126" s="35">
        <f t="shared" si="14"/>
        <v>4.8430164046405338E-6</v>
      </c>
      <c r="R126" s="35">
        <f t="shared" si="10"/>
        <v>6.1851737718353544E-8</v>
      </c>
      <c r="S126" s="35">
        <v>120</v>
      </c>
    </row>
    <row r="127" spans="1:19" x14ac:dyDescent="0.3">
      <c r="A127" s="35">
        <v>125</v>
      </c>
      <c r="B127" s="35">
        <v>32</v>
      </c>
      <c r="C127" s="35">
        <f t="shared" si="15"/>
        <v>36</v>
      </c>
      <c r="D127" s="35">
        <f t="shared" si="11"/>
        <v>0.88888888888888884</v>
      </c>
      <c r="E127" s="35">
        <f t="shared" si="12"/>
        <v>8.0716940077342201E-7</v>
      </c>
      <c r="F127" s="35">
        <f t="shared" si="9"/>
        <v>4.7480553935764214E-8</v>
      </c>
      <c r="G127" s="35">
        <v>123</v>
      </c>
      <c r="H127" s="35"/>
      <c r="I127" s="35"/>
      <c r="J127" s="35"/>
      <c r="K127" s="35"/>
      <c r="M127" s="35">
        <v>125</v>
      </c>
      <c r="N127" s="35">
        <v>64</v>
      </c>
      <c r="O127" s="35">
        <f t="shared" si="16"/>
        <v>72</v>
      </c>
      <c r="P127" s="35">
        <f t="shared" si="13"/>
        <v>0.88888888888888884</v>
      </c>
      <c r="Q127" s="35">
        <f t="shared" si="14"/>
        <v>4.3049034707915855E-6</v>
      </c>
      <c r="R127" s="35">
        <f t="shared" si="10"/>
        <v>5.4979322416314261E-8</v>
      </c>
      <c r="S127" s="35">
        <v>121</v>
      </c>
    </row>
    <row r="128" spans="1:19" x14ac:dyDescent="0.3">
      <c r="A128" s="35">
        <v>126</v>
      </c>
      <c r="B128" s="35">
        <v>32</v>
      </c>
      <c r="C128" s="35">
        <f t="shared" si="15"/>
        <v>36</v>
      </c>
      <c r="D128" s="35">
        <f t="shared" si="11"/>
        <v>0.88888888888888884</v>
      </c>
      <c r="E128" s="35">
        <f t="shared" si="12"/>
        <v>7.1748391179859726E-7</v>
      </c>
      <c r="F128" s="35">
        <f t="shared" si="9"/>
        <v>4.220493683179041E-8</v>
      </c>
      <c r="G128" s="35">
        <v>124</v>
      </c>
      <c r="H128" s="35"/>
      <c r="I128" s="35"/>
      <c r="J128" s="35"/>
      <c r="K128" s="35"/>
      <c r="M128" s="35">
        <v>126</v>
      </c>
      <c r="N128" s="35">
        <v>64</v>
      </c>
      <c r="O128" s="35">
        <f t="shared" si="16"/>
        <v>72</v>
      </c>
      <c r="P128" s="35">
        <f t="shared" si="13"/>
        <v>0.88888888888888884</v>
      </c>
      <c r="Q128" s="35">
        <f t="shared" si="14"/>
        <v>3.8265808629258538E-6</v>
      </c>
      <c r="R128" s="35">
        <f t="shared" si="10"/>
        <v>4.8870508814501565E-8</v>
      </c>
      <c r="S128" s="35">
        <v>122</v>
      </c>
    </row>
    <row r="129" spans="1:19" x14ac:dyDescent="0.3">
      <c r="A129" s="35">
        <v>127</v>
      </c>
      <c r="B129" s="35">
        <v>32</v>
      </c>
      <c r="C129" s="35">
        <f t="shared" si="15"/>
        <v>36</v>
      </c>
      <c r="D129" s="35">
        <f t="shared" si="11"/>
        <v>0.88888888888888884</v>
      </c>
      <c r="E129" s="35">
        <f t="shared" si="12"/>
        <v>6.3776347715430868E-7</v>
      </c>
      <c r="F129" s="35">
        <f t="shared" si="9"/>
        <v>3.7515499406035916E-8</v>
      </c>
      <c r="G129" s="35">
        <v>125</v>
      </c>
      <c r="H129" s="35"/>
      <c r="I129" s="35"/>
      <c r="J129" s="35"/>
      <c r="K129" s="35"/>
      <c r="M129" s="35">
        <v>127</v>
      </c>
      <c r="N129" s="35">
        <v>64</v>
      </c>
      <c r="O129" s="35">
        <f t="shared" si="16"/>
        <v>72</v>
      </c>
      <c r="P129" s="35">
        <f t="shared" si="13"/>
        <v>0.88888888888888884</v>
      </c>
      <c r="Q129" s="35">
        <f t="shared" si="14"/>
        <v>3.4014052114896474E-6</v>
      </c>
      <c r="R129" s="35">
        <f t="shared" si="10"/>
        <v>4.3440452279556947E-8</v>
      </c>
      <c r="S129" s="35">
        <v>123</v>
      </c>
    </row>
    <row r="130" spans="1:19" x14ac:dyDescent="0.3">
      <c r="A130" s="35">
        <v>128</v>
      </c>
      <c r="B130" s="35">
        <v>32</v>
      </c>
      <c r="C130" s="35">
        <f t="shared" si="15"/>
        <v>36</v>
      </c>
      <c r="D130" s="35">
        <f t="shared" si="11"/>
        <v>0.88888888888888884</v>
      </c>
      <c r="E130" s="35">
        <f t="shared" si="12"/>
        <v>5.6690086858160766E-7</v>
      </c>
      <c r="F130" s="35">
        <f t="shared" si="9"/>
        <v>3.3347110583143038E-8</v>
      </c>
      <c r="G130" s="35">
        <v>126</v>
      </c>
      <c r="H130" s="35"/>
      <c r="I130" s="35"/>
      <c r="J130" s="35"/>
      <c r="K130" s="35"/>
      <c r="M130" s="35">
        <v>128</v>
      </c>
      <c r="N130" s="35">
        <v>64</v>
      </c>
      <c r="O130" s="35">
        <f t="shared" si="16"/>
        <v>72</v>
      </c>
      <c r="P130" s="35">
        <f t="shared" si="13"/>
        <v>0.88888888888888884</v>
      </c>
      <c r="Q130" s="35">
        <f t="shared" si="14"/>
        <v>3.0234712991019088E-6</v>
      </c>
      <c r="R130" s="35">
        <f t="shared" si="10"/>
        <v>3.8613735359606173E-8</v>
      </c>
      <c r="S130" s="35">
        <v>124</v>
      </c>
    </row>
    <row r="131" spans="1:19" x14ac:dyDescent="0.3">
      <c r="A131" s="35">
        <v>129</v>
      </c>
      <c r="B131" s="35">
        <v>32</v>
      </c>
      <c r="C131" s="35">
        <f t="shared" si="15"/>
        <v>36</v>
      </c>
      <c r="D131" s="35">
        <f t="shared" si="11"/>
        <v>0.88888888888888884</v>
      </c>
      <c r="E131" s="35">
        <f t="shared" si="12"/>
        <v>5.0391188318365121E-7</v>
      </c>
      <c r="F131" s="35">
        <f t="shared" ref="F131:F152" si="17">E131/$E$153</f>
        <v>2.964187607390492E-8</v>
      </c>
      <c r="G131" s="35">
        <v>127</v>
      </c>
      <c r="H131" s="35"/>
      <c r="I131" s="35"/>
      <c r="J131" s="35"/>
      <c r="K131" s="35"/>
      <c r="M131" s="35">
        <v>129</v>
      </c>
      <c r="N131" s="35">
        <v>64</v>
      </c>
      <c r="O131" s="35">
        <f t="shared" si="16"/>
        <v>72</v>
      </c>
      <c r="P131" s="35">
        <f t="shared" si="13"/>
        <v>0.88888888888888884</v>
      </c>
      <c r="Q131" s="35">
        <f t="shared" si="14"/>
        <v>2.6875300436461408E-6</v>
      </c>
      <c r="R131" s="35">
        <f t="shared" ref="R131:R152" si="18">Q131/$Q$153</f>
        <v>3.4323320319649924E-8</v>
      </c>
      <c r="S131" s="35">
        <v>125</v>
      </c>
    </row>
    <row r="132" spans="1:19" x14ac:dyDescent="0.3">
      <c r="A132" s="35">
        <v>130</v>
      </c>
      <c r="B132" s="35">
        <v>32</v>
      </c>
      <c r="C132" s="35">
        <f t="shared" si="15"/>
        <v>36</v>
      </c>
      <c r="D132" s="35">
        <f t="shared" ref="D132:D152" si="19">B131/C132</f>
        <v>0.88888888888888884</v>
      </c>
      <c r="E132" s="35">
        <f t="shared" ref="E132:E152" si="20">D132*E131</f>
        <v>4.4792167394102325E-7</v>
      </c>
      <c r="F132" s="35">
        <f t="shared" si="17"/>
        <v>2.6348334287915481E-8</v>
      </c>
      <c r="G132" s="35">
        <v>128</v>
      </c>
      <c r="H132" s="35"/>
      <c r="I132" s="35"/>
      <c r="J132" s="35"/>
      <c r="K132" s="35"/>
      <c r="M132" s="35">
        <v>130</v>
      </c>
      <c r="N132" s="35">
        <v>64</v>
      </c>
      <c r="O132" s="35">
        <f t="shared" si="16"/>
        <v>72</v>
      </c>
      <c r="P132" s="35">
        <f t="shared" ref="P132:P152" si="21">N131/O132</f>
        <v>0.88888888888888884</v>
      </c>
      <c r="Q132" s="35">
        <f t="shared" ref="Q132:Q152" si="22">P132*Q131</f>
        <v>2.3889155943521249E-6</v>
      </c>
      <c r="R132" s="35">
        <f t="shared" si="18"/>
        <v>3.0509618061911045E-8</v>
      </c>
      <c r="S132" s="35">
        <v>126</v>
      </c>
    </row>
    <row r="133" spans="1:19" x14ac:dyDescent="0.3">
      <c r="A133" s="35">
        <v>131</v>
      </c>
      <c r="B133" s="35">
        <v>32</v>
      </c>
      <c r="C133" s="35">
        <f t="shared" ref="C133:C152" si="23">$C$3*2</f>
        <v>36</v>
      </c>
      <c r="D133" s="35">
        <f t="shared" si="19"/>
        <v>0.88888888888888884</v>
      </c>
      <c r="E133" s="35">
        <f t="shared" si="20"/>
        <v>3.9815259905868732E-7</v>
      </c>
      <c r="F133" s="35">
        <f t="shared" si="17"/>
        <v>2.3420741589258205E-8</v>
      </c>
      <c r="G133" s="35">
        <v>129</v>
      </c>
      <c r="H133" s="35"/>
      <c r="I133" s="35"/>
      <c r="J133" s="35"/>
      <c r="K133" s="35"/>
      <c r="M133" s="35">
        <v>131</v>
      </c>
      <c r="N133" s="35">
        <v>64</v>
      </c>
      <c r="O133" s="35">
        <f t="shared" si="16"/>
        <v>72</v>
      </c>
      <c r="P133" s="35">
        <f t="shared" si="21"/>
        <v>0.88888888888888884</v>
      </c>
      <c r="Q133" s="35">
        <f t="shared" si="22"/>
        <v>2.1234805283129996E-6</v>
      </c>
      <c r="R133" s="35">
        <f t="shared" si="18"/>
        <v>2.7119660499476477E-8</v>
      </c>
      <c r="S133" s="35">
        <v>127</v>
      </c>
    </row>
    <row r="134" spans="1:19" x14ac:dyDescent="0.3">
      <c r="A134" s="35">
        <v>132</v>
      </c>
      <c r="B134" s="35">
        <v>32</v>
      </c>
      <c r="C134" s="35">
        <f t="shared" si="23"/>
        <v>36</v>
      </c>
      <c r="D134" s="35">
        <f t="shared" si="19"/>
        <v>0.88888888888888884</v>
      </c>
      <c r="E134" s="35">
        <f t="shared" si="20"/>
        <v>3.5391342138549983E-7</v>
      </c>
      <c r="F134" s="35">
        <f t="shared" si="17"/>
        <v>2.0818436968229513E-8</v>
      </c>
      <c r="G134" s="35">
        <v>130</v>
      </c>
      <c r="H134" s="35"/>
      <c r="I134" s="35"/>
      <c r="J134" s="35"/>
      <c r="K134" s="35"/>
      <c r="M134" s="35">
        <v>132</v>
      </c>
      <c r="N134" s="35">
        <v>64</v>
      </c>
      <c r="O134" s="35">
        <f t="shared" si="16"/>
        <v>72</v>
      </c>
      <c r="P134" s="35">
        <f t="shared" si="21"/>
        <v>0.88888888888888884</v>
      </c>
      <c r="Q134" s="35">
        <f t="shared" si="22"/>
        <v>1.8875382473893328E-6</v>
      </c>
      <c r="R134" s="35">
        <f t="shared" si="18"/>
        <v>2.4106364888423534E-8</v>
      </c>
      <c r="S134" s="35">
        <v>128</v>
      </c>
    </row>
    <row r="135" spans="1:19" x14ac:dyDescent="0.3">
      <c r="A135" s="35">
        <v>133</v>
      </c>
      <c r="B135" s="35">
        <v>32</v>
      </c>
      <c r="C135" s="35">
        <f t="shared" si="23"/>
        <v>36</v>
      </c>
      <c r="D135" s="35">
        <f t="shared" si="19"/>
        <v>0.88888888888888884</v>
      </c>
      <c r="E135" s="35">
        <f t="shared" si="20"/>
        <v>3.1458970789822207E-7</v>
      </c>
      <c r="F135" s="35">
        <f t="shared" si="17"/>
        <v>1.8505277305092901E-8</v>
      </c>
      <c r="G135" s="35">
        <v>131</v>
      </c>
      <c r="H135" s="35"/>
      <c r="I135" s="35"/>
      <c r="J135" s="35"/>
      <c r="K135" s="35"/>
      <c r="M135" s="35">
        <v>133</v>
      </c>
      <c r="N135" s="35">
        <v>64</v>
      </c>
      <c r="O135" s="35">
        <f t="shared" ref="O135:O152" si="24">$O$3*4</f>
        <v>72</v>
      </c>
      <c r="P135" s="35">
        <f t="shared" si="21"/>
        <v>0.88888888888888884</v>
      </c>
      <c r="Q135" s="35">
        <f t="shared" si="22"/>
        <v>1.6778117754571847E-6</v>
      </c>
      <c r="R135" s="35">
        <f t="shared" si="18"/>
        <v>2.1427879900820919E-8</v>
      </c>
      <c r="S135" s="35">
        <v>129</v>
      </c>
    </row>
    <row r="136" spans="1:19" x14ac:dyDescent="0.3">
      <c r="A136" s="35">
        <v>134</v>
      </c>
      <c r="B136" s="35">
        <v>32</v>
      </c>
      <c r="C136" s="35">
        <f t="shared" si="23"/>
        <v>36</v>
      </c>
      <c r="D136" s="35">
        <f t="shared" si="19"/>
        <v>0.88888888888888884</v>
      </c>
      <c r="E136" s="35">
        <f t="shared" si="20"/>
        <v>2.796352959095307E-7</v>
      </c>
      <c r="F136" s="35">
        <f t="shared" si="17"/>
        <v>1.6449135382304801E-8</v>
      </c>
      <c r="G136" s="35">
        <v>132</v>
      </c>
      <c r="H136" s="35"/>
      <c r="I136" s="35"/>
      <c r="J136" s="35"/>
      <c r="K136" s="35"/>
      <c r="M136" s="35">
        <v>134</v>
      </c>
      <c r="N136" s="35">
        <v>64</v>
      </c>
      <c r="O136" s="35">
        <f t="shared" si="24"/>
        <v>72</v>
      </c>
      <c r="P136" s="35">
        <f t="shared" si="21"/>
        <v>0.88888888888888884</v>
      </c>
      <c r="Q136" s="35">
        <f t="shared" si="22"/>
        <v>1.4913882448508308E-6</v>
      </c>
      <c r="R136" s="35">
        <f t="shared" si="18"/>
        <v>1.9047004356285261E-8</v>
      </c>
      <c r="S136" s="35">
        <v>130</v>
      </c>
    </row>
    <row r="137" spans="1:19" x14ac:dyDescent="0.3">
      <c r="A137" s="35">
        <v>135</v>
      </c>
      <c r="B137" s="35">
        <v>32</v>
      </c>
      <c r="C137" s="35">
        <f t="shared" si="23"/>
        <v>36</v>
      </c>
      <c r="D137" s="35">
        <f t="shared" si="19"/>
        <v>0.88888888888888884</v>
      </c>
      <c r="E137" s="35">
        <f t="shared" si="20"/>
        <v>2.4856470747513839E-7</v>
      </c>
      <c r="F137" s="35">
        <f t="shared" si="17"/>
        <v>1.4621453673159822E-8</v>
      </c>
      <c r="G137" s="35">
        <v>133</v>
      </c>
      <c r="H137" s="35"/>
      <c r="I137" s="35"/>
      <c r="J137" s="35"/>
      <c r="K137" s="35"/>
      <c r="M137" s="35">
        <v>135</v>
      </c>
      <c r="N137" s="35">
        <v>64</v>
      </c>
      <c r="O137" s="35">
        <f t="shared" si="24"/>
        <v>72</v>
      </c>
      <c r="P137" s="35">
        <f t="shared" si="21"/>
        <v>0.88888888888888884</v>
      </c>
      <c r="Q137" s="35">
        <f t="shared" si="22"/>
        <v>1.325678439867405E-6</v>
      </c>
      <c r="R137" s="35">
        <f t="shared" si="18"/>
        <v>1.6930670538920231E-8</v>
      </c>
      <c r="S137" s="35">
        <v>131</v>
      </c>
    </row>
    <row r="138" spans="1:19" x14ac:dyDescent="0.3">
      <c r="A138" s="35">
        <v>136</v>
      </c>
      <c r="B138" s="35">
        <v>32</v>
      </c>
      <c r="C138" s="35">
        <f t="shared" si="23"/>
        <v>36</v>
      </c>
      <c r="D138" s="35">
        <f t="shared" si="19"/>
        <v>0.88888888888888884</v>
      </c>
      <c r="E138" s="35">
        <f t="shared" si="20"/>
        <v>2.2094640664456745E-7</v>
      </c>
      <c r="F138" s="35">
        <f t="shared" si="17"/>
        <v>1.2996847709475395E-8</v>
      </c>
      <c r="G138" s="35">
        <v>134</v>
      </c>
      <c r="H138" s="35"/>
      <c r="I138" s="35"/>
      <c r="J138" s="35"/>
      <c r="K138" s="35"/>
      <c r="M138" s="35">
        <v>136</v>
      </c>
      <c r="N138" s="35">
        <v>64</v>
      </c>
      <c r="O138" s="35">
        <f t="shared" si="24"/>
        <v>72</v>
      </c>
      <c r="P138" s="35">
        <f t="shared" si="21"/>
        <v>0.88888888888888884</v>
      </c>
      <c r="Q138" s="35">
        <f t="shared" si="22"/>
        <v>1.1783808354376933E-6</v>
      </c>
      <c r="R138" s="35">
        <f t="shared" si="18"/>
        <v>1.5049484923484649E-8</v>
      </c>
      <c r="S138" s="35">
        <v>132</v>
      </c>
    </row>
    <row r="139" spans="1:19" x14ac:dyDescent="0.3">
      <c r="A139" s="35">
        <v>137</v>
      </c>
      <c r="B139" s="35">
        <v>32</v>
      </c>
      <c r="C139" s="35">
        <f t="shared" si="23"/>
        <v>36</v>
      </c>
      <c r="D139" s="35">
        <f t="shared" si="19"/>
        <v>0.88888888888888884</v>
      </c>
      <c r="E139" s="35">
        <f t="shared" si="20"/>
        <v>1.9639680590628215E-7</v>
      </c>
      <c r="F139" s="35">
        <f t="shared" si="17"/>
        <v>1.1552753519533683E-8</v>
      </c>
      <c r="G139" s="35">
        <v>135</v>
      </c>
      <c r="H139" s="35"/>
      <c r="I139" s="35"/>
      <c r="J139" s="35"/>
      <c r="K139" s="35"/>
      <c r="M139" s="35">
        <v>137</v>
      </c>
      <c r="N139" s="35">
        <v>64</v>
      </c>
      <c r="O139" s="35">
        <f t="shared" si="24"/>
        <v>72</v>
      </c>
      <c r="P139" s="35">
        <f t="shared" si="21"/>
        <v>0.88888888888888884</v>
      </c>
      <c r="Q139" s="35">
        <f t="shared" si="22"/>
        <v>1.0474496315001717E-6</v>
      </c>
      <c r="R139" s="35">
        <f t="shared" si="18"/>
        <v>1.3377319931986354E-8</v>
      </c>
      <c r="S139" s="35">
        <v>133</v>
      </c>
    </row>
    <row r="140" spans="1:19" x14ac:dyDescent="0.3">
      <c r="A140" s="35">
        <v>138</v>
      </c>
      <c r="B140" s="35">
        <v>32</v>
      </c>
      <c r="C140" s="35">
        <f t="shared" si="23"/>
        <v>36</v>
      </c>
      <c r="D140" s="35">
        <f t="shared" si="19"/>
        <v>0.88888888888888884</v>
      </c>
      <c r="E140" s="35">
        <f t="shared" si="20"/>
        <v>1.7457493858336191E-7</v>
      </c>
      <c r="F140" s="35">
        <f t="shared" si="17"/>
        <v>1.0269114239585497E-8</v>
      </c>
      <c r="G140" s="35">
        <v>136</v>
      </c>
      <c r="H140" s="35"/>
      <c r="I140" s="35"/>
      <c r="J140" s="35"/>
      <c r="K140" s="35"/>
      <c r="M140" s="35">
        <v>138</v>
      </c>
      <c r="N140" s="35">
        <v>64</v>
      </c>
      <c r="O140" s="35">
        <f t="shared" si="24"/>
        <v>72</v>
      </c>
      <c r="P140" s="35">
        <f t="shared" si="21"/>
        <v>0.88888888888888884</v>
      </c>
      <c r="Q140" s="35">
        <f t="shared" si="22"/>
        <v>9.3106633911126375E-7</v>
      </c>
      <c r="R140" s="35">
        <f t="shared" si="18"/>
        <v>1.1890951050654535E-8</v>
      </c>
      <c r="S140" s="35">
        <v>134</v>
      </c>
    </row>
    <row r="141" spans="1:19" x14ac:dyDescent="0.3">
      <c r="A141" s="35">
        <v>139</v>
      </c>
      <c r="B141" s="35">
        <v>32</v>
      </c>
      <c r="C141" s="35">
        <f t="shared" si="23"/>
        <v>36</v>
      </c>
      <c r="D141" s="35">
        <f t="shared" si="19"/>
        <v>0.88888888888888884</v>
      </c>
      <c r="E141" s="35">
        <f t="shared" si="20"/>
        <v>1.5517772318521057E-7</v>
      </c>
      <c r="F141" s="35">
        <f t="shared" si="17"/>
        <v>9.1281015462982187E-9</v>
      </c>
      <c r="G141" s="35">
        <v>137</v>
      </c>
      <c r="H141" s="35"/>
      <c r="I141" s="35"/>
      <c r="J141" s="35"/>
      <c r="K141" s="35"/>
      <c r="M141" s="35">
        <v>139</v>
      </c>
      <c r="N141" s="35">
        <v>64</v>
      </c>
      <c r="O141" s="35">
        <f t="shared" si="24"/>
        <v>72</v>
      </c>
      <c r="P141" s="35">
        <f t="shared" si="21"/>
        <v>0.88888888888888884</v>
      </c>
      <c r="Q141" s="35">
        <f t="shared" si="22"/>
        <v>8.276145236544566E-7</v>
      </c>
      <c r="R141" s="35">
        <f t="shared" si="18"/>
        <v>1.0569734267248475E-8</v>
      </c>
      <c r="S141" s="35">
        <v>135</v>
      </c>
    </row>
    <row r="142" spans="1:19" x14ac:dyDescent="0.3">
      <c r="A142" s="35">
        <v>140</v>
      </c>
      <c r="B142" s="35">
        <v>32</v>
      </c>
      <c r="C142" s="35">
        <f t="shared" si="23"/>
        <v>36</v>
      </c>
      <c r="D142" s="35">
        <f t="shared" si="19"/>
        <v>0.88888888888888884</v>
      </c>
      <c r="E142" s="35">
        <f t="shared" si="20"/>
        <v>1.3793575394240939E-7</v>
      </c>
      <c r="F142" s="35">
        <f t="shared" si="17"/>
        <v>8.1138680411539709E-9</v>
      </c>
      <c r="G142" s="35">
        <v>138</v>
      </c>
      <c r="H142" s="35"/>
      <c r="I142" s="35"/>
      <c r="J142" s="35"/>
      <c r="K142" s="35"/>
      <c r="M142" s="35">
        <v>140</v>
      </c>
      <c r="N142" s="35">
        <v>64</v>
      </c>
      <c r="O142" s="35">
        <f t="shared" si="24"/>
        <v>72</v>
      </c>
      <c r="P142" s="35">
        <f t="shared" si="21"/>
        <v>0.88888888888888884</v>
      </c>
      <c r="Q142" s="35">
        <f t="shared" si="22"/>
        <v>7.3565735435951699E-7</v>
      </c>
      <c r="R142" s="35">
        <f t="shared" si="18"/>
        <v>9.3953193486653118E-9</v>
      </c>
      <c r="S142" s="35">
        <v>136</v>
      </c>
    </row>
    <row r="143" spans="1:19" x14ac:dyDescent="0.3">
      <c r="A143" s="35">
        <v>141</v>
      </c>
      <c r="B143" s="35">
        <v>32</v>
      </c>
      <c r="C143" s="35">
        <f t="shared" si="23"/>
        <v>36</v>
      </c>
      <c r="D143" s="35">
        <f t="shared" si="19"/>
        <v>0.88888888888888884</v>
      </c>
      <c r="E143" s="35">
        <f t="shared" si="20"/>
        <v>1.2260955905991945E-7</v>
      </c>
      <c r="F143" s="35">
        <f t="shared" si="17"/>
        <v>7.2123271476924188E-9</v>
      </c>
      <c r="G143" s="35">
        <v>139</v>
      </c>
      <c r="H143" s="35"/>
      <c r="I143" s="35"/>
      <c r="J143" s="35"/>
      <c r="K143" s="35"/>
      <c r="M143" s="35">
        <v>141</v>
      </c>
      <c r="N143" s="35">
        <v>64</v>
      </c>
      <c r="O143" s="35">
        <f t="shared" si="24"/>
        <v>72</v>
      </c>
      <c r="P143" s="35">
        <f t="shared" si="21"/>
        <v>0.88888888888888884</v>
      </c>
      <c r="Q143" s="35">
        <f t="shared" si="22"/>
        <v>6.5391764831957067E-7</v>
      </c>
      <c r="R143" s="35">
        <f t="shared" si="18"/>
        <v>8.3513949765913875E-9</v>
      </c>
      <c r="S143" s="35">
        <v>137</v>
      </c>
    </row>
    <row r="144" spans="1:19" x14ac:dyDescent="0.3">
      <c r="A144" s="35">
        <v>142</v>
      </c>
      <c r="B144" s="35">
        <v>32</v>
      </c>
      <c r="C144" s="35">
        <f t="shared" si="23"/>
        <v>36</v>
      </c>
      <c r="D144" s="35">
        <f t="shared" si="19"/>
        <v>0.88888888888888884</v>
      </c>
      <c r="E144" s="35">
        <f t="shared" si="20"/>
        <v>1.089862747199284E-7</v>
      </c>
      <c r="F144" s="35">
        <f t="shared" si="17"/>
        <v>6.4109574646154832E-9</v>
      </c>
      <c r="G144" s="35">
        <v>140</v>
      </c>
      <c r="H144" s="35"/>
      <c r="I144" s="35"/>
      <c r="J144" s="35"/>
      <c r="K144" s="35"/>
      <c r="M144" s="35">
        <v>142</v>
      </c>
      <c r="N144" s="35">
        <v>64</v>
      </c>
      <c r="O144" s="35">
        <f t="shared" si="24"/>
        <v>72</v>
      </c>
      <c r="P144" s="35">
        <f t="shared" si="21"/>
        <v>0.88888888888888884</v>
      </c>
      <c r="Q144" s="35">
        <f t="shared" si="22"/>
        <v>5.8126013183961829E-7</v>
      </c>
      <c r="R144" s="35">
        <f t="shared" si="18"/>
        <v>7.4234622014145663E-9</v>
      </c>
      <c r="S144" s="35">
        <v>138</v>
      </c>
    </row>
    <row r="145" spans="1:19" x14ac:dyDescent="0.3">
      <c r="A145" s="35">
        <v>143</v>
      </c>
      <c r="B145" s="35">
        <v>32</v>
      </c>
      <c r="C145" s="35">
        <f t="shared" si="23"/>
        <v>36</v>
      </c>
      <c r="D145" s="35">
        <f t="shared" si="19"/>
        <v>0.88888888888888884</v>
      </c>
      <c r="E145" s="35">
        <f t="shared" si="20"/>
        <v>9.6876688639936351E-8</v>
      </c>
      <c r="F145" s="35">
        <f t="shared" si="17"/>
        <v>5.698628857435985E-9</v>
      </c>
      <c r="G145" s="35">
        <v>141</v>
      </c>
      <c r="H145" s="35"/>
      <c r="I145" s="35"/>
      <c r="J145" s="35"/>
      <c r="K145" s="35"/>
      <c r="M145" s="35">
        <v>143</v>
      </c>
      <c r="N145" s="35">
        <v>64</v>
      </c>
      <c r="O145" s="35">
        <f t="shared" si="24"/>
        <v>72</v>
      </c>
      <c r="P145" s="35">
        <f t="shared" si="21"/>
        <v>0.88888888888888884</v>
      </c>
      <c r="Q145" s="35">
        <f t="shared" si="22"/>
        <v>5.1667567274632731E-7</v>
      </c>
      <c r="R145" s="35">
        <f t="shared" si="18"/>
        <v>6.5986330679240581E-9</v>
      </c>
      <c r="S145" s="35">
        <v>139</v>
      </c>
    </row>
    <row r="146" spans="1:19" x14ac:dyDescent="0.3">
      <c r="A146" s="35">
        <v>144</v>
      </c>
      <c r="B146" s="35">
        <v>32</v>
      </c>
      <c r="C146" s="35">
        <f t="shared" si="23"/>
        <v>36</v>
      </c>
      <c r="D146" s="35">
        <f t="shared" si="19"/>
        <v>0.88888888888888884</v>
      </c>
      <c r="E146" s="35">
        <f t="shared" si="20"/>
        <v>8.6112612124387867E-8</v>
      </c>
      <c r="F146" s="35">
        <f t="shared" si="17"/>
        <v>5.0654478732764305E-9</v>
      </c>
      <c r="G146" s="35">
        <v>142</v>
      </c>
      <c r="H146" s="35"/>
      <c r="I146" s="35"/>
      <c r="J146" s="35"/>
      <c r="K146" s="35"/>
      <c r="M146" s="35">
        <v>144</v>
      </c>
      <c r="N146" s="35">
        <v>64</v>
      </c>
      <c r="O146" s="35">
        <f t="shared" si="24"/>
        <v>72</v>
      </c>
      <c r="P146" s="35">
        <f t="shared" si="21"/>
        <v>0.88888888888888884</v>
      </c>
      <c r="Q146" s="35">
        <f t="shared" si="22"/>
        <v>4.5926726466340201E-7</v>
      </c>
      <c r="R146" s="35">
        <f t="shared" si="18"/>
        <v>5.8654516159324953E-9</v>
      </c>
      <c r="S146" s="35">
        <v>140</v>
      </c>
    </row>
    <row r="147" spans="1:19" x14ac:dyDescent="0.3">
      <c r="A147" s="35">
        <v>145</v>
      </c>
      <c r="B147" s="35">
        <v>32</v>
      </c>
      <c r="C147" s="35">
        <f t="shared" si="23"/>
        <v>36</v>
      </c>
      <c r="D147" s="35">
        <f t="shared" si="19"/>
        <v>0.88888888888888884</v>
      </c>
      <c r="E147" s="35">
        <f t="shared" si="20"/>
        <v>7.6544544110566984E-8</v>
      </c>
      <c r="F147" s="35">
        <f t="shared" si="17"/>
        <v>4.5026203318012717E-9</v>
      </c>
      <c r="G147" s="35">
        <v>143</v>
      </c>
      <c r="H147" s="35"/>
      <c r="I147" s="35"/>
      <c r="J147" s="35"/>
      <c r="K147" s="35"/>
      <c r="M147" s="35">
        <v>145</v>
      </c>
      <c r="N147" s="35">
        <v>64</v>
      </c>
      <c r="O147" s="35">
        <f t="shared" si="24"/>
        <v>72</v>
      </c>
      <c r="P147" s="35">
        <f t="shared" si="21"/>
        <v>0.88888888888888884</v>
      </c>
      <c r="Q147" s="35">
        <f t="shared" si="22"/>
        <v>4.0823756858969065E-7</v>
      </c>
      <c r="R147" s="35">
        <f t="shared" si="18"/>
        <v>5.2137347697177733E-9</v>
      </c>
      <c r="S147" s="35">
        <v>141</v>
      </c>
    </row>
    <row r="148" spans="1:19" x14ac:dyDescent="0.3">
      <c r="A148" s="35">
        <v>146</v>
      </c>
      <c r="B148" s="35">
        <v>32</v>
      </c>
      <c r="C148" s="35">
        <f t="shared" si="23"/>
        <v>36</v>
      </c>
      <c r="D148" s="35">
        <f t="shared" si="19"/>
        <v>0.88888888888888884</v>
      </c>
      <c r="E148" s="35">
        <f t="shared" si="20"/>
        <v>6.8039594764948429E-8</v>
      </c>
      <c r="F148" s="35">
        <f t="shared" si="17"/>
        <v>4.0023291838233523E-9</v>
      </c>
      <c r="G148" s="35">
        <v>144</v>
      </c>
      <c r="H148" s="35"/>
      <c r="I148" s="35"/>
      <c r="J148" s="35"/>
      <c r="K148" s="35"/>
      <c r="M148" s="35">
        <v>146</v>
      </c>
      <c r="N148" s="35">
        <v>64</v>
      </c>
      <c r="O148" s="35">
        <f t="shared" si="24"/>
        <v>72</v>
      </c>
      <c r="P148" s="35">
        <f t="shared" si="21"/>
        <v>0.88888888888888884</v>
      </c>
      <c r="Q148" s="35">
        <f t="shared" si="22"/>
        <v>3.6287783874639169E-7</v>
      </c>
      <c r="R148" s="35">
        <f t="shared" si="18"/>
        <v>4.6344309064157985E-9</v>
      </c>
      <c r="S148" s="35">
        <v>142</v>
      </c>
    </row>
    <row r="149" spans="1:19" x14ac:dyDescent="0.3">
      <c r="A149" s="35">
        <v>147</v>
      </c>
      <c r="B149" s="35">
        <v>32</v>
      </c>
      <c r="C149" s="35">
        <f t="shared" si="23"/>
        <v>36</v>
      </c>
      <c r="D149" s="35">
        <f t="shared" si="19"/>
        <v>0.88888888888888884</v>
      </c>
      <c r="E149" s="35">
        <f t="shared" si="20"/>
        <v>6.0479639791065269E-8</v>
      </c>
      <c r="F149" s="35">
        <f t="shared" si="17"/>
        <v>3.5576259411763132E-9</v>
      </c>
      <c r="G149" s="35">
        <v>145</v>
      </c>
      <c r="H149" s="35"/>
      <c r="I149" s="35"/>
      <c r="J149" s="35"/>
      <c r="K149" s="35"/>
      <c r="M149" s="35">
        <v>147</v>
      </c>
      <c r="N149" s="35">
        <v>64</v>
      </c>
      <c r="O149" s="35">
        <f t="shared" si="24"/>
        <v>72</v>
      </c>
      <c r="P149" s="35">
        <f t="shared" si="21"/>
        <v>0.88888888888888884</v>
      </c>
      <c r="Q149" s="35">
        <f t="shared" si="22"/>
        <v>3.2255807888568149E-7</v>
      </c>
      <c r="R149" s="35">
        <f t="shared" si="18"/>
        <v>4.1194941390362651E-9</v>
      </c>
      <c r="S149" s="35">
        <v>143</v>
      </c>
    </row>
    <row r="150" spans="1:19" x14ac:dyDescent="0.3">
      <c r="A150" s="35">
        <v>148</v>
      </c>
      <c r="B150" s="35">
        <v>32</v>
      </c>
      <c r="C150" s="35">
        <f t="shared" si="23"/>
        <v>36</v>
      </c>
      <c r="D150" s="35">
        <f t="shared" si="19"/>
        <v>0.88888888888888884</v>
      </c>
      <c r="E150" s="35">
        <f t="shared" si="20"/>
        <v>5.3759679814280234E-8</v>
      </c>
      <c r="F150" s="35">
        <f t="shared" si="17"/>
        <v>3.1623341699345001E-9</v>
      </c>
      <c r="G150" s="35">
        <v>146</v>
      </c>
      <c r="H150" s="35"/>
      <c r="I150" s="35"/>
      <c r="J150" s="35"/>
      <c r="K150" s="35"/>
      <c r="M150" s="35">
        <v>148</v>
      </c>
      <c r="N150" s="35">
        <v>64</v>
      </c>
      <c r="O150" s="35">
        <f t="shared" si="24"/>
        <v>72</v>
      </c>
      <c r="P150" s="35">
        <f t="shared" si="21"/>
        <v>0.88888888888888884</v>
      </c>
      <c r="Q150" s="35">
        <f t="shared" si="22"/>
        <v>2.8671829234282797E-7</v>
      </c>
      <c r="R150" s="35">
        <f t="shared" si="18"/>
        <v>3.6617725680322357E-9</v>
      </c>
      <c r="S150" s="35">
        <v>144</v>
      </c>
    </row>
    <row r="151" spans="1:19" x14ac:dyDescent="0.3">
      <c r="A151" s="35">
        <v>149</v>
      </c>
      <c r="B151" s="35">
        <v>32</v>
      </c>
      <c r="C151" s="35">
        <f t="shared" si="23"/>
        <v>36</v>
      </c>
      <c r="D151" s="35">
        <f t="shared" si="19"/>
        <v>0.88888888888888884</v>
      </c>
      <c r="E151" s="35">
        <f t="shared" si="20"/>
        <v>4.7786382057137982E-8</v>
      </c>
      <c r="F151" s="35">
        <f t="shared" si="17"/>
        <v>2.8109637066084443E-9</v>
      </c>
      <c r="G151" s="35">
        <v>147</v>
      </c>
      <c r="H151" s="35"/>
      <c r="I151" s="35"/>
      <c r="J151" s="35"/>
      <c r="K151" s="35"/>
      <c r="M151" s="35">
        <v>149</v>
      </c>
      <c r="N151" s="35">
        <v>64</v>
      </c>
      <c r="O151" s="35">
        <f t="shared" si="24"/>
        <v>72</v>
      </c>
      <c r="P151" s="35">
        <f t="shared" si="21"/>
        <v>0.88888888888888884</v>
      </c>
      <c r="Q151" s="35">
        <f t="shared" si="22"/>
        <v>2.5486070430473594E-7</v>
      </c>
      <c r="R151" s="35">
        <f t="shared" si="18"/>
        <v>3.2549089493619869E-9</v>
      </c>
      <c r="S151" s="35">
        <v>145</v>
      </c>
    </row>
    <row r="152" spans="1:19" x14ac:dyDescent="0.3">
      <c r="A152" s="35">
        <v>150</v>
      </c>
      <c r="B152" s="35"/>
      <c r="C152" s="35">
        <f t="shared" si="23"/>
        <v>36</v>
      </c>
      <c r="D152" s="35">
        <f t="shared" si="19"/>
        <v>0.88888888888888884</v>
      </c>
      <c r="E152" s="35">
        <f t="shared" si="20"/>
        <v>4.2476784050789314E-8</v>
      </c>
      <c r="F152" s="35">
        <f t="shared" si="17"/>
        <v>2.4986344058741725E-9</v>
      </c>
      <c r="G152" s="35">
        <v>148</v>
      </c>
      <c r="H152" s="35"/>
      <c r="I152" s="35"/>
      <c r="J152" s="35"/>
      <c r="K152" s="35"/>
      <c r="M152" s="35">
        <v>150</v>
      </c>
      <c r="O152" s="35">
        <f t="shared" si="24"/>
        <v>72</v>
      </c>
      <c r="P152" s="35">
        <f t="shared" si="21"/>
        <v>0.88888888888888884</v>
      </c>
      <c r="Q152" s="35">
        <f t="shared" si="22"/>
        <v>2.2654284827087637E-7</v>
      </c>
      <c r="R152" s="35">
        <f t="shared" si="18"/>
        <v>2.8932523994328768E-9</v>
      </c>
      <c r="S152" s="35">
        <v>146</v>
      </c>
    </row>
    <row r="153" spans="1:19" x14ac:dyDescent="0.3">
      <c r="A153" s="35"/>
      <c r="B153" s="35"/>
      <c r="C153" s="35"/>
      <c r="D153" s="35"/>
      <c r="E153" s="35">
        <f>SUM(E2:E152)</f>
        <v>16.999999660185733</v>
      </c>
      <c r="F153" s="35">
        <f>SUM(F2:F152)</f>
        <v>0.999999999999999</v>
      </c>
      <c r="G153" s="35"/>
      <c r="H153" s="35"/>
      <c r="I153" s="35"/>
      <c r="J153" s="35"/>
      <c r="K153" s="35"/>
      <c r="Q153" s="35">
        <f>SUM(Q2:Q152)</f>
        <v>78.300409710290864</v>
      </c>
      <c r="R153" s="35">
        <f>SUM(R2:R152)</f>
        <v>1.0000000000000007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EF2E-F199-4345-8CEE-79A29D316187}">
  <dimension ref="B1:N37"/>
  <sheetViews>
    <sheetView topLeftCell="A12" workbookViewId="0">
      <selection activeCell="M36" sqref="M36"/>
    </sheetView>
  </sheetViews>
  <sheetFormatPr defaultColWidth="11.5546875" defaultRowHeight="14.4" x14ac:dyDescent="0.3"/>
  <cols>
    <col min="6" max="6" width="12" bestFit="1" customWidth="1"/>
  </cols>
  <sheetData>
    <row r="1" spans="2:14" ht="15" thickBot="1" x14ac:dyDescent="0.35"/>
    <row r="2" spans="2:14" ht="15" thickBot="1" x14ac:dyDescent="0.35">
      <c r="B2" s="17" t="s">
        <v>41</v>
      </c>
      <c r="C2" s="18" t="s">
        <v>70</v>
      </c>
      <c r="D2" s="18" t="s">
        <v>72</v>
      </c>
      <c r="E2" s="18" t="s">
        <v>105</v>
      </c>
      <c r="F2" s="18" t="s">
        <v>106</v>
      </c>
      <c r="G2" s="64" t="s">
        <v>45</v>
      </c>
      <c r="H2" s="19" t="s">
        <v>86</v>
      </c>
      <c r="I2" s="35"/>
      <c r="J2" s="61" t="s">
        <v>38</v>
      </c>
      <c r="K2" s="68">
        <f>G3</f>
        <v>0.87050715686087721</v>
      </c>
      <c r="L2" s="63"/>
    </row>
    <row r="3" spans="2:14" ht="15" thickTop="1" x14ac:dyDescent="0.3">
      <c r="B3" s="42">
        <v>0</v>
      </c>
      <c r="C3" s="58">
        <f>5/300</f>
        <v>1.6666666666666666E-2</v>
      </c>
      <c r="D3" s="43"/>
      <c r="E3" s="43"/>
      <c r="F3" s="43">
        <v>1</v>
      </c>
      <c r="G3" s="65">
        <f>F3/$F$9</f>
        <v>0.87050715686087721</v>
      </c>
      <c r="H3" s="44">
        <v>0</v>
      </c>
      <c r="I3" s="35"/>
      <c r="J3" s="40" t="s">
        <v>76</v>
      </c>
      <c r="K3" s="69">
        <f>SUMPRODUCT(B3:B8,G3:G8)</f>
        <v>0.14401838228288596</v>
      </c>
      <c r="L3" s="63"/>
      <c r="N3">
        <f>K3*5000</f>
        <v>720.09191141442977</v>
      </c>
    </row>
    <row r="4" spans="2:14" x14ac:dyDescent="0.3">
      <c r="B4" s="40">
        <v>1</v>
      </c>
      <c r="C4" s="57">
        <f>4/300</f>
        <v>1.3333333333333334E-2</v>
      </c>
      <c r="D4" s="57">
        <f>1/8</f>
        <v>0.125</v>
      </c>
      <c r="E4" s="39">
        <f>C3/D4</f>
        <v>0.13333333333333333</v>
      </c>
      <c r="F4" s="39">
        <f>E4*F3</f>
        <v>0.13333333333333333</v>
      </c>
      <c r="G4" s="65">
        <f t="shared" ref="G4:G8" si="0">F4/$F$9</f>
        <v>0.11606762091478362</v>
      </c>
      <c r="H4" s="41">
        <v>0</v>
      </c>
      <c r="I4" s="35"/>
      <c r="J4" s="40" t="s">
        <v>78</v>
      </c>
      <c r="K4" s="69">
        <f>SUMPRODUCT(G3:G8,H3:H8)</f>
        <v>1.4525539143762856E-2</v>
      </c>
      <c r="L4" s="63"/>
      <c r="N4">
        <f>250</f>
        <v>250</v>
      </c>
    </row>
    <row r="5" spans="2:14" x14ac:dyDescent="0.3">
      <c r="B5" s="40">
        <v>2</v>
      </c>
      <c r="C5" s="57">
        <f>3/300</f>
        <v>0.01</v>
      </c>
      <c r="D5" s="57">
        <f t="shared" ref="D5:D8" si="1">1/8</f>
        <v>0.125</v>
      </c>
      <c r="E5" s="39">
        <f t="shared" ref="E5:E8" si="2">C4/D5</f>
        <v>0.10666666666666667</v>
      </c>
      <c r="F5" s="39">
        <f t="shared" ref="F5:F8" si="3">E5*F4</f>
        <v>1.4222222222222223E-2</v>
      </c>
      <c r="G5" s="65">
        <f t="shared" si="0"/>
        <v>1.2380546230910254E-2</v>
      </c>
      <c r="H5" s="41">
        <v>1</v>
      </c>
      <c r="I5" s="35"/>
      <c r="J5" s="40" t="s">
        <v>79</v>
      </c>
      <c r="K5" s="69">
        <f>K3-K4</f>
        <v>0.1294928431391231</v>
      </c>
      <c r="L5" s="63"/>
      <c r="N5">
        <f>SUM(N3:N4)</f>
        <v>970.09191141442977</v>
      </c>
    </row>
    <row r="6" spans="2:14" x14ac:dyDescent="0.3">
      <c r="B6" s="80">
        <v>3</v>
      </c>
      <c r="C6" s="81">
        <f>2/300</f>
        <v>6.6666666666666671E-3</v>
      </c>
      <c r="D6" s="57">
        <f t="shared" si="1"/>
        <v>0.125</v>
      </c>
      <c r="E6" s="39">
        <f t="shared" si="2"/>
        <v>0.08</v>
      </c>
      <c r="F6" s="39">
        <f t="shared" si="3"/>
        <v>1.1377777777777779E-3</v>
      </c>
      <c r="G6" s="65">
        <f t="shared" si="0"/>
        <v>9.904436984728203E-4</v>
      </c>
      <c r="H6" s="82">
        <v>2</v>
      </c>
      <c r="I6" s="35"/>
      <c r="J6" s="40" t="s">
        <v>80</v>
      </c>
      <c r="K6" s="69">
        <f>SUMPRODUCT(G4:G8,D4:D8)</f>
        <v>1.6186605392390384E-2</v>
      </c>
      <c r="L6" s="63">
        <f>SUMPRODUCT(C3:C8,G3:G8)</f>
        <v>1.6186605392390384E-2</v>
      </c>
    </row>
    <row r="7" spans="2:14" x14ac:dyDescent="0.3">
      <c r="B7" s="80">
        <v>4</v>
      </c>
      <c r="C7" s="81">
        <f>1/300</f>
        <v>3.3333333333333335E-3</v>
      </c>
      <c r="D7" s="57">
        <f t="shared" si="1"/>
        <v>0.125</v>
      </c>
      <c r="E7" s="39">
        <f t="shared" si="2"/>
        <v>5.3333333333333337E-2</v>
      </c>
      <c r="F7" s="39">
        <f t="shared" si="3"/>
        <v>6.0681481481481493E-5</v>
      </c>
      <c r="G7" s="65">
        <f t="shared" si="0"/>
        <v>5.2823663918550425E-5</v>
      </c>
      <c r="H7" s="82">
        <v>3</v>
      </c>
      <c r="I7" s="35"/>
      <c r="J7" s="40" t="s">
        <v>81</v>
      </c>
      <c r="K7" s="69">
        <f>K3/K6</f>
        <v>8.8973801974928985</v>
      </c>
      <c r="L7" s="63">
        <f>K7*60</f>
        <v>533.84281184957388</v>
      </c>
    </row>
    <row r="8" spans="2:14" ht="15" thickBot="1" x14ac:dyDescent="0.35">
      <c r="B8" s="53">
        <v>5</v>
      </c>
      <c r="C8" s="62"/>
      <c r="D8" s="57">
        <f t="shared" si="1"/>
        <v>0.125</v>
      </c>
      <c r="E8" s="39">
        <f t="shared" si="2"/>
        <v>2.6666666666666668E-2</v>
      </c>
      <c r="F8" s="39">
        <f t="shared" si="3"/>
        <v>1.6181728395061732E-6</v>
      </c>
      <c r="G8" s="65">
        <f t="shared" si="0"/>
        <v>1.4086310378280113E-6</v>
      </c>
      <c r="H8" s="55">
        <v>4</v>
      </c>
      <c r="I8" s="35"/>
      <c r="J8" s="40" t="s">
        <v>82</v>
      </c>
      <c r="K8" s="69">
        <f>K4/K6</f>
        <v>0.89738019749289588</v>
      </c>
      <c r="L8" s="63">
        <f t="shared" ref="L8:L9" si="4">K8*60</f>
        <v>53.842811849573749</v>
      </c>
    </row>
    <row r="9" spans="2:14" ht="15" thickBot="1" x14ac:dyDescent="0.35">
      <c r="B9" s="35"/>
      <c r="C9" s="35"/>
      <c r="D9" s="35"/>
      <c r="E9" s="35"/>
      <c r="F9" s="35">
        <f>SUM(F3:F8)</f>
        <v>1.148755632987654</v>
      </c>
      <c r="G9" s="70">
        <f>SUM(G3:G8)</f>
        <v>1.0000000000000002</v>
      </c>
      <c r="H9" s="35"/>
      <c r="I9" s="35"/>
      <c r="J9" s="53" t="s">
        <v>83</v>
      </c>
      <c r="K9" s="74">
        <f>K7-K8</f>
        <v>8.0000000000000036</v>
      </c>
      <c r="L9" s="63">
        <f t="shared" si="4"/>
        <v>480.00000000000023</v>
      </c>
    </row>
    <row r="10" spans="2:14" x14ac:dyDescent="0.3">
      <c r="B10" s="35"/>
      <c r="C10" s="35"/>
      <c r="D10" s="35"/>
      <c r="E10" s="35"/>
      <c r="F10" s="35"/>
      <c r="G10" s="70"/>
      <c r="H10" s="35"/>
      <c r="I10" s="35"/>
      <c r="J10" s="35"/>
      <c r="K10" s="35"/>
      <c r="L10" s="35"/>
    </row>
    <row r="11" spans="2:14" ht="15" thickBot="1" x14ac:dyDescent="0.35">
      <c r="B11" s="35"/>
      <c r="C11" s="35"/>
      <c r="D11" s="35"/>
      <c r="E11" s="35"/>
      <c r="F11" s="35"/>
      <c r="G11" s="70"/>
      <c r="H11" s="35"/>
      <c r="I11" s="35"/>
      <c r="J11" s="35"/>
      <c r="K11" s="35"/>
      <c r="L11" s="35"/>
    </row>
    <row r="12" spans="2:14" ht="15" thickBot="1" x14ac:dyDescent="0.35">
      <c r="B12" s="17" t="s">
        <v>41</v>
      </c>
      <c r="C12" s="18" t="s">
        <v>70</v>
      </c>
      <c r="D12" s="18" t="s">
        <v>72</v>
      </c>
      <c r="E12" s="18" t="s">
        <v>105</v>
      </c>
      <c r="F12" s="18" t="s">
        <v>106</v>
      </c>
      <c r="G12" s="64" t="s">
        <v>45</v>
      </c>
      <c r="H12" s="19" t="s">
        <v>86</v>
      </c>
      <c r="I12" s="35"/>
      <c r="J12" s="61" t="s">
        <v>38</v>
      </c>
      <c r="K12" s="68">
        <f>G13</f>
        <v>0.92617576516166267</v>
      </c>
      <c r="L12" s="63"/>
    </row>
    <row r="13" spans="2:14" ht="15" thickTop="1" x14ac:dyDescent="0.3">
      <c r="B13" s="42">
        <v>0</v>
      </c>
      <c r="C13" s="58">
        <f>5/300</f>
        <v>1.6666666666666666E-2</v>
      </c>
      <c r="D13" s="43"/>
      <c r="E13" s="43"/>
      <c r="F13" s="43">
        <v>1</v>
      </c>
      <c r="G13" s="65">
        <f>F13/$F$19</f>
        <v>0.92617576516166267</v>
      </c>
      <c r="H13" s="44">
        <v>0</v>
      </c>
      <c r="I13" s="35"/>
      <c r="J13" s="40" t="s">
        <v>76</v>
      </c>
      <c r="K13" s="69">
        <f>SUMPRODUCT(B13:B18,G13:G18)</f>
        <v>7.8384344110841789E-2</v>
      </c>
      <c r="L13" s="63"/>
      <c r="N13">
        <f>K13*5000</f>
        <v>391.92172055420895</v>
      </c>
    </row>
    <row r="14" spans="2:14" x14ac:dyDescent="0.3">
      <c r="B14" s="40">
        <v>1</v>
      </c>
      <c r="C14" s="57">
        <f>4/300</f>
        <v>1.3333333333333334E-2</v>
      </c>
      <c r="D14" s="57">
        <f>1/4.5</f>
        <v>0.22222222222222221</v>
      </c>
      <c r="E14" s="39">
        <f>C13/D14</f>
        <v>7.4999999999999997E-2</v>
      </c>
      <c r="F14" s="39">
        <f>E14*F13</f>
        <v>7.4999999999999997E-2</v>
      </c>
      <c r="G14" s="65">
        <f t="shared" ref="G14:G18" si="5">F14/$F$19</f>
        <v>6.9463182387124692E-2</v>
      </c>
      <c r="H14" s="41">
        <v>0</v>
      </c>
      <c r="I14" s="35"/>
      <c r="J14" s="40" t="s">
        <v>78</v>
      </c>
      <c r="K14" s="69">
        <f>SUMPRODUCT(G13:G18,H13:H18)</f>
        <v>4.5601092725044284E-3</v>
      </c>
      <c r="L14" s="63"/>
      <c r="N14">
        <v>500</v>
      </c>
    </row>
    <row r="15" spans="2:14" x14ac:dyDescent="0.3">
      <c r="B15" s="40">
        <v>2</v>
      </c>
      <c r="C15" s="57">
        <f>3/300</f>
        <v>0.01</v>
      </c>
      <c r="D15" s="57">
        <f t="shared" ref="D15:D18" si="6">1/4.5</f>
        <v>0.22222222222222221</v>
      </c>
      <c r="E15" s="39">
        <f t="shared" ref="E15:E18" si="7">C14/D15</f>
        <v>6.0000000000000005E-2</v>
      </c>
      <c r="F15" s="39">
        <f t="shared" ref="F15:F18" si="8">E15*F14</f>
        <v>4.5000000000000005E-3</v>
      </c>
      <c r="G15" s="65">
        <f t="shared" si="5"/>
        <v>4.1677909432274824E-3</v>
      </c>
      <c r="H15" s="41">
        <v>1</v>
      </c>
      <c r="I15" s="35"/>
      <c r="J15" s="40" t="s">
        <v>79</v>
      </c>
      <c r="K15" s="69">
        <f>K13-K14</f>
        <v>7.382423483833736E-2</v>
      </c>
      <c r="L15" s="63"/>
      <c r="N15">
        <f>SUM(N13:N14)</f>
        <v>891.92172055420895</v>
      </c>
    </row>
    <row r="16" spans="2:14" x14ac:dyDescent="0.3">
      <c r="B16" s="80">
        <v>3</v>
      </c>
      <c r="C16" s="81">
        <f>2/300</f>
        <v>6.6666666666666671E-3</v>
      </c>
      <c r="D16" s="57">
        <f t="shared" si="6"/>
        <v>0.22222222222222221</v>
      </c>
      <c r="E16" s="39">
        <f t="shared" si="7"/>
        <v>4.5000000000000005E-2</v>
      </c>
      <c r="F16" s="39">
        <f t="shared" si="8"/>
        <v>2.0250000000000004E-4</v>
      </c>
      <c r="G16" s="65">
        <f t="shared" si="5"/>
        <v>1.8755059244523673E-4</v>
      </c>
      <c r="H16" s="82">
        <v>2</v>
      </c>
      <c r="I16" s="35"/>
      <c r="J16" s="40" t="s">
        <v>80</v>
      </c>
      <c r="K16" s="69">
        <f>SUMPRODUCT(G14:G18,D14:D18)</f>
        <v>1.6405385519630524E-2</v>
      </c>
      <c r="L16" s="63">
        <f>SUMPRODUCT(C13:C18,G13:G18)</f>
        <v>1.6405385519630528E-2</v>
      </c>
    </row>
    <row r="17" spans="2:14" x14ac:dyDescent="0.3">
      <c r="B17" s="80">
        <v>4</v>
      </c>
      <c r="C17" s="81">
        <f>1/300</f>
        <v>3.3333333333333335E-3</v>
      </c>
      <c r="D17" s="57">
        <f t="shared" si="6"/>
        <v>0.22222222222222221</v>
      </c>
      <c r="E17" s="39">
        <f t="shared" si="7"/>
        <v>3.0000000000000002E-2</v>
      </c>
      <c r="F17" s="39">
        <f t="shared" si="8"/>
        <v>6.075000000000002E-6</v>
      </c>
      <c r="G17" s="65">
        <f t="shared" si="5"/>
        <v>5.6265177733571026E-6</v>
      </c>
      <c r="H17" s="82">
        <v>3</v>
      </c>
      <c r="I17" s="35"/>
      <c r="J17" s="40" t="s">
        <v>81</v>
      </c>
      <c r="K17" s="69">
        <f>K13/K16</f>
        <v>4.777964164087936</v>
      </c>
      <c r="L17" s="63">
        <f>K17*60</f>
        <v>286.67784984527617</v>
      </c>
    </row>
    <row r="18" spans="2:14" ht="15" thickBot="1" x14ac:dyDescent="0.35">
      <c r="B18" s="53">
        <v>5</v>
      </c>
      <c r="C18" s="62"/>
      <c r="D18" s="57">
        <f t="shared" si="6"/>
        <v>0.22222222222222221</v>
      </c>
      <c r="E18" s="39">
        <f t="shared" si="7"/>
        <v>1.5000000000000001E-2</v>
      </c>
      <c r="F18" s="39">
        <f t="shared" si="8"/>
        <v>9.1125000000000043E-8</v>
      </c>
      <c r="G18" s="65">
        <f t="shared" si="5"/>
        <v>8.4397766600356555E-8</v>
      </c>
      <c r="H18" s="55">
        <v>4</v>
      </c>
      <c r="I18" s="35"/>
      <c r="J18" s="40" t="s">
        <v>82</v>
      </c>
      <c r="K18" s="69">
        <f>K14/K16</f>
        <v>0.27796416408793601</v>
      </c>
      <c r="L18" s="63">
        <f t="shared" ref="L18:L19" si="9">K18*60</f>
        <v>16.67784984527616</v>
      </c>
    </row>
    <row r="19" spans="2:14" ht="15" thickBot="1" x14ac:dyDescent="0.35">
      <c r="B19" s="35"/>
      <c r="C19" s="35"/>
      <c r="D19" s="35"/>
      <c r="E19" s="35"/>
      <c r="F19" s="35">
        <f>SUM(F13:F18)</f>
        <v>1.0797086661249999</v>
      </c>
      <c r="G19" s="70">
        <f>SUM(G13:G18)</f>
        <v>1</v>
      </c>
      <c r="H19" s="35"/>
      <c r="I19" s="35"/>
      <c r="J19" s="53" t="s">
        <v>83</v>
      </c>
      <c r="K19" s="74">
        <f>K17-K18</f>
        <v>4.5</v>
      </c>
      <c r="L19" s="63">
        <f t="shared" si="9"/>
        <v>270</v>
      </c>
    </row>
    <row r="20" spans="2:14" x14ac:dyDescent="0.3">
      <c r="B20" s="35"/>
      <c r="C20" s="35"/>
      <c r="D20" s="35"/>
      <c r="E20" s="35"/>
      <c r="F20" s="35"/>
      <c r="G20" s="70"/>
      <c r="H20" s="35"/>
      <c r="I20" s="35"/>
      <c r="J20" s="35"/>
      <c r="K20" s="35"/>
      <c r="L20" s="35"/>
    </row>
    <row r="21" spans="2:14" ht="15" thickBot="1" x14ac:dyDescent="0.35">
      <c r="B21" s="35"/>
      <c r="C21" s="35"/>
      <c r="D21" s="35"/>
      <c r="E21" s="35"/>
      <c r="F21" s="35"/>
      <c r="G21" s="70"/>
      <c r="H21" s="35"/>
      <c r="I21" s="35"/>
      <c r="J21" s="35"/>
      <c r="K21" s="35"/>
      <c r="L21" s="35"/>
    </row>
    <row r="22" spans="2:14" ht="15" thickBot="1" x14ac:dyDescent="0.35">
      <c r="B22" s="17" t="s">
        <v>41</v>
      </c>
      <c r="C22" s="18" t="s">
        <v>70</v>
      </c>
      <c r="D22" s="18" t="s">
        <v>72</v>
      </c>
      <c r="E22" s="18" t="s">
        <v>105</v>
      </c>
      <c r="F22" s="18" t="s">
        <v>106</v>
      </c>
      <c r="G22" s="64" t="s">
        <v>45</v>
      </c>
      <c r="H22" s="19" t="s">
        <v>86</v>
      </c>
      <c r="I22" s="35"/>
      <c r="J22" s="61" t="s">
        <v>38</v>
      </c>
      <c r="K22" s="68">
        <f>G23</f>
        <v>0.94237110231178778</v>
      </c>
      <c r="L22" s="63"/>
    </row>
    <row r="23" spans="2:14" ht="15" thickTop="1" x14ac:dyDescent="0.3">
      <c r="B23" s="42">
        <v>0</v>
      </c>
      <c r="C23" s="58">
        <f>5/300</f>
        <v>1.6666666666666666E-2</v>
      </c>
      <c r="D23" s="43"/>
      <c r="E23" s="43"/>
      <c r="F23" s="43">
        <v>1</v>
      </c>
      <c r="G23" s="65">
        <f>F23/$F$29</f>
        <v>0.94237110231178778</v>
      </c>
      <c r="H23" s="44">
        <v>0</v>
      </c>
      <c r="I23" s="35"/>
      <c r="J23" s="40" t="s">
        <v>76</v>
      </c>
      <c r="K23" s="69">
        <f>SUMPRODUCT(B23:B28,G23:G28)</f>
        <v>6.0380198153252004E-2</v>
      </c>
      <c r="L23" s="63"/>
      <c r="N23">
        <f>K23*5000</f>
        <v>301.90099076626001</v>
      </c>
    </row>
    <row r="24" spans="2:14" x14ac:dyDescent="0.3">
      <c r="B24" s="40">
        <v>1</v>
      </c>
      <c r="C24" s="57">
        <f>4/300</f>
        <v>1.3333333333333334E-2</v>
      </c>
      <c r="D24" s="39">
        <f>1/3.5</f>
        <v>0.2857142857142857</v>
      </c>
      <c r="E24" s="39">
        <f>C23/D24</f>
        <v>5.8333333333333334E-2</v>
      </c>
      <c r="F24" s="39">
        <f>E24*F23</f>
        <v>5.8333333333333334E-2</v>
      </c>
      <c r="G24" s="65">
        <f t="shared" ref="G24:G28" si="10">F24/$F$29</f>
        <v>5.4971647634854286E-2</v>
      </c>
      <c r="H24" s="41">
        <v>0</v>
      </c>
      <c r="I24" s="35"/>
      <c r="J24" s="40" t="s">
        <v>78</v>
      </c>
      <c r="K24" s="69">
        <f>SUMPRODUCT(G23:G28,H23:H28)</f>
        <v>2.7513004650399548E-3</v>
      </c>
      <c r="L24" s="63"/>
      <c r="N24">
        <v>750</v>
      </c>
    </row>
    <row r="25" spans="2:14" x14ac:dyDescent="0.3">
      <c r="B25" s="40">
        <v>2</v>
      </c>
      <c r="C25" s="57">
        <f>3/300</f>
        <v>0.01</v>
      </c>
      <c r="D25" s="39">
        <f t="shared" ref="D25:D28" si="11">1/3.5</f>
        <v>0.2857142857142857</v>
      </c>
      <c r="E25" s="39">
        <f t="shared" ref="E25:E28" si="12">C24/D25</f>
        <v>4.6666666666666669E-2</v>
      </c>
      <c r="F25" s="39">
        <f t="shared" ref="F25:F28" si="13">E25*F24</f>
        <v>2.7222222222222222E-3</v>
      </c>
      <c r="G25" s="65">
        <f t="shared" si="10"/>
        <v>2.5653435562932002E-3</v>
      </c>
      <c r="H25" s="41">
        <v>1</v>
      </c>
      <c r="I25" s="35"/>
      <c r="J25" s="40" t="s">
        <v>79</v>
      </c>
      <c r="K25" s="69">
        <f>K23-K24</f>
        <v>5.7628897688212048E-2</v>
      </c>
      <c r="L25" s="63"/>
      <c r="N25">
        <f>SUM(N23:N24)</f>
        <v>1051.9009907662601</v>
      </c>
    </row>
    <row r="26" spans="2:14" x14ac:dyDescent="0.3">
      <c r="B26" s="80">
        <v>3</v>
      </c>
      <c r="C26" s="81">
        <f>2/300</f>
        <v>6.6666666666666671E-3</v>
      </c>
      <c r="D26" s="39">
        <f t="shared" si="11"/>
        <v>0.2857142857142857</v>
      </c>
      <c r="E26" s="39">
        <f t="shared" si="12"/>
        <v>3.5000000000000003E-2</v>
      </c>
      <c r="F26" s="39">
        <f t="shared" si="13"/>
        <v>9.5277777777777787E-5</v>
      </c>
      <c r="G26" s="65">
        <f t="shared" si="10"/>
        <v>8.9787024470262011E-5</v>
      </c>
      <c r="H26" s="82">
        <v>2</v>
      </c>
      <c r="I26" s="35"/>
      <c r="J26" s="40" t="s">
        <v>80</v>
      </c>
      <c r="K26" s="69">
        <f>SUMPRODUCT(G24:G28,D24:D28)</f>
        <v>1.6465399339489154E-2</v>
      </c>
      <c r="L26" s="63">
        <f>SUMPRODUCT(C23:C28,G23:G28)</f>
        <v>1.6465399339489154E-2</v>
      </c>
    </row>
    <row r="27" spans="2:14" x14ac:dyDescent="0.3">
      <c r="B27" s="80">
        <v>4</v>
      </c>
      <c r="C27" s="81">
        <f>1/300</f>
        <v>3.3333333333333335E-3</v>
      </c>
      <c r="D27" s="39">
        <f t="shared" si="11"/>
        <v>0.2857142857142857</v>
      </c>
      <c r="E27" s="39">
        <f t="shared" si="12"/>
        <v>2.3333333333333334E-2</v>
      </c>
      <c r="F27" s="39">
        <f t="shared" si="13"/>
        <v>2.2231481481481483E-6</v>
      </c>
      <c r="G27" s="65">
        <f t="shared" si="10"/>
        <v>2.0950305709727801E-6</v>
      </c>
      <c r="H27" s="82">
        <v>3</v>
      </c>
      <c r="I27" s="35"/>
      <c r="J27" s="40" t="s">
        <v>81</v>
      </c>
      <c r="K27" s="69">
        <f>K23/K26</f>
        <v>3.6670958844248309</v>
      </c>
      <c r="L27" s="63">
        <f>K27*60</f>
        <v>220.02575306548985</v>
      </c>
    </row>
    <row r="28" spans="2:14" ht="15" thickBot="1" x14ac:dyDescent="0.35">
      <c r="B28" s="53">
        <v>5</v>
      </c>
      <c r="C28" s="62"/>
      <c r="D28" s="39">
        <f t="shared" si="11"/>
        <v>0.2857142857142857</v>
      </c>
      <c r="E28" s="39">
        <f t="shared" si="12"/>
        <v>1.1666666666666667E-2</v>
      </c>
      <c r="F28" s="39">
        <f t="shared" si="13"/>
        <v>2.593672839506173E-8</v>
      </c>
      <c r="G28" s="65">
        <f t="shared" si="10"/>
        <v>2.4442023328015771E-8</v>
      </c>
      <c r="H28" s="55">
        <v>4</v>
      </c>
      <c r="I28" s="35"/>
      <c r="J28" s="40" t="s">
        <v>82</v>
      </c>
      <c r="K28" s="69">
        <f>K24/K26</f>
        <v>0.16709588442483017</v>
      </c>
      <c r="L28" s="63">
        <f t="shared" ref="L28:L29" si="14">K28*60</f>
        <v>10.025753065489811</v>
      </c>
    </row>
    <row r="29" spans="2:14" ht="15" thickBot="1" x14ac:dyDescent="0.35">
      <c r="B29" s="35"/>
      <c r="C29" s="35"/>
      <c r="D29" s="35"/>
      <c r="E29" s="35"/>
      <c r="F29" s="35">
        <f>SUM(F23:F28)</f>
        <v>1.06115308241821</v>
      </c>
      <c r="G29" s="70">
        <f>SUM(G23:G28)</f>
        <v>0.99999999999999989</v>
      </c>
      <c r="H29" s="35"/>
      <c r="I29" s="35"/>
      <c r="J29" s="53" t="s">
        <v>83</v>
      </c>
      <c r="K29" s="55">
        <f>K27-K28</f>
        <v>3.5000000000000009</v>
      </c>
      <c r="L29" s="63">
        <f t="shared" si="14"/>
        <v>210.00000000000006</v>
      </c>
    </row>
    <row r="31" spans="2:14" x14ac:dyDescent="0.3">
      <c r="B31" t="s">
        <v>122</v>
      </c>
    </row>
    <row r="32" spans="2:14" x14ac:dyDescent="0.3">
      <c r="B32" t="s">
        <v>123</v>
      </c>
    </row>
    <row r="33" spans="2:4" x14ac:dyDescent="0.3">
      <c r="B33" s="1">
        <f>125 + K3*600</f>
        <v>211.41102936973158</v>
      </c>
      <c r="D33" t="s">
        <v>126</v>
      </c>
    </row>
    <row r="35" spans="2:4" x14ac:dyDescent="0.3">
      <c r="B35" t="s">
        <v>124</v>
      </c>
    </row>
    <row r="36" spans="2:4" x14ac:dyDescent="0.3">
      <c r="B36" t="s">
        <v>125</v>
      </c>
    </row>
    <row r="37" spans="2:4" x14ac:dyDescent="0.3">
      <c r="B37" s="1">
        <f>250+K23*600</f>
        <v>286.22811889195123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A6D6-3669-4806-BD56-241A8D8C3CBD}">
  <dimension ref="B2:L154"/>
  <sheetViews>
    <sheetView zoomScale="70" zoomScaleNormal="70" workbookViewId="0">
      <selection sqref="A1:XFD1048576"/>
    </sheetView>
  </sheetViews>
  <sheetFormatPr defaultColWidth="11.5546875" defaultRowHeight="14.4" x14ac:dyDescent="0.3"/>
  <cols>
    <col min="2" max="4" width="11.5546875" style="35"/>
    <col min="5" max="5" width="16.6640625" style="35" bestFit="1" customWidth="1"/>
    <col min="6" max="6" width="11.5546875" style="35"/>
    <col min="7" max="7" width="14.33203125" style="35" bestFit="1" customWidth="1"/>
    <col min="8" max="12" width="11.5546875" style="35"/>
  </cols>
  <sheetData>
    <row r="2" spans="2:12" x14ac:dyDescent="0.3">
      <c r="B2" s="38" t="s">
        <v>41</v>
      </c>
      <c r="C2" s="38" t="s">
        <v>1</v>
      </c>
      <c r="D2" s="38" t="s">
        <v>42</v>
      </c>
      <c r="E2" s="38" t="s">
        <v>84</v>
      </c>
      <c r="F2" s="38" t="s">
        <v>44</v>
      </c>
      <c r="G2" s="38" t="s">
        <v>85</v>
      </c>
      <c r="H2" s="38" t="s">
        <v>86</v>
      </c>
    </row>
    <row r="3" spans="2:12" x14ac:dyDescent="0.3">
      <c r="B3" s="35">
        <v>0</v>
      </c>
      <c r="C3" s="35">
        <f>50/4</f>
        <v>12.5</v>
      </c>
      <c r="D3" s="35">
        <v>0</v>
      </c>
      <c r="F3" s="35">
        <v>1</v>
      </c>
      <c r="G3" s="35">
        <f>F3/$F$154</f>
        <v>0.16666666666685084</v>
      </c>
      <c r="H3" s="35">
        <v>0</v>
      </c>
      <c r="J3" s="35" t="s">
        <v>77</v>
      </c>
    </row>
    <row r="4" spans="2:12" x14ac:dyDescent="0.3">
      <c r="B4" s="35">
        <v>1</v>
      </c>
      <c r="C4" s="35">
        <f t="shared" ref="C4:C67" si="0">50/4</f>
        <v>12.5</v>
      </c>
      <c r="D4" s="35">
        <v>15</v>
      </c>
      <c r="E4" s="35">
        <f>C3/D4</f>
        <v>0.83333333333333337</v>
      </c>
      <c r="F4" s="35">
        <f>E4*F3</f>
        <v>0.83333333333333337</v>
      </c>
      <c r="G4" s="35">
        <f t="shared" ref="G4:G67" si="1">F4/$F$154</f>
        <v>0.13888888888904238</v>
      </c>
      <c r="H4" s="35">
        <v>0</v>
      </c>
      <c r="J4" s="35" t="s">
        <v>38</v>
      </c>
      <c r="K4" s="35">
        <f>G3</f>
        <v>0.16666666666685084</v>
      </c>
    </row>
    <row r="5" spans="2:12" x14ac:dyDescent="0.3">
      <c r="B5" s="35">
        <v>2</v>
      </c>
      <c r="C5" s="35">
        <f t="shared" si="0"/>
        <v>12.5</v>
      </c>
      <c r="D5" s="35">
        <v>15</v>
      </c>
      <c r="E5" s="35">
        <f t="shared" ref="E5:E68" si="2">C4/D5</f>
        <v>0.83333333333333337</v>
      </c>
      <c r="F5" s="35">
        <f t="shared" ref="F5:F68" si="3">E5*F4</f>
        <v>0.69444444444444453</v>
      </c>
      <c r="G5" s="35">
        <f t="shared" si="1"/>
        <v>0.11574074074086865</v>
      </c>
      <c r="H5" s="35">
        <v>1</v>
      </c>
      <c r="J5" s="35" t="s">
        <v>76</v>
      </c>
      <c r="K5" s="35">
        <f>SUMPRODUCT(B3:B153,G3:G153)</f>
        <v>4.9999999998330376</v>
      </c>
    </row>
    <row r="6" spans="2:12" x14ac:dyDescent="0.3">
      <c r="B6" s="35">
        <v>3</v>
      </c>
      <c r="C6" s="35">
        <f t="shared" si="0"/>
        <v>12.5</v>
      </c>
      <c r="D6" s="35">
        <v>15</v>
      </c>
      <c r="E6" s="35">
        <f t="shared" si="2"/>
        <v>0.83333333333333337</v>
      </c>
      <c r="F6" s="35">
        <f t="shared" si="3"/>
        <v>0.57870370370370383</v>
      </c>
      <c r="G6" s="35">
        <f t="shared" si="1"/>
        <v>9.6450617284057225E-2</v>
      </c>
      <c r="H6" s="35">
        <v>2</v>
      </c>
      <c r="J6" s="35" t="s">
        <v>78</v>
      </c>
      <c r="K6" s="35">
        <f>SUMPRODUCT(G3:G153,H3:H153)</f>
        <v>4.1666666664998893</v>
      </c>
    </row>
    <row r="7" spans="2:12" x14ac:dyDescent="0.3">
      <c r="B7" s="35">
        <v>4</v>
      </c>
      <c r="C7" s="35">
        <f t="shared" si="0"/>
        <v>12.5</v>
      </c>
      <c r="D7" s="35">
        <v>15</v>
      </c>
      <c r="E7" s="35">
        <f t="shared" si="2"/>
        <v>0.83333333333333337</v>
      </c>
      <c r="F7" s="35">
        <f t="shared" si="3"/>
        <v>0.48225308641975323</v>
      </c>
      <c r="G7" s="35">
        <f t="shared" si="1"/>
        <v>8.0375514403381018E-2</v>
      </c>
      <c r="H7" s="35">
        <v>3</v>
      </c>
      <c r="J7" s="35" t="s">
        <v>79</v>
      </c>
      <c r="K7" s="35">
        <f>K5-K6</f>
        <v>0.8333333333331483</v>
      </c>
    </row>
    <row r="8" spans="2:12" x14ac:dyDescent="0.3">
      <c r="B8" s="35">
        <v>5</v>
      </c>
      <c r="C8" s="35">
        <f t="shared" si="0"/>
        <v>12.5</v>
      </c>
      <c r="D8" s="35">
        <v>15</v>
      </c>
      <c r="E8" s="35">
        <f t="shared" si="2"/>
        <v>0.83333333333333337</v>
      </c>
      <c r="F8" s="35">
        <f t="shared" si="3"/>
        <v>0.40187757201646102</v>
      </c>
      <c r="G8" s="35">
        <f t="shared" si="1"/>
        <v>6.6979595336150846E-2</v>
      </c>
      <c r="H8" s="35">
        <v>4</v>
      </c>
      <c r="J8" s="35" t="s">
        <v>80</v>
      </c>
      <c r="K8" s="35">
        <f>SUMPRODUCT(G4:G153,D4:D153)</f>
        <v>12.499999999997232</v>
      </c>
      <c r="L8" s="35">
        <f>SUMPRODUCT(C3:C152,G3:G152)</f>
        <v>12.499999999997232</v>
      </c>
    </row>
    <row r="9" spans="2:12" x14ac:dyDescent="0.3">
      <c r="B9" s="35">
        <v>6</v>
      </c>
      <c r="C9" s="35">
        <f t="shared" si="0"/>
        <v>12.5</v>
      </c>
      <c r="D9" s="35">
        <v>15</v>
      </c>
      <c r="E9" s="35">
        <f t="shared" si="2"/>
        <v>0.83333333333333337</v>
      </c>
      <c r="F9" s="35">
        <f t="shared" si="3"/>
        <v>0.33489797668038418</v>
      </c>
      <c r="G9" s="35">
        <f t="shared" si="1"/>
        <v>5.5816329446792379E-2</v>
      </c>
      <c r="H9" s="35">
        <v>5</v>
      </c>
      <c r="J9" s="35" t="s">
        <v>81</v>
      </c>
      <c r="K9" s="35">
        <f>K5/K8*60</f>
        <v>23.999999999203894</v>
      </c>
    </row>
    <row r="10" spans="2:12" x14ac:dyDescent="0.3">
      <c r="B10" s="35">
        <v>7</v>
      </c>
      <c r="C10" s="35">
        <f t="shared" si="0"/>
        <v>12.5</v>
      </c>
      <c r="D10" s="35">
        <v>15</v>
      </c>
      <c r="E10" s="35">
        <f t="shared" si="2"/>
        <v>0.83333333333333337</v>
      </c>
      <c r="F10" s="35">
        <f t="shared" si="3"/>
        <v>0.27908164723365347</v>
      </c>
      <c r="G10" s="35">
        <f t="shared" si="1"/>
        <v>4.651360787232698E-2</v>
      </c>
      <c r="H10" s="35">
        <v>6</v>
      </c>
      <c r="J10" s="35" t="s">
        <v>82</v>
      </c>
      <c r="K10" s="35">
        <f>K6/K8*60</f>
        <v>19.999999999203897</v>
      </c>
    </row>
    <row r="11" spans="2:12" x14ac:dyDescent="0.3">
      <c r="B11" s="35">
        <v>8</v>
      </c>
      <c r="C11" s="35">
        <f t="shared" si="0"/>
        <v>12.5</v>
      </c>
      <c r="D11" s="35">
        <v>15</v>
      </c>
      <c r="E11" s="35">
        <f t="shared" si="2"/>
        <v>0.83333333333333337</v>
      </c>
      <c r="F11" s="35">
        <f t="shared" si="3"/>
        <v>0.2325680393613779</v>
      </c>
      <c r="G11" s="35">
        <f t="shared" si="1"/>
        <v>3.876133989360582E-2</v>
      </c>
      <c r="H11" s="35">
        <v>7</v>
      </c>
      <c r="J11" s="35" t="s">
        <v>83</v>
      </c>
      <c r="K11" s="35">
        <f>K9-K10</f>
        <v>3.9999999999999964</v>
      </c>
    </row>
    <row r="12" spans="2:12" x14ac:dyDescent="0.3">
      <c r="B12" s="35">
        <v>9</v>
      </c>
      <c r="C12" s="35">
        <f t="shared" si="0"/>
        <v>12.5</v>
      </c>
      <c r="D12" s="35">
        <v>15</v>
      </c>
      <c r="E12" s="35">
        <f t="shared" si="2"/>
        <v>0.83333333333333337</v>
      </c>
      <c r="F12" s="35">
        <f t="shared" si="3"/>
        <v>0.19380669946781492</v>
      </c>
      <c r="G12" s="35">
        <f t="shared" si="1"/>
        <v>3.230111657800485E-2</v>
      </c>
      <c r="H12" s="35">
        <v>8</v>
      </c>
    </row>
    <row r="13" spans="2:12" x14ac:dyDescent="0.3">
      <c r="B13" s="35">
        <v>10</v>
      </c>
      <c r="C13" s="35">
        <f t="shared" si="0"/>
        <v>12.5</v>
      </c>
      <c r="D13" s="35">
        <v>15</v>
      </c>
      <c r="E13" s="35">
        <f t="shared" si="2"/>
        <v>0.83333333333333337</v>
      </c>
      <c r="F13" s="35">
        <f t="shared" si="3"/>
        <v>0.16150558288984579</v>
      </c>
      <c r="G13" s="35">
        <f t="shared" si="1"/>
        <v>2.6917597148337375E-2</v>
      </c>
      <c r="H13" s="35">
        <v>9</v>
      </c>
    </row>
    <row r="14" spans="2:12" x14ac:dyDescent="0.3">
      <c r="B14" s="35">
        <v>11</v>
      </c>
      <c r="C14" s="35">
        <f t="shared" si="0"/>
        <v>12.5</v>
      </c>
      <c r="D14" s="35">
        <v>15</v>
      </c>
      <c r="E14" s="35">
        <f t="shared" si="2"/>
        <v>0.83333333333333337</v>
      </c>
      <c r="F14" s="35">
        <f t="shared" si="3"/>
        <v>0.13458798574153816</v>
      </c>
      <c r="G14" s="35">
        <f t="shared" si="1"/>
        <v>2.2431330956947815E-2</v>
      </c>
      <c r="H14" s="35">
        <v>10</v>
      </c>
    </row>
    <row r="15" spans="2:12" x14ac:dyDescent="0.3">
      <c r="B15" s="35">
        <v>12</v>
      </c>
      <c r="C15" s="35">
        <f t="shared" si="0"/>
        <v>12.5</v>
      </c>
      <c r="D15" s="35">
        <v>15</v>
      </c>
      <c r="E15" s="35">
        <f t="shared" si="2"/>
        <v>0.83333333333333337</v>
      </c>
      <c r="F15" s="35">
        <f t="shared" si="3"/>
        <v>0.11215665478461513</v>
      </c>
      <c r="G15" s="35">
        <f t="shared" si="1"/>
        <v>1.8692775797456512E-2</v>
      </c>
      <c r="H15" s="35">
        <v>11</v>
      </c>
    </row>
    <row r="16" spans="2:12" x14ac:dyDescent="0.3">
      <c r="B16" s="35">
        <v>13</v>
      </c>
      <c r="C16" s="35">
        <f t="shared" si="0"/>
        <v>12.5</v>
      </c>
      <c r="D16" s="35">
        <v>15</v>
      </c>
      <c r="E16" s="35">
        <f t="shared" si="2"/>
        <v>0.83333333333333337</v>
      </c>
      <c r="F16" s="35">
        <f t="shared" si="3"/>
        <v>9.3463878987179283E-2</v>
      </c>
      <c r="G16" s="35">
        <f t="shared" si="1"/>
        <v>1.5577313164547094E-2</v>
      </c>
      <c r="H16" s="35">
        <v>12</v>
      </c>
    </row>
    <row r="17" spans="2:8" x14ac:dyDescent="0.3">
      <c r="B17" s="35">
        <v>14</v>
      </c>
      <c r="C17" s="35">
        <f t="shared" si="0"/>
        <v>12.5</v>
      </c>
      <c r="D17" s="35">
        <v>15</v>
      </c>
      <c r="E17" s="35">
        <f t="shared" si="2"/>
        <v>0.83333333333333337</v>
      </c>
      <c r="F17" s="35">
        <f t="shared" si="3"/>
        <v>7.7886565822649412E-2</v>
      </c>
      <c r="G17" s="35">
        <f t="shared" si="1"/>
        <v>1.2981094303789246E-2</v>
      </c>
      <c r="H17" s="35">
        <v>13</v>
      </c>
    </row>
    <row r="18" spans="2:8" x14ac:dyDescent="0.3">
      <c r="B18" s="35">
        <v>15</v>
      </c>
      <c r="C18" s="35">
        <f t="shared" si="0"/>
        <v>12.5</v>
      </c>
      <c r="D18" s="35">
        <v>15</v>
      </c>
      <c r="E18" s="35">
        <f t="shared" si="2"/>
        <v>0.83333333333333337</v>
      </c>
      <c r="F18" s="35">
        <f t="shared" si="3"/>
        <v>6.4905471518874519E-2</v>
      </c>
      <c r="G18" s="35">
        <f t="shared" si="1"/>
        <v>1.0817578586491041E-2</v>
      </c>
      <c r="H18" s="35">
        <v>14</v>
      </c>
    </row>
    <row r="19" spans="2:8" x14ac:dyDescent="0.3">
      <c r="B19" s="35">
        <v>16</v>
      </c>
      <c r="C19" s="35">
        <f t="shared" si="0"/>
        <v>12.5</v>
      </c>
      <c r="D19" s="35">
        <v>15</v>
      </c>
      <c r="E19" s="35">
        <f t="shared" si="2"/>
        <v>0.83333333333333337</v>
      </c>
      <c r="F19" s="35">
        <f t="shared" si="3"/>
        <v>5.4087892932395437E-2</v>
      </c>
      <c r="G19" s="35">
        <f t="shared" si="1"/>
        <v>9.0146488220758676E-3</v>
      </c>
      <c r="H19" s="35">
        <v>15</v>
      </c>
    </row>
    <row r="20" spans="2:8" x14ac:dyDescent="0.3">
      <c r="B20" s="35">
        <v>17</v>
      </c>
      <c r="C20" s="35">
        <f t="shared" si="0"/>
        <v>12.5</v>
      </c>
      <c r="D20" s="35">
        <v>15</v>
      </c>
      <c r="E20" s="35">
        <f t="shared" si="2"/>
        <v>0.83333333333333337</v>
      </c>
      <c r="F20" s="35">
        <f t="shared" si="3"/>
        <v>4.5073244110329536E-2</v>
      </c>
      <c r="G20" s="35">
        <f t="shared" si="1"/>
        <v>7.5122073517298908E-3</v>
      </c>
      <c r="H20" s="35">
        <v>16</v>
      </c>
    </row>
    <row r="21" spans="2:8" x14ac:dyDescent="0.3">
      <c r="B21" s="35">
        <v>18</v>
      </c>
      <c r="C21" s="35">
        <f t="shared" si="0"/>
        <v>12.5</v>
      </c>
      <c r="D21" s="35">
        <v>15</v>
      </c>
      <c r="E21" s="35">
        <f t="shared" si="2"/>
        <v>0.83333333333333337</v>
      </c>
      <c r="F21" s="35">
        <f t="shared" si="3"/>
        <v>3.7561036758607946E-2</v>
      </c>
      <c r="G21" s="35">
        <f t="shared" si="1"/>
        <v>6.2601727931082419E-3</v>
      </c>
      <c r="H21" s="35">
        <v>17</v>
      </c>
    </row>
    <row r="22" spans="2:8" x14ac:dyDescent="0.3">
      <c r="B22" s="35">
        <v>19</v>
      </c>
      <c r="C22" s="35">
        <f t="shared" si="0"/>
        <v>12.5</v>
      </c>
      <c r="D22" s="35">
        <v>15</v>
      </c>
      <c r="E22" s="35">
        <f t="shared" si="2"/>
        <v>0.83333333333333337</v>
      </c>
      <c r="F22" s="35">
        <f t="shared" si="3"/>
        <v>3.1300863965506624E-2</v>
      </c>
      <c r="G22" s="35">
        <f t="shared" si="1"/>
        <v>5.2168106609235352E-3</v>
      </c>
      <c r="H22" s="35">
        <v>18</v>
      </c>
    </row>
    <row r="23" spans="2:8" x14ac:dyDescent="0.3">
      <c r="B23" s="35">
        <v>20</v>
      </c>
      <c r="C23" s="35">
        <f t="shared" si="0"/>
        <v>12.5</v>
      </c>
      <c r="D23" s="35">
        <v>15</v>
      </c>
      <c r="E23" s="35">
        <f t="shared" si="2"/>
        <v>0.83333333333333337</v>
      </c>
      <c r="F23" s="35">
        <f t="shared" si="3"/>
        <v>2.6084053304588854E-2</v>
      </c>
      <c r="G23" s="35">
        <f t="shared" si="1"/>
        <v>4.3473422174362796E-3</v>
      </c>
      <c r="H23" s="35">
        <v>19</v>
      </c>
    </row>
    <row r="24" spans="2:8" x14ac:dyDescent="0.3">
      <c r="B24" s="35">
        <v>21</v>
      </c>
      <c r="C24" s="35">
        <f t="shared" si="0"/>
        <v>12.5</v>
      </c>
      <c r="D24" s="35">
        <v>15</v>
      </c>
      <c r="E24" s="35">
        <f t="shared" si="2"/>
        <v>0.83333333333333337</v>
      </c>
      <c r="F24" s="35">
        <f t="shared" si="3"/>
        <v>2.1736711087157377E-2</v>
      </c>
      <c r="G24" s="35">
        <f t="shared" si="1"/>
        <v>3.6227851811968994E-3</v>
      </c>
      <c r="H24" s="35">
        <v>20</v>
      </c>
    </row>
    <row r="25" spans="2:8" x14ac:dyDescent="0.3">
      <c r="B25" s="35">
        <v>22</v>
      </c>
      <c r="C25" s="35">
        <f t="shared" si="0"/>
        <v>12.5</v>
      </c>
      <c r="D25" s="35">
        <v>15</v>
      </c>
      <c r="E25" s="35">
        <f t="shared" si="2"/>
        <v>0.83333333333333337</v>
      </c>
      <c r="F25" s="35">
        <f t="shared" si="3"/>
        <v>1.8113925905964483E-2</v>
      </c>
      <c r="G25" s="35">
        <f t="shared" si="1"/>
        <v>3.0189876509974169E-3</v>
      </c>
      <c r="H25" s="35">
        <v>21</v>
      </c>
    </row>
    <row r="26" spans="2:8" x14ac:dyDescent="0.3">
      <c r="B26" s="35">
        <v>23</v>
      </c>
      <c r="C26" s="35">
        <f t="shared" si="0"/>
        <v>12.5</v>
      </c>
      <c r="D26" s="35">
        <v>15</v>
      </c>
      <c r="E26" s="35">
        <f t="shared" si="2"/>
        <v>0.83333333333333337</v>
      </c>
      <c r="F26" s="35">
        <f t="shared" si="3"/>
        <v>1.5094938254970403E-2</v>
      </c>
      <c r="G26" s="35">
        <f t="shared" si="1"/>
        <v>2.5158230424978472E-3</v>
      </c>
      <c r="H26" s="35">
        <v>22</v>
      </c>
    </row>
    <row r="27" spans="2:8" x14ac:dyDescent="0.3">
      <c r="B27" s="35">
        <v>24</v>
      </c>
      <c r="C27" s="35">
        <f t="shared" si="0"/>
        <v>12.5</v>
      </c>
      <c r="D27" s="35">
        <v>15</v>
      </c>
      <c r="E27" s="35">
        <f t="shared" si="2"/>
        <v>0.83333333333333337</v>
      </c>
      <c r="F27" s="35">
        <f t="shared" si="3"/>
        <v>1.2579115212475336E-2</v>
      </c>
      <c r="G27" s="35">
        <f t="shared" si="1"/>
        <v>2.0965192020815392E-3</v>
      </c>
      <c r="H27" s="35">
        <v>23</v>
      </c>
    </row>
    <row r="28" spans="2:8" x14ac:dyDescent="0.3">
      <c r="B28" s="35">
        <v>25</v>
      </c>
      <c r="C28" s="35">
        <f t="shared" si="0"/>
        <v>12.5</v>
      </c>
      <c r="D28" s="35">
        <v>15</v>
      </c>
      <c r="E28" s="35">
        <f t="shared" si="2"/>
        <v>0.83333333333333337</v>
      </c>
      <c r="F28" s="35">
        <f t="shared" si="3"/>
        <v>1.0482596010396113E-2</v>
      </c>
      <c r="G28" s="35">
        <f t="shared" si="1"/>
        <v>1.7470993350679495E-3</v>
      </c>
      <c r="H28" s="35">
        <v>24</v>
      </c>
    </row>
    <row r="29" spans="2:8" x14ac:dyDescent="0.3">
      <c r="B29" s="35">
        <v>26</v>
      </c>
      <c r="C29" s="35">
        <f t="shared" si="0"/>
        <v>12.5</v>
      </c>
      <c r="D29" s="35">
        <v>15</v>
      </c>
      <c r="E29" s="35">
        <f t="shared" si="2"/>
        <v>0.83333333333333337</v>
      </c>
      <c r="F29" s="35">
        <f t="shared" si="3"/>
        <v>8.7354966753300945E-3</v>
      </c>
      <c r="G29" s="35">
        <f t="shared" si="1"/>
        <v>1.4559161125566246E-3</v>
      </c>
      <c r="H29" s="35">
        <v>25</v>
      </c>
    </row>
    <row r="30" spans="2:8" x14ac:dyDescent="0.3">
      <c r="B30" s="35">
        <v>27</v>
      </c>
      <c r="C30" s="35">
        <f t="shared" si="0"/>
        <v>12.5</v>
      </c>
      <c r="D30" s="35">
        <v>15</v>
      </c>
      <c r="E30" s="35">
        <f t="shared" si="2"/>
        <v>0.83333333333333337</v>
      </c>
      <c r="F30" s="35">
        <f t="shared" si="3"/>
        <v>7.279580562775079E-3</v>
      </c>
      <c r="G30" s="35">
        <f t="shared" si="1"/>
        <v>1.2132634271305206E-3</v>
      </c>
      <c r="H30" s="35">
        <v>26</v>
      </c>
    </row>
    <row r="31" spans="2:8" x14ac:dyDescent="0.3">
      <c r="B31" s="35">
        <v>28</v>
      </c>
      <c r="C31" s="35">
        <f t="shared" si="0"/>
        <v>12.5</v>
      </c>
      <c r="D31" s="35">
        <v>15</v>
      </c>
      <c r="E31" s="35">
        <f t="shared" si="2"/>
        <v>0.83333333333333337</v>
      </c>
      <c r="F31" s="35">
        <f t="shared" si="3"/>
        <v>6.0663171356458998E-3</v>
      </c>
      <c r="G31" s="35">
        <f t="shared" si="1"/>
        <v>1.0110528559421005E-3</v>
      </c>
      <c r="H31" s="35">
        <v>27</v>
      </c>
    </row>
    <row r="32" spans="2:8" x14ac:dyDescent="0.3">
      <c r="B32" s="35">
        <v>29</v>
      </c>
      <c r="C32" s="35">
        <f t="shared" si="0"/>
        <v>12.5</v>
      </c>
      <c r="D32" s="35">
        <v>15</v>
      </c>
      <c r="E32" s="35">
        <f t="shared" si="2"/>
        <v>0.83333333333333337</v>
      </c>
      <c r="F32" s="35">
        <f t="shared" si="3"/>
        <v>5.0552642797049166E-3</v>
      </c>
      <c r="G32" s="35">
        <f t="shared" si="1"/>
        <v>8.4254404661841711E-4</v>
      </c>
      <c r="H32" s="35">
        <v>28</v>
      </c>
    </row>
    <row r="33" spans="2:8" x14ac:dyDescent="0.3">
      <c r="B33" s="35">
        <v>30</v>
      </c>
      <c r="C33" s="35">
        <f t="shared" si="0"/>
        <v>12.5</v>
      </c>
      <c r="D33" s="35">
        <v>15</v>
      </c>
      <c r="E33" s="35">
        <f t="shared" si="2"/>
        <v>0.83333333333333337</v>
      </c>
      <c r="F33" s="35">
        <f t="shared" si="3"/>
        <v>4.212720233087431E-3</v>
      </c>
      <c r="G33" s="35">
        <f t="shared" si="1"/>
        <v>7.0212003884868098E-4</v>
      </c>
      <c r="H33" s="35">
        <v>29</v>
      </c>
    </row>
    <row r="34" spans="2:8" x14ac:dyDescent="0.3">
      <c r="B34" s="35">
        <v>31</v>
      </c>
      <c r="C34" s="35">
        <f t="shared" si="0"/>
        <v>12.5</v>
      </c>
      <c r="D34" s="35">
        <v>15</v>
      </c>
      <c r="E34" s="35">
        <f t="shared" si="2"/>
        <v>0.83333333333333337</v>
      </c>
      <c r="F34" s="35">
        <f t="shared" si="3"/>
        <v>3.5106001942395259E-3</v>
      </c>
      <c r="G34" s="35">
        <f t="shared" si="1"/>
        <v>5.8510003237390083E-4</v>
      </c>
      <c r="H34" s="35">
        <v>30</v>
      </c>
    </row>
    <row r="35" spans="2:8" x14ac:dyDescent="0.3">
      <c r="B35" s="35">
        <v>32</v>
      </c>
      <c r="C35" s="35">
        <f t="shared" si="0"/>
        <v>12.5</v>
      </c>
      <c r="D35" s="35">
        <v>15</v>
      </c>
      <c r="E35" s="35">
        <f t="shared" si="2"/>
        <v>0.83333333333333337</v>
      </c>
      <c r="F35" s="35">
        <f t="shared" si="3"/>
        <v>2.9255001618662718E-3</v>
      </c>
      <c r="G35" s="35">
        <f t="shared" si="1"/>
        <v>4.875833603115841E-4</v>
      </c>
      <c r="H35" s="35">
        <v>31</v>
      </c>
    </row>
    <row r="36" spans="2:8" x14ac:dyDescent="0.3">
      <c r="B36" s="35">
        <v>33</v>
      </c>
      <c r="C36" s="35">
        <f t="shared" si="0"/>
        <v>12.5</v>
      </c>
      <c r="D36" s="35">
        <v>15</v>
      </c>
      <c r="E36" s="35">
        <f t="shared" si="2"/>
        <v>0.83333333333333337</v>
      </c>
      <c r="F36" s="35">
        <f t="shared" si="3"/>
        <v>2.4379168015552267E-3</v>
      </c>
      <c r="G36" s="35">
        <f t="shared" si="1"/>
        <v>4.0631946692632013E-4</v>
      </c>
      <c r="H36" s="35">
        <v>32</v>
      </c>
    </row>
    <row r="37" spans="2:8" x14ac:dyDescent="0.3">
      <c r="B37" s="35">
        <v>34</v>
      </c>
      <c r="C37" s="35">
        <f t="shared" si="0"/>
        <v>12.5</v>
      </c>
      <c r="D37" s="35">
        <v>15</v>
      </c>
      <c r="E37" s="35">
        <f t="shared" si="2"/>
        <v>0.83333333333333337</v>
      </c>
      <c r="F37" s="35">
        <f t="shared" si="3"/>
        <v>2.0315973346293559E-3</v>
      </c>
      <c r="G37" s="35">
        <f t="shared" si="1"/>
        <v>3.3859955577193349E-4</v>
      </c>
      <c r="H37" s="35">
        <v>33</v>
      </c>
    </row>
    <row r="38" spans="2:8" x14ac:dyDescent="0.3">
      <c r="B38" s="35">
        <v>35</v>
      </c>
      <c r="C38" s="35">
        <f t="shared" si="0"/>
        <v>12.5</v>
      </c>
      <c r="D38" s="35">
        <v>15</v>
      </c>
      <c r="E38" s="35">
        <f t="shared" si="2"/>
        <v>0.83333333333333337</v>
      </c>
      <c r="F38" s="35">
        <f t="shared" si="3"/>
        <v>1.6929977788577967E-3</v>
      </c>
      <c r="G38" s="35">
        <f t="shared" si="1"/>
        <v>2.8216629647661125E-4</v>
      </c>
      <c r="H38" s="35">
        <v>34</v>
      </c>
    </row>
    <row r="39" spans="2:8" x14ac:dyDescent="0.3">
      <c r="B39" s="35">
        <v>36</v>
      </c>
      <c r="C39" s="35">
        <f t="shared" si="0"/>
        <v>12.5</v>
      </c>
      <c r="D39" s="35">
        <v>15</v>
      </c>
      <c r="E39" s="35">
        <f t="shared" si="2"/>
        <v>0.83333333333333337</v>
      </c>
      <c r="F39" s="35">
        <f t="shared" si="3"/>
        <v>1.4108314823814974E-3</v>
      </c>
      <c r="G39" s="35">
        <f t="shared" si="1"/>
        <v>2.3513858039717606E-4</v>
      </c>
      <c r="H39" s="35">
        <v>35</v>
      </c>
    </row>
    <row r="40" spans="2:8" x14ac:dyDescent="0.3">
      <c r="B40" s="35">
        <v>37</v>
      </c>
      <c r="C40" s="35">
        <f t="shared" si="0"/>
        <v>12.5</v>
      </c>
      <c r="D40" s="35">
        <v>15</v>
      </c>
      <c r="E40" s="35">
        <f t="shared" si="2"/>
        <v>0.83333333333333337</v>
      </c>
      <c r="F40" s="35">
        <f t="shared" si="3"/>
        <v>1.1756929019845811E-3</v>
      </c>
      <c r="G40" s="35">
        <f t="shared" si="1"/>
        <v>1.9594881699764672E-4</v>
      </c>
      <c r="H40" s="35">
        <v>36</v>
      </c>
    </row>
    <row r="41" spans="2:8" x14ac:dyDescent="0.3">
      <c r="B41" s="35">
        <v>38</v>
      </c>
      <c r="C41" s="35">
        <f t="shared" si="0"/>
        <v>12.5</v>
      </c>
      <c r="D41" s="35">
        <v>15</v>
      </c>
      <c r="E41" s="35">
        <f t="shared" si="2"/>
        <v>0.83333333333333337</v>
      </c>
      <c r="F41" s="35">
        <f t="shared" si="3"/>
        <v>9.7974408498715105E-4</v>
      </c>
      <c r="G41" s="35">
        <f t="shared" si="1"/>
        <v>1.6329068083137228E-4</v>
      </c>
      <c r="H41" s="35">
        <v>37</v>
      </c>
    </row>
    <row r="42" spans="2:8" x14ac:dyDescent="0.3">
      <c r="B42" s="35">
        <v>39</v>
      </c>
      <c r="C42" s="35">
        <f t="shared" si="0"/>
        <v>12.5</v>
      </c>
      <c r="D42" s="35">
        <v>15</v>
      </c>
      <c r="E42" s="35">
        <f t="shared" si="2"/>
        <v>0.83333333333333337</v>
      </c>
      <c r="F42" s="35">
        <f t="shared" si="3"/>
        <v>8.1645340415595921E-4</v>
      </c>
      <c r="G42" s="35">
        <f t="shared" si="1"/>
        <v>1.3607556735947691E-4</v>
      </c>
      <c r="H42" s="35">
        <v>38</v>
      </c>
    </row>
    <row r="43" spans="2:8" x14ac:dyDescent="0.3">
      <c r="B43" s="35">
        <v>40</v>
      </c>
      <c r="C43" s="35">
        <f t="shared" si="0"/>
        <v>12.5</v>
      </c>
      <c r="D43" s="35">
        <v>15</v>
      </c>
      <c r="E43" s="35">
        <f t="shared" si="2"/>
        <v>0.83333333333333337</v>
      </c>
      <c r="F43" s="35">
        <f t="shared" si="3"/>
        <v>6.8037783679663266E-4</v>
      </c>
      <c r="G43" s="35">
        <f t="shared" si="1"/>
        <v>1.1339630613289742E-4</v>
      </c>
      <c r="H43" s="35">
        <v>39</v>
      </c>
    </row>
    <row r="44" spans="2:8" x14ac:dyDescent="0.3">
      <c r="B44" s="35">
        <v>41</v>
      </c>
      <c r="C44" s="35">
        <f t="shared" si="0"/>
        <v>12.5</v>
      </c>
      <c r="D44" s="35">
        <v>15</v>
      </c>
      <c r="E44" s="35">
        <f t="shared" si="2"/>
        <v>0.83333333333333337</v>
      </c>
      <c r="F44" s="35">
        <f t="shared" si="3"/>
        <v>5.6698153066386055E-4</v>
      </c>
      <c r="G44" s="35">
        <f t="shared" si="1"/>
        <v>9.4496921777414514E-5</v>
      </c>
      <c r="H44" s="35">
        <v>40</v>
      </c>
    </row>
    <row r="45" spans="2:8" x14ac:dyDescent="0.3">
      <c r="B45" s="35">
        <v>42</v>
      </c>
      <c r="C45" s="35">
        <f t="shared" si="0"/>
        <v>12.5</v>
      </c>
      <c r="D45" s="35">
        <v>15</v>
      </c>
      <c r="E45" s="35">
        <f t="shared" si="2"/>
        <v>0.83333333333333337</v>
      </c>
      <c r="F45" s="35">
        <f t="shared" si="3"/>
        <v>4.7248460888655046E-4</v>
      </c>
      <c r="G45" s="35">
        <f t="shared" si="1"/>
        <v>7.8747434814512097E-5</v>
      </c>
      <c r="H45" s="35">
        <v>41</v>
      </c>
    </row>
    <row r="46" spans="2:8" x14ac:dyDescent="0.3">
      <c r="B46" s="35">
        <v>43</v>
      </c>
      <c r="C46" s="35">
        <f t="shared" si="0"/>
        <v>12.5</v>
      </c>
      <c r="D46" s="35">
        <v>15</v>
      </c>
      <c r="E46" s="35">
        <f t="shared" si="2"/>
        <v>0.83333333333333337</v>
      </c>
      <c r="F46" s="35">
        <f t="shared" si="3"/>
        <v>3.9373717407212538E-4</v>
      </c>
      <c r="G46" s="35">
        <f t="shared" si="1"/>
        <v>6.5622862345426745E-5</v>
      </c>
      <c r="H46" s="35">
        <v>42</v>
      </c>
    </row>
    <row r="47" spans="2:8" x14ac:dyDescent="0.3">
      <c r="B47" s="35">
        <v>44</v>
      </c>
      <c r="C47" s="35">
        <f t="shared" si="0"/>
        <v>12.5</v>
      </c>
      <c r="D47" s="35">
        <v>15</v>
      </c>
      <c r="E47" s="35">
        <f t="shared" si="2"/>
        <v>0.83333333333333337</v>
      </c>
      <c r="F47" s="35">
        <f t="shared" si="3"/>
        <v>3.2811431172677114E-4</v>
      </c>
      <c r="G47" s="35">
        <f t="shared" si="1"/>
        <v>5.4685718621188952E-5</v>
      </c>
      <c r="H47" s="35">
        <v>43</v>
      </c>
    </row>
    <row r="48" spans="2:8" x14ac:dyDescent="0.3">
      <c r="B48" s="35">
        <v>45</v>
      </c>
      <c r="C48" s="35">
        <f t="shared" si="0"/>
        <v>12.5</v>
      </c>
      <c r="D48" s="35">
        <v>15</v>
      </c>
      <c r="E48" s="35">
        <f t="shared" si="2"/>
        <v>0.83333333333333337</v>
      </c>
      <c r="F48" s="35">
        <f t="shared" si="3"/>
        <v>2.7342859310564265E-4</v>
      </c>
      <c r="G48" s="35">
        <f t="shared" si="1"/>
        <v>4.5571432184324137E-5</v>
      </c>
      <c r="H48" s="35">
        <v>44</v>
      </c>
    </row>
    <row r="49" spans="2:8" x14ac:dyDescent="0.3">
      <c r="B49" s="35">
        <v>46</v>
      </c>
      <c r="C49" s="35">
        <f t="shared" si="0"/>
        <v>12.5</v>
      </c>
      <c r="D49" s="35">
        <v>15</v>
      </c>
      <c r="E49" s="35">
        <f t="shared" si="2"/>
        <v>0.83333333333333337</v>
      </c>
      <c r="F49" s="35">
        <f t="shared" si="3"/>
        <v>2.2785716092136888E-4</v>
      </c>
      <c r="G49" s="35">
        <f t="shared" si="1"/>
        <v>3.7976193486936776E-5</v>
      </c>
      <c r="H49" s="35">
        <v>45</v>
      </c>
    </row>
    <row r="50" spans="2:8" x14ac:dyDescent="0.3">
      <c r="B50" s="35">
        <v>47</v>
      </c>
      <c r="C50" s="35">
        <f t="shared" si="0"/>
        <v>12.5</v>
      </c>
      <c r="D50" s="35">
        <v>15</v>
      </c>
      <c r="E50" s="35">
        <f t="shared" si="2"/>
        <v>0.83333333333333337</v>
      </c>
      <c r="F50" s="35">
        <f t="shared" si="3"/>
        <v>1.8988096743447407E-4</v>
      </c>
      <c r="G50" s="35">
        <f t="shared" si="1"/>
        <v>3.1646827905780649E-5</v>
      </c>
      <c r="H50" s="35">
        <v>46</v>
      </c>
    </row>
    <row r="51" spans="2:8" x14ac:dyDescent="0.3">
      <c r="B51" s="35">
        <v>48</v>
      </c>
      <c r="C51" s="35">
        <f t="shared" si="0"/>
        <v>12.5</v>
      </c>
      <c r="D51" s="35">
        <v>15</v>
      </c>
      <c r="E51" s="35">
        <f t="shared" si="2"/>
        <v>0.83333333333333337</v>
      </c>
      <c r="F51" s="35">
        <f t="shared" si="3"/>
        <v>1.582341395287284E-4</v>
      </c>
      <c r="G51" s="35">
        <f t="shared" si="1"/>
        <v>2.6372356588150542E-5</v>
      </c>
      <c r="H51" s="35">
        <v>47</v>
      </c>
    </row>
    <row r="52" spans="2:8" x14ac:dyDescent="0.3">
      <c r="B52" s="35">
        <v>49</v>
      </c>
      <c r="C52" s="35">
        <f t="shared" si="0"/>
        <v>12.5</v>
      </c>
      <c r="D52" s="35">
        <v>15</v>
      </c>
      <c r="E52" s="35">
        <f t="shared" si="2"/>
        <v>0.83333333333333337</v>
      </c>
      <c r="F52" s="35">
        <f t="shared" si="3"/>
        <v>1.31861782940607E-4</v>
      </c>
      <c r="G52" s="35">
        <f t="shared" si="1"/>
        <v>2.1976963823458786E-5</v>
      </c>
      <c r="H52" s="35">
        <v>48</v>
      </c>
    </row>
    <row r="53" spans="2:8" x14ac:dyDescent="0.3">
      <c r="B53" s="35">
        <v>50</v>
      </c>
      <c r="C53" s="35">
        <f t="shared" si="0"/>
        <v>12.5</v>
      </c>
      <c r="D53" s="35">
        <v>15</v>
      </c>
      <c r="E53" s="35">
        <f t="shared" si="2"/>
        <v>0.83333333333333337</v>
      </c>
      <c r="F53" s="35">
        <f t="shared" si="3"/>
        <v>1.0988481911717251E-4</v>
      </c>
      <c r="G53" s="35">
        <f t="shared" si="1"/>
        <v>1.831413651954899E-5</v>
      </c>
      <c r="H53" s="35">
        <v>49</v>
      </c>
    </row>
    <row r="54" spans="2:8" x14ac:dyDescent="0.3">
      <c r="B54" s="35">
        <v>51</v>
      </c>
      <c r="C54" s="35">
        <f t="shared" si="0"/>
        <v>12.5</v>
      </c>
      <c r="D54" s="35">
        <v>15</v>
      </c>
      <c r="E54" s="35">
        <f t="shared" si="2"/>
        <v>0.83333333333333337</v>
      </c>
      <c r="F54" s="35">
        <f t="shared" si="3"/>
        <v>9.1570682597643765E-5</v>
      </c>
      <c r="G54" s="35">
        <f t="shared" si="1"/>
        <v>1.5261780432957491E-5</v>
      </c>
      <c r="H54" s="35">
        <v>50</v>
      </c>
    </row>
    <row r="55" spans="2:8" x14ac:dyDescent="0.3">
      <c r="B55" s="35">
        <v>52</v>
      </c>
      <c r="C55" s="35">
        <f t="shared" si="0"/>
        <v>12.5</v>
      </c>
      <c r="D55" s="35">
        <v>15</v>
      </c>
      <c r="E55" s="35">
        <f t="shared" si="2"/>
        <v>0.83333333333333337</v>
      </c>
      <c r="F55" s="35">
        <f t="shared" si="3"/>
        <v>7.6308902164703147E-5</v>
      </c>
      <c r="G55" s="35">
        <f t="shared" si="1"/>
        <v>1.2718150360797912E-5</v>
      </c>
      <c r="H55" s="35">
        <v>51</v>
      </c>
    </row>
    <row r="56" spans="2:8" x14ac:dyDescent="0.3">
      <c r="B56" s="35">
        <v>53</v>
      </c>
      <c r="C56" s="35">
        <f t="shared" si="0"/>
        <v>12.5</v>
      </c>
      <c r="D56" s="35">
        <v>15</v>
      </c>
      <c r="E56" s="35">
        <f t="shared" si="2"/>
        <v>0.83333333333333337</v>
      </c>
      <c r="F56" s="35">
        <f t="shared" si="3"/>
        <v>6.3590751803919296E-5</v>
      </c>
      <c r="G56" s="35">
        <f t="shared" si="1"/>
        <v>1.0598458633998261E-5</v>
      </c>
      <c r="H56" s="35">
        <v>52</v>
      </c>
    </row>
    <row r="57" spans="2:8" x14ac:dyDescent="0.3">
      <c r="B57" s="35">
        <v>54</v>
      </c>
      <c r="C57" s="35">
        <f t="shared" si="0"/>
        <v>12.5</v>
      </c>
      <c r="D57" s="35">
        <v>15</v>
      </c>
      <c r="E57" s="35">
        <f t="shared" si="2"/>
        <v>0.83333333333333337</v>
      </c>
      <c r="F57" s="35">
        <f t="shared" si="3"/>
        <v>5.2992293169932751E-5</v>
      </c>
      <c r="G57" s="35">
        <f t="shared" si="1"/>
        <v>8.8320488616652186E-6</v>
      </c>
      <c r="H57" s="35">
        <v>53</v>
      </c>
    </row>
    <row r="58" spans="2:8" x14ac:dyDescent="0.3">
      <c r="B58" s="35">
        <v>55</v>
      </c>
      <c r="C58" s="35">
        <f t="shared" si="0"/>
        <v>12.5</v>
      </c>
      <c r="D58" s="35">
        <v>15</v>
      </c>
      <c r="E58" s="35">
        <f t="shared" si="2"/>
        <v>0.83333333333333337</v>
      </c>
      <c r="F58" s="35">
        <f t="shared" si="3"/>
        <v>4.4160244308277294E-5</v>
      </c>
      <c r="G58" s="35">
        <f t="shared" si="1"/>
        <v>7.3600407180543485E-6</v>
      </c>
      <c r="H58" s="35">
        <v>54</v>
      </c>
    </row>
    <row r="59" spans="2:8" x14ac:dyDescent="0.3">
      <c r="B59" s="35">
        <v>56</v>
      </c>
      <c r="C59" s="35">
        <f t="shared" si="0"/>
        <v>12.5</v>
      </c>
      <c r="D59" s="35">
        <v>15</v>
      </c>
      <c r="E59" s="35">
        <f t="shared" si="2"/>
        <v>0.83333333333333337</v>
      </c>
      <c r="F59" s="35">
        <f t="shared" si="3"/>
        <v>3.6800203590231079E-5</v>
      </c>
      <c r="G59" s="35">
        <f t="shared" si="1"/>
        <v>6.1333672650452906E-6</v>
      </c>
      <c r="H59" s="35">
        <v>55</v>
      </c>
    </row>
    <row r="60" spans="2:8" x14ac:dyDescent="0.3">
      <c r="B60" s="35">
        <v>57</v>
      </c>
      <c r="C60" s="35">
        <f t="shared" si="0"/>
        <v>12.5</v>
      </c>
      <c r="D60" s="35">
        <v>15</v>
      </c>
      <c r="E60" s="35">
        <f t="shared" si="2"/>
        <v>0.83333333333333337</v>
      </c>
      <c r="F60" s="35">
        <f t="shared" si="3"/>
        <v>3.0666836325192565E-5</v>
      </c>
      <c r="G60" s="35">
        <f t="shared" si="1"/>
        <v>5.1111393875377422E-6</v>
      </c>
      <c r="H60" s="35">
        <v>56</v>
      </c>
    </row>
    <row r="61" spans="2:8" x14ac:dyDescent="0.3">
      <c r="B61" s="35">
        <v>58</v>
      </c>
      <c r="C61" s="35">
        <f t="shared" si="0"/>
        <v>12.5</v>
      </c>
      <c r="D61" s="35">
        <v>15</v>
      </c>
      <c r="E61" s="35">
        <f t="shared" si="2"/>
        <v>0.83333333333333337</v>
      </c>
      <c r="F61" s="35">
        <f t="shared" si="3"/>
        <v>2.5555696937660471E-5</v>
      </c>
      <c r="G61" s="35">
        <f t="shared" si="1"/>
        <v>4.2592828229481185E-6</v>
      </c>
      <c r="H61" s="35">
        <v>57</v>
      </c>
    </row>
    <row r="62" spans="2:8" x14ac:dyDescent="0.3">
      <c r="B62" s="35">
        <v>59</v>
      </c>
      <c r="C62" s="35">
        <f t="shared" si="0"/>
        <v>12.5</v>
      </c>
      <c r="D62" s="35">
        <v>15</v>
      </c>
      <c r="E62" s="35">
        <f t="shared" si="2"/>
        <v>0.83333333333333337</v>
      </c>
      <c r="F62" s="35">
        <f t="shared" si="3"/>
        <v>2.129641411471706E-5</v>
      </c>
      <c r="G62" s="35">
        <f t="shared" si="1"/>
        <v>3.5494023524567654E-6</v>
      </c>
      <c r="H62" s="35">
        <v>58</v>
      </c>
    </row>
    <row r="63" spans="2:8" x14ac:dyDescent="0.3">
      <c r="B63" s="35">
        <v>60</v>
      </c>
      <c r="C63" s="35">
        <f t="shared" si="0"/>
        <v>12.5</v>
      </c>
      <c r="D63" s="35">
        <v>15</v>
      </c>
      <c r="E63" s="35">
        <f t="shared" si="2"/>
        <v>0.83333333333333337</v>
      </c>
      <c r="F63" s="35">
        <f t="shared" si="3"/>
        <v>1.7747011762264219E-5</v>
      </c>
      <c r="G63" s="35">
        <f t="shared" si="1"/>
        <v>2.9578352937139716E-6</v>
      </c>
      <c r="H63" s="35">
        <v>59</v>
      </c>
    </row>
    <row r="64" spans="2:8" x14ac:dyDescent="0.3">
      <c r="B64" s="35">
        <v>61</v>
      </c>
      <c r="C64" s="35">
        <f t="shared" si="0"/>
        <v>12.5</v>
      </c>
      <c r="D64" s="35">
        <v>15</v>
      </c>
      <c r="E64" s="35">
        <f t="shared" si="2"/>
        <v>0.83333333333333337</v>
      </c>
      <c r="F64" s="35">
        <f t="shared" si="3"/>
        <v>1.4789176468553517E-5</v>
      </c>
      <c r="G64" s="35">
        <f t="shared" si="1"/>
        <v>2.4648627447616434E-6</v>
      </c>
      <c r="H64" s="35">
        <v>60</v>
      </c>
    </row>
    <row r="65" spans="2:8" x14ac:dyDescent="0.3">
      <c r="B65" s="35">
        <v>62</v>
      </c>
      <c r="C65" s="35">
        <f t="shared" si="0"/>
        <v>12.5</v>
      </c>
      <c r="D65" s="35">
        <v>15</v>
      </c>
      <c r="E65" s="35">
        <f t="shared" si="2"/>
        <v>0.83333333333333337</v>
      </c>
      <c r="F65" s="35">
        <f t="shared" si="3"/>
        <v>1.2324313723794597E-5</v>
      </c>
      <c r="G65" s="35">
        <f t="shared" si="1"/>
        <v>2.0540522873013694E-6</v>
      </c>
      <c r="H65" s="35">
        <v>61</v>
      </c>
    </row>
    <row r="66" spans="2:8" x14ac:dyDescent="0.3">
      <c r="B66" s="35">
        <v>63</v>
      </c>
      <c r="C66" s="35">
        <f t="shared" si="0"/>
        <v>12.5</v>
      </c>
      <c r="D66" s="35">
        <v>15</v>
      </c>
      <c r="E66" s="35">
        <f t="shared" si="2"/>
        <v>0.83333333333333337</v>
      </c>
      <c r="F66" s="35">
        <f t="shared" si="3"/>
        <v>1.0270261436495497E-5</v>
      </c>
      <c r="G66" s="35">
        <f t="shared" si="1"/>
        <v>1.7117102394178077E-6</v>
      </c>
      <c r="H66" s="35">
        <v>62</v>
      </c>
    </row>
    <row r="67" spans="2:8" x14ac:dyDescent="0.3">
      <c r="B67" s="35">
        <v>64</v>
      </c>
      <c r="C67" s="35">
        <f t="shared" si="0"/>
        <v>12.5</v>
      </c>
      <c r="D67" s="35">
        <v>15</v>
      </c>
      <c r="E67" s="35">
        <f t="shared" si="2"/>
        <v>0.83333333333333337</v>
      </c>
      <c r="F67" s="35">
        <f t="shared" si="3"/>
        <v>8.5585511970795817E-6</v>
      </c>
      <c r="G67" s="35">
        <f t="shared" si="1"/>
        <v>1.4264251995148398E-6</v>
      </c>
      <c r="H67" s="35">
        <v>63</v>
      </c>
    </row>
    <row r="68" spans="2:8" x14ac:dyDescent="0.3">
      <c r="B68" s="35">
        <v>65</v>
      </c>
      <c r="C68" s="35">
        <f t="shared" ref="C68:C131" si="4">50/4</f>
        <v>12.5</v>
      </c>
      <c r="D68" s="35">
        <v>15</v>
      </c>
      <c r="E68" s="35">
        <f t="shared" si="2"/>
        <v>0.83333333333333337</v>
      </c>
      <c r="F68" s="35">
        <f t="shared" si="3"/>
        <v>7.1321259975663186E-6</v>
      </c>
      <c r="G68" s="35">
        <f t="shared" ref="G68:G131" si="5">F68/$F$154</f>
        <v>1.1886876662623666E-6</v>
      </c>
      <c r="H68" s="35">
        <v>64</v>
      </c>
    </row>
    <row r="69" spans="2:8" x14ac:dyDescent="0.3">
      <c r="B69" s="35">
        <v>66</v>
      </c>
      <c r="C69" s="35">
        <f t="shared" si="4"/>
        <v>12.5</v>
      </c>
      <c r="D69" s="35">
        <v>15</v>
      </c>
      <c r="E69" s="35">
        <f t="shared" ref="E69:E132" si="6">C68/D69</f>
        <v>0.83333333333333337</v>
      </c>
      <c r="F69" s="35">
        <f t="shared" ref="F69:F132" si="7">E69*F68</f>
        <v>5.9434383313052655E-6</v>
      </c>
      <c r="G69" s="35">
        <f t="shared" si="5"/>
        <v>9.9057305521863898E-7</v>
      </c>
      <c r="H69" s="35">
        <v>65</v>
      </c>
    </row>
    <row r="70" spans="2:8" x14ac:dyDescent="0.3">
      <c r="B70" s="35">
        <v>67</v>
      </c>
      <c r="C70" s="35">
        <f t="shared" si="4"/>
        <v>12.5</v>
      </c>
      <c r="D70" s="35">
        <v>15</v>
      </c>
      <c r="E70" s="35">
        <f t="shared" si="6"/>
        <v>0.83333333333333337</v>
      </c>
      <c r="F70" s="35">
        <f t="shared" si="7"/>
        <v>4.9528652760877216E-6</v>
      </c>
      <c r="G70" s="35">
        <f t="shared" si="5"/>
        <v>8.2547754601553241E-7</v>
      </c>
      <c r="H70" s="35">
        <v>66</v>
      </c>
    </row>
    <row r="71" spans="2:8" x14ac:dyDescent="0.3">
      <c r="B71" s="35">
        <v>68</v>
      </c>
      <c r="C71" s="35">
        <f t="shared" si="4"/>
        <v>12.5</v>
      </c>
      <c r="D71" s="35">
        <v>15</v>
      </c>
      <c r="E71" s="35">
        <f t="shared" si="6"/>
        <v>0.83333333333333337</v>
      </c>
      <c r="F71" s="35">
        <f t="shared" si="7"/>
        <v>4.1273877300731013E-6</v>
      </c>
      <c r="G71" s="35">
        <f t="shared" si="5"/>
        <v>6.8789795501294373E-7</v>
      </c>
      <c r="H71" s="35">
        <v>67</v>
      </c>
    </row>
    <row r="72" spans="2:8" x14ac:dyDescent="0.3">
      <c r="B72" s="35">
        <v>69</v>
      </c>
      <c r="C72" s="35">
        <f t="shared" si="4"/>
        <v>12.5</v>
      </c>
      <c r="D72" s="35">
        <v>15</v>
      </c>
      <c r="E72" s="35">
        <f t="shared" si="6"/>
        <v>0.83333333333333337</v>
      </c>
      <c r="F72" s="35">
        <f t="shared" si="7"/>
        <v>3.4394897750609179E-6</v>
      </c>
      <c r="G72" s="35">
        <f t="shared" si="5"/>
        <v>5.7324829584411983E-7</v>
      </c>
      <c r="H72" s="35">
        <v>68</v>
      </c>
    </row>
    <row r="73" spans="2:8" x14ac:dyDescent="0.3">
      <c r="B73" s="35">
        <v>70</v>
      </c>
      <c r="C73" s="35">
        <f t="shared" si="4"/>
        <v>12.5</v>
      </c>
      <c r="D73" s="35">
        <v>15</v>
      </c>
      <c r="E73" s="35">
        <f t="shared" si="6"/>
        <v>0.83333333333333337</v>
      </c>
      <c r="F73" s="35">
        <f t="shared" si="7"/>
        <v>2.8662414792174317E-6</v>
      </c>
      <c r="G73" s="35">
        <f t="shared" si="5"/>
        <v>4.7770691320343315E-7</v>
      </c>
      <c r="H73" s="35">
        <v>69</v>
      </c>
    </row>
    <row r="74" spans="2:8" x14ac:dyDescent="0.3">
      <c r="B74" s="35">
        <v>71</v>
      </c>
      <c r="C74" s="35">
        <f t="shared" si="4"/>
        <v>12.5</v>
      </c>
      <c r="D74" s="35">
        <v>15</v>
      </c>
      <c r="E74" s="35">
        <f t="shared" si="6"/>
        <v>0.83333333333333337</v>
      </c>
      <c r="F74" s="35">
        <f t="shared" si="7"/>
        <v>2.3885345660145265E-6</v>
      </c>
      <c r="G74" s="35">
        <f t="shared" si="5"/>
        <v>3.9808909433619435E-7</v>
      </c>
      <c r="H74" s="35">
        <v>70</v>
      </c>
    </row>
    <row r="75" spans="2:8" x14ac:dyDescent="0.3">
      <c r="B75" s="35">
        <v>72</v>
      </c>
      <c r="C75" s="35">
        <f t="shared" si="4"/>
        <v>12.5</v>
      </c>
      <c r="D75" s="35">
        <v>15</v>
      </c>
      <c r="E75" s="35">
        <f t="shared" si="6"/>
        <v>0.83333333333333337</v>
      </c>
      <c r="F75" s="35">
        <f t="shared" si="7"/>
        <v>1.9904454716787723E-6</v>
      </c>
      <c r="G75" s="35">
        <f t="shared" si="5"/>
        <v>3.3174091194682862E-7</v>
      </c>
      <c r="H75" s="35">
        <v>71</v>
      </c>
    </row>
    <row r="76" spans="2:8" x14ac:dyDescent="0.3">
      <c r="B76" s="35">
        <v>73</v>
      </c>
      <c r="C76" s="35">
        <f t="shared" si="4"/>
        <v>12.5</v>
      </c>
      <c r="D76" s="35">
        <v>15</v>
      </c>
      <c r="E76" s="35">
        <f t="shared" si="6"/>
        <v>0.83333333333333337</v>
      </c>
      <c r="F76" s="35">
        <f t="shared" si="7"/>
        <v>1.6587045597323104E-6</v>
      </c>
      <c r="G76" s="35">
        <f t="shared" si="5"/>
        <v>2.7645075995569056E-7</v>
      </c>
      <c r="H76" s="35">
        <v>72</v>
      </c>
    </row>
    <row r="77" spans="2:8" x14ac:dyDescent="0.3">
      <c r="B77" s="35">
        <v>74</v>
      </c>
      <c r="C77" s="35">
        <f t="shared" si="4"/>
        <v>12.5</v>
      </c>
      <c r="D77" s="35">
        <v>15</v>
      </c>
      <c r="E77" s="35">
        <f t="shared" si="6"/>
        <v>0.83333333333333337</v>
      </c>
      <c r="F77" s="35">
        <f t="shared" si="7"/>
        <v>1.3822537997769254E-6</v>
      </c>
      <c r="G77" s="35">
        <f t="shared" si="5"/>
        <v>2.3037563329640882E-7</v>
      </c>
      <c r="H77" s="35">
        <v>73</v>
      </c>
    </row>
    <row r="78" spans="2:8" x14ac:dyDescent="0.3">
      <c r="B78" s="35">
        <v>75</v>
      </c>
      <c r="C78" s="35">
        <f t="shared" si="4"/>
        <v>12.5</v>
      </c>
      <c r="D78" s="35">
        <v>15</v>
      </c>
      <c r="E78" s="35">
        <f t="shared" si="6"/>
        <v>0.83333333333333337</v>
      </c>
      <c r="F78" s="35">
        <f t="shared" si="7"/>
        <v>1.1518781664807712E-6</v>
      </c>
      <c r="G78" s="35">
        <f t="shared" si="5"/>
        <v>1.9197969441367401E-7</v>
      </c>
      <c r="H78" s="35">
        <v>74</v>
      </c>
    </row>
    <row r="79" spans="2:8" x14ac:dyDescent="0.3">
      <c r="B79" s="35">
        <v>76</v>
      </c>
      <c r="C79" s="35">
        <f t="shared" si="4"/>
        <v>12.5</v>
      </c>
      <c r="D79" s="35">
        <v>15</v>
      </c>
      <c r="E79" s="35">
        <f t="shared" si="6"/>
        <v>0.83333333333333337</v>
      </c>
      <c r="F79" s="35">
        <f t="shared" si="7"/>
        <v>9.5989847206730934E-7</v>
      </c>
      <c r="G79" s="35">
        <f t="shared" si="5"/>
        <v>1.5998307867806168E-7</v>
      </c>
      <c r="H79" s="35">
        <v>75</v>
      </c>
    </row>
    <row r="80" spans="2:8" x14ac:dyDescent="0.3">
      <c r="B80" s="35">
        <v>77</v>
      </c>
      <c r="C80" s="35">
        <f t="shared" si="4"/>
        <v>12.5</v>
      </c>
      <c r="D80" s="35">
        <v>15</v>
      </c>
      <c r="E80" s="35">
        <f t="shared" si="6"/>
        <v>0.83333333333333337</v>
      </c>
      <c r="F80" s="35">
        <f t="shared" si="7"/>
        <v>7.9991539338942445E-7</v>
      </c>
      <c r="G80" s="35">
        <f t="shared" si="5"/>
        <v>1.3331923223171806E-7</v>
      </c>
      <c r="H80" s="35">
        <v>76</v>
      </c>
    </row>
    <row r="81" spans="2:8" x14ac:dyDescent="0.3">
      <c r="B81" s="35">
        <v>78</v>
      </c>
      <c r="C81" s="35">
        <f t="shared" si="4"/>
        <v>12.5</v>
      </c>
      <c r="D81" s="35">
        <v>15</v>
      </c>
      <c r="E81" s="35">
        <f t="shared" si="6"/>
        <v>0.83333333333333337</v>
      </c>
      <c r="F81" s="35">
        <f t="shared" si="7"/>
        <v>6.6659616115785375E-7</v>
      </c>
      <c r="G81" s="35">
        <f t="shared" si="5"/>
        <v>1.110993601930984E-7</v>
      </c>
      <c r="H81" s="35">
        <v>77</v>
      </c>
    </row>
    <row r="82" spans="2:8" x14ac:dyDescent="0.3">
      <c r="B82" s="35">
        <v>79</v>
      </c>
      <c r="C82" s="35">
        <f t="shared" si="4"/>
        <v>12.5</v>
      </c>
      <c r="D82" s="35">
        <v>15</v>
      </c>
      <c r="E82" s="35">
        <f t="shared" si="6"/>
        <v>0.83333333333333337</v>
      </c>
      <c r="F82" s="35">
        <f t="shared" si="7"/>
        <v>5.5549680096487816E-7</v>
      </c>
      <c r="G82" s="35">
        <f t="shared" si="5"/>
        <v>9.2582800160915327E-8</v>
      </c>
      <c r="H82" s="35">
        <v>78</v>
      </c>
    </row>
    <row r="83" spans="2:8" x14ac:dyDescent="0.3">
      <c r="B83" s="35">
        <v>80</v>
      </c>
      <c r="C83" s="35">
        <f t="shared" si="4"/>
        <v>12.5</v>
      </c>
      <c r="D83" s="35">
        <v>15</v>
      </c>
      <c r="E83" s="35">
        <f t="shared" si="6"/>
        <v>0.83333333333333337</v>
      </c>
      <c r="F83" s="35">
        <f t="shared" si="7"/>
        <v>4.6291400080406515E-7</v>
      </c>
      <c r="G83" s="35">
        <f t="shared" si="5"/>
        <v>7.7152333467429446E-8</v>
      </c>
      <c r="H83" s="35">
        <v>79</v>
      </c>
    </row>
    <row r="84" spans="2:8" x14ac:dyDescent="0.3">
      <c r="B84" s="35">
        <v>81</v>
      </c>
      <c r="C84" s="35">
        <f t="shared" si="4"/>
        <v>12.5</v>
      </c>
      <c r="D84" s="35">
        <v>15</v>
      </c>
      <c r="E84" s="35">
        <f t="shared" si="6"/>
        <v>0.83333333333333337</v>
      </c>
      <c r="F84" s="35">
        <f t="shared" si="7"/>
        <v>3.8576166733672095E-7</v>
      </c>
      <c r="G84" s="35">
        <f t="shared" si="5"/>
        <v>6.4293611222857874E-8</v>
      </c>
      <c r="H84" s="35">
        <v>80</v>
      </c>
    </row>
    <row r="85" spans="2:8" x14ac:dyDescent="0.3">
      <c r="B85" s="35">
        <v>82</v>
      </c>
      <c r="C85" s="35">
        <f t="shared" si="4"/>
        <v>12.5</v>
      </c>
      <c r="D85" s="35">
        <v>15</v>
      </c>
      <c r="E85" s="35">
        <f t="shared" si="6"/>
        <v>0.83333333333333337</v>
      </c>
      <c r="F85" s="35">
        <f t="shared" si="7"/>
        <v>3.2146805611393416E-7</v>
      </c>
      <c r="G85" s="35">
        <f t="shared" si="5"/>
        <v>5.3578009352381566E-8</v>
      </c>
      <c r="H85" s="35">
        <v>81</v>
      </c>
    </row>
    <row r="86" spans="2:8" x14ac:dyDescent="0.3">
      <c r="B86" s="35">
        <v>83</v>
      </c>
      <c r="C86" s="35">
        <f t="shared" si="4"/>
        <v>12.5</v>
      </c>
      <c r="D86" s="35">
        <v>15</v>
      </c>
      <c r="E86" s="35">
        <f t="shared" si="6"/>
        <v>0.83333333333333337</v>
      </c>
      <c r="F86" s="35">
        <f t="shared" si="7"/>
        <v>2.678900467616118E-7</v>
      </c>
      <c r="G86" s="35">
        <f t="shared" si="5"/>
        <v>4.4648341126984635E-8</v>
      </c>
      <c r="H86" s="35">
        <v>82</v>
      </c>
    </row>
    <row r="87" spans="2:8" x14ac:dyDescent="0.3">
      <c r="B87" s="35">
        <v>84</v>
      </c>
      <c r="C87" s="35">
        <f t="shared" si="4"/>
        <v>12.5</v>
      </c>
      <c r="D87" s="35">
        <v>15</v>
      </c>
      <c r="E87" s="35">
        <f t="shared" si="6"/>
        <v>0.83333333333333337</v>
      </c>
      <c r="F87" s="35">
        <f t="shared" si="7"/>
        <v>2.2324170563467652E-7</v>
      </c>
      <c r="G87" s="35">
        <f t="shared" si="5"/>
        <v>3.7206950939153869E-8</v>
      </c>
      <c r="H87" s="35">
        <v>83</v>
      </c>
    </row>
    <row r="88" spans="2:8" x14ac:dyDescent="0.3">
      <c r="B88" s="35">
        <v>85</v>
      </c>
      <c r="C88" s="35">
        <f t="shared" si="4"/>
        <v>12.5</v>
      </c>
      <c r="D88" s="35">
        <v>15</v>
      </c>
      <c r="E88" s="35">
        <f t="shared" si="6"/>
        <v>0.83333333333333337</v>
      </c>
      <c r="F88" s="35">
        <f t="shared" si="7"/>
        <v>1.8603475469556378E-7</v>
      </c>
      <c r="G88" s="35">
        <f t="shared" si="5"/>
        <v>3.1005792449294895E-8</v>
      </c>
      <c r="H88" s="35">
        <v>84</v>
      </c>
    </row>
    <row r="89" spans="2:8" x14ac:dyDescent="0.3">
      <c r="B89" s="35">
        <v>86</v>
      </c>
      <c r="C89" s="35">
        <f t="shared" si="4"/>
        <v>12.5</v>
      </c>
      <c r="D89" s="35">
        <v>15</v>
      </c>
      <c r="E89" s="35">
        <f t="shared" si="6"/>
        <v>0.83333333333333337</v>
      </c>
      <c r="F89" s="35">
        <f t="shared" si="7"/>
        <v>1.5502896224630315E-7</v>
      </c>
      <c r="G89" s="35">
        <f t="shared" si="5"/>
        <v>2.583816037441241E-8</v>
      </c>
      <c r="H89" s="35">
        <v>85</v>
      </c>
    </row>
    <row r="90" spans="2:8" x14ac:dyDescent="0.3">
      <c r="B90" s="35">
        <v>87</v>
      </c>
      <c r="C90" s="35">
        <f t="shared" si="4"/>
        <v>12.5</v>
      </c>
      <c r="D90" s="35">
        <v>15</v>
      </c>
      <c r="E90" s="35">
        <f t="shared" si="6"/>
        <v>0.83333333333333337</v>
      </c>
      <c r="F90" s="35">
        <f t="shared" si="7"/>
        <v>1.2919080187191931E-7</v>
      </c>
      <c r="G90" s="35">
        <f t="shared" si="5"/>
        <v>2.1531800312010343E-8</v>
      </c>
      <c r="H90" s="35">
        <v>86</v>
      </c>
    </row>
    <row r="91" spans="2:8" x14ac:dyDescent="0.3">
      <c r="B91" s="35">
        <v>88</v>
      </c>
      <c r="C91" s="35">
        <f t="shared" si="4"/>
        <v>12.5</v>
      </c>
      <c r="D91" s="35">
        <v>15</v>
      </c>
      <c r="E91" s="35">
        <f t="shared" si="6"/>
        <v>0.83333333333333337</v>
      </c>
      <c r="F91" s="35">
        <f t="shared" si="7"/>
        <v>1.0765900155993276E-7</v>
      </c>
      <c r="G91" s="35">
        <f t="shared" si="5"/>
        <v>1.7943166926675287E-8</v>
      </c>
      <c r="H91" s="35">
        <v>87</v>
      </c>
    </row>
    <row r="92" spans="2:8" x14ac:dyDescent="0.3">
      <c r="B92" s="35">
        <v>89</v>
      </c>
      <c r="C92" s="35">
        <f t="shared" si="4"/>
        <v>12.5</v>
      </c>
      <c r="D92" s="35">
        <v>15</v>
      </c>
      <c r="E92" s="35">
        <f t="shared" si="6"/>
        <v>0.83333333333333337</v>
      </c>
      <c r="F92" s="35">
        <f t="shared" si="7"/>
        <v>8.9715834633277302E-8</v>
      </c>
      <c r="G92" s="35">
        <f t="shared" si="5"/>
        <v>1.4952639105562741E-8</v>
      </c>
      <c r="H92" s="35">
        <v>88</v>
      </c>
    </row>
    <row r="93" spans="2:8" x14ac:dyDescent="0.3">
      <c r="B93" s="35">
        <v>90</v>
      </c>
      <c r="C93" s="35">
        <f t="shared" si="4"/>
        <v>12.5</v>
      </c>
      <c r="D93" s="35">
        <v>15</v>
      </c>
      <c r="E93" s="35">
        <f t="shared" si="6"/>
        <v>0.83333333333333337</v>
      </c>
      <c r="F93" s="35">
        <f t="shared" si="7"/>
        <v>7.4763195527731091E-8</v>
      </c>
      <c r="G93" s="35">
        <f t="shared" si="5"/>
        <v>1.2460532587968951E-8</v>
      </c>
      <c r="H93" s="35">
        <v>89</v>
      </c>
    </row>
    <row r="94" spans="2:8" x14ac:dyDescent="0.3">
      <c r="B94" s="35">
        <v>91</v>
      </c>
      <c r="C94" s="35">
        <f t="shared" si="4"/>
        <v>12.5</v>
      </c>
      <c r="D94" s="35">
        <v>15</v>
      </c>
      <c r="E94" s="35">
        <f t="shared" si="6"/>
        <v>0.83333333333333337</v>
      </c>
      <c r="F94" s="35">
        <f t="shared" si="7"/>
        <v>6.2302662939775912E-8</v>
      </c>
      <c r="G94" s="35">
        <f t="shared" si="5"/>
        <v>1.0383777156640793E-8</v>
      </c>
      <c r="H94" s="35">
        <v>90</v>
      </c>
    </row>
    <row r="95" spans="2:8" x14ac:dyDescent="0.3">
      <c r="B95" s="35">
        <v>92</v>
      </c>
      <c r="C95" s="35">
        <f t="shared" si="4"/>
        <v>12.5</v>
      </c>
      <c r="D95" s="35">
        <v>15</v>
      </c>
      <c r="E95" s="35">
        <f t="shared" si="6"/>
        <v>0.83333333333333337</v>
      </c>
      <c r="F95" s="35">
        <f t="shared" si="7"/>
        <v>5.1918885783146595E-8</v>
      </c>
      <c r="G95" s="35">
        <f t="shared" si="5"/>
        <v>8.6531476305339948E-9</v>
      </c>
      <c r="H95" s="35">
        <v>91</v>
      </c>
    </row>
    <row r="96" spans="2:8" x14ac:dyDescent="0.3">
      <c r="B96" s="35">
        <v>93</v>
      </c>
      <c r="C96" s="35">
        <f t="shared" si="4"/>
        <v>12.5</v>
      </c>
      <c r="D96" s="35">
        <v>15</v>
      </c>
      <c r="E96" s="35">
        <f t="shared" si="6"/>
        <v>0.83333333333333337</v>
      </c>
      <c r="F96" s="35">
        <f t="shared" si="7"/>
        <v>4.3265738152622163E-8</v>
      </c>
      <c r="G96" s="35">
        <f t="shared" si="5"/>
        <v>7.2109563587783287E-9</v>
      </c>
      <c r="H96" s="35">
        <v>92</v>
      </c>
    </row>
    <row r="97" spans="2:8" x14ac:dyDescent="0.3">
      <c r="B97" s="35">
        <v>94</v>
      </c>
      <c r="C97" s="35">
        <f t="shared" si="4"/>
        <v>12.5</v>
      </c>
      <c r="D97" s="35">
        <v>15</v>
      </c>
      <c r="E97" s="35">
        <f t="shared" si="6"/>
        <v>0.83333333333333337</v>
      </c>
      <c r="F97" s="35">
        <f t="shared" si="7"/>
        <v>3.6054781793851806E-8</v>
      </c>
      <c r="G97" s="35">
        <f t="shared" si="5"/>
        <v>6.0091302989819413E-9</v>
      </c>
      <c r="H97" s="35">
        <v>93</v>
      </c>
    </row>
    <row r="98" spans="2:8" x14ac:dyDescent="0.3">
      <c r="B98" s="35">
        <v>95</v>
      </c>
      <c r="C98" s="35">
        <f t="shared" si="4"/>
        <v>12.5</v>
      </c>
      <c r="D98" s="35">
        <v>15</v>
      </c>
      <c r="E98" s="35">
        <f t="shared" si="6"/>
        <v>0.83333333333333337</v>
      </c>
      <c r="F98" s="35">
        <f t="shared" si="7"/>
        <v>3.0045651494876506E-8</v>
      </c>
      <c r="G98" s="35">
        <f t="shared" si="5"/>
        <v>5.0076085824849512E-9</v>
      </c>
      <c r="H98" s="35">
        <v>94</v>
      </c>
    </row>
    <row r="99" spans="2:8" x14ac:dyDescent="0.3">
      <c r="B99" s="35">
        <v>96</v>
      </c>
      <c r="C99" s="35">
        <f t="shared" si="4"/>
        <v>12.5</v>
      </c>
      <c r="D99" s="35">
        <v>15</v>
      </c>
      <c r="E99" s="35">
        <f t="shared" si="6"/>
        <v>0.83333333333333337</v>
      </c>
      <c r="F99" s="35">
        <f t="shared" si="7"/>
        <v>2.5038042912397089E-8</v>
      </c>
      <c r="G99" s="35">
        <f t="shared" si="5"/>
        <v>4.1730071520707931E-9</v>
      </c>
      <c r="H99" s="35">
        <v>95</v>
      </c>
    </row>
    <row r="100" spans="2:8" x14ac:dyDescent="0.3">
      <c r="B100" s="35">
        <v>97</v>
      </c>
      <c r="C100" s="35">
        <f t="shared" si="4"/>
        <v>12.5</v>
      </c>
      <c r="D100" s="35">
        <v>15</v>
      </c>
      <c r="E100" s="35">
        <f t="shared" si="6"/>
        <v>0.83333333333333337</v>
      </c>
      <c r="F100" s="35">
        <f t="shared" si="7"/>
        <v>2.0865035760330909E-8</v>
      </c>
      <c r="G100" s="35">
        <f t="shared" si="5"/>
        <v>3.4775059600589942E-9</v>
      </c>
      <c r="H100" s="35">
        <v>96</v>
      </c>
    </row>
    <row r="101" spans="2:8" x14ac:dyDescent="0.3">
      <c r="B101" s="35">
        <v>98</v>
      </c>
      <c r="C101" s="35">
        <f t="shared" si="4"/>
        <v>12.5</v>
      </c>
      <c r="D101" s="35">
        <v>15</v>
      </c>
      <c r="E101" s="35">
        <f t="shared" si="6"/>
        <v>0.83333333333333337</v>
      </c>
      <c r="F101" s="35">
        <f t="shared" si="7"/>
        <v>1.7387529800275758E-8</v>
      </c>
      <c r="G101" s="35">
        <f t="shared" si="5"/>
        <v>2.8979216333824953E-9</v>
      </c>
      <c r="H101" s="35">
        <v>97</v>
      </c>
    </row>
    <row r="102" spans="2:8" x14ac:dyDescent="0.3">
      <c r="B102" s="35">
        <v>99</v>
      </c>
      <c r="C102" s="35">
        <f t="shared" si="4"/>
        <v>12.5</v>
      </c>
      <c r="D102" s="35">
        <v>15</v>
      </c>
      <c r="E102" s="35">
        <f t="shared" si="6"/>
        <v>0.83333333333333337</v>
      </c>
      <c r="F102" s="35">
        <f t="shared" si="7"/>
        <v>1.4489608166896465E-8</v>
      </c>
      <c r="G102" s="35">
        <f t="shared" si="5"/>
        <v>2.414934694485413E-9</v>
      </c>
      <c r="H102" s="35">
        <v>98</v>
      </c>
    </row>
    <row r="103" spans="2:8" x14ac:dyDescent="0.3">
      <c r="B103" s="35">
        <v>100</v>
      </c>
      <c r="C103" s="35">
        <f t="shared" si="4"/>
        <v>12.5</v>
      </c>
      <c r="D103" s="35">
        <v>15</v>
      </c>
      <c r="E103" s="35">
        <f t="shared" si="6"/>
        <v>0.83333333333333337</v>
      </c>
      <c r="F103" s="35">
        <f t="shared" si="7"/>
        <v>1.2074673472413721E-8</v>
      </c>
      <c r="G103" s="35">
        <f t="shared" si="5"/>
        <v>2.0124455787378442E-9</v>
      </c>
      <c r="H103" s="35">
        <v>99</v>
      </c>
    </row>
    <row r="104" spans="2:8" x14ac:dyDescent="0.3">
      <c r="B104" s="35">
        <v>101</v>
      </c>
      <c r="C104" s="35">
        <f t="shared" si="4"/>
        <v>12.5</v>
      </c>
      <c r="D104" s="35">
        <v>15</v>
      </c>
      <c r="E104" s="35">
        <f t="shared" si="6"/>
        <v>0.83333333333333337</v>
      </c>
      <c r="F104" s="35">
        <f t="shared" si="7"/>
        <v>1.0062227893678101E-8</v>
      </c>
      <c r="G104" s="35">
        <f t="shared" si="5"/>
        <v>1.6770379822815367E-9</v>
      </c>
      <c r="H104" s="35">
        <v>100</v>
      </c>
    </row>
    <row r="105" spans="2:8" x14ac:dyDescent="0.3">
      <c r="B105" s="35">
        <v>102</v>
      </c>
      <c r="C105" s="35">
        <f t="shared" si="4"/>
        <v>12.5</v>
      </c>
      <c r="D105" s="35">
        <v>15</v>
      </c>
      <c r="E105" s="35">
        <f t="shared" si="6"/>
        <v>0.83333333333333337</v>
      </c>
      <c r="F105" s="35">
        <f t="shared" si="7"/>
        <v>8.3851899113984178E-9</v>
      </c>
      <c r="G105" s="35">
        <f t="shared" si="5"/>
        <v>1.3975316519012806E-9</v>
      </c>
      <c r="H105" s="35">
        <v>101</v>
      </c>
    </row>
    <row r="106" spans="2:8" x14ac:dyDescent="0.3">
      <c r="B106" s="35">
        <v>103</v>
      </c>
      <c r="C106" s="35">
        <f t="shared" si="4"/>
        <v>12.5</v>
      </c>
      <c r="D106" s="35">
        <v>15</v>
      </c>
      <c r="E106" s="35">
        <f t="shared" si="6"/>
        <v>0.83333333333333337</v>
      </c>
      <c r="F106" s="35">
        <f t="shared" si="7"/>
        <v>6.9876582594986818E-9</v>
      </c>
      <c r="G106" s="35">
        <f t="shared" si="5"/>
        <v>1.1646097099177339E-9</v>
      </c>
      <c r="H106" s="35">
        <v>102</v>
      </c>
    </row>
    <row r="107" spans="2:8" x14ac:dyDescent="0.3">
      <c r="B107" s="35">
        <v>104</v>
      </c>
      <c r="C107" s="35">
        <f t="shared" si="4"/>
        <v>12.5</v>
      </c>
      <c r="D107" s="35">
        <v>15</v>
      </c>
      <c r="E107" s="35">
        <f t="shared" si="6"/>
        <v>0.83333333333333337</v>
      </c>
      <c r="F107" s="35">
        <f t="shared" si="7"/>
        <v>5.8230485495822349E-9</v>
      </c>
      <c r="G107" s="35">
        <f t="shared" si="5"/>
        <v>9.7050809159811166E-10</v>
      </c>
      <c r="H107" s="35">
        <v>103</v>
      </c>
    </row>
    <row r="108" spans="2:8" x14ac:dyDescent="0.3">
      <c r="B108" s="35">
        <v>105</v>
      </c>
      <c r="C108" s="35">
        <f t="shared" si="4"/>
        <v>12.5</v>
      </c>
      <c r="D108" s="35">
        <v>15</v>
      </c>
      <c r="E108" s="35">
        <f t="shared" si="6"/>
        <v>0.83333333333333337</v>
      </c>
      <c r="F108" s="35">
        <f t="shared" si="7"/>
        <v>4.8525404579851959E-9</v>
      </c>
      <c r="G108" s="35">
        <f t="shared" si="5"/>
        <v>8.0875674299842639E-10</v>
      </c>
      <c r="H108" s="35">
        <v>104</v>
      </c>
    </row>
    <row r="109" spans="2:8" x14ac:dyDescent="0.3">
      <c r="B109" s="35">
        <v>106</v>
      </c>
      <c r="C109" s="35">
        <f t="shared" si="4"/>
        <v>12.5</v>
      </c>
      <c r="D109" s="35">
        <v>15</v>
      </c>
      <c r="E109" s="35">
        <f t="shared" si="6"/>
        <v>0.83333333333333337</v>
      </c>
      <c r="F109" s="35">
        <f t="shared" si="7"/>
        <v>4.0437837149876634E-9</v>
      </c>
      <c r="G109" s="35">
        <f t="shared" si="5"/>
        <v>6.7396395249868871E-10</v>
      </c>
      <c r="H109" s="35">
        <v>105</v>
      </c>
    </row>
    <row r="110" spans="2:8" x14ac:dyDescent="0.3">
      <c r="B110" s="35">
        <v>107</v>
      </c>
      <c r="C110" s="35">
        <f t="shared" si="4"/>
        <v>12.5</v>
      </c>
      <c r="D110" s="35">
        <v>15</v>
      </c>
      <c r="E110" s="35">
        <f t="shared" si="6"/>
        <v>0.83333333333333337</v>
      </c>
      <c r="F110" s="35">
        <f t="shared" si="7"/>
        <v>3.3698197624897198E-9</v>
      </c>
      <c r="G110" s="35">
        <f t="shared" si="5"/>
        <v>5.6163662708224056E-10</v>
      </c>
      <c r="H110" s="35">
        <v>106</v>
      </c>
    </row>
    <row r="111" spans="2:8" x14ac:dyDescent="0.3">
      <c r="B111" s="35">
        <v>108</v>
      </c>
      <c r="C111" s="35">
        <f t="shared" si="4"/>
        <v>12.5</v>
      </c>
      <c r="D111" s="35">
        <v>15</v>
      </c>
      <c r="E111" s="35">
        <f t="shared" si="6"/>
        <v>0.83333333333333337</v>
      </c>
      <c r="F111" s="35">
        <f t="shared" si="7"/>
        <v>2.8081831354081E-9</v>
      </c>
      <c r="G111" s="35">
        <f t="shared" si="5"/>
        <v>4.6803052256853386E-10</v>
      </c>
      <c r="H111" s="35">
        <v>107</v>
      </c>
    </row>
    <row r="112" spans="2:8" x14ac:dyDescent="0.3">
      <c r="B112" s="35">
        <v>109</v>
      </c>
      <c r="C112" s="35">
        <f t="shared" si="4"/>
        <v>12.5</v>
      </c>
      <c r="D112" s="35">
        <v>15</v>
      </c>
      <c r="E112" s="35">
        <f t="shared" si="6"/>
        <v>0.83333333333333337</v>
      </c>
      <c r="F112" s="35">
        <f t="shared" si="7"/>
        <v>2.3401526128400836E-9</v>
      </c>
      <c r="G112" s="35">
        <f t="shared" si="5"/>
        <v>3.9002543547377827E-10</v>
      </c>
      <c r="H112" s="35">
        <v>108</v>
      </c>
    </row>
    <row r="113" spans="2:8" x14ac:dyDescent="0.3">
      <c r="B113" s="35">
        <v>110</v>
      </c>
      <c r="C113" s="35">
        <f t="shared" si="4"/>
        <v>12.5</v>
      </c>
      <c r="D113" s="35">
        <v>15</v>
      </c>
      <c r="E113" s="35">
        <f t="shared" si="6"/>
        <v>0.83333333333333337</v>
      </c>
      <c r="F113" s="35">
        <f t="shared" si="7"/>
        <v>1.9501271773667363E-9</v>
      </c>
      <c r="G113" s="35">
        <f t="shared" si="5"/>
        <v>3.2502119622814853E-10</v>
      </c>
      <c r="H113" s="35">
        <v>109</v>
      </c>
    </row>
    <row r="114" spans="2:8" x14ac:dyDescent="0.3">
      <c r="B114" s="35">
        <v>111</v>
      </c>
      <c r="C114" s="35">
        <f t="shared" si="4"/>
        <v>12.5</v>
      </c>
      <c r="D114" s="35">
        <v>15</v>
      </c>
      <c r="E114" s="35">
        <f t="shared" si="6"/>
        <v>0.83333333333333337</v>
      </c>
      <c r="F114" s="35">
        <f t="shared" si="7"/>
        <v>1.6251059811389469E-9</v>
      </c>
      <c r="G114" s="35">
        <f t="shared" si="5"/>
        <v>2.7085099685679045E-10</v>
      </c>
      <c r="H114" s="35">
        <v>110</v>
      </c>
    </row>
    <row r="115" spans="2:8" x14ac:dyDescent="0.3">
      <c r="B115" s="35">
        <v>112</v>
      </c>
      <c r="C115" s="35">
        <f t="shared" si="4"/>
        <v>12.5</v>
      </c>
      <c r="D115" s="35">
        <v>15</v>
      </c>
      <c r="E115" s="35">
        <f t="shared" si="6"/>
        <v>0.83333333333333337</v>
      </c>
      <c r="F115" s="35">
        <f t="shared" si="7"/>
        <v>1.3542549842824559E-9</v>
      </c>
      <c r="G115" s="35">
        <f t="shared" si="5"/>
        <v>2.257091640473254E-10</v>
      </c>
      <c r="H115" s="35">
        <v>111</v>
      </c>
    </row>
    <row r="116" spans="2:8" x14ac:dyDescent="0.3">
      <c r="B116" s="35">
        <v>113</v>
      </c>
      <c r="C116" s="35">
        <f t="shared" si="4"/>
        <v>12.5</v>
      </c>
      <c r="D116" s="35">
        <v>15</v>
      </c>
      <c r="E116" s="35">
        <f t="shared" si="6"/>
        <v>0.83333333333333337</v>
      </c>
      <c r="F116" s="35">
        <f t="shared" si="7"/>
        <v>1.12854582023538E-9</v>
      </c>
      <c r="G116" s="35">
        <f t="shared" si="5"/>
        <v>1.8809097003943785E-10</v>
      </c>
      <c r="H116" s="35">
        <v>112</v>
      </c>
    </row>
    <row r="117" spans="2:8" x14ac:dyDescent="0.3">
      <c r="B117" s="35">
        <v>114</v>
      </c>
      <c r="C117" s="35">
        <f t="shared" si="4"/>
        <v>12.5</v>
      </c>
      <c r="D117" s="35">
        <v>15</v>
      </c>
      <c r="E117" s="35">
        <f t="shared" si="6"/>
        <v>0.83333333333333337</v>
      </c>
      <c r="F117" s="35">
        <f t="shared" si="7"/>
        <v>9.4045485019615005E-10</v>
      </c>
      <c r="G117" s="35">
        <f t="shared" si="5"/>
        <v>1.5674247503286487E-10</v>
      </c>
      <c r="H117" s="35">
        <v>113</v>
      </c>
    </row>
    <row r="118" spans="2:8" x14ac:dyDescent="0.3">
      <c r="B118" s="35">
        <v>115</v>
      </c>
      <c r="C118" s="35">
        <f t="shared" si="4"/>
        <v>12.5</v>
      </c>
      <c r="D118" s="35">
        <v>15</v>
      </c>
      <c r="E118" s="35">
        <f t="shared" si="6"/>
        <v>0.83333333333333337</v>
      </c>
      <c r="F118" s="35">
        <f t="shared" si="7"/>
        <v>7.8371237516345845E-10</v>
      </c>
      <c r="G118" s="35">
        <f t="shared" si="5"/>
        <v>1.3061872919405408E-10</v>
      </c>
      <c r="H118" s="35">
        <v>114</v>
      </c>
    </row>
    <row r="119" spans="2:8" x14ac:dyDescent="0.3">
      <c r="B119" s="35">
        <v>116</v>
      </c>
      <c r="C119" s="35">
        <f t="shared" si="4"/>
        <v>12.5</v>
      </c>
      <c r="D119" s="35">
        <v>15</v>
      </c>
      <c r="E119" s="35">
        <f t="shared" si="6"/>
        <v>0.83333333333333337</v>
      </c>
      <c r="F119" s="35">
        <f t="shared" si="7"/>
        <v>6.530936459695487E-10</v>
      </c>
      <c r="G119" s="35">
        <f t="shared" si="5"/>
        <v>1.0884894099504507E-10</v>
      </c>
      <c r="H119" s="35">
        <v>115</v>
      </c>
    </row>
    <row r="120" spans="2:8" x14ac:dyDescent="0.3">
      <c r="B120" s="35">
        <v>117</v>
      </c>
      <c r="C120" s="35">
        <f t="shared" si="4"/>
        <v>12.5</v>
      </c>
      <c r="D120" s="35">
        <v>15</v>
      </c>
      <c r="E120" s="35">
        <f t="shared" si="6"/>
        <v>0.83333333333333337</v>
      </c>
      <c r="F120" s="35">
        <f t="shared" si="7"/>
        <v>5.442447049746239E-10</v>
      </c>
      <c r="G120" s="35">
        <f t="shared" si="5"/>
        <v>9.0707450829204223E-11</v>
      </c>
      <c r="H120" s="35">
        <v>116</v>
      </c>
    </row>
    <row r="121" spans="2:8" x14ac:dyDescent="0.3">
      <c r="B121" s="35">
        <v>118</v>
      </c>
      <c r="C121" s="35">
        <f t="shared" si="4"/>
        <v>12.5</v>
      </c>
      <c r="D121" s="35">
        <v>15</v>
      </c>
      <c r="E121" s="35">
        <f t="shared" si="6"/>
        <v>0.83333333333333337</v>
      </c>
      <c r="F121" s="35">
        <f t="shared" si="7"/>
        <v>4.5353725414551994E-10</v>
      </c>
      <c r="G121" s="35">
        <f t="shared" si="5"/>
        <v>7.5589542357670184E-11</v>
      </c>
      <c r="H121" s="35">
        <v>117</v>
      </c>
    </row>
    <row r="122" spans="2:8" x14ac:dyDescent="0.3">
      <c r="B122" s="35">
        <v>119</v>
      </c>
      <c r="C122" s="35">
        <f t="shared" si="4"/>
        <v>12.5</v>
      </c>
      <c r="D122" s="35">
        <v>15</v>
      </c>
      <c r="E122" s="35">
        <f t="shared" si="6"/>
        <v>0.83333333333333337</v>
      </c>
      <c r="F122" s="35">
        <f t="shared" si="7"/>
        <v>3.7794771178793327E-10</v>
      </c>
      <c r="G122" s="35">
        <f t="shared" si="5"/>
        <v>6.2991285298058487E-11</v>
      </c>
      <c r="H122" s="35">
        <v>118</v>
      </c>
    </row>
    <row r="123" spans="2:8" x14ac:dyDescent="0.3">
      <c r="B123" s="35">
        <v>120</v>
      </c>
      <c r="C123" s="35">
        <f t="shared" si="4"/>
        <v>12.5</v>
      </c>
      <c r="D123" s="35">
        <v>15</v>
      </c>
      <c r="E123" s="35">
        <f t="shared" si="6"/>
        <v>0.83333333333333337</v>
      </c>
      <c r="F123" s="35">
        <f t="shared" si="7"/>
        <v>3.1495642648994441E-10</v>
      </c>
      <c r="G123" s="35">
        <f t="shared" si="5"/>
        <v>5.2492737748382077E-11</v>
      </c>
      <c r="H123" s="35">
        <v>119</v>
      </c>
    </row>
    <row r="124" spans="2:8" x14ac:dyDescent="0.3">
      <c r="B124" s="35">
        <v>121</v>
      </c>
      <c r="C124" s="35">
        <f t="shared" si="4"/>
        <v>12.5</v>
      </c>
      <c r="D124" s="35">
        <v>15</v>
      </c>
      <c r="E124" s="35">
        <f t="shared" si="6"/>
        <v>0.83333333333333337</v>
      </c>
      <c r="F124" s="35">
        <f t="shared" si="7"/>
        <v>2.6246368874162036E-10</v>
      </c>
      <c r="G124" s="35">
        <f t="shared" si="5"/>
        <v>4.3743948123651734E-11</v>
      </c>
      <c r="H124" s="35">
        <v>120</v>
      </c>
    </row>
    <row r="125" spans="2:8" x14ac:dyDescent="0.3">
      <c r="B125" s="35">
        <v>122</v>
      </c>
      <c r="C125" s="35">
        <f t="shared" si="4"/>
        <v>12.5</v>
      </c>
      <c r="D125" s="35">
        <v>15</v>
      </c>
      <c r="E125" s="35">
        <f t="shared" si="6"/>
        <v>0.83333333333333337</v>
      </c>
      <c r="F125" s="35">
        <f t="shared" si="7"/>
        <v>2.1871974061801698E-10</v>
      </c>
      <c r="G125" s="35">
        <f t="shared" si="5"/>
        <v>3.645329010304311E-11</v>
      </c>
      <c r="H125" s="35">
        <v>121</v>
      </c>
    </row>
    <row r="126" spans="2:8" x14ac:dyDescent="0.3">
      <c r="B126" s="35">
        <v>123</v>
      </c>
      <c r="C126" s="35">
        <f t="shared" si="4"/>
        <v>12.5</v>
      </c>
      <c r="D126" s="35">
        <v>15</v>
      </c>
      <c r="E126" s="35">
        <f t="shared" si="6"/>
        <v>0.83333333333333337</v>
      </c>
      <c r="F126" s="35">
        <f t="shared" si="7"/>
        <v>1.8226645051501417E-10</v>
      </c>
      <c r="G126" s="35">
        <f t="shared" si="5"/>
        <v>3.0377741752535929E-11</v>
      </c>
      <c r="H126" s="35">
        <v>122</v>
      </c>
    </row>
    <row r="127" spans="2:8" x14ac:dyDescent="0.3">
      <c r="B127" s="35">
        <v>124</v>
      </c>
      <c r="C127" s="35">
        <f t="shared" si="4"/>
        <v>12.5</v>
      </c>
      <c r="D127" s="35">
        <v>15</v>
      </c>
      <c r="E127" s="35">
        <f t="shared" si="6"/>
        <v>0.83333333333333337</v>
      </c>
      <c r="F127" s="35">
        <f t="shared" si="7"/>
        <v>1.5188870876251182E-10</v>
      </c>
      <c r="G127" s="35">
        <f t="shared" si="5"/>
        <v>2.5314784793779945E-11</v>
      </c>
      <c r="H127" s="35">
        <v>123</v>
      </c>
    </row>
    <row r="128" spans="2:8" x14ac:dyDescent="0.3">
      <c r="B128" s="35">
        <v>125</v>
      </c>
      <c r="C128" s="35">
        <f t="shared" si="4"/>
        <v>12.5</v>
      </c>
      <c r="D128" s="35">
        <v>15</v>
      </c>
      <c r="E128" s="35">
        <f t="shared" si="6"/>
        <v>0.83333333333333337</v>
      </c>
      <c r="F128" s="35">
        <f t="shared" si="7"/>
        <v>1.2657392396875987E-10</v>
      </c>
      <c r="G128" s="35">
        <f t="shared" si="5"/>
        <v>2.1095653994816623E-11</v>
      </c>
      <c r="H128" s="35">
        <v>124</v>
      </c>
    </row>
    <row r="129" spans="2:8" x14ac:dyDescent="0.3">
      <c r="B129" s="35">
        <v>126</v>
      </c>
      <c r="C129" s="35">
        <f t="shared" si="4"/>
        <v>12.5</v>
      </c>
      <c r="D129" s="35">
        <v>15</v>
      </c>
      <c r="E129" s="35">
        <f t="shared" si="6"/>
        <v>0.83333333333333337</v>
      </c>
      <c r="F129" s="35">
        <f t="shared" si="7"/>
        <v>1.0547826997396656E-10</v>
      </c>
      <c r="G129" s="35">
        <f t="shared" si="5"/>
        <v>1.7579711662347185E-11</v>
      </c>
      <c r="H129" s="35">
        <v>125</v>
      </c>
    </row>
    <row r="130" spans="2:8" x14ac:dyDescent="0.3">
      <c r="B130" s="35">
        <v>127</v>
      </c>
      <c r="C130" s="35">
        <f t="shared" si="4"/>
        <v>12.5</v>
      </c>
      <c r="D130" s="35">
        <v>15</v>
      </c>
      <c r="E130" s="35">
        <f t="shared" si="6"/>
        <v>0.83333333333333337</v>
      </c>
      <c r="F130" s="35">
        <f t="shared" si="7"/>
        <v>8.7898558311638806E-11</v>
      </c>
      <c r="G130" s="35">
        <f t="shared" si="5"/>
        <v>1.4649759718622656E-11</v>
      </c>
      <c r="H130" s="35">
        <v>126</v>
      </c>
    </row>
    <row r="131" spans="2:8" x14ac:dyDescent="0.3">
      <c r="B131" s="35">
        <v>128</v>
      </c>
      <c r="C131" s="35">
        <f t="shared" si="4"/>
        <v>12.5</v>
      </c>
      <c r="D131" s="35">
        <v>15</v>
      </c>
      <c r="E131" s="35">
        <f t="shared" si="6"/>
        <v>0.83333333333333337</v>
      </c>
      <c r="F131" s="35">
        <f t="shared" si="7"/>
        <v>7.3248798593032338E-11</v>
      </c>
      <c r="G131" s="35">
        <f t="shared" si="5"/>
        <v>1.2208133098852213E-11</v>
      </c>
      <c r="H131" s="35">
        <v>127</v>
      </c>
    </row>
    <row r="132" spans="2:8" x14ac:dyDescent="0.3">
      <c r="B132" s="35">
        <v>129</v>
      </c>
      <c r="C132" s="35">
        <f t="shared" ref="C132:C152" si="8">50/4</f>
        <v>12.5</v>
      </c>
      <c r="D132" s="35">
        <v>15</v>
      </c>
      <c r="E132" s="35">
        <f t="shared" si="6"/>
        <v>0.83333333333333337</v>
      </c>
      <c r="F132" s="35">
        <f t="shared" si="7"/>
        <v>6.1040665494193622E-11</v>
      </c>
      <c r="G132" s="35">
        <f t="shared" ref="G132:G153" si="9">F132/$F$154</f>
        <v>1.0173444249043513E-11</v>
      </c>
      <c r="H132" s="35">
        <v>128</v>
      </c>
    </row>
    <row r="133" spans="2:8" x14ac:dyDescent="0.3">
      <c r="B133" s="35">
        <v>130</v>
      </c>
      <c r="C133" s="35">
        <f t="shared" si="8"/>
        <v>12.5</v>
      </c>
      <c r="D133" s="35">
        <v>15</v>
      </c>
      <c r="E133" s="35">
        <f t="shared" ref="E133:E153" si="10">C132/D133</f>
        <v>0.83333333333333337</v>
      </c>
      <c r="F133" s="35">
        <f t="shared" ref="F133:F153" si="11">E133*F132</f>
        <v>5.0867221245161353E-11</v>
      </c>
      <c r="G133" s="35">
        <f t="shared" si="9"/>
        <v>8.477870207536261E-12</v>
      </c>
      <c r="H133" s="35">
        <v>129</v>
      </c>
    </row>
    <row r="134" spans="2:8" x14ac:dyDescent="0.3">
      <c r="B134" s="35">
        <v>131</v>
      </c>
      <c r="C134" s="35">
        <f t="shared" si="8"/>
        <v>12.5</v>
      </c>
      <c r="D134" s="35">
        <v>15</v>
      </c>
      <c r="E134" s="35">
        <f t="shared" si="10"/>
        <v>0.83333333333333337</v>
      </c>
      <c r="F134" s="35">
        <f t="shared" si="11"/>
        <v>4.2389351037634464E-11</v>
      </c>
      <c r="G134" s="35">
        <f t="shared" si="9"/>
        <v>7.0648918396135511E-12</v>
      </c>
      <c r="H134" s="35">
        <v>130</v>
      </c>
    </row>
    <row r="135" spans="2:8" x14ac:dyDescent="0.3">
      <c r="B135" s="35">
        <v>132</v>
      </c>
      <c r="C135" s="35">
        <f t="shared" si="8"/>
        <v>12.5</v>
      </c>
      <c r="D135" s="35">
        <v>15</v>
      </c>
      <c r="E135" s="35">
        <f t="shared" si="10"/>
        <v>0.83333333333333337</v>
      </c>
      <c r="F135" s="35">
        <f t="shared" si="11"/>
        <v>3.5324459198028721E-11</v>
      </c>
      <c r="G135" s="35">
        <f t="shared" si="9"/>
        <v>5.8874098663446262E-12</v>
      </c>
      <c r="H135" s="35">
        <v>131</v>
      </c>
    </row>
    <row r="136" spans="2:8" x14ac:dyDescent="0.3">
      <c r="B136" s="35">
        <v>133</v>
      </c>
      <c r="C136" s="35">
        <f t="shared" si="8"/>
        <v>12.5</v>
      </c>
      <c r="D136" s="35">
        <v>15</v>
      </c>
      <c r="E136" s="35">
        <f t="shared" si="10"/>
        <v>0.83333333333333337</v>
      </c>
      <c r="F136" s="35">
        <f t="shared" si="11"/>
        <v>2.9437049331690604E-11</v>
      </c>
      <c r="G136" s="35">
        <f t="shared" si="9"/>
        <v>4.9061748886205226E-12</v>
      </c>
      <c r="H136" s="35">
        <v>132</v>
      </c>
    </row>
    <row r="137" spans="2:8" x14ac:dyDescent="0.3">
      <c r="B137" s="35">
        <v>134</v>
      </c>
      <c r="C137" s="35">
        <f t="shared" si="8"/>
        <v>12.5</v>
      </c>
      <c r="D137" s="35">
        <v>15</v>
      </c>
      <c r="E137" s="35">
        <f t="shared" si="10"/>
        <v>0.83333333333333337</v>
      </c>
      <c r="F137" s="35">
        <f t="shared" si="11"/>
        <v>2.4530874443075504E-11</v>
      </c>
      <c r="G137" s="35">
        <f t="shared" si="9"/>
        <v>4.0884790738504353E-12</v>
      </c>
      <c r="H137" s="35">
        <v>133</v>
      </c>
    </row>
    <row r="138" spans="2:8" x14ac:dyDescent="0.3">
      <c r="B138" s="35">
        <v>135</v>
      </c>
      <c r="C138" s="35">
        <f t="shared" si="8"/>
        <v>12.5</v>
      </c>
      <c r="D138" s="35">
        <v>15</v>
      </c>
      <c r="E138" s="35">
        <f t="shared" si="10"/>
        <v>0.83333333333333337</v>
      </c>
      <c r="F138" s="35">
        <f t="shared" si="11"/>
        <v>2.0442395369229588E-11</v>
      </c>
      <c r="G138" s="35">
        <f t="shared" si="9"/>
        <v>3.4070658948753629E-12</v>
      </c>
      <c r="H138" s="35">
        <v>134</v>
      </c>
    </row>
    <row r="139" spans="2:8" x14ac:dyDescent="0.3">
      <c r="B139" s="35">
        <v>136</v>
      </c>
      <c r="C139" s="35">
        <f t="shared" si="8"/>
        <v>12.5</v>
      </c>
      <c r="D139" s="35">
        <v>15</v>
      </c>
      <c r="E139" s="35">
        <f t="shared" si="10"/>
        <v>0.83333333333333337</v>
      </c>
      <c r="F139" s="35">
        <f t="shared" si="11"/>
        <v>1.7035329474357991E-11</v>
      </c>
      <c r="G139" s="35">
        <f t="shared" si="9"/>
        <v>2.8392215790628028E-12</v>
      </c>
      <c r="H139" s="35">
        <v>135</v>
      </c>
    </row>
    <row r="140" spans="2:8" x14ac:dyDescent="0.3">
      <c r="B140" s="35">
        <v>137</v>
      </c>
      <c r="C140" s="35">
        <f t="shared" si="8"/>
        <v>12.5</v>
      </c>
      <c r="D140" s="35">
        <v>15</v>
      </c>
      <c r="E140" s="35">
        <f t="shared" si="10"/>
        <v>0.83333333333333337</v>
      </c>
      <c r="F140" s="35">
        <f t="shared" si="11"/>
        <v>1.4196107895298327E-11</v>
      </c>
      <c r="G140" s="35">
        <f t="shared" si="9"/>
        <v>2.3660179825523356E-12</v>
      </c>
      <c r="H140" s="35">
        <v>136</v>
      </c>
    </row>
    <row r="141" spans="2:8" x14ac:dyDescent="0.3">
      <c r="B141" s="35">
        <v>138</v>
      </c>
      <c r="C141" s="35">
        <f t="shared" si="8"/>
        <v>12.5</v>
      </c>
      <c r="D141" s="35">
        <v>15</v>
      </c>
      <c r="E141" s="35">
        <f t="shared" si="10"/>
        <v>0.83333333333333337</v>
      </c>
      <c r="F141" s="35">
        <f t="shared" si="11"/>
        <v>1.1830089912748606E-11</v>
      </c>
      <c r="G141" s="35">
        <f t="shared" si="9"/>
        <v>1.9716816521269464E-12</v>
      </c>
      <c r="H141" s="35">
        <v>137</v>
      </c>
    </row>
    <row r="142" spans="2:8" x14ac:dyDescent="0.3">
      <c r="B142" s="35">
        <v>139</v>
      </c>
      <c r="C142" s="35">
        <f t="shared" si="8"/>
        <v>12.5</v>
      </c>
      <c r="D142" s="35">
        <v>15</v>
      </c>
      <c r="E142" s="35">
        <f t="shared" si="10"/>
        <v>0.83333333333333337</v>
      </c>
      <c r="F142" s="35">
        <f t="shared" si="11"/>
        <v>9.8584082606238385E-12</v>
      </c>
      <c r="G142" s="35">
        <f t="shared" si="9"/>
        <v>1.6430680434391221E-12</v>
      </c>
      <c r="H142" s="35">
        <v>138</v>
      </c>
    </row>
    <row r="143" spans="2:8" x14ac:dyDescent="0.3">
      <c r="B143" s="35">
        <v>140</v>
      </c>
      <c r="C143" s="35">
        <f t="shared" si="8"/>
        <v>12.5</v>
      </c>
      <c r="D143" s="35">
        <v>15</v>
      </c>
      <c r="E143" s="35">
        <f t="shared" si="10"/>
        <v>0.83333333333333337</v>
      </c>
      <c r="F143" s="35">
        <f t="shared" si="11"/>
        <v>8.215340217186532E-12</v>
      </c>
      <c r="G143" s="35">
        <f t="shared" si="9"/>
        <v>1.3692233695326017E-12</v>
      </c>
      <c r="H143" s="35">
        <v>139</v>
      </c>
    </row>
    <row r="144" spans="2:8" x14ac:dyDescent="0.3">
      <c r="B144" s="35">
        <v>141</v>
      </c>
      <c r="C144" s="35">
        <f t="shared" si="8"/>
        <v>12.5</v>
      </c>
      <c r="D144" s="35">
        <v>15</v>
      </c>
      <c r="E144" s="35">
        <f t="shared" si="10"/>
        <v>0.83333333333333337</v>
      </c>
      <c r="F144" s="35">
        <f t="shared" si="11"/>
        <v>6.8461168476554439E-12</v>
      </c>
      <c r="G144" s="35">
        <f t="shared" si="9"/>
        <v>1.1410194746105016E-12</v>
      </c>
      <c r="H144" s="35">
        <v>140</v>
      </c>
    </row>
    <row r="145" spans="2:8" x14ac:dyDescent="0.3">
      <c r="B145" s="35">
        <v>142</v>
      </c>
      <c r="C145" s="35">
        <f t="shared" si="8"/>
        <v>12.5</v>
      </c>
      <c r="D145" s="35">
        <v>15</v>
      </c>
      <c r="E145" s="35">
        <f t="shared" si="10"/>
        <v>0.83333333333333337</v>
      </c>
      <c r="F145" s="35">
        <f t="shared" si="11"/>
        <v>5.7050973730462035E-12</v>
      </c>
      <c r="G145" s="35">
        <f t="shared" si="9"/>
        <v>9.5084956217541792E-13</v>
      </c>
      <c r="H145" s="35">
        <v>141</v>
      </c>
    </row>
    <row r="146" spans="2:8" x14ac:dyDescent="0.3">
      <c r="B146" s="35">
        <v>143</v>
      </c>
      <c r="C146" s="35">
        <f t="shared" si="8"/>
        <v>12.5</v>
      </c>
      <c r="D146" s="35">
        <v>15</v>
      </c>
      <c r="E146" s="35">
        <f t="shared" si="10"/>
        <v>0.83333333333333337</v>
      </c>
      <c r="F146" s="35">
        <f t="shared" si="11"/>
        <v>4.7542478108718361E-12</v>
      </c>
      <c r="G146" s="35">
        <f t="shared" si="9"/>
        <v>7.9237463514618167E-13</v>
      </c>
      <c r="H146" s="35">
        <v>142</v>
      </c>
    </row>
    <row r="147" spans="2:8" x14ac:dyDescent="0.3">
      <c r="B147" s="35">
        <v>144</v>
      </c>
      <c r="C147" s="35">
        <f t="shared" si="8"/>
        <v>12.5</v>
      </c>
      <c r="D147" s="35">
        <v>15</v>
      </c>
      <c r="E147" s="35">
        <f t="shared" si="10"/>
        <v>0.83333333333333337</v>
      </c>
      <c r="F147" s="35">
        <f t="shared" si="11"/>
        <v>3.9618731757265301E-12</v>
      </c>
      <c r="G147" s="35">
        <f t="shared" si="9"/>
        <v>6.6031219595515133E-13</v>
      </c>
      <c r="H147" s="35">
        <v>143</v>
      </c>
    </row>
    <row r="148" spans="2:8" x14ac:dyDescent="0.3">
      <c r="B148" s="35">
        <v>145</v>
      </c>
      <c r="C148" s="35">
        <f t="shared" si="8"/>
        <v>12.5</v>
      </c>
      <c r="D148" s="35">
        <v>15</v>
      </c>
      <c r="E148" s="35">
        <f t="shared" si="10"/>
        <v>0.83333333333333337</v>
      </c>
      <c r="F148" s="35">
        <f t="shared" si="11"/>
        <v>3.3015609797721084E-12</v>
      </c>
      <c r="G148" s="35">
        <f t="shared" si="9"/>
        <v>5.5026016329595951E-13</v>
      </c>
      <c r="H148" s="35">
        <v>144</v>
      </c>
    </row>
    <row r="149" spans="2:8" x14ac:dyDescent="0.3">
      <c r="B149" s="35">
        <v>146</v>
      </c>
      <c r="C149" s="35">
        <f t="shared" si="8"/>
        <v>12.5</v>
      </c>
      <c r="D149" s="35">
        <v>15</v>
      </c>
      <c r="E149" s="35">
        <f t="shared" si="10"/>
        <v>0.83333333333333337</v>
      </c>
      <c r="F149" s="35">
        <f t="shared" si="11"/>
        <v>2.7513008164767571E-12</v>
      </c>
      <c r="G149" s="35">
        <f t="shared" si="9"/>
        <v>4.5855013607996624E-13</v>
      </c>
      <c r="H149" s="35">
        <v>145</v>
      </c>
    </row>
    <row r="150" spans="2:8" x14ac:dyDescent="0.3">
      <c r="B150" s="35">
        <v>147</v>
      </c>
      <c r="C150" s="35">
        <f t="shared" si="8"/>
        <v>12.5</v>
      </c>
      <c r="D150" s="35">
        <v>15</v>
      </c>
      <c r="E150" s="35">
        <f t="shared" si="10"/>
        <v>0.83333333333333337</v>
      </c>
      <c r="F150" s="35">
        <f t="shared" si="11"/>
        <v>2.2927506803972976E-12</v>
      </c>
      <c r="G150" s="35">
        <f t="shared" si="9"/>
        <v>3.8212511339997186E-13</v>
      </c>
      <c r="H150" s="35">
        <v>146</v>
      </c>
    </row>
    <row r="151" spans="2:8" x14ac:dyDescent="0.3">
      <c r="B151" s="35">
        <v>148</v>
      </c>
      <c r="C151" s="35">
        <f t="shared" si="8"/>
        <v>12.5</v>
      </c>
      <c r="D151" s="35">
        <v>15</v>
      </c>
      <c r="E151" s="35">
        <f t="shared" si="10"/>
        <v>0.83333333333333337</v>
      </c>
      <c r="F151" s="35">
        <f t="shared" si="11"/>
        <v>1.9106255669977483E-12</v>
      </c>
      <c r="G151" s="35">
        <f t="shared" si="9"/>
        <v>3.1843759449997663E-13</v>
      </c>
      <c r="H151" s="35">
        <v>147</v>
      </c>
    </row>
    <row r="152" spans="2:8" x14ac:dyDescent="0.3">
      <c r="B152" s="35">
        <v>149</v>
      </c>
      <c r="C152" s="35">
        <f t="shared" si="8"/>
        <v>12.5</v>
      </c>
      <c r="D152" s="35">
        <v>15</v>
      </c>
      <c r="E152" s="35">
        <f t="shared" si="10"/>
        <v>0.83333333333333337</v>
      </c>
      <c r="F152" s="35">
        <f t="shared" si="11"/>
        <v>1.5921879724981237E-12</v>
      </c>
      <c r="G152" s="35">
        <f t="shared" si="9"/>
        <v>2.6536466208331388E-13</v>
      </c>
      <c r="H152" s="35">
        <v>148</v>
      </c>
    </row>
    <row r="153" spans="2:8" x14ac:dyDescent="0.3">
      <c r="B153" s="35">
        <v>150</v>
      </c>
      <c r="D153" s="35">
        <v>15</v>
      </c>
      <c r="E153" s="35">
        <f t="shared" si="10"/>
        <v>0.83333333333333337</v>
      </c>
      <c r="F153" s="35">
        <f t="shared" si="11"/>
        <v>1.3268233104151031E-12</v>
      </c>
      <c r="G153" s="35">
        <f t="shared" si="9"/>
        <v>2.2113721840276154E-13</v>
      </c>
      <c r="H153" s="35">
        <v>149</v>
      </c>
    </row>
    <row r="154" spans="2:8" x14ac:dyDescent="0.3">
      <c r="F154" s="35">
        <f>SUM(F3:F153)</f>
        <v>5.9999999999933697</v>
      </c>
      <c r="G154" s="35">
        <f>SUM(G3:G153)</f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3554-0EB4-4AEC-9ED4-BE0CB1C49F32}">
  <dimension ref="B2:L154"/>
  <sheetViews>
    <sheetView zoomScale="85" zoomScaleNormal="85" workbookViewId="0">
      <selection activeCell="D7" sqref="D7"/>
    </sheetView>
  </sheetViews>
  <sheetFormatPr defaultColWidth="11.5546875" defaultRowHeight="14.4" x14ac:dyDescent="0.3"/>
  <cols>
    <col min="2" max="4" width="11.5546875" style="35"/>
    <col min="5" max="5" width="16.6640625" style="35" bestFit="1" customWidth="1"/>
    <col min="6" max="6" width="11.5546875" style="35"/>
    <col min="7" max="7" width="14.33203125" style="35" bestFit="1" customWidth="1"/>
    <col min="8" max="12" width="11.5546875" style="35"/>
  </cols>
  <sheetData>
    <row r="2" spans="2:12" x14ac:dyDescent="0.3">
      <c r="B2" s="38" t="s">
        <v>41</v>
      </c>
      <c r="C2" s="38" t="s">
        <v>1</v>
      </c>
      <c r="D2" s="38" t="s">
        <v>42</v>
      </c>
      <c r="E2" s="38" t="s">
        <v>84</v>
      </c>
      <c r="F2" s="38" t="s">
        <v>44</v>
      </c>
      <c r="G2" s="38" t="s">
        <v>85</v>
      </c>
      <c r="H2" s="38" t="s">
        <v>86</v>
      </c>
    </row>
    <row r="3" spans="2:12" x14ac:dyDescent="0.3">
      <c r="B3" s="35">
        <v>0</v>
      </c>
      <c r="C3" s="35">
        <v>15</v>
      </c>
      <c r="D3" s="35">
        <v>0</v>
      </c>
      <c r="F3" s="35">
        <v>1</v>
      </c>
      <c r="G3" s="35">
        <f>F3/$F$154</f>
        <v>7.3694984646878223E-2</v>
      </c>
      <c r="H3" s="35">
        <v>0</v>
      </c>
      <c r="J3" s="35" t="s">
        <v>77</v>
      </c>
    </row>
    <row r="4" spans="2:12" x14ac:dyDescent="0.3">
      <c r="B4" s="35">
        <v>1</v>
      </c>
      <c r="C4" s="35">
        <v>15</v>
      </c>
      <c r="D4" s="35">
        <v>6</v>
      </c>
      <c r="E4" s="35">
        <f>C3/D4</f>
        <v>2.5</v>
      </c>
      <c r="F4" s="35">
        <f>E4*F3</f>
        <v>2.5</v>
      </c>
      <c r="G4" s="35">
        <f t="shared" ref="G4:G67" si="0">F4/$F$154</f>
        <v>0.18423746161719556</v>
      </c>
      <c r="H4" s="35">
        <v>0</v>
      </c>
      <c r="J4" s="35" t="s">
        <v>38</v>
      </c>
      <c r="K4" s="35">
        <f>G3</f>
        <v>7.3694984646878223E-2</v>
      </c>
    </row>
    <row r="5" spans="2:12" x14ac:dyDescent="0.3">
      <c r="B5" s="35">
        <v>2</v>
      </c>
      <c r="C5" s="35">
        <v>15</v>
      </c>
      <c r="D5" s="35">
        <v>12</v>
      </c>
      <c r="E5" s="35">
        <f t="shared" ref="E5:E68" si="1">C4/D5</f>
        <v>1.25</v>
      </c>
      <c r="F5" s="35">
        <f t="shared" ref="F5:F68" si="2">E5*F4</f>
        <v>3.125</v>
      </c>
      <c r="G5" s="35">
        <f t="shared" si="0"/>
        <v>0.23029682702149445</v>
      </c>
      <c r="H5" s="35">
        <v>0</v>
      </c>
      <c r="J5" s="35" t="s">
        <v>76</v>
      </c>
      <c r="K5" s="35">
        <f>SUMPRODUCT(B3:B153,G3:G153)</f>
        <v>3.0330945069942028</v>
      </c>
    </row>
    <row r="6" spans="2:12" x14ac:dyDescent="0.3">
      <c r="B6" s="35">
        <v>3</v>
      </c>
      <c r="C6" s="35">
        <v>15</v>
      </c>
      <c r="D6" s="35">
        <v>18</v>
      </c>
      <c r="E6" s="35">
        <f t="shared" si="1"/>
        <v>0.83333333333333337</v>
      </c>
      <c r="F6" s="35">
        <f t="shared" si="2"/>
        <v>2.604166666666667</v>
      </c>
      <c r="G6" s="35">
        <f t="shared" si="0"/>
        <v>0.19191402251791206</v>
      </c>
      <c r="H6" s="35">
        <v>0</v>
      </c>
      <c r="J6" s="35" t="s">
        <v>78</v>
      </c>
      <c r="K6" s="35">
        <f>SUMPRODUCT(G3:G153,H3:H153)</f>
        <v>0.53309450699419958</v>
      </c>
    </row>
    <row r="7" spans="2:12" x14ac:dyDescent="0.3">
      <c r="B7" s="35">
        <v>4</v>
      </c>
      <c r="C7" s="35">
        <v>15</v>
      </c>
      <c r="D7" s="35">
        <v>24</v>
      </c>
      <c r="E7" s="35">
        <f t="shared" si="1"/>
        <v>0.625</v>
      </c>
      <c r="F7" s="35">
        <f t="shared" si="2"/>
        <v>1.627604166666667</v>
      </c>
      <c r="G7" s="35">
        <f t="shared" si="0"/>
        <v>0.11994626407369505</v>
      </c>
      <c r="H7" s="35">
        <v>0</v>
      </c>
      <c r="J7" s="35" t="s">
        <v>79</v>
      </c>
      <c r="K7" s="35">
        <f>K5-K6</f>
        <v>2.5000000000000031</v>
      </c>
    </row>
    <row r="8" spans="2:12" x14ac:dyDescent="0.3">
      <c r="B8" s="35">
        <v>5</v>
      </c>
      <c r="C8" s="35">
        <v>15</v>
      </c>
      <c r="D8" s="35">
        <v>24</v>
      </c>
      <c r="E8" s="35">
        <f t="shared" si="1"/>
        <v>0.625</v>
      </c>
      <c r="F8" s="35">
        <f t="shared" si="2"/>
        <v>1.017252604166667</v>
      </c>
      <c r="G8" s="35">
        <f t="shared" si="0"/>
        <v>7.4966415046059415E-2</v>
      </c>
      <c r="H8" s="35">
        <v>1</v>
      </c>
      <c r="J8" s="35" t="s">
        <v>80</v>
      </c>
      <c r="K8" s="35">
        <f>SUMPRODUCT(G4:G153,D4:D153)</f>
        <v>15.000000000000004</v>
      </c>
      <c r="L8" s="35">
        <f>SUMPRODUCT(C3:C152,G3:G152)</f>
        <v>15.000000000000002</v>
      </c>
    </row>
    <row r="9" spans="2:12" x14ac:dyDescent="0.3">
      <c r="B9" s="35">
        <v>6</v>
      </c>
      <c r="C9" s="35">
        <v>15</v>
      </c>
      <c r="D9" s="35">
        <v>24</v>
      </c>
      <c r="E9" s="35">
        <f t="shared" si="1"/>
        <v>0.625</v>
      </c>
      <c r="F9" s="35">
        <f t="shared" si="2"/>
        <v>0.63578287760416685</v>
      </c>
      <c r="G9" s="35">
        <f t="shared" si="0"/>
        <v>4.6854009403787138E-2</v>
      </c>
      <c r="H9" s="35">
        <v>2</v>
      </c>
      <c r="J9" s="35" t="s">
        <v>81</v>
      </c>
      <c r="K9" s="35">
        <f>K5/K8*60</f>
        <v>12.132378027976808</v>
      </c>
    </row>
    <row r="10" spans="2:12" x14ac:dyDescent="0.3">
      <c r="B10" s="35">
        <v>7</v>
      </c>
      <c r="C10" s="35">
        <v>15</v>
      </c>
      <c r="D10" s="35">
        <v>24</v>
      </c>
      <c r="E10" s="35">
        <f t="shared" si="1"/>
        <v>0.625</v>
      </c>
      <c r="F10" s="35">
        <f t="shared" si="2"/>
        <v>0.3973642985026043</v>
      </c>
      <c r="G10" s="35">
        <f t="shared" si="0"/>
        <v>2.9283755877366962E-2</v>
      </c>
      <c r="H10" s="35">
        <v>3</v>
      </c>
      <c r="J10" s="35" t="s">
        <v>82</v>
      </c>
      <c r="K10" s="35">
        <f>K6/K8*60</f>
        <v>2.1323780279767979</v>
      </c>
    </row>
    <row r="11" spans="2:12" x14ac:dyDescent="0.3">
      <c r="B11" s="35">
        <v>8</v>
      </c>
      <c r="C11" s="35">
        <v>15</v>
      </c>
      <c r="D11" s="35">
        <v>24</v>
      </c>
      <c r="E11" s="35">
        <f t="shared" si="1"/>
        <v>0.625</v>
      </c>
      <c r="F11" s="35">
        <f t="shared" si="2"/>
        <v>0.24835268656412768</v>
      </c>
      <c r="G11" s="35">
        <f t="shared" si="0"/>
        <v>1.8302347423354348E-2</v>
      </c>
      <c r="H11" s="35">
        <v>4</v>
      </c>
      <c r="J11" s="35" t="s">
        <v>83</v>
      </c>
      <c r="K11" s="35">
        <f>K9-K10</f>
        <v>10.000000000000011</v>
      </c>
    </row>
    <row r="12" spans="2:12" x14ac:dyDescent="0.3">
      <c r="B12" s="35">
        <v>9</v>
      </c>
      <c r="C12" s="35">
        <v>15</v>
      </c>
      <c r="D12" s="35">
        <v>24</v>
      </c>
      <c r="E12" s="35">
        <f t="shared" si="1"/>
        <v>0.625</v>
      </c>
      <c r="F12" s="35">
        <f t="shared" si="2"/>
        <v>0.1552204291025798</v>
      </c>
      <c r="G12" s="35">
        <f t="shared" si="0"/>
        <v>1.1438967139596469E-2</v>
      </c>
      <c r="H12" s="35">
        <v>5</v>
      </c>
    </row>
    <row r="13" spans="2:12" x14ac:dyDescent="0.3">
      <c r="B13" s="35">
        <v>10</v>
      </c>
      <c r="C13" s="35">
        <v>15</v>
      </c>
      <c r="D13" s="35">
        <v>24</v>
      </c>
      <c r="E13" s="35">
        <f t="shared" si="1"/>
        <v>0.625</v>
      </c>
      <c r="F13" s="35">
        <f t="shared" si="2"/>
        <v>9.7012768189112378E-2</v>
      </c>
      <c r="G13" s="35">
        <f t="shared" si="0"/>
        <v>7.1493544622477931E-3</v>
      </c>
      <c r="H13" s="35">
        <v>6</v>
      </c>
    </row>
    <row r="14" spans="2:12" x14ac:dyDescent="0.3">
      <c r="B14" s="35">
        <v>11</v>
      </c>
      <c r="C14" s="35">
        <v>15</v>
      </c>
      <c r="D14" s="35">
        <v>24</v>
      </c>
      <c r="E14" s="35">
        <f t="shared" si="1"/>
        <v>0.625</v>
      </c>
      <c r="F14" s="35">
        <f t="shared" si="2"/>
        <v>6.0632980118195234E-2</v>
      </c>
      <c r="G14" s="35">
        <f t="shared" si="0"/>
        <v>4.4683465389048702E-3</v>
      </c>
      <c r="H14" s="35">
        <v>7</v>
      </c>
    </row>
    <row r="15" spans="2:12" x14ac:dyDescent="0.3">
      <c r="B15" s="35">
        <v>12</v>
      </c>
      <c r="C15" s="35">
        <v>15</v>
      </c>
      <c r="D15" s="35">
        <v>24</v>
      </c>
      <c r="E15" s="35">
        <f t="shared" si="1"/>
        <v>0.625</v>
      </c>
      <c r="F15" s="35">
        <f t="shared" si="2"/>
        <v>3.7895612573872021E-2</v>
      </c>
      <c r="G15" s="35">
        <f t="shared" si="0"/>
        <v>2.7927165868155443E-3</v>
      </c>
      <c r="H15" s="35">
        <v>8</v>
      </c>
    </row>
    <row r="16" spans="2:12" x14ac:dyDescent="0.3">
      <c r="B16" s="35">
        <v>13</v>
      </c>
      <c r="C16" s="35">
        <v>15</v>
      </c>
      <c r="D16" s="35">
        <v>24</v>
      </c>
      <c r="E16" s="35">
        <f t="shared" si="1"/>
        <v>0.625</v>
      </c>
      <c r="F16" s="35">
        <f t="shared" si="2"/>
        <v>2.3684757858670014E-2</v>
      </c>
      <c r="G16" s="35">
        <f t="shared" si="0"/>
        <v>1.745447866759715E-3</v>
      </c>
      <c r="H16" s="35">
        <v>9</v>
      </c>
    </row>
    <row r="17" spans="2:8" x14ac:dyDescent="0.3">
      <c r="B17" s="35">
        <v>14</v>
      </c>
      <c r="C17" s="35">
        <v>15</v>
      </c>
      <c r="D17" s="35">
        <v>24</v>
      </c>
      <c r="E17" s="35">
        <f t="shared" si="1"/>
        <v>0.625</v>
      </c>
      <c r="F17" s="35">
        <f t="shared" si="2"/>
        <v>1.4802973661668758E-2</v>
      </c>
      <c r="G17" s="35">
        <f t="shared" si="0"/>
        <v>1.0909049167248219E-3</v>
      </c>
      <c r="H17" s="35">
        <v>10</v>
      </c>
    </row>
    <row r="18" spans="2:8" x14ac:dyDescent="0.3">
      <c r="B18" s="35">
        <v>15</v>
      </c>
      <c r="C18" s="35">
        <v>15</v>
      </c>
      <c r="D18" s="35">
        <v>24</v>
      </c>
      <c r="E18" s="35">
        <f t="shared" si="1"/>
        <v>0.625</v>
      </c>
      <c r="F18" s="35">
        <f t="shared" si="2"/>
        <v>9.2518585385429741E-3</v>
      </c>
      <c r="G18" s="35">
        <f t="shared" si="0"/>
        <v>6.818155729530137E-4</v>
      </c>
      <c r="H18" s="35">
        <v>11</v>
      </c>
    </row>
    <row r="19" spans="2:8" x14ac:dyDescent="0.3">
      <c r="B19" s="35">
        <v>16</v>
      </c>
      <c r="C19" s="35">
        <v>15</v>
      </c>
      <c r="D19" s="35">
        <v>24</v>
      </c>
      <c r="E19" s="35">
        <f t="shared" si="1"/>
        <v>0.625</v>
      </c>
      <c r="F19" s="35">
        <f t="shared" si="2"/>
        <v>5.782411586589359E-3</v>
      </c>
      <c r="G19" s="35">
        <f t="shared" si="0"/>
        <v>4.2613473309563357E-4</v>
      </c>
      <c r="H19" s="35">
        <v>12</v>
      </c>
    </row>
    <row r="20" spans="2:8" x14ac:dyDescent="0.3">
      <c r="B20" s="35">
        <v>17</v>
      </c>
      <c r="C20" s="35">
        <v>15</v>
      </c>
      <c r="D20" s="35">
        <v>24</v>
      </c>
      <c r="E20" s="35">
        <f t="shared" si="1"/>
        <v>0.625</v>
      </c>
      <c r="F20" s="35">
        <f t="shared" si="2"/>
        <v>3.6140072416183493E-3</v>
      </c>
      <c r="G20" s="35">
        <f t="shared" si="0"/>
        <v>2.6633420818477098E-4</v>
      </c>
      <c r="H20" s="35">
        <v>13</v>
      </c>
    </row>
    <row r="21" spans="2:8" x14ac:dyDescent="0.3">
      <c r="B21" s="35">
        <v>18</v>
      </c>
      <c r="C21" s="35">
        <v>15</v>
      </c>
      <c r="D21" s="35">
        <v>24</v>
      </c>
      <c r="E21" s="35">
        <f t="shared" si="1"/>
        <v>0.625</v>
      </c>
      <c r="F21" s="35">
        <f t="shared" si="2"/>
        <v>2.2587545260114683E-3</v>
      </c>
      <c r="G21" s="35">
        <f t="shared" si="0"/>
        <v>1.6645888011548187E-4</v>
      </c>
      <c r="H21" s="35">
        <v>14</v>
      </c>
    </row>
    <row r="22" spans="2:8" x14ac:dyDescent="0.3">
      <c r="B22" s="35">
        <v>19</v>
      </c>
      <c r="C22" s="35">
        <v>15</v>
      </c>
      <c r="D22" s="35">
        <v>24</v>
      </c>
      <c r="E22" s="35">
        <f t="shared" si="1"/>
        <v>0.625</v>
      </c>
      <c r="F22" s="35">
        <f t="shared" si="2"/>
        <v>1.4117215787571677E-3</v>
      </c>
      <c r="G22" s="35">
        <f t="shared" si="0"/>
        <v>1.0403680007217617E-4</v>
      </c>
      <c r="H22" s="35">
        <v>15</v>
      </c>
    </row>
    <row r="23" spans="2:8" x14ac:dyDescent="0.3">
      <c r="B23" s="35">
        <v>20</v>
      </c>
      <c r="C23" s="35">
        <v>15</v>
      </c>
      <c r="D23" s="35">
        <v>24</v>
      </c>
      <c r="E23" s="35">
        <f t="shared" si="1"/>
        <v>0.625</v>
      </c>
      <c r="F23" s="35">
        <f t="shared" si="2"/>
        <v>8.8232598672322981E-4</v>
      </c>
      <c r="G23" s="35">
        <f t="shared" si="0"/>
        <v>6.5023000045110106E-5</v>
      </c>
      <c r="H23" s="35">
        <v>16</v>
      </c>
    </row>
    <row r="24" spans="2:8" x14ac:dyDescent="0.3">
      <c r="B24" s="35">
        <v>21</v>
      </c>
      <c r="C24" s="35">
        <v>15</v>
      </c>
      <c r="D24" s="35">
        <v>24</v>
      </c>
      <c r="E24" s="35">
        <f t="shared" si="1"/>
        <v>0.625</v>
      </c>
      <c r="F24" s="35">
        <f t="shared" si="2"/>
        <v>5.5145374170201863E-4</v>
      </c>
      <c r="G24" s="35">
        <f t="shared" si="0"/>
        <v>4.0639375028193811E-5</v>
      </c>
      <c r="H24" s="35">
        <v>17</v>
      </c>
    </row>
    <row r="25" spans="2:8" x14ac:dyDescent="0.3">
      <c r="B25" s="35">
        <v>22</v>
      </c>
      <c r="C25" s="35">
        <v>15</v>
      </c>
      <c r="D25" s="35">
        <v>24</v>
      </c>
      <c r="E25" s="35">
        <f t="shared" si="1"/>
        <v>0.625</v>
      </c>
      <c r="F25" s="35">
        <f t="shared" si="2"/>
        <v>3.4465858856376166E-4</v>
      </c>
      <c r="G25" s="35">
        <f t="shared" si="0"/>
        <v>2.5399609392621134E-5</v>
      </c>
      <c r="H25" s="35">
        <v>18</v>
      </c>
    </row>
    <row r="26" spans="2:8" x14ac:dyDescent="0.3">
      <c r="B26" s="35">
        <v>23</v>
      </c>
      <c r="C26" s="35">
        <v>15</v>
      </c>
      <c r="D26" s="35">
        <v>24</v>
      </c>
      <c r="E26" s="35">
        <f t="shared" si="1"/>
        <v>0.625</v>
      </c>
      <c r="F26" s="35">
        <f t="shared" si="2"/>
        <v>2.1541161785235103E-4</v>
      </c>
      <c r="G26" s="35">
        <f t="shared" si="0"/>
        <v>1.587475587038821E-5</v>
      </c>
      <c r="H26" s="35">
        <v>19</v>
      </c>
    </row>
    <row r="27" spans="2:8" x14ac:dyDescent="0.3">
      <c r="B27" s="35">
        <v>24</v>
      </c>
      <c r="C27" s="35">
        <v>15</v>
      </c>
      <c r="D27" s="35">
        <v>24</v>
      </c>
      <c r="E27" s="35">
        <f t="shared" si="1"/>
        <v>0.625</v>
      </c>
      <c r="F27" s="35">
        <f t="shared" si="2"/>
        <v>1.346322611577194E-4</v>
      </c>
      <c r="G27" s="35">
        <f t="shared" si="0"/>
        <v>9.9217224189926303E-6</v>
      </c>
      <c r="H27" s="35">
        <v>20</v>
      </c>
    </row>
    <row r="28" spans="2:8" x14ac:dyDescent="0.3">
      <c r="B28" s="35">
        <v>25</v>
      </c>
      <c r="C28" s="35">
        <v>15</v>
      </c>
      <c r="D28" s="35">
        <v>24</v>
      </c>
      <c r="E28" s="35">
        <f t="shared" si="1"/>
        <v>0.625</v>
      </c>
      <c r="F28" s="35">
        <f t="shared" si="2"/>
        <v>8.4145163223574618E-5</v>
      </c>
      <c r="G28" s="35">
        <f t="shared" si="0"/>
        <v>6.2010765118703939E-6</v>
      </c>
      <c r="H28" s="35">
        <v>21</v>
      </c>
    </row>
    <row r="29" spans="2:8" x14ac:dyDescent="0.3">
      <c r="B29" s="35">
        <v>26</v>
      </c>
      <c r="C29" s="35">
        <v>15</v>
      </c>
      <c r="D29" s="35">
        <v>24</v>
      </c>
      <c r="E29" s="35">
        <f t="shared" si="1"/>
        <v>0.625</v>
      </c>
      <c r="F29" s="35">
        <f t="shared" si="2"/>
        <v>5.2590727014734136E-5</v>
      </c>
      <c r="G29" s="35">
        <f t="shared" si="0"/>
        <v>3.8756728199189958E-6</v>
      </c>
      <c r="H29" s="35">
        <v>22</v>
      </c>
    </row>
    <row r="30" spans="2:8" x14ac:dyDescent="0.3">
      <c r="B30" s="35">
        <v>27</v>
      </c>
      <c r="C30" s="35">
        <v>15</v>
      </c>
      <c r="D30" s="35">
        <v>24</v>
      </c>
      <c r="E30" s="35">
        <f t="shared" si="1"/>
        <v>0.625</v>
      </c>
      <c r="F30" s="35">
        <f t="shared" si="2"/>
        <v>3.2869204384208837E-5</v>
      </c>
      <c r="G30" s="35">
        <f t="shared" si="0"/>
        <v>2.4222955124493729E-6</v>
      </c>
      <c r="H30" s="35">
        <v>23</v>
      </c>
    </row>
    <row r="31" spans="2:8" x14ac:dyDescent="0.3">
      <c r="B31" s="35">
        <v>28</v>
      </c>
      <c r="C31" s="35">
        <v>15</v>
      </c>
      <c r="D31" s="35">
        <v>24</v>
      </c>
      <c r="E31" s="35">
        <f t="shared" si="1"/>
        <v>0.625</v>
      </c>
      <c r="F31" s="35">
        <f t="shared" si="2"/>
        <v>2.0543252740130524E-5</v>
      </c>
      <c r="G31" s="35">
        <f t="shared" si="0"/>
        <v>1.5139346952808581E-6</v>
      </c>
      <c r="H31" s="35">
        <v>24</v>
      </c>
    </row>
    <row r="32" spans="2:8" x14ac:dyDescent="0.3">
      <c r="B32" s="35">
        <v>29</v>
      </c>
      <c r="C32" s="35">
        <v>15</v>
      </c>
      <c r="D32" s="35">
        <v>24</v>
      </c>
      <c r="E32" s="35">
        <f t="shared" si="1"/>
        <v>0.625</v>
      </c>
      <c r="F32" s="35">
        <f t="shared" si="2"/>
        <v>1.2839532962581577E-5</v>
      </c>
      <c r="G32" s="35">
        <f t="shared" si="0"/>
        <v>9.4620918455053627E-7</v>
      </c>
      <c r="H32" s="35">
        <v>25</v>
      </c>
    </row>
    <row r="33" spans="2:8" x14ac:dyDescent="0.3">
      <c r="B33" s="35">
        <v>30</v>
      </c>
      <c r="C33" s="35">
        <v>15</v>
      </c>
      <c r="D33" s="35">
        <v>24</v>
      </c>
      <c r="E33" s="35">
        <f t="shared" si="1"/>
        <v>0.625</v>
      </c>
      <c r="F33" s="35">
        <f t="shared" si="2"/>
        <v>8.0247081016134857E-6</v>
      </c>
      <c r="G33" s="35">
        <f t="shared" si="0"/>
        <v>5.9138074034408519E-7</v>
      </c>
      <c r="H33" s="35">
        <v>26</v>
      </c>
    </row>
    <row r="34" spans="2:8" x14ac:dyDescent="0.3">
      <c r="B34" s="35">
        <v>31</v>
      </c>
      <c r="C34" s="35">
        <v>15</v>
      </c>
      <c r="D34" s="35">
        <v>24</v>
      </c>
      <c r="E34" s="35">
        <f t="shared" si="1"/>
        <v>0.625</v>
      </c>
      <c r="F34" s="35">
        <f t="shared" si="2"/>
        <v>5.0154425635084288E-6</v>
      </c>
      <c r="G34" s="35">
        <f t="shared" si="0"/>
        <v>3.6961296271505323E-7</v>
      </c>
      <c r="H34" s="35">
        <v>27</v>
      </c>
    </row>
    <row r="35" spans="2:8" x14ac:dyDescent="0.3">
      <c r="B35" s="35">
        <v>32</v>
      </c>
      <c r="C35" s="35">
        <v>15</v>
      </c>
      <c r="D35" s="35">
        <v>24</v>
      </c>
      <c r="E35" s="35">
        <f t="shared" si="1"/>
        <v>0.625</v>
      </c>
      <c r="F35" s="35">
        <f t="shared" si="2"/>
        <v>3.134651602192768E-6</v>
      </c>
      <c r="G35" s="35">
        <f t="shared" si="0"/>
        <v>2.3100810169690826E-7</v>
      </c>
      <c r="H35" s="35">
        <v>28</v>
      </c>
    </row>
    <row r="36" spans="2:8" x14ac:dyDescent="0.3">
      <c r="B36" s="35">
        <v>33</v>
      </c>
      <c r="C36" s="35">
        <v>15</v>
      </c>
      <c r="D36" s="35">
        <v>24</v>
      </c>
      <c r="E36" s="35">
        <f t="shared" si="1"/>
        <v>0.625</v>
      </c>
      <c r="F36" s="35">
        <f t="shared" si="2"/>
        <v>1.9591572513704802E-6</v>
      </c>
      <c r="G36" s="35">
        <f t="shared" si="0"/>
        <v>1.4438006356056769E-7</v>
      </c>
      <c r="H36" s="35">
        <v>29</v>
      </c>
    </row>
    <row r="37" spans="2:8" x14ac:dyDescent="0.3">
      <c r="B37" s="35">
        <v>34</v>
      </c>
      <c r="C37" s="35">
        <v>15</v>
      </c>
      <c r="D37" s="35">
        <v>24</v>
      </c>
      <c r="E37" s="35">
        <f t="shared" si="1"/>
        <v>0.625</v>
      </c>
      <c r="F37" s="35">
        <f t="shared" si="2"/>
        <v>1.2244732821065501E-6</v>
      </c>
      <c r="G37" s="35">
        <f t="shared" si="0"/>
        <v>9.0237539725354797E-8</v>
      </c>
      <c r="H37" s="35">
        <v>30</v>
      </c>
    </row>
    <row r="38" spans="2:8" x14ac:dyDescent="0.3">
      <c r="B38" s="35">
        <v>35</v>
      </c>
      <c r="C38" s="35">
        <v>15</v>
      </c>
      <c r="D38" s="35">
        <v>24</v>
      </c>
      <c r="E38" s="35">
        <f t="shared" si="1"/>
        <v>0.625</v>
      </c>
      <c r="F38" s="35">
        <f t="shared" si="2"/>
        <v>7.6529580131659383E-7</v>
      </c>
      <c r="G38" s="35">
        <f t="shared" si="0"/>
        <v>5.6398462328346752E-8</v>
      </c>
      <c r="H38" s="35">
        <v>31</v>
      </c>
    </row>
    <row r="39" spans="2:8" x14ac:dyDescent="0.3">
      <c r="B39" s="35">
        <v>36</v>
      </c>
      <c r="C39" s="35">
        <v>15</v>
      </c>
      <c r="D39" s="35">
        <v>24</v>
      </c>
      <c r="E39" s="35">
        <f t="shared" si="1"/>
        <v>0.625</v>
      </c>
      <c r="F39" s="35">
        <f t="shared" si="2"/>
        <v>4.783098758228712E-7</v>
      </c>
      <c r="G39" s="35">
        <f t="shared" si="0"/>
        <v>3.5249038955216722E-8</v>
      </c>
      <c r="H39" s="35">
        <v>32</v>
      </c>
    </row>
    <row r="40" spans="2:8" x14ac:dyDescent="0.3">
      <c r="B40" s="35">
        <v>37</v>
      </c>
      <c r="C40" s="35">
        <v>15</v>
      </c>
      <c r="D40" s="35">
        <v>24</v>
      </c>
      <c r="E40" s="35">
        <f t="shared" si="1"/>
        <v>0.625</v>
      </c>
      <c r="F40" s="35">
        <f t="shared" si="2"/>
        <v>2.9894367238929447E-7</v>
      </c>
      <c r="G40" s="35">
        <f t="shared" si="0"/>
        <v>2.2030649347010451E-8</v>
      </c>
      <c r="H40" s="35">
        <v>33</v>
      </c>
    </row>
    <row r="41" spans="2:8" x14ac:dyDescent="0.3">
      <c r="B41" s="35">
        <v>38</v>
      </c>
      <c r="C41" s="35">
        <v>15</v>
      </c>
      <c r="D41" s="35">
        <v>24</v>
      </c>
      <c r="E41" s="35">
        <f t="shared" si="1"/>
        <v>0.625</v>
      </c>
      <c r="F41" s="35">
        <f t="shared" si="2"/>
        <v>1.8683979524330904E-7</v>
      </c>
      <c r="G41" s="35">
        <f t="shared" si="0"/>
        <v>1.3769155841881532E-8</v>
      </c>
      <c r="H41" s="35">
        <v>34</v>
      </c>
    </row>
    <row r="42" spans="2:8" x14ac:dyDescent="0.3">
      <c r="B42" s="35">
        <v>39</v>
      </c>
      <c r="C42" s="35">
        <v>15</v>
      </c>
      <c r="D42" s="35">
        <v>24</v>
      </c>
      <c r="E42" s="35">
        <f t="shared" si="1"/>
        <v>0.625</v>
      </c>
      <c r="F42" s="35">
        <f t="shared" si="2"/>
        <v>1.1677487202706815E-7</v>
      </c>
      <c r="G42" s="35">
        <f t="shared" si="0"/>
        <v>8.6057224011759566E-9</v>
      </c>
      <c r="H42" s="35">
        <v>35</v>
      </c>
    </row>
    <row r="43" spans="2:8" x14ac:dyDescent="0.3">
      <c r="B43" s="35">
        <v>40</v>
      </c>
      <c r="C43" s="35">
        <v>15</v>
      </c>
      <c r="D43" s="35">
        <v>24</v>
      </c>
      <c r="E43" s="35">
        <f t="shared" si="1"/>
        <v>0.625</v>
      </c>
      <c r="F43" s="35">
        <f t="shared" si="2"/>
        <v>7.2984295016917602E-8</v>
      </c>
      <c r="G43" s="35">
        <f t="shared" si="0"/>
        <v>5.3785765007349735E-9</v>
      </c>
      <c r="H43" s="35">
        <v>36</v>
      </c>
    </row>
    <row r="44" spans="2:8" x14ac:dyDescent="0.3">
      <c r="B44" s="35">
        <v>41</v>
      </c>
      <c r="C44" s="35">
        <v>15</v>
      </c>
      <c r="D44" s="35">
        <v>24</v>
      </c>
      <c r="E44" s="35">
        <f t="shared" si="1"/>
        <v>0.625</v>
      </c>
      <c r="F44" s="35">
        <f t="shared" si="2"/>
        <v>4.5615184385573501E-8</v>
      </c>
      <c r="G44" s="35">
        <f t="shared" si="0"/>
        <v>3.3616103129593584E-9</v>
      </c>
      <c r="H44" s="35">
        <v>37</v>
      </c>
    </row>
    <row r="45" spans="2:8" x14ac:dyDescent="0.3">
      <c r="B45" s="35">
        <v>42</v>
      </c>
      <c r="C45" s="35">
        <v>15</v>
      </c>
      <c r="D45" s="35">
        <v>24</v>
      </c>
      <c r="E45" s="35">
        <f t="shared" si="1"/>
        <v>0.625</v>
      </c>
      <c r="F45" s="35">
        <f t="shared" si="2"/>
        <v>2.8509490240983439E-8</v>
      </c>
      <c r="G45" s="35">
        <f t="shared" si="0"/>
        <v>2.101006445599599E-9</v>
      </c>
      <c r="H45" s="35">
        <v>38</v>
      </c>
    </row>
    <row r="46" spans="2:8" x14ac:dyDescent="0.3">
      <c r="B46" s="35">
        <v>43</v>
      </c>
      <c r="C46" s="35">
        <v>15</v>
      </c>
      <c r="D46" s="35">
        <v>24</v>
      </c>
      <c r="E46" s="35">
        <f t="shared" si="1"/>
        <v>0.625</v>
      </c>
      <c r="F46" s="35">
        <f t="shared" si="2"/>
        <v>1.7818431400614651E-8</v>
      </c>
      <c r="G46" s="35">
        <f t="shared" si="0"/>
        <v>1.3131290284997496E-9</v>
      </c>
      <c r="H46" s="35">
        <v>39</v>
      </c>
    </row>
    <row r="47" spans="2:8" x14ac:dyDescent="0.3">
      <c r="B47" s="35">
        <v>44</v>
      </c>
      <c r="C47" s="35">
        <v>15</v>
      </c>
      <c r="D47" s="35">
        <v>24</v>
      </c>
      <c r="E47" s="35">
        <f t="shared" si="1"/>
        <v>0.625</v>
      </c>
      <c r="F47" s="35">
        <f t="shared" si="2"/>
        <v>1.1136519625384156E-8</v>
      </c>
      <c r="G47" s="35">
        <f t="shared" si="0"/>
        <v>8.2070564281234343E-10</v>
      </c>
      <c r="H47" s="35">
        <v>40</v>
      </c>
    </row>
    <row r="48" spans="2:8" x14ac:dyDescent="0.3">
      <c r="B48" s="35">
        <v>45</v>
      </c>
      <c r="C48" s="35">
        <v>15</v>
      </c>
      <c r="D48" s="35">
        <v>24</v>
      </c>
      <c r="E48" s="35">
        <f t="shared" si="1"/>
        <v>0.625</v>
      </c>
      <c r="F48" s="35">
        <f t="shared" si="2"/>
        <v>6.9603247658650976E-9</v>
      </c>
      <c r="G48" s="35">
        <f t="shared" si="0"/>
        <v>5.1294102675771466E-10</v>
      </c>
      <c r="H48" s="35">
        <v>41</v>
      </c>
    </row>
    <row r="49" spans="2:8" x14ac:dyDescent="0.3">
      <c r="B49" s="35">
        <v>46</v>
      </c>
      <c r="C49" s="35">
        <v>15</v>
      </c>
      <c r="D49" s="35">
        <v>24</v>
      </c>
      <c r="E49" s="35">
        <f t="shared" si="1"/>
        <v>0.625</v>
      </c>
      <c r="F49" s="35">
        <f t="shared" si="2"/>
        <v>4.3502029786656863E-9</v>
      </c>
      <c r="G49" s="35">
        <f t="shared" si="0"/>
        <v>3.205881417235717E-10</v>
      </c>
      <c r="H49" s="35">
        <v>42</v>
      </c>
    </row>
    <row r="50" spans="2:8" x14ac:dyDescent="0.3">
      <c r="B50" s="35">
        <v>47</v>
      </c>
      <c r="C50" s="35">
        <v>15</v>
      </c>
      <c r="D50" s="35">
        <v>24</v>
      </c>
      <c r="E50" s="35">
        <f t="shared" si="1"/>
        <v>0.625</v>
      </c>
      <c r="F50" s="35">
        <f t="shared" si="2"/>
        <v>2.7188768616660539E-9</v>
      </c>
      <c r="G50" s="35">
        <f t="shared" si="0"/>
        <v>2.0036758857723231E-10</v>
      </c>
      <c r="H50" s="35">
        <v>43</v>
      </c>
    </row>
    <row r="51" spans="2:8" x14ac:dyDescent="0.3">
      <c r="B51" s="35">
        <v>48</v>
      </c>
      <c r="C51" s="35">
        <v>15</v>
      </c>
      <c r="D51" s="35">
        <v>24</v>
      </c>
      <c r="E51" s="35">
        <f t="shared" si="1"/>
        <v>0.625</v>
      </c>
      <c r="F51" s="35">
        <f t="shared" si="2"/>
        <v>1.6992980385412836E-9</v>
      </c>
      <c r="G51" s="35">
        <f t="shared" si="0"/>
        <v>1.2522974286077018E-10</v>
      </c>
      <c r="H51" s="35">
        <v>44</v>
      </c>
    </row>
    <row r="52" spans="2:8" x14ac:dyDescent="0.3">
      <c r="B52" s="35">
        <v>49</v>
      </c>
      <c r="C52" s="35">
        <v>15</v>
      </c>
      <c r="D52" s="35">
        <v>24</v>
      </c>
      <c r="E52" s="35">
        <f t="shared" si="1"/>
        <v>0.625</v>
      </c>
      <c r="F52" s="35">
        <f t="shared" si="2"/>
        <v>1.0620612740883022E-9</v>
      </c>
      <c r="G52" s="35">
        <f t="shared" si="0"/>
        <v>7.8268589287981351E-11</v>
      </c>
      <c r="H52" s="35">
        <v>45</v>
      </c>
    </row>
    <row r="53" spans="2:8" x14ac:dyDescent="0.3">
      <c r="B53" s="35">
        <v>50</v>
      </c>
      <c r="C53" s="35">
        <v>15</v>
      </c>
      <c r="D53" s="35">
        <v>24</v>
      </c>
      <c r="E53" s="35">
        <f t="shared" si="1"/>
        <v>0.625</v>
      </c>
      <c r="F53" s="35">
        <f t="shared" si="2"/>
        <v>6.6378829630518884E-10</v>
      </c>
      <c r="G53" s="35">
        <f t="shared" si="0"/>
        <v>4.891786830498835E-11</v>
      </c>
      <c r="H53" s="35">
        <v>46</v>
      </c>
    </row>
    <row r="54" spans="2:8" x14ac:dyDescent="0.3">
      <c r="B54" s="35">
        <v>51</v>
      </c>
      <c r="C54" s="35">
        <v>15</v>
      </c>
      <c r="D54" s="35">
        <v>24</v>
      </c>
      <c r="E54" s="35">
        <f t="shared" si="1"/>
        <v>0.625</v>
      </c>
      <c r="F54" s="35">
        <f t="shared" si="2"/>
        <v>4.1486768519074305E-10</v>
      </c>
      <c r="G54" s="35">
        <f t="shared" si="0"/>
        <v>3.0573667690617722E-11</v>
      </c>
      <c r="H54" s="35">
        <v>47</v>
      </c>
    </row>
    <row r="55" spans="2:8" x14ac:dyDescent="0.3">
      <c r="B55" s="35">
        <v>52</v>
      </c>
      <c r="C55" s="35">
        <v>15</v>
      </c>
      <c r="D55" s="35">
        <v>24</v>
      </c>
      <c r="E55" s="35">
        <f t="shared" si="1"/>
        <v>0.625</v>
      </c>
      <c r="F55" s="35">
        <f t="shared" si="2"/>
        <v>2.5929230324421441E-10</v>
      </c>
      <c r="G55" s="35">
        <f t="shared" si="0"/>
        <v>1.9108542306636074E-11</v>
      </c>
      <c r="H55" s="35">
        <v>48</v>
      </c>
    </row>
    <row r="56" spans="2:8" x14ac:dyDescent="0.3">
      <c r="B56" s="35">
        <v>53</v>
      </c>
      <c r="C56" s="35">
        <v>15</v>
      </c>
      <c r="D56" s="35">
        <v>24</v>
      </c>
      <c r="E56" s="35">
        <f t="shared" si="1"/>
        <v>0.625</v>
      </c>
      <c r="F56" s="35">
        <f t="shared" si="2"/>
        <v>1.6205768952763402E-10</v>
      </c>
      <c r="G56" s="35">
        <f t="shared" si="0"/>
        <v>1.1942838941647547E-11</v>
      </c>
      <c r="H56" s="35">
        <v>49</v>
      </c>
    </row>
    <row r="57" spans="2:8" x14ac:dyDescent="0.3">
      <c r="B57" s="35">
        <v>54</v>
      </c>
      <c r="C57" s="35">
        <v>15</v>
      </c>
      <c r="D57" s="35">
        <v>24</v>
      </c>
      <c r="E57" s="35">
        <f t="shared" si="1"/>
        <v>0.625</v>
      </c>
      <c r="F57" s="35">
        <f t="shared" si="2"/>
        <v>1.0128605595477125E-10</v>
      </c>
      <c r="G57" s="35">
        <f t="shared" si="0"/>
        <v>7.4642743385297172E-12</v>
      </c>
      <c r="H57" s="35">
        <v>50</v>
      </c>
    </row>
    <row r="58" spans="2:8" x14ac:dyDescent="0.3">
      <c r="B58" s="35">
        <v>55</v>
      </c>
      <c r="C58" s="35">
        <v>15</v>
      </c>
      <c r="D58" s="35">
        <v>24</v>
      </c>
      <c r="E58" s="35">
        <f t="shared" si="1"/>
        <v>0.625</v>
      </c>
      <c r="F58" s="35">
        <f t="shared" si="2"/>
        <v>6.3303784971732031E-11</v>
      </c>
      <c r="G58" s="35">
        <f t="shared" si="0"/>
        <v>4.6651714615810727E-12</v>
      </c>
      <c r="H58" s="35">
        <v>51</v>
      </c>
    </row>
    <row r="59" spans="2:8" x14ac:dyDescent="0.3">
      <c r="B59" s="35">
        <v>56</v>
      </c>
      <c r="C59" s="35">
        <v>15</v>
      </c>
      <c r="D59" s="35">
        <v>24</v>
      </c>
      <c r="E59" s="35">
        <f t="shared" si="1"/>
        <v>0.625</v>
      </c>
      <c r="F59" s="35">
        <f t="shared" si="2"/>
        <v>3.9564865607332518E-11</v>
      </c>
      <c r="G59" s="35">
        <f t="shared" si="0"/>
        <v>2.9157321634881704E-12</v>
      </c>
      <c r="H59" s="35">
        <v>52</v>
      </c>
    </row>
    <row r="60" spans="2:8" x14ac:dyDescent="0.3">
      <c r="B60" s="35">
        <v>57</v>
      </c>
      <c r="C60" s="35">
        <v>15</v>
      </c>
      <c r="D60" s="35">
        <v>24</v>
      </c>
      <c r="E60" s="35">
        <f t="shared" si="1"/>
        <v>0.625</v>
      </c>
      <c r="F60" s="35">
        <f t="shared" si="2"/>
        <v>2.4728041004582824E-11</v>
      </c>
      <c r="G60" s="35">
        <f t="shared" si="0"/>
        <v>1.8223326021801067E-12</v>
      </c>
      <c r="H60" s="35">
        <v>53</v>
      </c>
    </row>
    <row r="61" spans="2:8" x14ac:dyDescent="0.3">
      <c r="B61" s="35">
        <v>58</v>
      </c>
      <c r="C61" s="35">
        <v>15</v>
      </c>
      <c r="D61" s="35">
        <v>24</v>
      </c>
      <c r="E61" s="35">
        <f t="shared" si="1"/>
        <v>0.625</v>
      </c>
      <c r="F61" s="35">
        <f t="shared" si="2"/>
        <v>1.5455025627864266E-11</v>
      </c>
      <c r="G61" s="35">
        <f t="shared" si="0"/>
        <v>1.1389578763625666E-12</v>
      </c>
      <c r="H61" s="35">
        <v>54</v>
      </c>
    </row>
    <row r="62" spans="2:8" x14ac:dyDescent="0.3">
      <c r="B62" s="35">
        <v>59</v>
      </c>
      <c r="C62" s="35">
        <v>15</v>
      </c>
      <c r="D62" s="35">
        <v>24</v>
      </c>
      <c r="E62" s="35">
        <f t="shared" si="1"/>
        <v>0.625</v>
      </c>
      <c r="F62" s="35">
        <f t="shared" si="2"/>
        <v>9.659391017415166E-12</v>
      </c>
      <c r="G62" s="35">
        <f t="shared" si="0"/>
        <v>7.1184867272660413E-13</v>
      </c>
      <c r="H62" s="35">
        <v>55</v>
      </c>
    </row>
    <row r="63" spans="2:8" x14ac:dyDescent="0.3">
      <c r="B63" s="35">
        <v>60</v>
      </c>
      <c r="C63" s="35">
        <v>15</v>
      </c>
      <c r="D63" s="35">
        <v>24</v>
      </c>
      <c r="E63" s="35">
        <f t="shared" si="1"/>
        <v>0.625</v>
      </c>
      <c r="F63" s="35">
        <f t="shared" si="2"/>
        <v>6.0371193858844784E-12</v>
      </c>
      <c r="G63" s="35">
        <f t="shared" si="0"/>
        <v>4.4490542045412752E-13</v>
      </c>
      <c r="H63" s="35">
        <v>56</v>
      </c>
    </row>
    <row r="64" spans="2:8" x14ac:dyDescent="0.3">
      <c r="B64" s="35">
        <v>61</v>
      </c>
      <c r="C64" s="35">
        <v>15</v>
      </c>
      <c r="D64" s="35">
        <v>24</v>
      </c>
      <c r="E64" s="35">
        <f t="shared" si="1"/>
        <v>0.625</v>
      </c>
      <c r="F64" s="35">
        <f t="shared" si="2"/>
        <v>3.7731996161777988E-12</v>
      </c>
      <c r="G64" s="35">
        <f t="shared" si="0"/>
        <v>2.7806588778382967E-13</v>
      </c>
      <c r="H64" s="35">
        <v>57</v>
      </c>
    </row>
    <row r="65" spans="2:8" x14ac:dyDescent="0.3">
      <c r="B65" s="35">
        <v>62</v>
      </c>
      <c r="C65" s="35">
        <v>15</v>
      </c>
      <c r="D65" s="35">
        <v>24</v>
      </c>
      <c r="E65" s="35">
        <f t="shared" si="1"/>
        <v>0.625</v>
      </c>
      <c r="F65" s="35">
        <f t="shared" si="2"/>
        <v>2.3582497601111244E-12</v>
      </c>
      <c r="G65" s="35">
        <f t="shared" si="0"/>
        <v>1.7379117986489357E-13</v>
      </c>
      <c r="H65" s="35">
        <v>58</v>
      </c>
    </row>
    <row r="66" spans="2:8" x14ac:dyDescent="0.3">
      <c r="B66" s="35">
        <v>63</v>
      </c>
      <c r="C66" s="35">
        <v>15</v>
      </c>
      <c r="D66" s="35">
        <v>24</v>
      </c>
      <c r="E66" s="35">
        <f t="shared" si="1"/>
        <v>0.625</v>
      </c>
      <c r="F66" s="35">
        <f t="shared" si="2"/>
        <v>1.4739061000694528E-12</v>
      </c>
      <c r="G66" s="35">
        <f t="shared" si="0"/>
        <v>1.0861948741555849E-13</v>
      </c>
      <c r="H66" s="35">
        <v>59</v>
      </c>
    </row>
    <row r="67" spans="2:8" x14ac:dyDescent="0.3">
      <c r="B67" s="35">
        <v>64</v>
      </c>
      <c r="C67" s="35">
        <v>15</v>
      </c>
      <c r="D67" s="35">
        <v>24</v>
      </c>
      <c r="E67" s="35">
        <f t="shared" si="1"/>
        <v>0.625</v>
      </c>
      <c r="F67" s="35">
        <f t="shared" si="2"/>
        <v>9.2119131254340798E-13</v>
      </c>
      <c r="G67" s="35">
        <f t="shared" si="0"/>
        <v>6.7887179634724059E-14</v>
      </c>
      <c r="H67" s="35">
        <v>60</v>
      </c>
    </row>
    <row r="68" spans="2:8" x14ac:dyDescent="0.3">
      <c r="B68" s="35">
        <v>65</v>
      </c>
      <c r="C68" s="35">
        <v>15</v>
      </c>
      <c r="D68" s="35">
        <v>24</v>
      </c>
      <c r="E68" s="35">
        <f t="shared" si="1"/>
        <v>0.625</v>
      </c>
      <c r="F68" s="35">
        <f t="shared" si="2"/>
        <v>5.7574457033963004E-13</v>
      </c>
      <c r="G68" s="35">
        <f t="shared" ref="G68:G131" si="3">F68/$F$154</f>
        <v>4.242948727170254E-14</v>
      </c>
      <c r="H68" s="35">
        <v>61</v>
      </c>
    </row>
    <row r="69" spans="2:8" x14ac:dyDescent="0.3">
      <c r="B69" s="35">
        <v>66</v>
      </c>
      <c r="C69" s="35">
        <v>15</v>
      </c>
      <c r="D69" s="35">
        <v>24</v>
      </c>
      <c r="E69" s="35">
        <f t="shared" ref="E69:E132" si="4">C68/D69</f>
        <v>0.625</v>
      </c>
      <c r="F69" s="35">
        <f t="shared" ref="F69:F132" si="5">E69*F68</f>
        <v>3.5984035646226878E-13</v>
      </c>
      <c r="G69" s="35">
        <f t="shared" si="3"/>
        <v>2.6518429544814086E-14</v>
      </c>
      <c r="H69" s="35">
        <v>62</v>
      </c>
    </row>
    <row r="70" spans="2:8" x14ac:dyDescent="0.3">
      <c r="B70" s="35">
        <v>67</v>
      </c>
      <c r="C70" s="35">
        <v>15</v>
      </c>
      <c r="D70" s="35">
        <v>24</v>
      </c>
      <c r="E70" s="35">
        <f t="shared" si="4"/>
        <v>0.625</v>
      </c>
      <c r="F70" s="35">
        <f t="shared" si="5"/>
        <v>2.2490022278891798E-13</v>
      </c>
      <c r="G70" s="35">
        <f t="shared" si="3"/>
        <v>1.6574018465508803E-14</v>
      </c>
      <c r="H70" s="35">
        <v>63</v>
      </c>
    </row>
    <row r="71" spans="2:8" x14ac:dyDescent="0.3">
      <c r="B71" s="35">
        <v>68</v>
      </c>
      <c r="C71" s="35">
        <v>15</v>
      </c>
      <c r="D71" s="35">
        <v>24</v>
      </c>
      <c r="E71" s="35">
        <f t="shared" si="4"/>
        <v>0.625</v>
      </c>
      <c r="F71" s="35">
        <f t="shared" si="5"/>
        <v>1.4056263924307374E-13</v>
      </c>
      <c r="G71" s="35">
        <f t="shared" si="3"/>
        <v>1.0358761540943001E-14</v>
      </c>
      <c r="H71" s="35">
        <v>64</v>
      </c>
    </row>
    <row r="72" spans="2:8" x14ac:dyDescent="0.3">
      <c r="B72" s="35">
        <v>69</v>
      </c>
      <c r="C72" s="35">
        <v>15</v>
      </c>
      <c r="D72" s="35">
        <v>24</v>
      </c>
      <c r="E72" s="35">
        <f t="shared" si="4"/>
        <v>0.625</v>
      </c>
      <c r="F72" s="35">
        <f t="shared" si="5"/>
        <v>8.7851649526921092E-14</v>
      </c>
      <c r="G72" s="35">
        <f t="shared" si="3"/>
        <v>6.4742259630893767E-15</v>
      </c>
      <c r="H72" s="35">
        <v>65</v>
      </c>
    </row>
    <row r="73" spans="2:8" x14ac:dyDescent="0.3">
      <c r="B73" s="35">
        <v>70</v>
      </c>
      <c r="C73" s="35">
        <v>15</v>
      </c>
      <c r="D73" s="35">
        <v>24</v>
      </c>
      <c r="E73" s="35">
        <f t="shared" si="4"/>
        <v>0.625</v>
      </c>
      <c r="F73" s="35">
        <f t="shared" si="5"/>
        <v>5.4907280954325679E-14</v>
      </c>
      <c r="G73" s="35">
        <f t="shared" si="3"/>
        <v>4.0463912269308606E-15</v>
      </c>
      <c r="H73" s="35">
        <v>66</v>
      </c>
    </row>
    <row r="74" spans="2:8" x14ac:dyDescent="0.3">
      <c r="B74" s="35">
        <v>71</v>
      </c>
      <c r="C74" s="35">
        <v>15</v>
      </c>
      <c r="D74" s="35">
        <v>24</v>
      </c>
      <c r="E74" s="35">
        <f t="shared" si="4"/>
        <v>0.625</v>
      </c>
      <c r="F74" s="35">
        <f t="shared" si="5"/>
        <v>3.4317050596453553E-14</v>
      </c>
      <c r="G74" s="35">
        <f t="shared" si="3"/>
        <v>2.528994516831788E-15</v>
      </c>
      <c r="H74" s="35">
        <v>67</v>
      </c>
    </row>
    <row r="75" spans="2:8" x14ac:dyDescent="0.3">
      <c r="B75" s="35">
        <v>72</v>
      </c>
      <c r="C75" s="35">
        <v>15</v>
      </c>
      <c r="D75" s="35">
        <v>24</v>
      </c>
      <c r="E75" s="35">
        <f t="shared" si="4"/>
        <v>0.625</v>
      </c>
      <c r="F75" s="35">
        <f t="shared" si="5"/>
        <v>2.1448156622783471E-14</v>
      </c>
      <c r="G75" s="35">
        <f t="shared" si="3"/>
        <v>1.5806215730198674E-15</v>
      </c>
      <c r="H75" s="35">
        <v>68</v>
      </c>
    </row>
    <row r="76" spans="2:8" x14ac:dyDescent="0.3">
      <c r="B76" s="35">
        <v>73</v>
      </c>
      <c r="C76" s="35">
        <v>15</v>
      </c>
      <c r="D76" s="35">
        <v>24</v>
      </c>
      <c r="E76" s="35">
        <f t="shared" si="4"/>
        <v>0.625</v>
      </c>
      <c r="F76" s="35">
        <f t="shared" si="5"/>
        <v>1.3405097889239669E-14</v>
      </c>
      <c r="G76" s="35">
        <f t="shared" si="3"/>
        <v>9.8788848313741721E-16</v>
      </c>
      <c r="H76" s="35">
        <v>69</v>
      </c>
    </row>
    <row r="77" spans="2:8" x14ac:dyDescent="0.3">
      <c r="B77" s="35">
        <v>74</v>
      </c>
      <c r="C77" s="35">
        <v>15</v>
      </c>
      <c r="D77" s="35">
        <v>24</v>
      </c>
      <c r="E77" s="35">
        <f t="shared" si="4"/>
        <v>0.625</v>
      </c>
      <c r="F77" s="35">
        <f t="shared" si="5"/>
        <v>8.3781861807747936E-15</v>
      </c>
      <c r="G77" s="35">
        <f t="shared" si="3"/>
        <v>6.1743030196088575E-16</v>
      </c>
      <c r="H77" s="35">
        <v>70</v>
      </c>
    </row>
    <row r="78" spans="2:8" x14ac:dyDescent="0.3">
      <c r="B78" s="35">
        <v>75</v>
      </c>
      <c r="C78" s="35">
        <v>15</v>
      </c>
      <c r="D78" s="35">
        <v>24</v>
      </c>
      <c r="E78" s="35">
        <f t="shared" si="4"/>
        <v>0.625</v>
      </c>
      <c r="F78" s="35">
        <f t="shared" si="5"/>
        <v>5.236366362984246E-15</v>
      </c>
      <c r="G78" s="35">
        <f t="shared" si="3"/>
        <v>3.8589393872555357E-16</v>
      </c>
      <c r="H78" s="35">
        <v>71</v>
      </c>
    </row>
    <row r="79" spans="2:8" x14ac:dyDescent="0.3">
      <c r="B79" s="35">
        <v>76</v>
      </c>
      <c r="C79" s="35">
        <v>15</v>
      </c>
      <c r="D79" s="35">
        <v>24</v>
      </c>
      <c r="E79" s="35">
        <f t="shared" si="4"/>
        <v>0.625</v>
      </c>
      <c r="F79" s="35">
        <f t="shared" si="5"/>
        <v>3.2727289768651536E-15</v>
      </c>
      <c r="G79" s="35">
        <f t="shared" si="3"/>
        <v>2.41183711703471E-16</v>
      </c>
      <c r="H79" s="35">
        <v>72</v>
      </c>
    </row>
    <row r="80" spans="2:8" x14ac:dyDescent="0.3">
      <c r="B80" s="35">
        <v>77</v>
      </c>
      <c r="C80" s="35">
        <v>15</v>
      </c>
      <c r="D80" s="35">
        <v>24</v>
      </c>
      <c r="E80" s="35">
        <f t="shared" si="4"/>
        <v>0.625</v>
      </c>
      <c r="F80" s="35">
        <f t="shared" si="5"/>
        <v>2.0454556105407211E-15</v>
      </c>
      <c r="G80" s="35">
        <f t="shared" si="3"/>
        <v>1.5073981981466938E-16</v>
      </c>
      <c r="H80" s="35">
        <v>73</v>
      </c>
    </row>
    <row r="81" spans="2:8" x14ac:dyDescent="0.3">
      <c r="B81" s="35">
        <v>78</v>
      </c>
      <c r="C81" s="35">
        <v>15</v>
      </c>
      <c r="D81" s="35">
        <v>24</v>
      </c>
      <c r="E81" s="35">
        <f t="shared" si="4"/>
        <v>0.625</v>
      </c>
      <c r="F81" s="35">
        <f t="shared" si="5"/>
        <v>1.2784097565879506E-15</v>
      </c>
      <c r="G81" s="35">
        <f t="shared" si="3"/>
        <v>9.4212387384168356E-17</v>
      </c>
      <c r="H81" s="35">
        <v>74</v>
      </c>
    </row>
    <row r="82" spans="2:8" x14ac:dyDescent="0.3">
      <c r="B82" s="35">
        <v>79</v>
      </c>
      <c r="C82" s="35">
        <v>15</v>
      </c>
      <c r="D82" s="35">
        <v>24</v>
      </c>
      <c r="E82" s="35">
        <f t="shared" si="4"/>
        <v>0.625</v>
      </c>
      <c r="F82" s="35">
        <f t="shared" si="5"/>
        <v>7.9900609786746911E-16</v>
      </c>
      <c r="G82" s="35">
        <f t="shared" si="3"/>
        <v>5.8882742115105218E-17</v>
      </c>
      <c r="H82" s="35">
        <v>75</v>
      </c>
    </row>
    <row r="83" spans="2:8" x14ac:dyDescent="0.3">
      <c r="B83" s="35">
        <v>80</v>
      </c>
      <c r="C83" s="35">
        <v>15</v>
      </c>
      <c r="D83" s="35">
        <v>24</v>
      </c>
      <c r="E83" s="35">
        <f t="shared" si="4"/>
        <v>0.625</v>
      </c>
      <c r="F83" s="35">
        <f t="shared" si="5"/>
        <v>4.9937881116716818E-16</v>
      </c>
      <c r="G83" s="35">
        <f t="shared" si="3"/>
        <v>3.6801713821940763E-17</v>
      </c>
      <c r="H83" s="35">
        <v>76</v>
      </c>
    </row>
    <row r="84" spans="2:8" x14ac:dyDescent="0.3">
      <c r="B84" s="35">
        <v>81</v>
      </c>
      <c r="C84" s="35">
        <v>15</v>
      </c>
      <c r="D84" s="35">
        <v>24</v>
      </c>
      <c r="E84" s="35">
        <f t="shared" si="4"/>
        <v>0.625</v>
      </c>
      <c r="F84" s="35">
        <f t="shared" si="5"/>
        <v>3.1211175697948013E-16</v>
      </c>
      <c r="G84" s="35">
        <f t="shared" si="3"/>
        <v>2.3001071138712975E-17</v>
      </c>
      <c r="H84" s="35">
        <v>77</v>
      </c>
    </row>
    <row r="85" spans="2:8" x14ac:dyDescent="0.3">
      <c r="B85" s="35">
        <v>82</v>
      </c>
      <c r="C85" s="35">
        <v>15</v>
      </c>
      <c r="D85" s="35">
        <v>24</v>
      </c>
      <c r="E85" s="35">
        <f t="shared" si="4"/>
        <v>0.625</v>
      </c>
      <c r="F85" s="35">
        <f t="shared" si="5"/>
        <v>1.9506984811217508E-16</v>
      </c>
      <c r="G85" s="35">
        <f t="shared" si="3"/>
        <v>1.4375669461695609E-17</v>
      </c>
      <c r="H85" s="35">
        <v>78</v>
      </c>
    </row>
    <row r="86" spans="2:8" x14ac:dyDescent="0.3">
      <c r="B86" s="35">
        <v>83</v>
      </c>
      <c r="C86" s="35">
        <v>15</v>
      </c>
      <c r="D86" s="35">
        <v>24</v>
      </c>
      <c r="E86" s="35">
        <f t="shared" si="4"/>
        <v>0.625</v>
      </c>
      <c r="F86" s="35">
        <f t="shared" si="5"/>
        <v>1.2191865507010943E-16</v>
      </c>
      <c r="G86" s="35">
        <f t="shared" si="3"/>
        <v>8.9847934135597569E-18</v>
      </c>
      <c r="H86" s="35">
        <v>79</v>
      </c>
    </row>
    <row r="87" spans="2:8" x14ac:dyDescent="0.3">
      <c r="B87" s="35">
        <v>84</v>
      </c>
      <c r="C87" s="35">
        <v>15</v>
      </c>
      <c r="D87" s="35">
        <v>24</v>
      </c>
      <c r="E87" s="35">
        <f t="shared" si="4"/>
        <v>0.625</v>
      </c>
      <c r="F87" s="35">
        <f t="shared" si="5"/>
        <v>7.6199159418818402E-17</v>
      </c>
      <c r="G87" s="35">
        <f t="shared" si="3"/>
        <v>5.6154958834748484E-18</v>
      </c>
      <c r="H87" s="35">
        <v>80</v>
      </c>
    </row>
    <row r="88" spans="2:8" x14ac:dyDescent="0.3">
      <c r="B88" s="35">
        <v>85</v>
      </c>
      <c r="C88" s="35">
        <v>15</v>
      </c>
      <c r="D88" s="35">
        <v>24</v>
      </c>
      <c r="E88" s="35">
        <f t="shared" si="4"/>
        <v>0.625</v>
      </c>
      <c r="F88" s="35">
        <f t="shared" si="5"/>
        <v>4.7624474636761501E-17</v>
      </c>
      <c r="G88" s="35">
        <f t="shared" si="3"/>
        <v>3.5096849271717807E-18</v>
      </c>
      <c r="H88" s="35">
        <v>81</v>
      </c>
    </row>
    <row r="89" spans="2:8" x14ac:dyDescent="0.3">
      <c r="B89" s="35">
        <v>86</v>
      </c>
      <c r="C89" s="35">
        <v>15</v>
      </c>
      <c r="D89" s="35">
        <v>24</v>
      </c>
      <c r="E89" s="35">
        <f t="shared" si="4"/>
        <v>0.625</v>
      </c>
      <c r="F89" s="35">
        <f t="shared" si="5"/>
        <v>2.9765296647975936E-17</v>
      </c>
      <c r="G89" s="35">
        <f t="shared" si="3"/>
        <v>2.1935530794823625E-18</v>
      </c>
      <c r="H89" s="35">
        <v>82</v>
      </c>
    </row>
    <row r="90" spans="2:8" x14ac:dyDescent="0.3">
      <c r="B90" s="35">
        <v>87</v>
      </c>
      <c r="C90" s="35">
        <v>15</v>
      </c>
      <c r="D90" s="35">
        <v>24</v>
      </c>
      <c r="E90" s="35">
        <f t="shared" si="4"/>
        <v>0.625</v>
      </c>
      <c r="F90" s="35">
        <f t="shared" si="5"/>
        <v>1.860331040498496E-17</v>
      </c>
      <c r="G90" s="35">
        <f t="shared" si="3"/>
        <v>1.3709706746764767E-18</v>
      </c>
      <c r="H90" s="35">
        <v>83</v>
      </c>
    </row>
    <row r="91" spans="2:8" x14ac:dyDescent="0.3">
      <c r="B91" s="35">
        <v>88</v>
      </c>
      <c r="C91" s="35">
        <v>15</v>
      </c>
      <c r="D91" s="35">
        <v>24</v>
      </c>
      <c r="E91" s="35">
        <f t="shared" si="4"/>
        <v>0.625</v>
      </c>
      <c r="F91" s="35">
        <f t="shared" si="5"/>
        <v>1.16270690031156E-17</v>
      </c>
      <c r="G91" s="35">
        <f t="shared" si="3"/>
        <v>8.5685667167279785E-19</v>
      </c>
      <c r="H91" s="35">
        <v>84</v>
      </c>
    </row>
    <row r="92" spans="2:8" x14ac:dyDescent="0.3">
      <c r="B92" s="35">
        <v>89</v>
      </c>
      <c r="C92" s="35">
        <v>15</v>
      </c>
      <c r="D92" s="35">
        <v>24</v>
      </c>
      <c r="E92" s="35">
        <f t="shared" si="4"/>
        <v>0.625</v>
      </c>
      <c r="F92" s="35">
        <f t="shared" si="5"/>
        <v>7.26691812694725E-18</v>
      </c>
      <c r="G92" s="35">
        <f t="shared" si="3"/>
        <v>5.3553541979549869E-19</v>
      </c>
      <c r="H92" s="35">
        <v>85</v>
      </c>
    </row>
    <row r="93" spans="2:8" x14ac:dyDescent="0.3">
      <c r="B93" s="35">
        <v>90</v>
      </c>
      <c r="C93" s="35">
        <v>15</v>
      </c>
      <c r="D93" s="35">
        <v>24</v>
      </c>
      <c r="E93" s="35">
        <f t="shared" si="4"/>
        <v>0.625</v>
      </c>
      <c r="F93" s="35">
        <f t="shared" si="5"/>
        <v>4.5418238293420309E-18</v>
      </c>
      <c r="G93" s="35">
        <f t="shared" si="3"/>
        <v>3.3470963737218663E-19</v>
      </c>
      <c r="H93" s="35">
        <v>86</v>
      </c>
    </row>
    <row r="94" spans="2:8" x14ac:dyDescent="0.3">
      <c r="B94" s="35">
        <v>91</v>
      </c>
      <c r="C94" s="35">
        <v>15</v>
      </c>
      <c r="D94" s="35">
        <v>24</v>
      </c>
      <c r="E94" s="35">
        <f t="shared" si="4"/>
        <v>0.625</v>
      </c>
      <c r="F94" s="35">
        <f t="shared" si="5"/>
        <v>2.8386398933387693E-18</v>
      </c>
      <c r="G94" s="35">
        <f t="shared" si="3"/>
        <v>2.0919352335761665E-19</v>
      </c>
      <c r="H94" s="35">
        <v>87</v>
      </c>
    </row>
    <row r="95" spans="2:8" x14ac:dyDescent="0.3">
      <c r="B95" s="35">
        <v>92</v>
      </c>
      <c r="C95" s="35">
        <v>15</v>
      </c>
      <c r="D95" s="35">
        <v>24</v>
      </c>
      <c r="E95" s="35">
        <f t="shared" si="4"/>
        <v>0.625</v>
      </c>
      <c r="F95" s="35">
        <f t="shared" si="5"/>
        <v>1.774149933336731E-18</v>
      </c>
      <c r="G95" s="35">
        <f t="shared" si="3"/>
        <v>1.3074595209851043E-19</v>
      </c>
      <c r="H95" s="35">
        <v>88</v>
      </c>
    </row>
    <row r="96" spans="2:8" x14ac:dyDescent="0.3">
      <c r="B96" s="35">
        <v>93</v>
      </c>
      <c r="C96" s="35">
        <v>15</v>
      </c>
      <c r="D96" s="35">
        <v>24</v>
      </c>
      <c r="E96" s="35">
        <f t="shared" si="4"/>
        <v>0.625</v>
      </c>
      <c r="F96" s="35">
        <f t="shared" si="5"/>
        <v>1.1088437083354568E-18</v>
      </c>
      <c r="G96" s="35">
        <f t="shared" si="3"/>
        <v>8.1716220061569012E-20</v>
      </c>
      <c r="H96" s="35">
        <v>89</v>
      </c>
    </row>
    <row r="97" spans="2:8" x14ac:dyDescent="0.3">
      <c r="B97" s="35">
        <v>94</v>
      </c>
      <c r="C97" s="35">
        <v>15</v>
      </c>
      <c r="D97" s="35">
        <v>24</v>
      </c>
      <c r="E97" s="35">
        <f t="shared" si="4"/>
        <v>0.625</v>
      </c>
      <c r="F97" s="35">
        <f t="shared" si="5"/>
        <v>6.9302731770966048E-19</v>
      </c>
      <c r="G97" s="35">
        <f t="shared" si="3"/>
        <v>5.1072637538480628E-20</v>
      </c>
      <c r="H97" s="35">
        <v>90</v>
      </c>
    </row>
    <row r="98" spans="2:8" x14ac:dyDescent="0.3">
      <c r="B98" s="35">
        <v>95</v>
      </c>
      <c r="C98" s="35">
        <v>15</v>
      </c>
      <c r="D98" s="35">
        <v>24</v>
      </c>
      <c r="E98" s="35">
        <f t="shared" si="4"/>
        <v>0.625</v>
      </c>
      <c r="F98" s="35">
        <f t="shared" si="5"/>
        <v>4.331420735685378E-19</v>
      </c>
      <c r="G98" s="35">
        <f t="shared" si="3"/>
        <v>3.1920398461550389E-20</v>
      </c>
      <c r="H98" s="35">
        <v>91</v>
      </c>
    </row>
    <row r="99" spans="2:8" x14ac:dyDescent="0.3">
      <c r="B99" s="35">
        <v>96</v>
      </c>
      <c r="C99" s="35">
        <v>15</v>
      </c>
      <c r="D99" s="35">
        <v>24</v>
      </c>
      <c r="E99" s="35">
        <f t="shared" si="4"/>
        <v>0.625</v>
      </c>
      <c r="F99" s="35">
        <f t="shared" si="5"/>
        <v>2.7071379598033612E-19</v>
      </c>
      <c r="G99" s="35">
        <f t="shared" si="3"/>
        <v>1.9950249038468996E-20</v>
      </c>
      <c r="H99" s="35">
        <v>92</v>
      </c>
    </row>
    <row r="100" spans="2:8" x14ac:dyDescent="0.3">
      <c r="B100" s="35">
        <v>97</v>
      </c>
      <c r="C100" s="35">
        <v>15</v>
      </c>
      <c r="D100" s="35">
        <v>24</v>
      </c>
      <c r="E100" s="35">
        <f t="shared" si="4"/>
        <v>0.625</v>
      </c>
      <c r="F100" s="35">
        <f t="shared" si="5"/>
        <v>1.6919612248771009E-19</v>
      </c>
      <c r="G100" s="35">
        <f t="shared" si="3"/>
        <v>1.2468905649043123E-20</v>
      </c>
      <c r="H100" s="35">
        <v>93</v>
      </c>
    </row>
    <row r="101" spans="2:8" x14ac:dyDescent="0.3">
      <c r="B101" s="35">
        <v>98</v>
      </c>
      <c r="C101" s="35">
        <v>15</v>
      </c>
      <c r="D101" s="35">
        <v>24</v>
      </c>
      <c r="E101" s="35">
        <f t="shared" si="4"/>
        <v>0.625</v>
      </c>
      <c r="F101" s="35">
        <f t="shared" si="5"/>
        <v>1.0574757655481881E-19</v>
      </c>
      <c r="G101" s="35">
        <f t="shared" si="3"/>
        <v>7.7930660306519521E-21</v>
      </c>
      <c r="H101" s="35">
        <v>94</v>
      </c>
    </row>
    <row r="102" spans="2:8" x14ac:dyDescent="0.3">
      <c r="B102" s="35">
        <v>99</v>
      </c>
      <c r="C102" s="35">
        <v>15</v>
      </c>
      <c r="D102" s="35">
        <v>24</v>
      </c>
      <c r="E102" s="35">
        <f t="shared" si="4"/>
        <v>0.625</v>
      </c>
      <c r="F102" s="35">
        <f t="shared" si="5"/>
        <v>6.6092235346761757E-20</v>
      </c>
      <c r="G102" s="35">
        <f t="shared" si="3"/>
        <v>4.8706662691574704E-21</v>
      </c>
      <c r="H102" s="35">
        <v>95</v>
      </c>
    </row>
    <row r="103" spans="2:8" x14ac:dyDescent="0.3">
      <c r="B103" s="35">
        <v>100</v>
      </c>
      <c r="C103" s="35">
        <v>15</v>
      </c>
      <c r="D103" s="35">
        <v>24</v>
      </c>
      <c r="E103" s="35">
        <f t="shared" si="4"/>
        <v>0.625</v>
      </c>
      <c r="F103" s="35">
        <f t="shared" si="5"/>
        <v>4.1307647091726096E-20</v>
      </c>
      <c r="G103" s="35">
        <f t="shared" si="3"/>
        <v>3.0441664182234188E-21</v>
      </c>
      <c r="H103" s="35">
        <v>96</v>
      </c>
    </row>
    <row r="104" spans="2:8" x14ac:dyDescent="0.3">
      <c r="B104" s="35">
        <v>101</v>
      </c>
      <c r="C104" s="35">
        <v>15</v>
      </c>
      <c r="D104" s="35">
        <v>24</v>
      </c>
      <c r="E104" s="35">
        <f t="shared" si="4"/>
        <v>0.625</v>
      </c>
      <c r="F104" s="35">
        <f t="shared" si="5"/>
        <v>2.5817279432328811E-20</v>
      </c>
      <c r="G104" s="35">
        <f t="shared" si="3"/>
        <v>1.9026040113896367E-21</v>
      </c>
      <c r="H104" s="35">
        <v>97</v>
      </c>
    </row>
    <row r="105" spans="2:8" x14ac:dyDescent="0.3">
      <c r="B105" s="35">
        <v>102</v>
      </c>
      <c r="C105" s="35">
        <v>15</v>
      </c>
      <c r="D105" s="35">
        <v>24</v>
      </c>
      <c r="E105" s="35">
        <f t="shared" si="4"/>
        <v>0.625</v>
      </c>
      <c r="F105" s="35">
        <f t="shared" si="5"/>
        <v>1.6135799645205506E-20</v>
      </c>
      <c r="G105" s="35">
        <f t="shared" si="3"/>
        <v>1.1891275071185229E-21</v>
      </c>
      <c r="H105" s="35">
        <v>98</v>
      </c>
    </row>
    <row r="106" spans="2:8" x14ac:dyDescent="0.3">
      <c r="B106" s="35">
        <v>103</v>
      </c>
      <c r="C106" s="35">
        <v>15</v>
      </c>
      <c r="D106" s="35">
        <v>24</v>
      </c>
      <c r="E106" s="35">
        <f t="shared" si="4"/>
        <v>0.625</v>
      </c>
      <c r="F106" s="35">
        <f t="shared" si="5"/>
        <v>1.0084874778253442E-20</v>
      </c>
      <c r="G106" s="35">
        <f t="shared" si="3"/>
        <v>7.4320469194907687E-22</v>
      </c>
      <c r="H106" s="35">
        <v>99</v>
      </c>
    </row>
    <row r="107" spans="2:8" x14ac:dyDescent="0.3">
      <c r="B107" s="35">
        <v>104</v>
      </c>
      <c r="C107" s="35">
        <v>15</v>
      </c>
      <c r="D107" s="35">
        <v>24</v>
      </c>
      <c r="E107" s="35">
        <f t="shared" si="4"/>
        <v>0.625</v>
      </c>
      <c r="F107" s="35">
        <f t="shared" si="5"/>
        <v>6.3030467364084012E-21</v>
      </c>
      <c r="G107" s="35">
        <f t="shared" si="3"/>
        <v>4.6450293246817302E-22</v>
      </c>
      <c r="H107" s="35">
        <v>100</v>
      </c>
    </row>
    <row r="108" spans="2:8" x14ac:dyDescent="0.3">
      <c r="B108" s="35">
        <v>105</v>
      </c>
      <c r="C108" s="35">
        <v>15</v>
      </c>
      <c r="D108" s="35">
        <v>24</v>
      </c>
      <c r="E108" s="35">
        <f t="shared" si="4"/>
        <v>0.625</v>
      </c>
      <c r="F108" s="35">
        <f t="shared" si="5"/>
        <v>3.9394042102552505E-21</v>
      </c>
      <c r="G108" s="35">
        <f t="shared" si="3"/>
        <v>2.9031433279260811E-22</v>
      </c>
      <c r="H108" s="35">
        <v>101</v>
      </c>
    </row>
    <row r="109" spans="2:8" x14ac:dyDescent="0.3">
      <c r="B109" s="35">
        <v>106</v>
      </c>
      <c r="C109" s="35">
        <v>15</v>
      </c>
      <c r="D109" s="35">
        <v>24</v>
      </c>
      <c r="E109" s="35">
        <f t="shared" si="4"/>
        <v>0.625</v>
      </c>
      <c r="F109" s="35">
        <f t="shared" si="5"/>
        <v>2.4621276314095318E-21</v>
      </c>
      <c r="G109" s="35">
        <f t="shared" si="3"/>
        <v>1.8144645799538009E-22</v>
      </c>
      <c r="H109" s="35">
        <v>102</v>
      </c>
    </row>
    <row r="110" spans="2:8" x14ac:dyDescent="0.3">
      <c r="B110" s="35">
        <v>107</v>
      </c>
      <c r="C110" s="35">
        <v>15</v>
      </c>
      <c r="D110" s="35">
        <v>24</v>
      </c>
      <c r="E110" s="35">
        <f t="shared" si="4"/>
        <v>0.625</v>
      </c>
      <c r="F110" s="35">
        <f t="shared" si="5"/>
        <v>1.5388297696309574E-21</v>
      </c>
      <c r="G110" s="35">
        <f t="shared" si="3"/>
        <v>1.1340403624711256E-22</v>
      </c>
      <c r="H110" s="35">
        <v>103</v>
      </c>
    </row>
    <row r="111" spans="2:8" x14ac:dyDescent="0.3">
      <c r="B111" s="35">
        <v>108</v>
      </c>
      <c r="C111" s="35">
        <v>15</v>
      </c>
      <c r="D111" s="35">
        <v>24</v>
      </c>
      <c r="E111" s="35">
        <f t="shared" si="4"/>
        <v>0.625</v>
      </c>
      <c r="F111" s="35">
        <f t="shared" si="5"/>
        <v>9.6176860601934832E-22</v>
      </c>
      <c r="G111" s="35">
        <f t="shared" si="3"/>
        <v>7.0877522654445347E-23</v>
      </c>
      <c r="H111" s="35">
        <v>104</v>
      </c>
    </row>
    <row r="112" spans="2:8" x14ac:dyDescent="0.3">
      <c r="B112" s="35">
        <v>109</v>
      </c>
      <c r="C112" s="35">
        <v>15</v>
      </c>
      <c r="D112" s="35">
        <v>24</v>
      </c>
      <c r="E112" s="35">
        <f t="shared" si="4"/>
        <v>0.625</v>
      </c>
      <c r="F112" s="35">
        <f t="shared" si="5"/>
        <v>6.0110537876209273E-22</v>
      </c>
      <c r="G112" s="35">
        <f t="shared" si="3"/>
        <v>4.4298451659028344E-23</v>
      </c>
      <c r="H112" s="35">
        <v>105</v>
      </c>
    </row>
    <row r="113" spans="2:8" x14ac:dyDescent="0.3">
      <c r="B113" s="35">
        <v>110</v>
      </c>
      <c r="C113" s="35">
        <v>15</v>
      </c>
      <c r="D113" s="35">
        <v>24</v>
      </c>
      <c r="E113" s="35">
        <f t="shared" si="4"/>
        <v>0.625</v>
      </c>
      <c r="F113" s="35">
        <f t="shared" si="5"/>
        <v>3.7569086172630793E-22</v>
      </c>
      <c r="G113" s="35">
        <f t="shared" si="3"/>
        <v>2.7686532286892714E-23</v>
      </c>
      <c r="H113" s="35">
        <v>106</v>
      </c>
    </row>
    <row r="114" spans="2:8" x14ac:dyDescent="0.3">
      <c r="B114" s="35">
        <v>111</v>
      </c>
      <c r="C114" s="35">
        <v>15</v>
      </c>
      <c r="D114" s="35">
        <v>24</v>
      </c>
      <c r="E114" s="35">
        <f t="shared" si="4"/>
        <v>0.625</v>
      </c>
      <c r="F114" s="35">
        <f t="shared" si="5"/>
        <v>2.3480678857894243E-22</v>
      </c>
      <c r="G114" s="35">
        <f t="shared" si="3"/>
        <v>1.7304082679307945E-23</v>
      </c>
      <c r="H114" s="35">
        <v>107</v>
      </c>
    </row>
    <row r="115" spans="2:8" x14ac:dyDescent="0.3">
      <c r="B115" s="35">
        <v>112</v>
      </c>
      <c r="C115" s="35">
        <v>15</v>
      </c>
      <c r="D115" s="35">
        <v>24</v>
      </c>
      <c r="E115" s="35">
        <f t="shared" si="4"/>
        <v>0.625</v>
      </c>
      <c r="F115" s="35">
        <f t="shared" si="5"/>
        <v>1.4675424286183901E-22</v>
      </c>
      <c r="G115" s="35">
        <f t="shared" si="3"/>
        <v>1.0815051674567465E-23</v>
      </c>
      <c r="H115" s="35">
        <v>108</v>
      </c>
    </row>
    <row r="116" spans="2:8" x14ac:dyDescent="0.3">
      <c r="B116" s="35">
        <v>113</v>
      </c>
      <c r="C116" s="35">
        <v>15</v>
      </c>
      <c r="D116" s="35">
        <v>24</v>
      </c>
      <c r="E116" s="35">
        <f t="shared" si="4"/>
        <v>0.625</v>
      </c>
      <c r="F116" s="35">
        <f t="shared" si="5"/>
        <v>9.1721401788649375E-23</v>
      </c>
      <c r="G116" s="35">
        <f t="shared" si="3"/>
        <v>6.7594072966046655E-24</v>
      </c>
      <c r="H116" s="35">
        <v>109</v>
      </c>
    </row>
    <row r="117" spans="2:8" x14ac:dyDescent="0.3">
      <c r="B117" s="35">
        <v>114</v>
      </c>
      <c r="C117" s="35">
        <v>15</v>
      </c>
      <c r="D117" s="35">
        <v>24</v>
      </c>
      <c r="E117" s="35">
        <f t="shared" si="4"/>
        <v>0.625</v>
      </c>
      <c r="F117" s="35">
        <f t="shared" si="5"/>
        <v>5.7325876117905856E-23</v>
      </c>
      <c r="G117" s="35">
        <f t="shared" si="3"/>
        <v>4.2246295603779154E-24</v>
      </c>
      <c r="H117" s="35">
        <v>110</v>
      </c>
    </row>
    <row r="118" spans="2:8" x14ac:dyDescent="0.3">
      <c r="B118" s="35">
        <v>115</v>
      </c>
      <c r="C118" s="35">
        <v>15</v>
      </c>
      <c r="D118" s="35">
        <v>24</v>
      </c>
      <c r="E118" s="35">
        <f t="shared" si="4"/>
        <v>0.625</v>
      </c>
      <c r="F118" s="35">
        <f t="shared" si="5"/>
        <v>3.582867257369116E-23</v>
      </c>
      <c r="G118" s="35">
        <f t="shared" si="3"/>
        <v>2.6403934752361972E-24</v>
      </c>
      <c r="H118" s="35">
        <v>111</v>
      </c>
    </row>
    <row r="119" spans="2:8" x14ac:dyDescent="0.3">
      <c r="B119" s="35">
        <v>116</v>
      </c>
      <c r="C119" s="35">
        <v>15</v>
      </c>
      <c r="D119" s="35">
        <v>24</v>
      </c>
      <c r="E119" s="35">
        <f t="shared" si="4"/>
        <v>0.625</v>
      </c>
      <c r="F119" s="35">
        <f t="shared" si="5"/>
        <v>2.2392920358556977E-23</v>
      </c>
      <c r="G119" s="35">
        <f t="shared" si="3"/>
        <v>1.6502459220226232E-24</v>
      </c>
      <c r="H119" s="35">
        <v>112</v>
      </c>
    </row>
    <row r="120" spans="2:8" x14ac:dyDescent="0.3">
      <c r="B120" s="35">
        <v>117</v>
      </c>
      <c r="C120" s="35">
        <v>15</v>
      </c>
      <c r="D120" s="35">
        <v>24</v>
      </c>
      <c r="E120" s="35">
        <f t="shared" si="4"/>
        <v>0.625</v>
      </c>
      <c r="F120" s="35">
        <f t="shared" si="5"/>
        <v>1.3995575224098111E-23</v>
      </c>
      <c r="G120" s="35">
        <f t="shared" si="3"/>
        <v>1.0314037012641396E-24</v>
      </c>
      <c r="H120" s="35">
        <v>113</v>
      </c>
    </row>
    <row r="121" spans="2:8" x14ac:dyDescent="0.3">
      <c r="B121" s="35">
        <v>118</v>
      </c>
      <c r="C121" s="35">
        <v>15</v>
      </c>
      <c r="D121" s="35">
        <v>24</v>
      </c>
      <c r="E121" s="35">
        <f t="shared" si="4"/>
        <v>0.625</v>
      </c>
      <c r="F121" s="35">
        <f t="shared" si="5"/>
        <v>8.7472345150613191E-24</v>
      </c>
      <c r="G121" s="35">
        <f t="shared" si="3"/>
        <v>6.4462731329008724E-25</v>
      </c>
      <c r="H121" s="35">
        <v>114</v>
      </c>
    </row>
    <row r="122" spans="2:8" x14ac:dyDescent="0.3">
      <c r="B122" s="35">
        <v>119</v>
      </c>
      <c r="C122" s="35">
        <v>15</v>
      </c>
      <c r="D122" s="35">
        <v>24</v>
      </c>
      <c r="E122" s="35">
        <f t="shared" si="4"/>
        <v>0.625</v>
      </c>
      <c r="F122" s="35">
        <f t="shared" si="5"/>
        <v>5.467021571913324E-24</v>
      </c>
      <c r="G122" s="35">
        <f t="shared" si="3"/>
        <v>4.0289207080630449E-25</v>
      </c>
      <c r="H122" s="35">
        <v>115</v>
      </c>
    </row>
    <row r="123" spans="2:8" x14ac:dyDescent="0.3">
      <c r="B123" s="35">
        <v>120</v>
      </c>
      <c r="C123" s="35">
        <v>15</v>
      </c>
      <c r="D123" s="35">
        <v>24</v>
      </c>
      <c r="E123" s="35">
        <f t="shared" si="4"/>
        <v>0.625</v>
      </c>
      <c r="F123" s="35">
        <f t="shared" si="5"/>
        <v>3.4168884824458277E-24</v>
      </c>
      <c r="G123" s="35">
        <f t="shared" si="3"/>
        <v>2.5180754425394031E-25</v>
      </c>
      <c r="H123" s="35">
        <v>116</v>
      </c>
    </row>
    <row r="124" spans="2:8" x14ac:dyDescent="0.3">
      <c r="B124" s="35">
        <v>121</v>
      </c>
      <c r="C124" s="35">
        <v>15</v>
      </c>
      <c r="D124" s="35">
        <v>24</v>
      </c>
      <c r="E124" s="35">
        <f t="shared" si="4"/>
        <v>0.625</v>
      </c>
      <c r="F124" s="35">
        <f t="shared" si="5"/>
        <v>2.1355553015286424E-24</v>
      </c>
      <c r="G124" s="35">
        <f t="shared" si="3"/>
        <v>1.5737971515871271E-25</v>
      </c>
      <c r="H124" s="35">
        <v>117</v>
      </c>
    </row>
    <row r="125" spans="2:8" x14ac:dyDescent="0.3">
      <c r="B125" s="35">
        <v>122</v>
      </c>
      <c r="C125" s="35">
        <v>15</v>
      </c>
      <c r="D125" s="35">
        <v>24</v>
      </c>
      <c r="E125" s="35">
        <f t="shared" si="4"/>
        <v>0.625</v>
      </c>
      <c r="F125" s="35">
        <f t="shared" si="5"/>
        <v>1.3347220634554016E-24</v>
      </c>
      <c r="G125" s="35">
        <f t="shared" si="3"/>
        <v>9.8362321974195438E-26</v>
      </c>
      <c r="H125" s="35">
        <v>118</v>
      </c>
    </row>
    <row r="126" spans="2:8" x14ac:dyDescent="0.3">
      <c r="B126" s="35">
        <v>123</v>
      </c>
      <c r="C126" s="35">
        <v>15</v>
      </c>
      <c r="D126" s="35">
        <v>24</v>
      </c>
      <c r="E126" s="35">
        <f t="shared" si="4"/>
        <v>0.625</v>
      </c>
      <c r="F126" s="35">
        <f t="shared" si="5"/>
        <v>8.3420128965962604E-25</v>
      </c>
      <c r="G126" s="35">
        <f t="shared" si="3"/>
        <v>6.1476451233872153E-26</v>
      </c>
      <c r="H126" s="35">
        <v>119</v>
      </c>
    </row>
    <row r="127" spans="2:8" x14ac:dyDescent="0.3">
      <c r="B127" s="35">
        <v>124</v>
      </c>
      <c r="C127" s="35">
        <v>15</v>
      </c>
      <c r="D127" s="35">
        <v>24</v>
      </c>
      <c r="E127" s="35">
        <f t="shared" si="4"/>
        <v>0.625</v>
      </c>
      <c r="F127" s="35">
        <f t="shared" si="5"/>
        <v>5.213758060372663E-25</v>
      </c>
      <c r="G127" s="35">
        <f t="shared" si="3"/>
        <v>3.8422782021170098E-26</v>
      </c>
      <c r="H127" s="35">
        <v>120</v>
      </c>
    </row>
    <row r="128" spans="2:8" x14ac:dyDescent="0.3">
      <c r="B128" s="35">
        <v>125</v>
      </c>
      <c r="C128" s="35">
        <v>15</v>
      </c>
      <c r="D128" s="35">
        <v>24</v>
      </c>
      <c r="E128" s="35">
        <f t="shared" si="4"/>
        <v>0.625</v>
      </c>
      <c r="F128" s="35">
        <f t="shared" si="5"/>
        <v>3.2585987877329145E-25</v>
      </c>
      <c r="G128" s="35">
        <f t="shared" si="3"/>
        <v>2.4014238763231314E-26</v>
      </c>
      <c r="H128" s="35">
        <v>121</v>
      </c>
    </row>
    <row r="129" spans="2:8" x14ac:dyDescent="0.3">
      <c r="B129" s="35">
        <v>126</v>
      </c>
      <c r="C129" s="35">
        <v>15</v>
      </c>
      <c r="D129" s="35">
        <v>24</v>
      </c>
      <c r="E129" s="35">
        <f t="shared" si="4"/>
        <v>0.625</v>
      </c>
      <c r="F129" s="35">
        <f t="shared" si="5"/>
        <v>2.0366242423330715E-25</v>
      </c>
      <c r="G129" s="35">
        <f t="shared" si="3"/>
        <v>1.5008899227019571E-26</v>
      </c>
      <c r="H129" s="35">
        <v>122</v>
      </c>
    </row>
    <row r="130" spans="2:8" x14ac:dyDescent="0.3">
      <c r="B130" s="35">
        <v>127</v>
      </c>
      <c r="C130" s="35">
        <v>15</v>
      </c>
      <c r="D130" s="35">
        <v>24</v>
      </c>
      <c r="E130" s="35">
        <f t="shared" si="4"/>
        <v>0.625</v>
      </c>
      <c r="F130" s="35">
        <f t="shared" si="5"/>
        <v>1.2728901514581696E-25</v>
      </c>
      <c r="G130" s="35">
        <f t="shared" si="3"/>
        <v>9.3805620168872318E-27</v>
      </c>
      <c r="H130" s="35">
        <v>123</v>
      </c>
    </row>
    <row r="131" spans="2:8" x14ac:dyDescent="0.3">
      <c r="B131" s="35">
        <v>128</v>
      </c>
      <c r="C131" s="35">
        <v>15</v>
      </c>
      <c r="D131" s="35">
        <v>24</v>
      </c>
      <c r="E131" s="35">
        <f t="shared" si="4"/>
        <v>0.625</v>
      </c>
      <c r="F131" s="35">
        <f t="shared" si="5"/>
        <v>7.9555634466135602E-26</v>
      </c>
      <c r="G131" s="35">
        <f t="shared" si="3"/>
        <v>5.8628512605545197E-27</v>
      </c>
      <c r="H131" s="35">
        <v>124</v>
      </c>
    </row>
    <row r="132" spans="2:8" x14ac:dyDescent="0.3">
      <c r="B132" s="35">
        <v>129</v>
      </c>
      <c r="C132" s="35">
        <v>15</v>
      </c>
      <c r="D132" s="35">
        <v>24</v>
      </c>
      <c r="E132" s="35">
        <f t="shared" si="4"/>
        <v>0.625</v>
      </c>
      <c r="F132" s="35">
        <f t="shared" si="5"/>
        <v>4.972227154133475E-26</v>
      </c>
      <c r="G132" s="35">
        <f t="shared" ref="G132:G153" si="6">F132/$F$154</f>
        <v>3.6642820378465747E-27</v>
      </c>
      <c r="H132" s="35">
        <v>125</v>
      </c>
    </row>
    <row r="133" spans="2:8" x14ac:dyDescent="0.3">
      <c r="B133" s="35">
        <v>130</v>
      </c>
      <c r="C133" s="35">
        <v>15</v>
      </c>
      <c r="D133" s="35">
        <v>24</v>
      </c>
      <c r="E133" s="35">
        <f t="shared" ref="E133:E153" si="7">C132/D133</f>
        <v>0.625</v>
      </c>
      <c r="F133" s="35">
        <f t="shared" ref="F133:F153" si="8">E133*F132</f>
        <v>3.1076419713334216E-26</v>
      </c>
      <c r="G133" s="35">
        <f t="shared" si="6"/>
        <v>2.2901762736541089E-27</v>
      </c>
      <c r="H133" s="35">
        <v>126</v>
      </c>
    </row>
    <row r="134" spans="2:8" x14ac:dyDescent="0.3">
      <c r="B134" s="35">
        <v>131</v>
      </c>
      <c r="C134" s="35">
        <v>15</v>
      </c>
      <c r="D134" s="35">
        <v>24</v>
      </c>
      <c r="E134" s="35">
        <f t="shared" si="7"/>
        <v>0.625</v>
      </c>
      <c r="F134" s="35">
        <f t="shared" si="8"/>
        <v>1.9422762320833883E-26</v>
      </c>
      <c r="G134" s="35">
        <f t="shared" si="6"/>
        <v>1.431360171033818E-27</v>
      </c>
      <c r="H134" s="35">
        <v>127</v>
      </c>
    </row>
    <row r="135" spans="2:8" x14ac:dyDescent="0.3">
      <c r="B135" s="35">
        <v>132</v>
      </c>
      <c r="C135" s="35">
        <v>15</v>
      </c>
      <c r="D135" s="35">
        <v>24</v>
      </c>
      <c r="E135" s="35">
        <f t="shared" si="7"/>
        <v>0.625</v>
      </c>
      <c r="F135" s="35">
        <f t="shared" si="8"/>
        <v>1.2139226450521176E-26</v>
      </c>
      <c r="G135" s="35">
        <f t="shared" si="6"/>
        <v>8.9460010689613622E-28</v>
      </c>
      <c r="H135" s="35">
        <v>128</v>
      </c>
    </row>
    <row r="136" spans="2:8" x14ac:dyDescent="0.3">
      <c r="B136" s="35">
        <v>133</v>
      </c>
      <c r="C136" s="35">
        <v>15</v>
      </c>
      <c r="D136" s="35">
        <v>24</v>
      </c>
      <c r="E136" s="35">
        <f t="shared" si="7"/>
        <v>0.625</v>
      </c>
      <c r="F136" s="35">
        <f t="shared" si="8"/>
        <v>7.5870165315757356E-27</v>
      </c>
      <c r="G136" s="35">
        <f t="shared" si="6"/>
        <v>5.5912506681008514E-28</v>
      </c>
      <c r="H136" s="35">
        <v>129</v>
      </c>
    </row>
    <row r="137" spans="2:8" x14ac:dyDescent="0.3">
      <c r="B137" s="35">
        <v>134</v>
      </c>
      <c r="C137" s="35">
        <v>15</v>
      </c>
      <c r="D137" s="35">
        <v>24</v>
      </c>
      <c r="E137" s="35">
        <f t="shared" si="7"/>
        <v>0.625</v>
      </c>
      <c r="F137" s="35">
        <f t="shared" si="8"/>
        <v>4.7418853322348349E-27</v>
      </c>
      <c r="G137" s="35">
        <f t="shared" si="6"/>
        <v>3.4945316675630321E-28</v>
      </c>
      <c r="H137" s="35">
        <v>130</v>
      </c>
    </row>
    <row r="138" spans="2:8" x14ac:dyDescent="0.3">
      <c r="B138" s="35">
        <v>135</v>
      </c>
      <c r="C138" s="35">
        <v>15</v>
      </c>
      <c r="D138" s="35">
        <v>24</v>
      </c>
      <c r="E138" s="35">
        <f t="shared" si="7"/>
        <v>0.625</v>
      </c>
      <c r="F138" s="35">
        <f t="shared" si="8"/>
        <v>2.963678332646772E-27</v>
      </c>
      <c r="G138" s="35">
        <f t="shared" si="6"/>
        <v>2.1840822922268952E-28</v>
      </c>
      <c r="H138" s="35">
        <v>131</v>
      </c>
    </row>
    <row r="139" spans="2:8" x14ac:dyDescent="0.3">
      <c r="B139" s="35">
        <v>136</v>
      </c>
      <c r="C139" s="35">
        <v>15</v>
      </c>
      <c r="D139" s="35">
        <v>24</v>
      </c>
      <c r="E139" s="35">
        <f t="shared" si="7"/>
        <v>0.625</v>
      </c>
      <c r="F139" s="35">
        <f t="shared" si="8"/>
        <v>1.8522989579042324E-27</v>
      </c>
      <c r="G139" s="35">
        <f t="shared" si="6"/>
        <v>1.3650514326418094E-28</v>
      </c>
      <c r="H139" s="35">
        <v>132</v>
      </c>
    </row>
    <row r="140" spans="2:8" x14ac:dyDescent="0.3">
      <c r="B140" s="35">
        <v>137</v>
      </c>
      <c r="C140" s="35">
        <v>15</v>
      </c>
      <c r="D140" s="35">
        <v>24</v>
      </c>
      <c r="E140" s="35">
        <f t="shared" si="7"/>
        <v>0.625</v>
      </c>
      <c r="F140" s="35">
        <f t="shared" si="8"/>
        <v>1.1576868486901452E-27</v>
      </c>
      <c r="G140" s="35">
        <f t="shared" si="6"/>
        <v>8.5315714540113089E-29</v>
      </c>
      <c r="H140" s="35">
        <v>133</v>
      </c>
    </row>
    <row r="141" spans="2:8" x14ac:dyDescent="0.3">
      <c r="B141" s="35">
        <v>138</v>
      </c>
      <c r="C141" s="35">
        <v>15</v>
      </c>
      <c r="D141" s="35">
        <v>24</v>
      </c>
      <c r="E141" s="35">
        <f t="shared" si="7"/>
        <v>0.625</v>
      </c>
      <c r="F141" s="35">
        <f t="shared" si="8"/>
        <v>7.2355428043134074E-28</v>
      </c>
      <c r="G141" s="35">
        <f t="shared" si="6"/>
        <v>5.3322321587570674E-29</v>
      </c>
      <c r="H141" s="35">
        <v>134</v>
      </c>
    </row>
    <row r="142" spans="2:8" x14ac:dyDescent="0.3">
      <c r="B142" s="35">
        <v>139</v>
      </c>
      <c r="C142" s="35">
        <v>15</v>
      </c>
      <c r="D142" s="35">
        <v>24</v>
      </c>
      <c r="E142" s="35">
        <f t="shared" si="7"/>
        <v>0.625</v>
      </c>
      <c r="F142" s="35">
        <f t="shared" si="8"/>
        <v>4.5222142526958793E-28</v>
      </c>
      <c r="G142" s="35">
        <f t="shared" si="6"/>
        <v>3.3326450992231674E-29</v>
      </c>
      <c r="H142" s="35">
        <v>135</v>
      </c>
    </row>
    <row r="143" spans="2:8" x14ac:dyDescent="0.3">
      <c r="B143" s="35">
        <v>140</v>
      </c>
      <c r="C143" s="35">
        <v>15</v>
      </c>
      <c r="D143" s="35">
        <v>24</v>
      </c>
      <c r="E143" s="35">
        <f t="shared" si="7"/>
        <v>0.625</v>
      </c>
      <c r="F143" s="35">
        <f t="shared" si="8"/>
        <v>2.8263839079349247E-28</v>
      </c>
      <c r="G143" s="35">
        <f t="shared" si="6"/>
        <v>2.0829031870144796E-29</v>
      </c>
      <c r="H143" s="35">
        <v>136</v>
      </c>
    </row>
    <row r="144" spans="2:8" x14ac:dyDescent="0.3">
      <c r="B144" s="35">
        <v>141</v>
      </c>
      <c r="C144" s="35">
        <v>15</v>
      </c>
      <c r="D144" s="35">
        <v>24</v>
      </c>
      <c r="E144" s="35">
        <f t="shared" si="7"/>
        <v>0.625</v>
      </c>
      <c r="F144" s="35">
        <f t="shared" si="8"/>
        <v>1.766489942459328E-28</v>
      </c>
      <c r="G144" s="35">
        <f t="shared" si="6"/>
        <v>1.3018144918840498E-29</v>
      </c>
      <c r="H144" s="35">
        <v>137</v>
      </c>
    </row>
    <row r="145" spans="2:8" x14ac:dyDescent="0.3">
      <c r="B145" s="35">
        <v>142</v>
      </c>
      <c r="C145" s="35">
        <v>15</v>
      </c>
      <c r="D145" s="35">
        <v>24</v>
      </c>
      <c r="E145" s="35">
        <f t="shared" si="7"/>
        <v>0.625</v>
      </c>
      <c r="F145" s="35">
        <f t="shared" si="8"/>
        <v>1.10405621403708E-28</v>
      </c>
      <c r="G145" s="35">
        <f t="shared" si="6"/>
        <v>8.1363405742753108E-30</v>
      </c>
      <c r="H145" s="35">
        <v>138</v>
      </c>
    </row>
    <row r="146" spans="2:8" x14ac:dyDescent="0.3">
      <c r="B146" s="35">
        <v>143</v>
      </c>
      <c r="C146" s="35">
        <v>15</v>
      </c>
      <c r="D146" s="35">
        <v>24</v>
      </c>
      <c r="E146" s="35">
        <f t="shared" si="7"/>
        <v>0.625</v>
      </c>
      <c r="F146" s="35">
        <f t="shared" si="8"/>
        <v>6.9003513377317506E-29</v>
      </c>
      <c r="G146" s="35">
        <f t="shared" si="6"/>
        <v>5.0852128589220698E-30</v>
      </c>
      <c r="H146" s="35">
        <v>139</v>
      </c>
    </row>
    <row r="147" spans="2:8" x14ac:dyDescent="0.3">
      <c r="B147" s="35">
        <v>144</v>
      </c>
      <c r="C147" s="35">
        <v>15</v>
      </c>
      <c r="D147" s="35">
        <v>24</v>
      </c>
      <c r="E147" s="35">
        <f t="shared" si="7"/>
        <v>0.625</v>
      </c>
      <c r="F147" s="35">
        <f t="shared" si="8"/>
        <v>4.3127195860823441E-29</v>
      </c>
      <c r="G147" s="35">
        <f t="shared" si="6"/>
        <v>3.1782580368262935E-30</v>
      </c>
      <c r="H147" s="35">
        <v>140</v>
      </c>
    </row>
    <row r="148" spans="2:8" x14ac:dyDescent="0.3">
      <c r="B148" s="35">
        <v>145</v>
      </c>
      <c r="C148" s="35">
        <v>15</v>
      </c>
      <c r="D148" s="35">
        <v>24</v>
      </c>
      <c r="E148" s="35">
        <f t="shared" si="7"/>
        <v>0.625</v>
      </c>
      <c r="F148" s="35">
        <f t="shared" si="8"/>
        <v>2.6954497413014653E-29</v>
      </c>
      <c r="G148" s="35">
        <f t="shared" si="6"/>
        <v>1.9864112730164337E-30</v>
      </c>
      <c r="H148" s="35">
        <v>141</v>
      </c>
    </row>
    <row r="149" spans="2:8" x14ac:dyDescent="0.3">
      <c r="B149" s="35">
        <v>146</v>
      </c>
      <c r="C149" s="35">
        <v>15</v>
      </c>
      <c r="D149" s="35">
        <v>24</v>
      </c>
      <c r="E149" s="35">
        <f t="shared" si="7"/>
        <v>0.625</v>
      </c>
      <c r="F149" s="35">
        <f t="shared" si="8"/>
        <v>1.6846560883134157E-29</v>
      </c>
      <c r="G149" s="35">
        <f t="shared" si="6"/>
        <v>1.2415070456352711E-30</v>
      </c>
      <c r="H149" s="35">
        <v>142</v>
      </c>
    </row>
    <row r="150" spans="2:8" x14ac:dyDescent="0.3">
      <c r="B150" s="35">
        <v>147</v>
      </c>
      <c r="C150" s="35">
        <v>15</v>
      </c>
      <c r="D150" s="35">
        <v>24</v>
      </c>
      <c r="E150" s="35">
        <f t="shared" si="7"/>
        <v>0.625</v>
      </c>
      <c r="F150" s="35">
        <f t="shared" si="8"/>
        <v>1.0529100551958849E-29</v>
      </c>
      <c r="G150" s="35">
        <f t="shared" si="6"/>
        <v>7.7594190352204447E-31</v>
      </c>
      <c r="H150" s="35">
        <v>143</v>
      </c>
    </row>
    <row r="151" spans="2:8" x14ac:dyDescent="0.3">
      <c r="B151" s="35">
        <v>148</v>
      </c>
      <c r="C151" s="35">
        <v>15</v>
      </c>
      <c r="D151" s="35">
        <v>24</v>
      </c>
      <c r="E151" s="35">
        <f t="shared" si="7"/>
        <v>0.625</v>
      </c>
      <c r="F151" s="35">
        <f t="shared" si="8"/>
        <v>6.580687844974281E-30</v>
      </c>
      <c r="G151" s="35">
        <f t="shared" si="6"/>
        <v>4.8496368970127784E-31</v>
      </c>
      <c r="H151" s="35">
        <v>144</v>
      </c>
    </row>
    <row r="152" spans="2:8" x14ac:dyDescent="0.3">
      <c r="B152" s="35">
        <v>149</v>
      </c>
      <c r="C152" s="35">
        <v>15</v>
      </c>
      <c r="D152" s="35">
        <v>24</v>
      </c>
      <c r="E152" s="35">
        <f t="shared" si="7"/>
        <v>0.625</v>
      </c>
      <c r="F152" s="35">
        <f t="shared" si="8"/>
        <v>4.1129299031089255E-30</v>
      </c>
      <c r="G152" s="35">
        <f t="shared" si="6"/>
        <v>3.0310230606329862E-31</v>
      </c>
      <c r="H152" s="35">
        <v>145</v>
      </c>
    </row>
    <row r="153" spans="2:8" x14ac:dyDescent="0.3">
      <c r="B153" s="35">
        <v>150</v>
      </c>
      <c r="D153" s="35">
        <v>24</v>
      </c>
      <c r="E153" s="35">
        <f t="shared" si="7"/>
        <v>0.625</v>
      </c>
      <c r="F153" s="35">
        <f t="shared" si="8"/>
        <v>2.5705811894430783E-30</v>
      </c>
      <c r="G153" s="35">
        <f t="shared" si="6"/>
        <v>1.8943894128956162E-31</v>
      </c>
      <c r="H153" s="35">
        <v>146</v>
      </c>
    </row>
    <row r="154" spans="2:8" x14ac:dyDescent="0.3">
      <c r="F154" s="35">
        <f>SUM(F3:F153)</f>
        <v>13.569444444444439</v>
      </c>
      <c r="G154" s="35">
        <f>SUM(G3:G153)</f>
        <v>0.99999999999999978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ADB6-7944-47A0-9080-88C62B8F8E8E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218D-8974-49ED-85A2-889B0D5B38D9}">
  <dimension ref="B2:L154"/>
  <sheetViews>
    <sheetView workbookViewId="0">
      <selection sqref="A1:XFD1048576"/>
    </sheetView>
  </sheetViews>
  <sheetFormatPr defaultColWidth="11.5546875" defaultRowHeight="14.4" x14ac:dyDescent="0.3"/>
  <cols>
    <col min="2" max="4" width="11.5546875" style="35"/>
    <col min="5" max="5" width="16.6640625" style="35" bestFit="1" customWidth="1"/>
    <col min="6" max="6" width="11.5546875" style="35"/>
    <col min="7" max="7" width="14.33203125" style="35" bestFit="1" customWidth="1"/>
    <col min="8" max="12" width="11.5546875" style="35"/>
  </cols>
  <sheetData>
    <row r="2" spans="2:12" x14ac:dyDescent="0.3">
      <c r="B2" s="38" t="s">
        <v>41</v>
      </c>
      <c r="C2" s="38" t="s">
        <v>1</v>
      </c>
      <c r="D2" s="38" t="s">
        <v>42</v>
      </c>
      <c r="E2" s="38" t="s">
        <v>84</v>
      </c>
      <c r="F2" s="38" t="s">
        <v>44</v>
      </c>
      <c r="G2" s="38" t="s">
        <v>85</v>
      </c>
      <c r="H2" s="38" t="s">
        <v>86</v>
      </c>
    </row>
    <row r="3" spans="2:12" x14ac:dyDescent="0.3">
      <c r="B3" s="35">
        <v>0</v>
      </c>
      <c r="C3" s="35">
        <f>50/5</f>
        <v>10</v>
      </c>
      <c r="D3" s="35">
        <v>0</v>
      </c>
      <c r="F3" s="35">
        <v>1</v>
      </c>
      <c r="G3" s="35">
        <f>F3/$F$154</f>
        <v>0.33333333333333348</v>
      </c>
      <c r="H3" s="35">
        <v>0</v>
      </c>
      <c r="J3" s="35" t="s">
        <v>77</v>
      </c>
    </row>
    <row r="4" spans="2:12" x14ac:dyDescent="0.3">
      <c r="B4" s="35">
        <v>1</v>
      </c>
      <c r="C4" s="35">
        <f t="shared" ref="C4:C67" si="0">50/5</f>
        <v>10</v>
      </c>
      <c r="D4" s="35">
        <v>15</v>
      </c>
      <c r="E4" s="35">
        <f>C3/D4</f>
        <v>0.66666666666666663</v>
      </c>
      <c r="F4" s="35">
        <f>E4*F3</f>
        <v>0.66666666666666663</v>
      </c>
      <c r="G4" s="35">
        <f t="shared" ref="G4:G67" si="1">F4/$F$154</f>
        <v>0.22222222222222232</v>
      </c>
      <c r="H4" s="35">
        <v>0</v>
      </c>
      <c r="J4" s="35" t="s">
        <v>38</v>
      </c>
      <c r="K4" s="35">
        <f>G3</f>
        <v>0.33333333333333348</v>
      </c>
    </row>
    <row r="5" spans="2:12" x14ac:dyDescent="0.3">
      <c r="B5" s="35">
        <v>2</v>
      </c>
      <c r="C5" s="35">
        <f t="shared" si="0"/>
        <v>10</v>
      </c>
      <c r="D5" s="35">
        <v>15</v>
      </c>
      <c r="E5" s="35">
        <f t="shared" ref="E5:E68" si="2">C4/D5</f>
        <v>0.66666666666666663</v>
      </c>
      <c r="F5" s="35">
        <f t="shared" ref="F5:F68" si="3">E5*F4</f>
        <v>0.44444444444444442</v>
      </c>
      <c r="G5" s="35">
        <f t="shared" si="1"/>
        <v>0.1481481481481482</v>
      </c>
      <c r="H5" s="35">
        <v>1</v>
      </c>
      <c r="J5" s="35" t="s">
        <v>76</v>
      </c>
      <c r="K5" s="35">
        <f>SUMPRODUCT(B3:B153,G3:G153)</f>
        <v>2</v>
      </c>
    </row>
    <row r="6" spans="2:12" x14ac:dyDescent="0.3">
      <c r="B6" s="35">
        <v>3</v>
      </c>
      <c r="C6" s="35">
        <f t="shared" si="0"/>
        <v>10</v>
      </c>
      <c r="D6" s="35">
        <v>15</v>
      </c>
      <c r="E6" s="35">
        <f t="shared" si="2"/>
        <v>0.66666666666666663</v>
      </c>
      <c r="F6" s="35">
        <f t="shared" si="3"/>
        <v>0.29629629629629628</v>
      </c>
      <c r="G6" s="35">
        <f t="shared" si="1"/>
        <v>9.8765432098765468E-2</v>
      </c>
      <c r="H6" s="35">
        <v>2</v>
      </c>
      <c r="J6" s="35" t="s">
        <v>78</v>
      </c>
      <c r="K6" s="35">
        <f>SUMPRODUCT(G3:G153,H3:H153)</f>
        <v>1.3333333333333337</v>
      </c>
    </row>
    <row r="7" spans="2:12" x14ac:dyDescent="0.3">
      <c r="B7" s="35">
        <v>4</v>
      </c>
      <c r="C7" s="35">
        <f t="shared" si="0"/>
        <v>10</v>
      </c>
      <c r="D7" s="35">
        <v>15</v>
      </c>
      <c r="E7" s="35">
        <f t="shared" si="2"/>
        <v>0.66666666666666663</v>
      </c>
      <c r="F7" s="35">
        <f t="shared" si="3"/>
        <v>0.19753086419753085</v>
      </c>
      <c r="G7" s="35">
        <f t="shared" si="1"/>
        <v>6.5843621399176974E-2</v>
      </c>
      <c r="H7" s="35">
        <v>3</v>
      </c>
      <c r="J7" s="35" t="s">
        <v>79</v>
      </c>
      <c r="K7" s="35">
        <f>K5-K6</f>
        <v>0.6666666666666663</v>
      </c>
    </row>
    <row r="8" spans="2:12" x14ac:dyDescent="0.3">
      <c r="B8" s="35">
        <v>5</v>
      </c>
      <c r="C8" s="35">
        <f t="shared" si="0"/>
        <v>10</v>
      </c>
      <c r="D8" s="35">
        <v>15</v>
      </c>
      <c r="E8" s="35">
        <f t="shared" si="2"/>
        <v>0.66666666666666663</v>
      </c>
      <c r="F8" s="35">
        <f t="shared" si="3"/>
        <v>0.13168724279835389</v>
      </c>
      <c r="G8" s="35">
        <f t="shared" si="1"/>
        <v>4.3895747599451314E-2</v>
      </c>
      <c r="H8" s="35">
        <v>4</v>
      </c>
      <c r="J8" s="35" t="s">
        <v>80</v>
      </c>
      <c r="K8" s="35">
        <f>SUMPRODUCT(G4:G153,D4:D153)</f>
        <v>10.000000000000005</v>
      </c>
      <c r="L8" s="35">
        <f>SUMPRODUCT(C3:C152,G3:G152)</f>
        <v>10.000000000000007</v>
      </c>
    </row>
    <row r="9" spans="2:12" x14ac:dyDescent="0.3">
      <c r="B9" s="35">
        <v>6</v>
      </c>
      <c r="C9" s="35">
        <f t="shared" si="0"/>
        <v>10</v>
      </c>
      <c r="D9" s="35">
        <v>15</v>
      </c>
      <c r="E9" s="35">
        <f t="shared" si="2"/>
        <v>0.66666666666666663</v>
      </c>
      <c r="F9" s="35">
        <f t="shared" si="3"/>
        <v>8.7791495198902586E-2</v>
      </c>
      <c r="G9" s="35">
        <f t="shared" si="1"/>
        <v>2.9263831732967541E-2</v>
      </c>
      <c r="H9" s="35">
        <v>5</v>
      </c>
      <c r="J9" s="35" t="s">
        <v>81</v>
      </c>
      <c r="K9" s="35">
        <f>K5/K8*60</f>
        <v>11.999999999999995</v>
      </c>
    </row>
    <row r="10" spans="2:12" x14ac:dyDescent="0.3">
      <c r="B10" s="35">
        <v>7</v>
      </c>
      <c r="C10" s="35">
        <f t="shared" si="0"/>
        <v>10</v>
      </c>
      <c r="D10" s="35">
        <v>15</v>
      </c>
      <c r="E10" s="35">
        <f t="shared" si="2"/>
        <v>0.66666666666666663</v>
      </c>
      <c r="F10" s="35">
        <f t="shared" si="3"/>
        <v>5.8527663465935055E-2</v>
      </c>
      <c r="G10" s="35">
        <f t="shared" si="1"/>
        <v>1.9509221155311694E-2</v>
      </c>
      <c r="H10" s="35">
        <v>6</v>
      </c>
      <c r="J10" s="35" t="s">
        <v>82</v>
      </c>
      <c r="K10" s="35">
        <f>K6/K8*60</f>
        <v>7.9999999999999982</v>
      </c>
    </row>
    <row r="11" spans="2:12" x14ac:dyDescent="0.3">
      <c r="B11" s="35">
        <v>8</v>
      </c>
      <c r="C11" s="35">
        <f t="shared" si="0"/>
        <v>10</v>
      </c>
      <c r="D11" s="35">
        <v>15</v>
      </c>
      <c r="E11" s="35">
        <f t="shared" si="2"/>
        <v>0.66666666666666663</v>
      </c>
      <c r="F11" s="35">
        <f t="shared" si="3"/>
        <v>3.9018442310623368E-2</v>
      </c>
      <c r="G11" s="35">
        <f t="shared" si="1"/>
        <v>1.3006147436874461E-2</v>
      </c>
      <c r="H11" s="35">
        <v>7</v>
      </c>
      <c r="J11" s="35" t="s">
        <v>83</v>
      </c>
      <c r="K11" s="35">
        <f>K9-K10</f>
        <v>3.9999999999999964</v>
      </c>
    </row>
    <row r="12" spans="2:12" x14ac:dyDescent="0.3">
      <c r="B12" s="35">
        <v>9</v>
      </c>
      <c r="C12" s="35">
        <f t="shared" si="0"/>
        <v>10</v>
      </c>
      <c r="D12" s="35">
        <v>15</v>
      </c>
      <c r="E12" s="35">
        <f t="shared" si="2"/>
        <v>0.66666666666666663</v>
      </c>
      <c r="F12" s="35">
        <f t="shared" si="3"/>
        <v>2.6012294873748912E-2</v>
      </c>
      <c r="G12" s="35">
        <f t="shared" si="1"/>
        <v>8.670764957916308E-3</v>
      </c>
      <c r="H12" s="35">
        <v>8</v>
      </c>
    </row>
    <row r="13" spans="2:12" x14ac:dyDescent="0.3">
      <c r="B13" s="35">
        <v>10</v>
      </c>
      <c r="C13" s="35">
        <f t="shared" si="0"/>
        <v>10</v>
      </c>
      <c r="D13" s="35">
        <v>15</v>
      </c>
      <c r="E13" s="35">
        <f t="shared" si="2"/>
        <v>0.66666666666666663</v>
      </c>
      <c r="F13" s="35">
        <f t="shared" si="3"/>
        <v>1.7341529915832606E-2</v>
      </c>
      <c r="G13" s="35">
        <f t="shared" si="1"/>
        <v>5.7805099719442045E-3</v>
      </c>
      <c r="H13" s="35">
        <v>9</v>
      </c>
    </row>
    <row r="14" spans="2:12" x14ac:dyDescent="0.3">
      <c r="B14" s="35">
        <v>11</v>
      </c>
      <c r="C14" s="35">
        <f t="shared" si="0"/>
        <v>10</v>
      </c>
      <c r="D14" s="35">
        <v>15</v>
      </c>
      <c r="E14" s="35">
        <f t="shared" si="2"/>
        <v>0.66666666666666663</v>
      </c>
      <c r="F14" s="35">
        <f t="shared" si="3"/>
        <v>1.1561019943888404E-2</v>
      </c>
      <c r="G14" s="35">
        <f t="shared" si="1"/>
        <v>3.8536733146294698E-3</v>
      </c>
      <c r="H14" s="35">
        <v>10</v>
      </c>
    </row>
    <row r="15" spans="2:12" x14ac:dyDescent="0.3">
      <c r="B15" s="35">
        <v>12</v>
      </c>
      <c r="C15" s="35">
        <f t="shared" si="0"/>
        <v>10</v>
      </c>
      <c r="D15" s="35">
        <v>15</v>
      </c>
      <c r="E15" s="35">
        <f t="shared" si="2"/>
        <v>0.66666666666666663</v>
      </c>
      <c r="F15" s="35">
        <f t="shared" si="3"/>
        <v>7.7073466292589352E-3</v>
      </c>
      <c r="G15" s="35">
        <f t="shared" si="1"/>
        <v>2.5691155430863128E-3</v>
      </c>
      <c r="H15" s="35">
        <v>11</v>
      </c>
    </row>
    <row r="16" spans="2:12" x14ac:dyDescent="0.3">
      <c r="B16" s="35">
        <v>13</v>
      </c>
      <c r="C16" s="35">
        <f t="shared" si="0"/>
        <v>10</v>
      </c>
      <c r="D16" s="35">
        <v>15</v>
      </c>
      <c r="E16" s="35">
        <f t="shared" si="2"/>
        <v>0.66666666666666663</v>
      </c>
      <c r="F16" s="35">
        <f t="shared" si="3"/>
        <v>5.1382310861726229E-3</v>
      </c>
      <c r="G16" s="35">
        <f t="shared" si="1"/>
        <v>1.7127436953908752E-3</v>
      </c>
      <c r="H16" s="35">
        <v>12</v>
      </c>
    </row>
    <row r="17" spans="2:8" x14ac:dyDescent="0.3">
      <c r="B17" s="35">
        <v>14</v>
      </c>
      <c r="C17" s="35">
        <f t="shared" si="0"/>
        <v>10</v>
      </c>
      <c r="D17" s="35">
        <v>15</v>
      </c>
      <c r="E17" s="35">
        <f t="shared" si="2"/>
        <v>0.66666666666666663</v>
      </c>
      <c r="F17" s="35">
        <f t="shared" si="3"/>
        <v>3.4254873907817486E-3</v>
      </c>
      <c r="G17" s="35">
        <f t="shared" si="1"/>
        <v>1.1418291302605834E-3</v>
      </c>
      <c r="H17" s="35">
        <v>13</v>
      </c>
    </row>
    <row r="18" spans="2:8" x14ac:dyDescent="0.3">
      <c r="B18" s="35">
        <v>15</v>
      </c>
      <c r="C18" s="35">
        <f t="shared" si="0"/>
        <v>10</v>
      </c>
      <c r="D18" s="35">
        <v>15</v>
      </c>
      <c r="E18" s="35">
        <f t="shared" si="2"/>
        <v>0.66666666666666663</v>
      </c>
      <c r="F18" s="35">
        <f t="shared" si="3"/>
        <v>2.2836582605211654E-3</v>
      </c>
      <c r="G18" s="35">
        <f t="shared" si="1"/>
        <v>7.6121942017372214E-4</v>
      </c>
      <c r="H18" s="35">
        <v>14</v>
      </c>
    </row>
    <row r="19" spans="2:8" x14ac:dyDescent="0.3">
      <c r="B19" s="35">
        <v>16</v>
      </c>
      <c r="C19" s="35">
        <f t="shared" si="0"/>
        <v>10</v>
      </c>
      <c r="D19" s="35">
        <v>15</v>
      </c>
      <c r="E19" s="35">
        <f t="shared" si="2"/>
        <v>0.66666666666666663</v>
      </c>
      <c r="F19" s="35">
        <f t="shared" si="3"/>
        <v>1.5224388403474436E-3</v>
      </c>
      <c r="G19" s="35">
        <f t="shared" si="1"/>
        <v>5.0747961344914806E-4</v>
      </c>
      <c r="H19" s="35">
        <v>15</v>
      </c>
    </row>
    <row r="20" spans="2:8" x14ac:dyDescent="0.3">
      <c r="B20" s="35">
        <v>17</v>
      </c>
      <c r="C20" s="35">
        <f t="shared" si="0"/>
        <v>10</v>
      </c>
      <c r="D20" s="35">
        <v>15</v>
      </c>
      <c r="E20" s="35">
        <f t="shared" si="2"/>
        <v>0.66666666666666663</v>
      </c>
      <c r="F20" s="35">
        <f t="shared" si="3"/>
        <v>1.0149592268982957E-3</v>
      </c>
      <c r="G20" s="35">
        <f t="shared" si="1"/>
        <v>3.3831974229943206E-4</v>
      </c>
      <c r="H20" s="35">
        <v>16</v>
      </c>
    </row>
    <row r="21" spans="2:8" x14ac:dyDescent="0.3">
      <c r="B21" s="35">
        <v>18</v>
      </c>
      <c r="C21" s="35">
        <f t="shared" si="0"/>
        <v>10</v>
      </c>
      <c r="D21" s="35">
        <v>15</v>
      </c>
      <c r="E21" s="35">
        <f t="shared" si="2"/>
        <v>0.66666666666666663</v>
      </c>
      <c r="F21" s="35">
        <f t="shared" si="3"/>
        <v>6.7663948459886379E-4</v>
      </c>
      <c r="G21" s="35">
        <f t="shared" si="1"/>
        <v>2.2554649486628803E-4</v>
      </c>
      <c r="H21" s="35">
        <v>17</v>
      </c>
    </row>
    <row r="22" spans="2:8" x14ac:dyDescent="0.3">
      <c r="B22" s="35">
        <v>19</v>
      </c>
      <c r="C22" s="35">
        <f t="shared" si="0"/>
        <v>10</v>
      </c>
      <c r="D22" s="35">
        <v>15</v>
      </c>
      <c r="E22" s="35">
        <f t="shared" si="2"/>
        <v>0.66666666666666663</v>
      </c>
      <c r="F22" s="35">
        <f t="shared" si="3"/>
        <v>4.5109298973257584E-4</v>
      </c>
      <c r="G22" s="35">
        <f t="shared" si="1"/>
        <v>1.5036432991085867E-4</v>
      </c>
      <c r="H22" s="35">
        <v>18</v>
      </c>
    </row>
    <row r="23" spans="2:8" x14ac:dyDescent="0.3">
      <c r="B23" s="35">
        <v>20</v>
      </c>
      <c r="C23" s="35">
        <f t="shared" si="0"/>
        <v>10</v>
      </c>
      <c r="D23" s="35">
        <v>15</v>
      </c>
      <c r="E23" s="35">
        <f t="shared" si="2"/>
        <v>0.66666666666666663</v>
      </c>
      <c r="F23" s="35">
        <f t="shared" si="3"/>
        <v>3.0072865982171723E-4</v>
      </c>
      <c r="G23" s="35">
        <f t="shared" si="1"/>
        <v>1.0024288660723912E-4</v>
      </c>
      <c r="H23" s="35">
        <v>19</v>
      </c>
    </row>
    <row r="24" spans="2:8" x14ac:dyDescent="0.3">
      <c r="B24" s="35">
        <v>21</v>
      </c>
      <c r="C24" s="35">
        <f t="shared" si="0"/>
        <v>10</v>
      </c>
      <c r="D24" s="35">
        <v>15</v>
      </c>
      <c r="E24" s="35">
        <f t="shared" si="2"/>
        <v>0.66666666666666663</v>
      </c>
      <c r="F24" s="35">
        <f t="shared" si="3"/>
        <v>2.0048577321447815E-4</v>
      </c>
      <c r="G24" s="35">
        <f t="shared" si="1"/>
        <v>6.6828591071492753E-5</v>
      </c>
      <c r="H24" s="35">
        <v>20</v>
      </c>
    </row>
    <row r="25" spans="2:8" x14ac:dyDescent="0.3">
      <c r="B25" s="35">
        <v>22</v>
      </c>
      <c r="C25" s="35">
        <f t="shared" si="0"/>
        <v>10</v>
      </c>
      <c r="D25" s="35">
        <v>15</v>
      </c>
      <c r="E25" s="35">
        <f t="shared" si="2"/>
        <v>0.66666666666666663</v>
      </c>
      <c r="F25" s="35">
        <f t="shared" si="3"/>
        <v>1.3365718214298543E-4</v>
      </c>
      <c r="G25" s="35">
        <f t="shared" si="1"/>
        <v>4.4552394047661826E-5</v>
      </c>
      <c r="H25" s="35">
        <v>21</v>
      </c>
    </row>
    <row r="26" spans="2:8" x14ac:dyDescent="0.3">
      <c r="B26" s="35">
        <v>23</v>
      </c>
      <c r="C26" s="35">
        <f t="shared" si="0"/>
        <v>10</v>
      </c>
      <c r="D26" s="35">
        <v>15</v>
      </c>
      <c r="E26" s="35">
        <f t="shared" si="2"/>
        <v>0.66666666666666663</v>
      </c>
      <c r="F26" s="35">
        <f t="shared" si="3"/>
        <v>8.9104788095323612E-5</v>
      </c>
      <c r="G26" s="35">
        <f t="shared" si="1"/>
        <v>2.970159603177455E-5</v>
      </c>
      <c r="H26" s="35">
        <v>22</v>
      </c>
    </row>
    <row r="27" spans="2:8" x14ac:dyDescent="0.3">
      <c r="B27" s="35">
        <v>24</v>
      </c>
      <c r="C27" s="35">
        <f t="shared" si="0"/>
        <v>10</v>
      </c>
      <c r="D27" s="35">
        <v>15</v>
      </c>
      <c r="E27" s="35">
        <f t="shared" si="2"/>
        <v>0.66666666666666663</v>
      </c>
      <c r="F27" s="35">
        <f t="shared" si="3"/>
        <v>5.9403192063549073E-5</v>
      </c>
      <c r="G27" s="35">
        <f t="shared" si="1"/>
        <v>1.9801064021183034E-5</v>
      </c>
      <c r="H27" s="35">
        <v>23</v>
      </c>
    </row>
    <row r="28" spans="2:8" x14ac:dyDescent="0.3">
      <c r="B28" s="35">
        <v>25</v>
      </c>
      <c r="C28" s="35">
        <f t="shared" si="0"/>
        <v>10</v>
      </c>
      <c r="D28" s="35">
        <v>15</v>
      </c>
      <c r="E28" s="35">
        <f t="shared" si="2"/>
        <v>0.66666666666666663</v>
      </c>
      <c r="F28" s="35">
        <f t="shared" si="3"/>
        <v>3.9602128042366048E-5</v>
      </c>
      <c r="G28" s="35">
        <f t="shared" si="1"/>
        <v>1.3200709347455355E-5</v>
      </c>
      <c r="H28" s="35">
        <v>24</v>
      </c>
    </row>
    <row r="29" spans="2:8" x14ac:dyDescent="0.3">
      <c r="B29" s="35">
        <v>26</v>
      </c>
      <c r="C29" s="35">
        <f t="shared" si="0"/>
        <v>10</v>
      </c>
      <c r="D29" s="35">
        <v>15</v>
      </c>
      <c r="E29" s="35">
        <f t="shared" si="2"/>
        <v>0.66666666666666663</v>
      </c>
      <c r="F29" s="35">
        <f t="shared" si="3"/>
        <v>2.6401418694910699E-5</v>
      </c>
      <c r="G29" s="35">
        <f t="shared" si="1"/>
        <v>8.8004728983035703E-6</v>
      </c>
      <c r="H29" s="35">
        <v>25</v>
      </c>
    </row>
    <row r="30" spans="2:8" x14ac:dyDescent="0.3">
      <c r="B30" s="35">
        <v>27</v>
      </c>
      <c r="C30" s="35">
        <f t="shared" si="0"/>
        <v>10</v>
      </c>
      <c r="D30" s="35">
        <v>15</v>
      </c>
      <c r="E30" s="35">
        <f t="shared" si="2"/>
        <v>0.66666666666666663</v>
      </c>
      <c r="F30" s="35">
        <f t="shared" si="3"/>
        <v>1.760094579660713E-5</v>
      </c>
      <c r="G30" s="35">
        <f t="shared" si="1"/>
        <v>5.866981932202379E-6</v>
      </c>
      <c r="H30" s="35">
        <v>26</v>
      </c>
    </row>
    <row r="31" spans="2:8" x14ac:dyDescent="0.3">
      <c r="B31" s="35">
        <v>28</v>
      </c>
      <c r="C31" s="35">
        <f t="shared" si="0"/>
        <v>10</v>
      </c>
      <c r="D31" s="35">
        <v>15</v>
      </c>
      <c r="E31" s="35">
        <f t="shared" si="2"/>
        <v>0.66666666666666663</v>
      </c>
      <c r="F31" s="35">
        <f t="shared" si="3"/>
        <v>1.1733963864404753E-5</v>
      </c>
      <c r="G31" s="35">
        <f t="shared" si="1"/>
        <v>3.9113212881349191E-6</v>
      </c>
      <c r="H31" s="35">
        <v>27</v>
      </c>
    </row>
    <row r="32" spans="2:8" x14ac:dyDescent="0.3">
      <c r="B32" s="35">
        <v>29</v>
      </c>
      <c r="C32" s="35">
        <f t="shared" si="0"/>
        <v>10</v>
      </c>
      <c r="D32" s="35">
        <v>15</v>
      </c>
      <c r="E32" s="35">
        <f t="shared" si="2"/>
        <v>0.66666666666666663</v>
      </c>
      <c r="F32" s="35">
        <f t="shared" si="3"/>
        <v>7.8226425762698348E-6</v>
      </c>
      <c r="G32" s="35">
        <f t="shared" si="1"/>
        <v>2.6075475254232792E-6</v>
      </c>
      <c r="H32" s="35">
        <v>28</v>
      </c>
    </row>
    <row r="33" spans="2:8" x14ac:dyDescent="0.3">
      <c r="B33" s="35">
        <v>30</v>
      </c>
      <c r="C33" s="35">
        <f t="shared" si="0"/>
        <v>10</v>
      </c>
      <c r="D33" s="35">
        <v>15</v>
      </c>
      <c r="E33" s="35">
        <f t="shared" si="2"/>
        <v>0.66666666666666663</v>
      </c>
      <c r="F33" s="35">
        <f t="shared" si="3"/>
        <v>5.215095050846556E-6</v>
      </c>
      <c r="G33" s="35">
        <f t="shared" si="1"/>
        <v>1.7383650169488528E-6</v>
      </c>
      <c r="H33" s="35">
        <v>29</v>
      </c>
    </row>
    <row r="34" spans="2:8" x14ac:dyDescent="0.3">
      <c r="B34" s="35">
        <v>31</v>
      </c>
      <c r="C34" s="35">
        <f t="shared" si="0"/>
        <v>10</v>
      </c>
      <c r="D34" s="35">
        <v>15</v>
      </c>
      <c r="E34" s="35">
        <f t="shared" si="2"/>
        <v>0.66666666666666663</v>
      </c>
      <c r="F34" s="35">
        <f t="shared" si="3"/>
        <v>3.4767300338977038E-6</v>
      </c>
      <c r="G34" s="35">
        <f t="shared" si="1"/>
        <v>1.1589100112992352E-6</v>
      </c>
      <c r="H34" s="35">
        <v>30</v>
      </c>
    </row>
    <row r="35" spans="2:8" x14ac:dyDescent="0.3">
      <c r="B35" s="35">
        <v>32</v>
      </c>
      <c r="C35" s="35">
        <f t="shared" si="0"/>
        <v>10</v>
      </c>
      <c r="D35" s="35">
        <v>15</v>
      </c>
      <c r="E35" s="35">
        <f t="shared" si="2"/>
        <v>0.66666666666666663</v>
      </c>
      <c r="F35" s="35">
        <f t="shared" si="3"/>
        <v>2.3178200225984691E-6</v>
      </c>
      <c r="G35" s="35">
        <f t="shared" si="1"/>
        <v>7.7260667419949001E-7</v>
      </c>
      <c r="H35" s="35">
        <v>31</v>
      </c>
    </row>
    <row r="36" spans="2:8" x14ac:dyDescent="0.3">
      <c r="B36" s="35">
        <v>33</v>
      </c>
      <c r="C36" s="35">
        <f t="shared" si="0"/>
        <v>10</v>
      </c>
      <c r="D36" s="35">
        <v>15</v>
      </c>
      <c r="E36" s="35">
        <f t="shared" si="2"/>
        <v>0.66666666666666663</v>
      </c>
      <c r="F36" s="35">
        <f t="shared" si="3"/>
        <v>1.5452133483989794E-6</v>
      </c>
      <c r="G36" s="35">
        <f t="shared" si="1"/>
        <v>5.1507111613299338E-7</v>
      </c>
      <c r="H36" s="35">
        <v>32</v>
      </c>
    </row>
    <row r="37" spans="2:8" x14ac:dyDescent="0.3">
      <c r="B37" s="35">
        <v>34</v>
      </c>
      <c r="C37" s="35">
        <f t="shared" si="0"/>
        <v>10</v>
      </c>
      <c r="D37" s="35">
        <v>15</v>
      </c>
      <c r="E37" s="35">
        <f t="shared" si="2"/>
        <v>0.66666666666666663</v>
      </c>
      <c r="F37" s="35">
        <f t="shared" si="3"/>
        <v>1.0301422322659861E-6</v>
      </c>
      <c r="G37" s="35">
        <f t="shared" si="1"/>
        <v>3.4338074408866221E-7</v>
      </c>
      <c r="H37" s="35">
        <v>33</v>
      </c>
    </row>
    <row r="38" spans="2:8" x14ac:dyDescent="0.3">
      <c r="B38" s="35">
        <v>35</v>
      </c>
      <c r="C38" s="35">
        <f t="shared" si="0"/>
        <v>10</v>
      </c>
      <c r="D38" s="35">
        <v>15</v>
      </c>
      <c r="E38" s="35">
        <f t="shared" si="2"/>
        <v>0.66666666666666663</v>
      </c>
      <c r="F38" s="35">
        <f t="shared" si="3"/>
        <v>6.8676148817732401E-7</v>
      </c>
      <c r="G38" s="35">
        <f t="shared" si="1"/>
        <v>2.2892049605910812E-7</v>
      </c>
      <c r="H38" s="35">
        <v>34</v>
      </c>
    </row>
    <row r="39" spans="2:8" x14ac:dyDescent="0.3">
      <c r="B39" s="35">
        <v>36</v>
      </c>
      <c r="C39" s="35">
        <f t="shared" si="0"/>
        <v>10</v>
      </c>
      <c r="D39" s="35">
        <v>15</v>
      </c>
      <c r="E39" s="35">
        <f t="shared" si="2"/>
        <v>0.66666666666666663</v>
      </c>
      <c r="F39" s="35">
        <f t="shared" si="3"/>
        <v>4.5784099211821597E-7</v>
      </c>
      <c r="G39" s="35">
        <f t="shared" si="1"/>
        <v>1.5261366403940539E-7</v>
      </c>
      <c r="H39" s="35">
        <v>35</v>
      </c>
    </row>
    <row r="40" spans="2:8" x14ac:dyDescent="0.3">
      <c r="B40" s="35">
        <v>37</v>
      </c>
      <c r="C40" s="35">
        <f t="shared" si="0"/>
        <v>10</v>
      </c>
      <c r="D40" s="35">
        <v>15</v>
      </c>
      <c r="E40" s="35">
        <f t="shared" si="2"/>
        <v>0.66666666666666663</v>
      </c>
      <c r="F40" s="35">
        <f t="shared" si="3"/>
        <v>3.0522732807881063E-7</v>
      </c>
      <c r="G40" s="35">
        <f t="shared" si="1"/>
        <v>1.0174244269293692E-7</v>
      </c>
      <c r="H40" s="35">
        <v>36</v>
      </c>
    </row>
    <row r="41" spans="2:8" x14ac:dyDescent="0.3">
      <c r="B41" s="35">
        <v>38</v>
      </c>
      <c r="C41" s="35">
        <f t="shared" si="0"/>
        <v>10</v>
      </c>
      <c r="D41" s="35">
        <v>15</v>
      </c>
      <c r="E41" s="35">
        <f t="shared" si="2"/>
        <v>0.66666666666666663</v>
      </c>
      <c r="F41" s="35">
        <f t="shared" si="3"/>
        <v>2.0348488538587375E-7</v>
      </c>
      <c r="G41" s="35">
        <f t="shared" si="1"/>
        <v>6.7828295128624615E-8</v>
      </c>
      <c r="H41" s="35">
        <v>37</v>
      </c>
    </row>
    <row r="42" spans="2:8" x14ac:dyDescent="0.3">
      <c r="B42" s="35">
        <v>39</v>
      </c>
      <c r="C42" s="35">
        <f t="shared" si="0"/>
        <v>10</v>
      </c>
      <c r="D42" s="35">
        <v>15</v>
      </c>
      <c r="E42" s="35">
        <f t="shared" si="2"/>
        <v>0.66666666666666663</v>
      </c>
      <c r="F42" s="35">
        <f t="shared" si="3"/>
        <v>1.3565659025724915E-7</v>
      </c>
      <c r="G42" s="35">
        <f t="shared" si="1"/>
        <v>4.5218863419083072E-8</v>
      </c>
      <c r="H42" s="35">
        <v>38</v>
      </c>
    </row>
    <row r="43" spans="2:8" x14ac:dyDescent="0.3">
      <c r="B43" s="35">
        <v>40</v>
      </c>
      <c r="C43" s="35">
        <f t="shared" si="0"/>
        <v>10</v>
      </c>
      <c r="D43" s="35">
        <v>15</v>
      </c>
      <c r="E43" s="35">
        <f t="shared" si="2"/>
        <v>0.66666666666666663</v>
      </c>
      <c r="F43" s="35">
        <f t="shared" si="3"/>
        <v>9.0437726838166091E-8</v>
      </c>
      <c r="G43" s="35">
        <f t="shared" si="1"/>
        <v>3.0145908946055375E-8</v>
      </c>
      <c r="H43" s="35">
        <v>39</v>
      </c>
    </row>
    <row r="44" spans="2:8" x14ac:dyDescent="0.3">
      <c r="B44" s="35">
        <v>41</v>
      </c>
      <c r="C44" s="35">
        <f t="shared" si="0"/>
        <v>10</v>
      </c>
      <c r="D44" s="35">
        <v>15</v>
      </c>
      <c r="E44" s="35">
        <f t="shared" si="2"/>
        <v>0.66666666666666663</v>
      </c>
      <c r="F44" s="35">
        <f t="shared" si="3"/>
        <v>6.0291817892110723E-8</v>
      </c>
      <c r="G44" s="35">
        <f t="shared" si="1"/>
        <v>2.0097272630703583E-8</v>
      </c>
      <c r="H44" s="35">
        <v>40</v>
      </c>
    </row>
    <row r="45" spans="2:8" x14ac:dyDescent="0.3">
      <c r="B45" s="35">
        <v>42</v>
      </c>
      <c r="C45" s="35">
        <f t="shared" si="0"/>
        <v>10</v>
      </c>
      <c r="D45" s="35">
        <v>15</v>
      </c>
      <c r="E45" s="35">
        <f t="shared" si="2"/>
        <v>0.66666666666666663</v>
      </c>
      <c r="F45" s="35">
        <f t="shared" si="3"/>
        <v>4.0194545261407147E-8</v>
      </c>
      <c r="G45" s="35">
        <f t="shared" si="1"/>
        <v>1.3398181753802388E-8</v>
      </c>
      <c r="H45" s="35">
        <v>41</v>
      </c>
    </row>
    <row r="46" spans="2:8" x14ac:dyDescent="0.3">
      <c r="B46" s="35">
        <v>43</v>
      </c>
      <c r="C46" s="35">
        <f t="shared" si="0"/>
        <v>10</v>
      </c>
      <c r="D46" s="35">
        <v>15</v>
      </c>
      <c r="E46" s="35">
        <f t="shared" si="2"/>
        <v>0.66666666666666663</v>
      </c>
      <c r="F46" s="35">
        <f t="shared" si="3"/>
        <v>2.6796363507604763E-8</v>
      </c>
      <c r="G46" s="35">
        <f t="shared" si="1"/>
        <v>8.9321211692015916E-9</v>
      </c>
      <c r="H46" s="35">
        <v>42</v>
      </c>
    </row>
    <row r="47" spans="2:8" x14ac:dyDescent="0.3">
      <c r="B47" s="35">
        <v>44</v>
      </c>
      <c r="C47" s="35">
        <f t="shared" si="0"/>
        <v>10</v>
      </c>
      <c r="D47" s="35">
        <v>15</v>
      </c>
      <c r="E47" s="35">
        <f t="shared" si="2"/>
        <v>0.66666666666666663</v>
      </c>
      <c r="F47" s="35">
        <f t="shared" si="3"/>
        <v>1.7864242338403173E-8</v>
      </c>
      <c r="G47" s="35">
        <f t="shared" si="1"/>
        <v>5.9547474461343939E-9</v>
      </c>
      <c r="H47" s="35">
        <v>43</v>
      </c>
    </row>
    <row r="48" spans="2:8" x14ac:dyDescent="0.3">
      <c r="B48" s="35">
        <v>45</v>
      </c>
      <c r="C48" s="35">
        <f t="shared" si="0"/>
        <v>10</v>
      </c>
      <c r="D48" s="35">
        <v>15</v>
      </c>
      <c r="E48" s="35">
        <f t="shared" si="2"/>
        <v>0.66666666666666663</v>
      </c>
      <c r="F48" s="35">
        <f t="shared" si="3"/>
        <v>1.1909494892268781E-8</v>
      </c>
      <c r="G48" s="35">
        <f t="shared" si="1"/>
        <v>3.969831630756262E-9</v>
      </c>
      <c r="H48" s="35">
        <v>44</v>
      </c>
    </row>
    <row r="49" spans="2:8" x14ac:dyDescent="0.3">
      <c r="B49" s="35">
        <v>46</v>
      </c>
      <c r="C49" s="35">
        <f t="shared" si="0"/>
        <v>10</v>
      </c>
      <c r="D49" s="35">
        <v>15</v>
      </c>
      <c r="E49" s="35">
        <f t="shared" si="2"/>
        <v>0.66666666666666663</v>
      </c>
      <c r="F49" s="35">
        <f t="shared" si="3"/>
        <v>7.9396632615125207E-9</v>
      </c>
      <c r="G49" s="35">
        <f t="shared" si="1"/>
        <v>2.6465544205041748E-9</v>
      </c>
      <c r="H49" s="35">
        <v>45</v>
      </c>
    </row>
    <row r="50" spans="2:8" x14ac:dyDescent="0.3">
      <c r="B50" s="35">
        <v>47</v>
      </c>
      <c r="C50" s="35">
        <f t="shared" si="0"/>
        <v>10</v>
      </c>
      <c r="D50" s="35">
        <v>15</v>
      </c>
      <c r="E50" s="35">
        <f t="shared" si="2"/>
        <v>0.66666666666666663</v>
      </c>
      <c r="F50" s="35">
        <f t="shared" si="3"/>
        <v>5.2931088410083472E-9</v>
      </c>
      <c r="G50" s="35">
        <f t="shared" si="1"/>
        <v>1.7643696136694498E-9</v>
      </c>
      <c r="H50" s="35">
        <v>46</v>
      </c>
    </row>
    <row r="51" spans="2:8" x14ac:dyDescent="0.3">
      <c r="B51" s="35">
        <v>48</v>
      </c>
      <c r="C51" s="35">
        <f t="shared" si="0"/>
        <v>10</v>
      </c>
      <c r="D51" s="35">
        <v>15</v>
      </c>
      <c r="E51" s="35">
        <f t="shared" si="2"/>
        <v>0.66666666666666663</v>
      </c>
      <c r="F51" s="35">
        <f t="shared" si="3"/>
        <v>3.528739227338898E-9</v>
      </c>
      <c r="G51" s="35">
        <f t="shared" si="1"/>
        <v>1.1762464091129665E-9</v>
      </c>
      <c r="H51" s="35">
        <v>47</v>
      </c>
    </row>
    <row r="52" spans="2:8" x14ac:dyDescent="0.3">
      <c r="B52" s="35">
        <v>49</v>
      </c>
      <c r="C52" s="35">
        <f t="shared" si="0"/>
        <v>10</v>
      </c>
      <c r="D52" s="35">
        <v>15</v>
      </c>
      <c r="E52" s="35">
        <f t="shared" si="2"/>
        <v>0.66666666666666663</v>
      </c>
      <c r="F52" s="35">
        <f t="shared" si="3"/>
        <v>2.3524928182259318E-9</v>
      </c>
      <c r="G52" s="35">
        <f t="shared" si="1"/>
        <v>7.8416427274197759E-10</v>
      </c>
      <c r="H52" s="35">
        <v>48</v>
      </c>
    </row>
    <row r="53" spans="2:8" x14ac:dyDescent="0.3">
      <c r="B53" s="35">
        <v>50</v>
      </c>
      <c r="C53" s="35">
        <f t="shared" si="0"/>
        <v>10</v>
      </c>
      <c r="D53" s="35">
        <v>15</v>
      </c>
      <c r="E53" s="35">
        <f t="shared" si="2"/>
        <v>0.66666666666666663</v>
      </c>
      <c r="F53" s="35">
        <f t="shared" si="3"/>
        <v>1.5683285454839546E-9</v>
      </c>
      <c r="G53" s="35">
        <f t="shared" si="1"/>
        <v>5.2277618182798506E-10</v>
      </c>
      <c r="H53" s="35">
        <v>49</v>
      </c>
    </row>
    <row r="54" spans="2:8" x14ac:dyDescent="0.3">
      <c r="B54" s="35">
        <v>51</v>
      </c>
      <c r="C54" s="35">
        <f t="shared" si="0"/>
        <v>10</v>
      </c>
      <c r="D54" s="35">
        <v>15</v>
      </c>
      <c r="E54" s="35">
        <f t="shared" si="2"/>
        <v>0.66666666666666663</v>
      </c>
      <c r="F54" s="35">
        <f t="shared" si="3"/>
        <v>1.0455523636559697E-9</v>
      </c>
      <c r="G54" s="35">
        <f t="shared" si="1"/>
        <v>3.4851745455199008E-10</v>
      </c>
      <c r="H54" s="35">
        <v>50</v>
      </c>
    </row>
    <row r="55" spans="2:8" x14ac:dyDescent="0.3">
      <c r="B55" s="35">
        <v>52</v>
      </c>
      <c r="C55" s="35">
        <f t="shared" si="0"/>
        <v>10</v>
      </c>
      <c r="D55" s="35">
        <v>15</v>
      </c>
      <c r="E55" s="35">
        <f t="shared" si="2"/>
        <v>0.66666666666666663</v>
      </c>
      <c r="F55" s="35">
        <f t="shared" si="3"/>
        <v>6.9703490910397974E-10</v>
      </c>
      <c r="G55" s="35">
        <f t="shared" si="1"/>
        <v>2.3234496970132667E-10</v>
      </c>
      <c r="H55" s="35">
        <v>51</v>
      </c>
    </row>
    <row r="56" spans="2:8" x14ac:dyDescent="0.3">
      <c r="B56" s="35">
        <v>53</v>
      </c>
      <c r="C56" s="35">
        <f t="shared" si="0"/>
        <v>10</v>
      </c>
      <c r="D56" s="35">
        <v>15</v>
      </c>
      <c r="E56" s="35">
        <f t="shared" si="2"/>
        <v>0.66666666666666663</v>
      </c>
      <c r="F56" s="35">
        <f t="shared" si="3"/>
        <v>4.6468993940265314E-10</v>
      </c>
      <c r="G56" s="35">
        <f t="shared" si="1"/>
        <v>1.5489664646755112E-10</v>
      </c>
      <c r="H56" s="35">
        <v>52</v>
      </c>
    </row>
    <row r="57" spans="2:8" x14ac:dyDescent="0.3">
      <c r="B57" s="35">
        <v>54</v>
      </c>
      <c r="C57" s="35">
        <f t="shared" si="0"/>
        <v>10</v>
      </c>
      <c r="D57" s="35">
        <v>15</v>
      </c>
      <c r="E57" s="35">
        <f t="shared" si="2"/>
        <v>0.66666666666666663</v>
      </c>
      <c r="F57" s="35">
        <f t="shared" si="3"/>
        <v>3.0979329293510208E-10</v>
      </c>
      <c r="G57" s="35">
        <f t="shared" si="1"/>
        <v>1.0326443097836741E-10</v>
      </c>
      <c r="H57" s="35">
        <v>53</v>
      </c>
    </row>
    <row r="58" spans="2:8" x14ac:dyDescent="0.3">
      <c r="B58" s="35">
        <v>55</v>
      </c>
      <c r="C58" s="35">
        <f t="shared" si="0"/>
        <v>10</v>
      </c>
      <c r="D58" s="35">
        <v>15</v>
      </c>
      <c r="E58" s="35">
        <f t="shared" si="2"/>
        <v>0.66666666666666663</v>
      </c>
      <c r="F58" s="35">
        <f t="shared" si="3"/>
        <v>2.0652886195673472E-10</v>
      </c>
      <c r="G58" s="35">
        <f t="shared" si="1"/>
        <v>6.8842953985578265E-11</v>
      </c>
      <c r="H58" s="35">
        <v>54</v>
      </c>
    </row>
    <row r="59" spans="2:8" x14ac:dyDescent="0.3">
      <c r="B59" s="35">
        <v>56</v>
      </c>
      <c r="C59" s="35">
        <f t="shared" si="0"/>
        <v>10</v>
      </c>
      <c r="D59" s="35">
        <v>15</v>
      </c>
      <c r="E59" s="35">
        <f t="shared" si="2"/>
        <v>0.66666666666666663</v>
      </c>
      <c r="F59" s="35">
        <f t="shared" si="3"/>
        <v>1.3768590797115648E-10</v>
      </c>
      <c r="G59" s="35">
        <f t="shared" si="1"/>
        <v>4.5895302657052179E-11</v>
      </c>
      <c r="H59" s="35">
        <v>55</v>
      </c>
    </row>
    <row r="60" spans="2:8" x14ac:dyDescent="0.3">
      <c r="B60" s="35">
        <v>57</v>
      </c>
      <c r="C60" s="35">
        <f t="shared" si="0"/>
        <v>10</v>
      </c>
      <c r="D60" s="35">
        <v>15</v>
      </c>
      <c r="E60" s="35">
        <f t="shared" si="2"/>
        <v>0.66666666666666663</v>
      </c>
      <c r="F60" s="35">
        <f t="shared" si="3"/>
        <v>9.1790605314104319E-11</v>
      </c>
      <c r="G60" s="35">
        <f t="shared" si="1"/>
        <v>3.0596868438034784E-11</v>
      </c>
      <c r="H60" s="35">
        <v>56</v>
      </c>
    </row>
    <row r="61" spans="2:8" x14ac:dyDescent="0.3">
      <c r="B61" s="35">
        <v>58</v>
      </c>
      <c r="C61" s="35">
        <f t="shared" si="0"/>
        <v>10</v>
      </c>
      <c r="D61" s="35">
        <v>15</v>
      </c>
      <c r="E61" s="35">
        <f t="shared" si="2"/>
        <v>0.66666666666666663</v>
      </c>
      <c r="F61" s="35">
        <f t="shared" si="3"/>
        <v>6.1193736876069542E-11</v>
      </c>
      <c r="G61" s="35">
        <f t="shared" si="1"/>
        <v>2.0397912292023189E-11</v>
      </c>
      <c r="H61" s="35">
        <v>57</v>
      </c>
    </row>
    <row r="62" spans="2:8" x14ac:dyDescent="0.3">
      <c r="B62" s="35">
        <v>59</v>
      </c>
      <c r="C62" s="35">
        <f t="shared" si="0"/>
        <v>10</v>
      </c>
      <c r="D62" s="35">
        <v>15</v>
      </c>
      <c r="E62" s="35">
        <f t="shared" si="2"/>
        <v>0.66666666666666663</v>
      </c>
      <c r="F62" s="35">
        <f t="shared" si="3"/>
        <v>4.0795824584046359E-11</v>
      </c>
      <c r="G62" s="35">
        <f t="shared" si="1"/>
        <v>1.3598608194682125E-11</v>
      </c>
      <c r="H62" s="35">
        <v>58</v>
      </c>
    </row>
    <row r="63" spans="2:8" x14ac:dyDescent="0.3">
      <c r="B63" s="35">
        <v>60</v>
      </c>
      <c r="C63" s="35">
        <f t="shared" si="0"/>
        <v>10</v>
      </c>
      <c r="D63" s="35">
        <v>15</v>
      </c>
      <c r="E63" s="35">
        <f t="shared" si="2"/>
        <v>0.66666666666666663</v>
      </c>
      <c r="F63" s="35">
        <f t="shared" si="3"/>
        <v>2.7197216389364237E-11</v>
      </c>
      <c r="G63" s="35">
        <f t="shared" si="1"/>
        <v>9.0657387964547489E-12</v>
      </c>
      <c r="H63" s="35">
        <v>59</v>
      </c>
    </row>
    <row r="64" spans="2:8" x14ac:dyDescent="0.3">
      <c r="B64" s="35">
        <v>61</v>
      </c>
      <c r="C64" s="35">
        <f t="shared" si="0"/>
        <v>10</v>
      </c>
      <c r="D64" s="35">
        <v>15</v>
      </c>
      <c r="E64" s="35">
        <f t="shared" si="2"/>
        <v>0.66666666666666663</v>
      </c>
      <c r="F64" s="35">
        <f t="shared" si="3"/>
        <v>1.8131477592909491E-11</v>
      </c>
      <c r="G64" s="35">
        <f t="shared" si="1"/>
        <v>6.0438258643031662E-12</v>
      </c>
      <c r="H64" s="35">
        <v>60</v>
      </c>
    </row>
    <row r="65" spans="2:8" x14ac:dyDescent="0.3">
      <c r="B65" s="35">
        <v>62</v>
      </c>
      <c r="C65" s="35">
        <f t="shared" si="0"/>
        <v>10</v>
      </c>
      <c r="D65" s="35">
        <v>15</v>
      </c>
      <c r="E65" s="35">
        <f t="shared" si="2"/>
        <v>0.66666666666666663</v>
      </c>
      <c r="F65" s="35">
        <f t="shared" si="3"/>
        <v>1.2087651728606328E-11</v>
      </c>
      <c r="G65" s="35">
        <f t="shared" si="1"/>
        <v>4.0292172428687775E-12</v>
      </c>
      <c r="H65" s="35">
        <v>61</v>
      </c>
    </row>
    <row r="66" spans="2:8" x14ac:dyDescent="0.3">
      <c r="B66" s="35">
        <v>63</v>
      </c>
      <c r="C66" s="35">
        <f t="shared" si="0"/>
        <v>10</v>
      </c>
      <c r="D66" s="35">
        <v>15</v>
      </c>
      <c r="E66" s="35">
        <f t="shared" si="2"/>
        <v>0.66666666666666663</v>
      </c>
      <c r="F66" s="35">
        <f t="shared" si="3"/>
        <v>8.0584344857375517E-12</v>
      </c>
      <c r="G66" s="35">
        <f t="shared" si="1"/>
        <v>2.6861448285791851E-12</v>
      </c>
      <c r="H66" s="35">
        <v>62</v>
      </c>
    </row>
    <row r="67" spans="2:8" x14ac:dyDescent="0.3">
      <c r="B67" s="35">
        <v>64</v>
      </c>
      <c r="C67" s="35">
        <f t="shared" si="0"/>
        <v>10</v>
      </c>
      <c r="D67" s="35">
        <v>15</v>
      </c>
      <c r="E67" s="35">
        <f t="shared" si="2"/>
        <v>0.66666666666666663</v>
      </c>
      <c r="F67" s="35">
        <f t="shared" si="3"/>
        <v>5.3722896571583678E-12</v>
      </c>
      <c r="G67" s="35">
        <f t="shared" si="1"/>
        <v>1.7907632190527901E-12</v>
      </c>
      <c r="H67" s="35">
        <v>63</v>
      </c>
    </row>
    <row r="68" spans="2:8" x14ac:dyDescent="0.3">
      <c r="B68" s="35">
        <v>65</v>
      </c>
      <c r="C68" s="35">
        <f t="shared" ref="C68:C131" si="4">50/5</f>
        <v>10</v>
      </c>
      <c r="D68" s="35">
        <v>15</v>
      </c>
      <c r="E68" s="35">
        <f t="shared" si="2"/>
        <v>0.66666666666666663</v>
      </c>
      <c r="F68" s="35">
        <f t="shared" si="3"/>
        <v>3.5815264381055786E-12</v>
      </c>
      <c r="G68" s="35">
        <f t="shared" ref="G68:G131" si="5">F68/$F$154</f>
        <v>1.1938421460351934E-12</v>
      </c>
      <c r="H68" s="35">
        <v>64</v>
      </c>
    </row>
    <row r="69" spans="2:8" x14ac:dyDescent="0.3">
      <c r="B69" s="35">
        <v>66</v>
      </c>
      <c r="C69" s="35">
        <f t="shared" si="4"/>
        <v>10</v>
      </c>
      <c r="D69" s="35">
        <v>15</v>
      </c>
      <c r="E69" s="35">
        <f t="shared" ref="E69:E132" si="6">C68/D69</f>
        <v>0.66666666666666663</v>
      </c>
      <c r="F69" s="35">
        <f t="shared" ref="F69:F132" si="7">E69*F68</f>
        <v>2.3876842920703856E-12</v>
      </c>
      <c r="G69" s="35">
        <f t="shared" si="5"/>
        <v>7.9589476402346219E-13</v>
      </c>
      <c r="H69" s="35">
        <v>65</v>
      </c>
    </row>
    <row r="70" spans="2:8" x14ac:dyDescent="0.3">
      <c r="B70" s="35">
        <v>67</v>
      </c>
      <c r="C70" s="35">
        <f t="shared" si="4"/>
        <v>10</v>
      </c>
      <c r="D70" s="35">
        <v>15</v>
      </c>
      <c r="E70" s="35">
        <f t="shared" si="6"/>
        <v>0.66666666666666663</v>
      </c>
      <c r="F70" s="35">
        <f t="shared" si="7"/>
        <v>1.5917895280469236E-12</v>
      </c>
      <c r="G70" s="35">
        <f t="shared" si="5"/>
        <v>5.3059650934897479E-13</v>
      </c>
      <c r="H70" s="35">
        <v>66</v>
      </c>
    </row>
    <row r="71" spans="2:8" x14ac:dyDescent="0.3">
      <c r="B71" s="35">
        <v>68</v>
      </c>
      <c r="C71" s="35">
        <f t="shared" si="4"/>
        <v>10</v>
      </c>
      <c r="D71" s="35">
        <v>15</v>
      </c>
      <c r="E71" s="35">
        <f t="shared" si="6"/>
        <v>0.66666666666666663</v>
      </c>
      <c r="F71" s="35">
        <f t="shared" si="7"/>
        <v>1.061193018697949E-12</v>
      </c>
      <c r="G71" s="35">
        <f t="shared" si="5"/>
        <v>3.5373100623264983E-13</v>
      </c>
      <c r="H71" s="35">
        <v>67</v>
      </c>
    </row>
    <row r="72" spans="2:8" x14ac:dyDescent="0.3">
      <c r="B72" s="35">
        <v>69</v>
      </c>
      <c r="C72" s="35">
        <f t="shared" si="4"/>
        <v>10</v>
      </c>
      <c r="D72" s="35">
        <v>15</v>
      </c>
      <c r="E72" s="35">
        <f t="shared" si="6"/>
        <v>0.66666666666666663</v>
      </c>
      <c r="F72" s="35">
        <f t="shared" si="7"/>
        <v>7.0746201246529926E-13</v>
      </c>
      <c r="G72" s="35">
        <f t="shared" si="5"/>
        <v>2.3582067082176652E-13</v>
      </c>
      <c r="H72" s="35">
        <v>68</v>
      </c>
    </row>
    <row r="73" spans="2:8" x14ac:dyDescent="0.3">
      <c r="B73" s="35">
        <v>70</v>
      </c>
      <c r="C73" s="35">
        <f t="shared" si="4"/>
        <v>10</v>
      </c>
      <c r="D73" s="35">
        <v>15</v>
      </c>
      <c r="E73" s="35">
        <f t="shared" si="6"/>
        <v>0.66666666666666663</v>
      </c>
      <c r="F73" s="35">
        <f t="shared" si="7"/>
        <v>4.7164134164353284E-13</v>
      </c>
      <c r="G73" s="35">
        <f t="shared" si="5"/>
        <v>1.5721378054784435E-13</v>
      </c>
      <c r="H73" s="35">
        <v>69</v>
      </c>
    </row>
    <row r="74" spans="2:8" x14ac:dyDescent="0.3">
      <c r="B74" s="35">
        <v>71</v>
      </c>
      <c r="C74" s="35">
        <f t="shared" si="4"/>
        <v>10</v>
      </c>
      <c r="D74" s="35">
        <v>15</v>
      </c>
      <c r="E74" s="35">
        <f t="shared" si="6"/>
        <v>0.66666666666666663</v>
      </c>
      <c r="F74" s="35">
        <f t="shared" si="7"/>
        <v>3.1442756109568856E-13</v>
      </c>
      <c r="G74" s="35">
        <f t="shared" si="5"/>
        <v>1.0480918703189623E-13</v>
      </c>
      <c r="H74" s="35">
        <v>70</v>
      </c>
    </row>
    <row r="75" spans="2:8" x14ac:dyDescent="0.3">
      <c r="B75" s="35">
        <v>72</v>
      </c>
      <c r="C75" s="35">
        <f t="shared" si="4"/>
        <v>10</v>
      </c>
      <c r="D75" s="35">
        <v>15</v>
      </c>
      <c r="E75" s="35">
        <f t="shared" si="6"/>
        <v>0.66666666666666663</v>
      </c>
      <c r="F75" s="35">
        <f t="shared" si="7"/>
        <v>2.0961837406379236E-13</v>
      </c>
      <c r="G75" s="35">
        <f t="shared" si="5"/>
        <v>6.9872791354597488E-14</v>
      </c>
      <c r="H75" s="35">
        <v>71</v>
      </c>
    </row>
    <row r="76" spans="2:8" x14ac:dyDescent="0.3">
      <c r="B76" s="35">
        <v>73</v>
      </c>
      <c r="C76" s="35">
        <f t="shared" si="4"/>
        <v>10</v>
      </c>
      <c r="D76" s="35">
        <v>15</v>
      </c>
      <c r="E76" s="35">
        <f t="shared" si="6"/>
        <v>0.66666666666666663</v>
      </c>
      <c r="F76" s="35">
        <f t="shared" si="7"/>
        <v>1.397455827091949E-13</v>
      </c>
      <c r="G76" s="35">
        <f t="shared" si="5"/>
        <v>4.6581860903064988E-14</v>
      </c>
      <c r="H76" s="35">
        <v>72</v>
      </c>
    </row>
    <row r="77" spans="2:8" x14ac:dyDescent="0.3">
      <c r="B77" s="35">
        <v>74</v>
      </c>
      <c r="C77" s="35">
        <f t="shared" si="4"/>
        <v>10</v>
      </c>
      <c r="D77" s="35">
        <v>15</v>
      </c>
      <c r="E77" s="35">
        <f t="shared" si="6"/>
        <v>0.66666666666666663</v>
      </c>
      <c r="F77" s="35">
        <f t="shared" si="7"/>
        <v>9.3163721806129925E-14</v>
      </c>
      <c r="G77" s="35">
        <f t="shared" si="5"/>
        <v>3.1054573935376654E-14</v>
      </c>
      <c r="H77" s="35">
        <v>73</v>
      </c>
    </row>
    <row r="78" spans="2:8" x14ac:dyDescent="0.3">
      <c r="B78" s="35">
        <v>75</v>
      </c>
      <c r="C78" s="35">
        <f t="shared" si="4"/>
        <v>10</v>
      </c>
      <c r="D78" s="35">
        <v>15</v>
      </c>
      <c r="E78" s="35">
        <f t="shared" si="6"/>
        <v>0.66666666666666663</v>
      </c>
      <c r="F78" s="35">
        <f t="shared" si="7"/>
        <v>6.2109147870753284E-14</v>
      </c>
      <c r="G78" s="35">
        <f t="shared" si="5"/>
        <v>2.0703049290251105E-14</v>
      </c>
      <c r="H78" s="35">
        <v>74</v>
      </c>
    </row>
    <row r="79" spans="2:8" x14ac:dyDescent="0.3">
      <c r="B79" s="35">
        <v>76</v>
      </c>
      <c r="C79" s="35">
        <f t="shared" si="4"/>
        <v>10</v>
      </c>
      <c r="D79" s="35">
        <v>15</v>
      </c>
      <c r="E79" s="35">
        <f t="shared" si="6"/>
        <v>0.66666666666666663</v>
      </c>
      <c r="F79" s="35">
        <f t="shared" si="7"/>
        <v>4.1406098580502185E-14</v>
      </c>
      <c r="G79" s="35">
        <f t="shared" si="5"/>
        <v>1.3802032860167401E-14</v>
      </c>
      <c r="H79" s="35">
        <v>75</v>
      </c>
    </row>
    <row r="80" spans="2:8" x14ac:dyDescent="0.3">
      <c r="B80" s="35">
        <v>77</v>
      </c>
      <c r="C80" s="35">
        <f t="shared" si="4"/>
        <v>10</v>
      </c>
      <c r="D80" s="35">
        <v>15</v>
      </c>
      <c r="E80" s="35">
        <f t="shared" si="6"/>
        <v>0.66666666666666663</v>
      </c>
      <c r="F80" s="35">
        <f t="shared" si="7"/>
        <v>2.760406572033479E-14</v>
      </c>
      <c r="G80" s="35">
        <f t="shared" si="5"/>
        <v>9.2013552401116003E-15</v>
      </c>
      <c r="H80" s="35">
        <v>76</v>
      </c>
    </row>
    <row r="81" spans="2:8" x14ac:dyDescent="0.3">
      <c r="B81" s="35">
        <v>78</v>
      </c>
      <c r="C81" s="35">
        <f t="shared" si="4"/>
        <v>10</v>
      </c>
      <c r="D81" s="35">
        <v>15</v>
      </c>
      <c r="E81" s="35">
        <f t="shared" si="6"/>
        <v>0.66666666666666663</v>
      </c>
      <c r="F81" s="35">
        <f t="shared" si="7"/>
        <v>1.8402710480223191E-14</v>
      </c>
      <c r="G81" s="35">
        <f t="shared" si="5"/>
        <v>6.1342368267410663E-15</v>
      </c>
      <c r="H81" s="35">
        <v>77</v>
      </c>
    </row>
    <row r="82" spans="2:8" x14ac:dyDescent="0.3">
      <c r="B82" s="35">
        <v>79</v>
      </c>
      <c r="C82" s="35">
        <f t="shared" si="4"/>
        <v>10</v>
      </c>
      <c r="D82" s="35">
        <v>15</v>
      </c>
      <c r="E82" s="35">
        <f t="shared" si="6"/>
        <v>0.66666666666666663</v>
      </c>
      <c r="F82" s="35">
        <f t="shared" si="7"/>
        <v>1.2268473653482126E-14</v>
      </c>
      <c r="G82" s="35">
        <f t="shared" si="5"/>
        <v>4.0894912178273776E-15</v>
      </c>
      <c r="H82" s="35">
        <v>78</v>
      </c>
    </row>
    <row r="83" spans="2:8" x14ac:dyDescent="0.3">
      <c r="B83" s="35">
        <v>80</v>
      </c>
      <c r="C83" s="35">
        <f t="shared" si="4"/>
        <v>10</v>
      </c>
      <c r="D83" s="35">
        <v>15</v>
      </c>
      <c r="E83" s="35">
        <f t="shared" si="6"/>
        <v>0.66666666666666663</v>
      </c>
      <c r="F83" s="35">
        <f t="shared" si="7"/>
        <v>8.1789824356547504E-15</v>
      </c>
      <c r="G83" s="35">
        <f t="shared" si="5"/>
        <v>2.7263274785515846E-15</v>
      </c>
      <c r="H83" s="35">
        <v>79</v>
      </c>
    </row>
    <row r="84" spans="2:8" x14ac:dyDescent="0.3">
      <c r="B84" s="35">
        <v>81</v>
      </c>
      <c r="C84" s="35">
        <f t="shared" si="4"/>
        <v>10</v>
      </c>
      <c r="D84" s="35">
        <v>15</v>
      </c>
      <c r="E84" s="35">
        <f t="shared" si="6"/>
        <v>0.66666666666666663</v>
      </c>
      <c r="F84" s="35">
        <f t="shared" si="7"/>
        <v>5.4526549571031669E-15</v>
      </c>
      <c r="G84" s="35">
        <f t="shared" si="5"/>
        <v>1.8175516523677232E-15</v>
      </c>
      <c r="H84" s="35">
        <v>80</v>
      </c>
    </row>
    <row r="85" spans="2:8" x14ac:dyDescent="0.3">
      <c r="B85" s="35">
        <v>82</v>
      </c>
      <c r="C85" s="35">
        <f t="shared" si="4"/>
        <v>10</v>
      </c>
      <c r="D85" s="35">
        <v>15</v>
      </c>
      <c r="E85" s="35">
        <f t="shared" si="6"/>
        <v>0.66666666666666663</v>
      </c>
      <c r="F85" s="35">
        <f t="shared" si="7"/>
        <v>3.6351033047354441E-15</v>
      </c>
      <c r="G85" s="35">
        <f t="shared" si="5"/>
        <v>1.2117011015784818E-15</v>
      </c>
      <c r="H85" s="35">
        <v>81</v>
      </c>
    </row>
    <row r="86" spans="2:8" x14ac:dyDescent="0.3">
      <c r="B86" s="35">
        <v>83</v>
      </c>
      <c r="C86" s="35">
        <f t="shared" si="4"/>
        <v>10</v>
      </c>
      <c r="D86" s="35">
        <v>15</v>
      </c>
      <c r="E86" s="35">
        <f t="shared" si="6"/>
        <v>0.66666666666666663</v>
      </c>
      <c r="F86" s="35">
        <f t="shared" si="7"/>
        <v>2.4234022031569625E-15</v>
      </c>
      <c r="G86" s="35">
        <f t="shared" si="5"/>
        <v>8.0780073438565455E-16</v>
      </c>
      <c r="H86" s="35">
        <v>82</v>
      </c>
    </row>
    <row r="87" spans="2:8" x14ac:dyDescent="0.3">
      <c r="B87" s="35">
        <v>84</v>
      </c>
      <c r="C87" s="35">
        <f t="shared" si="4"/>
        <v>10</v>
      </c>
      <c r="D87" s="35">
        <v>15</v>
      </c>
      <c r="E87" s="35">
        <f t="shared" si="6"/>
        <v>0.66666666666666663</v>
      </c>
      <c r="F87" s="35">
        <f t="shared" si="7"/>
        <v>1.6156014687713083E-15</v>
      </c>
      <c r="G87" s="35">
        <f t="shared" si="5"/>
        <v>5.3853382292376967E-16</v>
      </c>
      <c r="H87" s="35">
        <v>83</v>
      </c>
    </row>
    <row r="88" spans="2:8" x14ac:dyDescent="0.3">
      <c r="B88" s="35">
        <v>85</v>
      </c>
      <c r="C88" s="35">
        <f t="shared" si="4"/>
        <v>10</v>
      </c>
      <c r="D88" s="35">
        <v>15</v>
      </c>
      <c r="E88" s="35">
        <f t="shared" si="6"/>
        <v>0.66666666666666663</v>
      </c>
      <c r="F88" s="35">
        <f t="shared" si="7"/>
        <v>1.0770676458475387E-15</v>
      </c>
      <c r="G88" s="35">
        <f t="shared" si="5"/>
        <v>3.5902254861584641E-16</v>
      </c>
      <c r="H88" s="35">
        <v>84</v>
      </c>
    </row>
    <row r="89" spans="2:8" x14ac:dyDescent="0.3">
      <c r="B89" s="35">
        <v>86</v>
      </c>
      <c r="C89" s="35">
        <f t="shared" si="4"/>
        <v>10</v>
      </c>
      <c r="D89" s="35">
        <v>15</v>
      </c>
      <c r="E89" s="35">
        <f t="shared" si="6"/>
        <v>0.66666666666666663</v>
      </c>
      <c r="F89" s="35">
        <f t="shared" si="7"/>
        <v>7.1804509723169243E-16</v>
      </c>
      <c r="G89" s="35">
        <f t="shared" si="5"/>
        <v>2.3934836574389759E-16</v>
      </c>
      <c r="H89" s="35">
        <v>85</v>
      </c>
    </row>
    <row r="90" spans="2:8" x14ac:dyDescent="0.3">
      <c r="B90" s="35">
        <v>87</v>
      </c>
      <c r="C90" s="35">
        <f t="shared" si="4"/>
        <v>10</v>
      </c>
      <c r="D90" s="35">
        <v>15</v>
      </c>
      <c r="E90" s="35">
        <f t="shared" si="6"/>
        <v>0.66666666666666663</v>
      </c>
      <c r="F90" s="35">
        <f t="shared" si="7"/>
        <v>4.7869673148779489E-16</v>
      </c>
      <c r="G90" s="35">
        <f t="shared" si="5"/>
        <v>1.5956557716259838E-16</v>
      </c>
      <c r="H90" s="35">
        <v>86</v>
      </c>
    </row>
    <row r="91" spans="2:8" x14ac:dyDescent="0.3">
      <c r="B91" s="35">
        <v>88</v>
      </c>
      <c r="C91" s="35">
        <f t="shared" si="4"/>
        <v>10</v>
      </c>
      <c r="D91" s="35">
        <v>15</v>
      </c>
      <c r="E91" s="35">
        <f t="shared" si="6"/>
        <v>0.66666666666666663</v>
      </c>
      <c r="F91" s="35">
        <f t="shared" si="7"/>
        <v>3.1913115432519656E-16</v>
      </c>
      <c r="G91" s="35">
        <f t="shared" si="5"/>
        <v>1.0637705144173223E-16</v>
      </c>
      <c r="H91" s="35">
        <v>87</v>
      </c>
    </row>
    <row r="92" spans="2:8" x14ac:dyDescent="0.3">
      <c r="B92" s="35">
        <v>89</v>
      </c>
      <c r="C92" s="35">
        <f t="shared" si="4"/>
        <v>10</v>
      </c>
      <c r="D92" s="35">
        <v>15</v>
      </c>
      <c r="E92" s="35">
        <f t="shared" si="6"/>
        <v>0.66666666666666663</v>
      </c>
      <c r="F92" s="35">
        <f t="shared" si="7"/>
        <v>2.1275410288346436E-16</v>
      </c>
      <c r="G92" s="35">
        <f t="shared" si="5"/>
        <v>7.0918034294488152E-17</v>
      </c>
      <c r="H92" s="35">
        <v>88</v>
      </c>
    </row>
    <row r="93" spans="2:8" x14ac:dyDescent="0.3">
      <c r="B93" s="35">
        <v>90</v>
      </c>
      <c r="C93" s="35">
        <f t="shared" si="4"/>
        <v>10</v>
      </c>
      <c r="D93" s="35">
        <v>15</v>
      </c>
      <c r="E93" s="35">
        <f t="shared" si="6"/>
        <v>0.66666666666666663</v>
      </c>
      <c r="F93" s="35">
        <f t="shared" si="7"/>
        <v>1.4183606858897623E-16</v>
      </c>
      <c r="G93" s="35">
        <f t="shared" si="5"/>
        <v>4.7278689529658766E-17</v>
      </c>
      <c r="H93" s="35">
        <v>89</v>
      </c>
    </row>
    <row r="94" spans="2:8" x14ac:dyDescent="0.3">
      <c r="B94" s="35">
        <v>91</v>
      </c>
      <c r="C94" s="35">
        <f t="shared" si="4"/>
        <v>10</v>
      </c>
      <c r="D94" s="35">
        <v>15</v>
      </c>
      <c r="E94" s="35">
        <f t="shared" si="6"/>
        <v>0.66666666666666663</v>
      </c>
      <c r="F94" s="35">
        <f t="shared" si="7"/>
        <v>9.4557379059317482E-17</v>
      </c>
      <c r="G94" s="35">
        <f t="shared" si="5"/>
        <v>3.1519126353105842E-17</v>
      </c>
      <c r="H94" s="35">
        <v>90</v>
      </c>
    </row>
    <row r="95" spans="2:8" x14ac:dyDescent="0.3">
      <c r="B95" s="35">
        <v>92</v>
      </c>
      <c r="C95" s="35">
        <f t="shared" si="4"/>
        <v>10</v>
      </c>
      <c r="D95" s="35">
        <v>15</v>
      </c>
      <c r="E95" s="35">
        <f t="shared" si="6"/>
        <v>0.66666666666666663</v>
      </c>
      <c r="F95" s="35">
        <f t="shared" si="7"/>
        <v>6.3038252706211646E-17</v>
      </c>
      <c r="G95" s="35">
        <f t="shared" si="5"/>
        <v>2.1012750902070558E-17</v>
      </c>
      <c r="H95" s="35">
        <v>91</v>
      </c>
    </row>
    <row r="96" spans="2:8" x14ac:dyDescent="0.3">
      <c r="B96" s="35">
        <v>93</v>
      </c>
      <c r="C96" s="35">
        <f t="shared" si="4"/>
        <v>10</v>
      </c>
      <c r="D96" s="35">
        <v>15</v>
      </c>
      <c r="E96" s="35">
        <f t="shared" si="6"/>
        <v>0.66666666666666663</v>
      </c>
      <c r="F96" s="35">
        <f t="shared" si="7"/>
        <v>4.2025501804141098E-17</v>
      </c>
      <c r="G96" s="35">
        <f t="shared" si="5"/>
        <v>1.4008500601380371E-17</v>
      </c>
      <c r="H96" s="35">
        <v>92</v>
      </c>
    </row>
    <row r="97" spans="2:8" x14ac:dyDescent="0.3">
      <c r="B97" s="35">
        <v>94</v>
      </c>
      <c r="C97" s="35">
        <f t="shared" si="4"/>
        <v>10</v>
      </c>
      <c r="D97" s="35">
        <v>15</v>
      </c>
      <c r="E97" s="35">
        <f t="shared" si="6"/>
        <v>0.66666666666666663</v>
      </c>
      <c r="F97" s="35">
        <f t="shared" si="7"/>
        <v>2.801700120276073E-17</v>
      </c>
      <c r="G97" s="35">
        <f t="shared" si="5"/>
        <v>9.3390004009202473E-18</v>
      </c>
      <c r="H97" s="35">
        <v>93</v>
      </c>
    </row>
    <row r="98" spans="2:8" x14ac:dyDescent="0.3">
      <c r="B98" s="35">
        <v>95</v>
      </c>
      <c r="C98" s="35">
        <f t="shared" si="4"/>
        <v>10</v>
      </c>
      <c r="D98" s="35">
        <v>15</v>
      </c>
      <c r="E98" s="35">
        <f t="shared" si="6"/>
        <v>0.66666666666666663</v>
      </c>
      <c r="F98" s="35">
        <f t="shared" si="7"/>
        <v>1.8678000801840485E-17</v>
      </c>
      <c r="G98" s="35">
        <f t="shared" si="5"/>
        <v>6.2260002672801646E-18</v>
      </c>
      <c r="H98" s="35">
        <v>94</v>
      </c>
    </row>
    <row r="99" spans="2:8" x14ac:dyDescent="0.3">
      <c r="B99" s="35">
        <v>96</v>
      </c>
      <c r="C99" s="35">
        <f t="shared" si="4"/>
        <v>10</v>
      </c>
      <c r="D99" s="35">
        <v>15</v>
      </c>
      <c r="E99" s="35">
        <f t="shared" si="6"/>
        <v>0.66666666666666663</v>
      </c>
      <c r="F99" s="35">
        <f t="shared" si="7"/>
        <v>1.2452000534560323E-17</v>
      </c>
      <c r="G99" s="35">
        <f t="shared" si="5"/>
        <v>4.1506668448534428E-18</v>
      </c>
      <c r="H99" s="35">
        <v>95</v>
      </c>
    </row>
    <row r="100" spans="2:8" x14ac:dyDescent="0.3">
      <c r="B100" s="35">
        <v>97</v>
      </c>
      <c r="C100" s="35">
        <f t="shared" si="4"/>
        <v>10</v>
      </c>
      <c r="D100" s="35">
        <v>15</v>
      </c>
      <c r="E100" s="35">
        <f t="shared" si="6"/>
        <v>0.66666666666666663</v>
      </c>
      <c r="F100" s="35">
        <f t="shared" si="7"/>
        <v>8.301333689706881E-18</v>
      </c>
      <c r="G100" s="35">
        <f t="shared" si="5"/>
        <v>2.7671112299022951E-18</v>
      </c>
      <c r="H100" s="35">
        <v>96</v>
      </c>
    </row>
    <row r="101" spans="2:8" x14ac:dyDescent="0.3">
      <c r="B101" s="35">
        <v>98</v>
      </c>
      <c r="C101" s="35">
        <f t="shared" si="4"/>
        <v>10</v>
      </c>
      <c r="D101" s="35">
        <v>15</v>
      </c>
      <c r="E101" s="35">
        <f t="shared" si="6"/>
        <v>0.66666666666666663</v>
      </c>
      <c r="F101" s="35">
        <f t="shared" si="7"/>
        <v>5.5342224598045871E-18</v>
      </c>
      <c r="G101" s="35">
        <f t="shared" si="5"/>
        <v>1.8447408199348631E-18</v>
      </c>
      <c r="H101" s="35">
        <v>97</v>
      </c>
    </row>
    <row r="102" spans="2:8" x14ac:dyDescent="0.3">
      <c r="B102" s="35">
        <v>99</v>
      </c>
      <c r="C102" s="35">
        <f t="shared" si="4"/>
        <v>10</v>
      </c>
      <c r="D102" s="35">
        <v>15</v>
      </c>
      <c r="E102" s="35">
        <f t="shared" si="6"/>
        <v>0.66666666666666663</v>
      </c>
      <c r="F102" s="35">
        <f t="shared" si="7"/>
        <v>3.6894816398697247E-18</v>
      </c>
      <c r="G102" s="35">
        <f t="shared" si="5"/>
        <v>1.2298272132899088E-18</v>
      </c>
      <c r="H102" s="35">
        <v>98</v>
      </c>
    </row>
    <row r="103" spans="2:8" x14ac:dyDescent="0.3">
      <c r="B103" s="35">
        <v>100</v>
      </c>
      <c r="C103" s="35">
        <f t="shared" si="4"/>
        <v>10</v>
      </c>
      <c r="D103" s="35">
        <v>15</v>
      </c>
      <c r="E103" s="35">
        <f t="shared" si="6"/>
        <v>0.66666666666666663</v>
      </c>
      <c r="F103" s="35">
        <f t="shared" si="7"/>
        <v>2.4596544265798165E-18</v>
      </c>
      <c r="G103" s="35">
        <f t="shared" si="5"/>
        <v>8.1988480885993922E-19</v>
      </c>
      <c r="H103" s="35">
        <v>99</v>
      </c>
    </row>
    <row r="104" spans="2:8" x14ac:dyDescent="0.3">
      <c r="B104" s="35">
        <v>101</v>
      </c>
      <c r="C104" s="35">
        <f t="shared" si="4"/>
        <v>10</v>
      </c>
      <c r="D104" s="35">
        <v>15</v>
      </c>
      <c r="E104" s="35">
        <f t="shared" si="6"/>
        <v>0.66666666666666663</v>
      </c>
      <c r="F104" s="35">
        <f t="shared" si="7"/>
        <v>1.6397696177198777E-18</v>
      </c>
      <c r="G104" s="35">
        <f t="shared" si="5"/>
        <v>5.4658987257329281E-19</v>
      </c>
      <c r="H104" s="35">
        <v>100</v>
      </c>
    </row>
    <row r="105" spans="2:8" x14ac:dyDescent="0.3">
      <c r="B105" s="35">
        <v>102</v>
      </c>
      <c r="C105" s="35">
        <f t="shared" si="4"/>
        <v>10</v>
      </c>
      <c r="D105" s="35">
        <v>15</v>
      </c>
      <c r="E105" s="35">
        <f t="shared" si="6"/>
        <v>0.66666666666666663</v>
      </c>
      <c r="F105" s="35">
        <f t="shared" si="7"/>
        <v>1.093179745146585E-18</v>
      </c>
      <c r="G105" s="35">
        <f t="shared" si="5"/>
        <v>3.6439324838219519E-19</v>
      </c>
      <c r="H105" s="35">
        <v>101</v>
      </c>
    </row>
    <row r="106" spans="2:8" x14ac:dyDescent="0.3">
      <c r="B106" s="35">
        <v>103</v>
      </c>
      <c r="C106" s="35">
        <f t="shared" si="4"/>
        <v>10</v>
      </c>
      <c r="D106" s="35">
        <v>15</v>
      </c>
      <c r="E106" s="35">
        <f t="shared" si="6"/>
        <v>0.66666666666666663</v>
      </c>
      <c r="F106" s="35">
        <f t="shared" si="7"/>
        <v>7.2878649676439E-19</v>
      </c>
      <c r="G106" s="35">
        <f t="shared" si="5"/>
        <v>2.4292883225479679E-19</v>
      </c>
      <c r="H106" s="35">
        <v>102</v>
      </c>
    </row>
    <row r="107" spans="2:8" x14ac:dyDescent="0.3">
      <c r="B107" s="35">
        <v>104</v>
      </c>
      <c r="C107" s="35">
        <f t="shared" si="4"/>
        <v>10</v>
      </c>
      <c r="D107" s="35">
        <v>15</v>
      </c>
      <c r="E107" s="35">
        <f t="shared" si="6"/>
        <v>0.66666666666666663</v>
      </c>
      <c r="F107" s="35">
        <f t="shared" si="7"/>
        <v>4.858576645095933E-19</v>
      </c>
      <c r="G107" s="35">
        <f t="shared" si="5"/>
        <v>1.6195255483653118E-19</v>
      </c>
      <c r="H107" s="35">
        <v>103</v>
      </c>
    </row>
    <row r="108" spans="2:8" x14ac:dyDescent="0.3">
      <c r="B108" s="35">
        <v>105</v>
      </c>
      <c r="C108" s="35">
        <f t="shared" si="4"/>
        <v>10</v>
      </c>
      <c r="D108" s="35">
        <v>15</v>
      </c>
      <c r="E108" s="35">
        <f t="shared" si="6"/>
        <v>0.66666666666666663</v>
      </c>
      <c r="F108" s="35">
        <f t="shared" si="7"/>
        <v>3.2390510967306217E-19</v>
      </c>
      <c r="G108" s="35">
        <f t="shared" si="5"/>
        <v>1.0796836989102077E-19</v>
      </c>
      <c r="H108" s="35">
        <v>104</v>
      </c>
    </row>
    <row r="109" spans="2:8" x14ac:dyDescent="0.3">
      <c r="B109" s="35">
        <v>106</v>
      </c>
      <c r="C109" s="35">
        <f t="shared" si="4"/>
        <v>10</v>
      </c>
      <c r="D109" s="35">
        <v>15</v>
      </c>
      <c r="E109" s="35">
        <f t="shared" si="6"/>
        <v>0.66666666666666663</v>
      </c>
      <c r="F109" s="35">
        <f t="shared" si="7"/>
        <v>2.1593673978204143E-19</v>
      </c>
      <c r="G109" s="35">
        <f t="shared" si="5"/>
        <v>7.1978913260680508E-20</v>
      </c>
      <c r="H109" s="35">
        <v>105</v>
      </c>
    </row>
    <row r="110" spans="2:8" x14ac:dyDescent="0.3">
      <c r="B110" s="35">
        <v>107</v>
      </c>
      <c r="C110" s="35">
        <f t="shared" si="4"/>
        <v>10</v>
      </c>
      <c r="D110" s="35">
        <v>15</v>
      </c>
      <c r="E110" s="35">
        <f t="shared" si="6"/>
        <v>0.66666666666666663</v>
      </c>
      <c r="F110" s="35">
        <f t="shared" si="7"/>
        <v>1.4395782652136094E-19</v>
      </c>
      <c r="G110" s="35">
        <f t="shared" si="5"/>
        <v>4.7985942173787004E-20</v>
      </c>
      <c r="H110" s="35">
        <v>106</v>
      </c>
    </row>
    <row r="111" spans="2:8" x14ac:dyDescent="0.3">
      <c r="B111" s="35">
        <v>108</v>
      </c>
      <c r="C111" s="35">
        <f t="shared" si="4"/>
        <v>10</v>
      </c>
      <c r="D111" s="35">
        <v>15</v>
      </c>
      <c r="E111" s="35">
        <f t="shared" si="6"/>
        <v>0.66666666666666663</v>
      </c>
      <c r="F111" s="35">
        <f t="shared" si="7"/>
        <v>9.5971884347573959E-20</v>
      </c>
      <c r="G111" s="35">
        <f t="shared" si="5"/>
        <v>3.1990628115858002E-20</v>
      </c>
      <c r="H111" s="35">
        <v>107</v>
      </c>
    </row>
    <row r="112" spans="2:8" x14ac:dyDescent="0.3">
      <c r="B112" s="35">
        <v>109</v>
      </c>
      <c r="C112" s="35">
        <f t="shared" si="4"/>
        <v>10</v>
      </c>
      <c r="D112" s="35">
        <v>15</v>
      </c>
      <c r="E112" s="35">
        <f t="shared" si="6"/>
        <v>0.66666666666666663</v>
      </c>
      <c r="F112" s="35">
        <f t="shared" si="7"/>
        <v>6.3981256231715969E-20</v>
      </c>
      <c r="G112" s="35">
        <f t="shared" si="5"/>
        <v>2.1327085410571998E-20</v>
      </c>
      <c r="H112" s="35">
        <v>108</v>
      </c>
    </row>
    <row r="113" spans="2:8" x14ac:dyDescent="0.3">
      <c r="B113" s="35">
        <v>110</v>
      </c>
      <c r="C113" s="35">
        <f t="shared" si="4"/>
        <v>10</v>
      </c>
      <c r="D113" s="35">
        <v>15</v>
      </c>
      <c r="E113" s="35">
        <f t="shared" si="6"/>
        <v>0.66666666666666663</v>
      </c>
      <c r="F113" s="35">
        <f t="shared" si="7"/>
        <v>4.2654170821143977E-20</v>
      </c>
      <c r="G113" s="35">
        <f t="shared" si="5"/>
        <v>1.4218056940381333E-20</v>
      </c>
      <c r="H113" s="35">
        <v>109</v>
      </c>
    </row>
    <row r="114" spans="2:8" x14ac:dyDescent="0.3">
      <c r="B114" s="35">
        <v>111</v>
      </c>
      <c r="C114" s="35">
        <f t="shared" si="4"/>
        <v>10</v>
      </c>
      <c r="D114" s="35">
        <v>15</v>
      </c>
      <c r="E114" s="35">
        <f t="shared" si="6"/>
        <v>0.66666666666666663</v>
      </c>
      <c r="F114" s="35">
        <f t="shared" si="7"/>
        <v>2.8436113880762647E-20</v>
      </c>
      <c r="G114" s="35">
        <f t="shared" si="5"/>
        <v>9.478704626920886E-21</v>
      </c>
      <c r="H114" s="35">
        <v>110</v>
      </c>
    </row>
    <row r="115" spans="2:8" x14ac:dyDescent="0.3">
      <c r="B115" s="35">
        <v>112</v>
      </c>
      <c r="C115" s="35">
        <f t="shared" si="4"/>
        <v>10</v>
      </c>
      <c r="D115" s="35">
        <v>15</v>
      </c>
      <c r="E115" s="35">
        <f t="shared" si="6"/>
        <v>0.66666666666666663</v>
      </c>
      <c r="F115" s="35">
        <f t="shared" si="7"/>
        <v>1.8957409253841763E-20</v>
      </c>
      <c r="G115" s="35">
        <f t="shared" si="5"/>
        <v>6.3191364179472571E-21</v>
      </c>
      <c r="H115" s="35">
        <v>111</v>
      </c>
    </row>
    <row r="116" spans="2:8" x14ac:dyDescent="0.3">
      <c r="B116" s="35">
        <v>113</v>
      </c>
      <c r="C116" s="35">
        <f t="shared" si="4"/>
        <v>10</v>
      </c>
      <c r="D116" s="35">
        <v>15</v>
      </c>
      <c r="E116" s="35">
        <f t="shared" si="6"/>
        <v>0.66666666666666663</v>
      </c>
      <c r="F116" s="35">
        <f t="shared" si="7"/>
        <v>1.2638272835894508E-20</v>
      </c>
      <c r="G116" s="35">
        <f t="shared" si="5"/>
        <v>4.212757611964838E-21</v>
      </c>
      <c r="H116" s="35">
        <v>112</v>
      </c>
    </row>
    <row r="117" spans="2:8" x14ac:dyDescent="0.3">
      <c r="B117" s="35">
        <v>114</v>
      </c>
      <c r="C117" s="35">
        <f t="shared" si="4"/>
        <v>10</v>
      </c>
      <c r="D117" s="35">
        <v>15</v>
      </c>
      <c r="E117" s="35">
        <f t="shared" si="6"/>
        <v>0.66666666666666663</v>
      </c>
      <c r="F117" s="35">
        <f t="shared" si="7"/>
        <v>8.4255152239296716E-21</v>
      </c>
      <c r="G117" s="35">
        <f t="shared" si="5"/>
        <v>2.808505074643225E-21</v>
      </c>
      <c r="H117" s="35">
        <v>113</v>
      </c>
    </row>
    <row r="118" spans="2:8" x14ac:dyDescent="0.3">
      <c r="B118" s="35">
        <v>115</v>
      </c>
      <c r="C118" s="35">
        <f t="shared" si="4"/>
        <v>10</v>
      </c>
      <c r="D118" s="35">
        <v>15</v>
      </c>
      <c r="E118" s="35">
        <f t="shared" si="6"/>
        <v>0.66666666666666663</v>
      </c>
      <c r="F118" s="35">
        <f t="shared" si="7"/>
        <v>5.6170101492864477E-21</v>
      </c>
      <c r="G118" s="35">
        <f t="shared" si="5"/>
        <v>1.8723367164288168E-21</v>
      </c>
      <c r="H118" s="35">
        <v>114</v>
      </c>
    </row>
    <row r="119" spans="2:8" x14ac:dyDescent="0.3">
      <c r="B119" s="35">
        <v>116</v>
      </c>
      <c r="C119" s="35">
        <f t="shared" si="4"/>
        <v>10</v>
      </c>
      <c r="D119" s="35">
        <v>15</v>
      </c>
      <c r="E119" s="35">
        <f t="shared" si="6"/>
        <v>0.66666666666666663</v>
      </c>
      <c r="F119" s="35">
        <f t="shared" si="7"/>
        <v>3.7446734328576313E-21</v>
      </c>
      <c r="G119" s="35">
        <f t="shared" si="5"/>
        <v>1.2482244776192111E-21</v>
      </c>
      <c r="H119" s="35">
        <v>115</v>
      </c>
    </row>
    <row r="120" spans="2:8" x14ac:dyDescent="0.3">
      <c r="B120" s="35">
        <v>117</v>
      </c>
      <c r="C120" s="35">
        <f t="shared" si="4"/>
        <v>10</v>
      </c>
      <c r="D120" s="35">
        <v>15</v>
      </c>
      <c r="E120" s="35">
        <f t="shared" si="6"/>
        <v>0.66666666666666663</v>
      </c>
      <c r="F120" s="35">
        <f t="shared" si="7"/>
        <v>2.4964489552384206E-21</v>
      </c>
      <c r="G120" s="35">
        <f t="shared" si="5"/>
        <v>8.3214965174614055E-22</v>
      </c>
      <c r="H120" s="35">
        <v>116</v>
      </c>
    </row>
    <row r="121" spans="2:8" x14ac:dyDescent="0.3">
      <c r="B121" s="35">
        <v>118</v>
      </c>
      <c r="C121" s="35">
        <f t="shared" si="4"/>
        <v>10</v>
      </c>
      <c r="D121" s="35">
        <v>15</v>
      </c>
      <c r="E121" s="35">
        <f t="shared" si="6"/>
        <v>0.66666666666666663</v>
      </c>
      <c r="F121" s="35">
        <f t="shared" si="7"/>
        <v>1.6642993034922804E-21</v>
      </c>
      <c r="G121" s="35">
        <f t="shared" si="5"/>
        <v>5.5476643449742703E-22</v>
      </c>
      <c r="H121" s="35">
        <v>117</v>
      </c>
    </row>
    <row r="122" spans="2:8" x14ac:dyDescent="0.3">
      <c r="B122" s="35">
        <v>119</v>
      </c>
      <c r="C122" s="35">
        <f t="shared" si="4"/>
        <v>10</v>
      </c>
      <c r="D122" s="35">
        <v>15</v>
      </c>
      <c r="E122" s="35">
        <f t="shared" si="6"/>
        <v>0.66666666666666663</v>
      </c>
      <c r="F122" s="35">
        <f t="shared" si="7"/>
        <v>1.1095328689948535E-21</v>
      </c>
      <c r="G122" s="35">
        <f t="shared" si="5"/>
        <v>3.6984428966495133E-22</v>
      </c>
      <c r="H122" s="35">
        <v>118</v>
      </c>
    </row>
    <row r="123" spans="2:8" x14ac:dyDescent="0.3">
      <c r="B123" s="35">
        <v>120</v>
      </c>
      <c r="C123" s="35">
        <f t="shared" si="4"/>
        <v>10</v>
      </c>
      <c r="D123" s="35">
        <v>15</v>
      </c>
      <c r="E123" s="35">
        <f t="shared" si="6"/>
        <v>0.66666666666666663</v>
      </c>
      <c r="F123" s="35">
        <f t="shared" si="7"/>
        <v>7.3968857932990227E-22</v>
      </c>
      <c r="G123" s="35">
        <f t="shared" si="5"/>
        <v>2.4656285977663422E-22</v>
      </c>
      <c r="H123" s="35">
        <v>119</v>
      </c>
    </row>
    <row r="124" spans="2:8" x14ac:dyDescent="0.3">
      <c r="B124" s="35">
        <v>121</v>
      </c>
      <c r="C124" s="35">
        <f t="shared" si="4"/>
        <v>10</v>
      </c>
      <c r="D124" s="35">
        <v>15</v>
      </c>
      <c r="E124" s="35">
        <f t="shared" si="6"/>
        <v>0.66666666666666663</v>
      </c>
      <c r="F124" s="35">
        <f t="shared" si="7"/>
        <v>4.9312571955326815E-22</v>
      </c>
      <c r="G124" s="35">
        <f t="shared" si="5"/>
        <v>1.6437523985108945E-22</v>
      </c>
      <c r="H124" s="35">
        <v>120</v>
      </c>
    </row>
    <row r="125" spans="2:8" x14ac:dyDescent="0.3">
      <c r="B125" s="35">
        <v>122</v>
      </c>
      <c r="C125" s="35">
        <f t="shared" si="4"/>
        <v>10</v>
      </c>
      <c r="D125" s="35">
        <v>15</v>
      </c>
      <c r="E125" s="35">
        <f t="shared" si="6"/>
        <v>0.66666666666666663</v>
      </c>
      <c r="F125" s="35">
        <f t="shared" si="7"/>
        <v>3.2875047970217877E-22</v>
      </c>
      <c r="G125" s="35">
        <f t="shared" si="5"/>
        <v>1.0958349323405963E-22</v>
      </c>
      <c r="H125" s="35">
        <v>121</v>
      </c>
    </row>
    <row r="126" spans="2:8" x14ac:dyDescent="0.3">
      <c r="B126" s="35">
        <v>123</v>
      </c>
      <c r="C126" s="35">
        <f t="shared" si="4"/>
        <v>10</v>
      </c>
      <c r="D126" s="35">
        <v>15</v>
      </c>
      <c r="E126" s="35">
        <f t="shared" si="6"/>
        <v>0.66666666666666663</v>
      </c>
      <c r="F126" s="35">
        <f t="shared" si="7"/>
        <v>2.1916698646811916E-22</v>
      </c>
      <c r="G126" s="35">
        <f t="shared" si="5"/>
        <v>7.3055662156039748E-23</v>
      </c>
      <c r="H126" s="35">
        <v>122</v>
      </c>
    </row>
    <row r="127" spans="2:8" x14ac:dyDescent="0.3">
      <c r="B127" s="35">
        <v>124</v>
      </c>
      <c r="C127" s="35">
        <f t="shared" si="4"/>
        <v>10</v>
      </c>
      <c r="D127" s="35">
        <v>15</v>
      </c>
      <c r="E127" s="35">
        <f t="shared" si="6"/>
        <v>0.66666666666666663</v>
      </c>
      <c r="F127" s="35">
        <f t="shared" si="7"/>
        <v>1.4611132431207943E-22</v>
      </c>
      <c r="G127" s="35">
        <f t="shared" si="5"/>
        <v>4.8703774770693162E-23</v>
      </c>
      <c r="H127" s="35">
        <v>123</v>
      </c>
    </row>
    <row r="128" spans="2:8" x14ac:dyDescent="0.3">
      <c r="B128" s="35">
        <v>125</v>
      </c>
      <c r="C128" s="35">
        <f t="shared" si="4"/>
        <v>10</v>
      </c>
      <c r="D128" s="35">
        <v>15</v>
      </c>
      <c r="E128" s="35">
        <f t="shared" si="6"/>
        <v>0.66666666666666663</v>
      </c>
      <c r="F128" s="35">
        <f t="shared" si="7"/>
        <v>9.7407549541386276E-23</v>
      </c>
      <c r="G128" s="35">
        <f t="shared" si="5"/>
        <v>3.2469183180462106E-23</v>
      </c>
      <c r="H128" s="35">
        <v>124</v>
      </c>
    </row>
    <row r="129" spans="2:8" x14ac:dyDescent="0.3">
      <c r="B129" s="35">
        <v>126</v>
      </c>
      <c r="C129" s="35">
        <f t="shared" si="4"/>
        <v>10</v>
      </c>
      <c r="D129" s="35">
        <v>15</v>
      </c>
      <c r="E129" s="35">
        <f t="shared" si="6"/>
        <v>0.66666666666666663</v>
      </c>
      <c r="F129" s="35">
        <f t="shared" si="7"/>
        <v>6.4938366360924176E-23</v>
      </c>
      <c r="G129" s="35">
        <f t="shared" si="5"/>
        <v>2.164612212030807E-23</v>
      </c>
      <c r="H129" s="35">
        <v>125</v>
      </c>
    </row>
    <row r="130" spans="2:8" x14ac:dyDescent="0.3">
      <c r="B130" s="35">
        <v>127</v>
      </c>
      <c r="C130" s="35">
        <f t="shared" si="4"/>
        <v>10</v>
      </c>
      <c r="D130" s="35">
        <v>15</v>
      </c>
      <c r="E130" s="35">
        <f t="shared" si="6"/>
        <v>0.66666666666666663</v>
      </c>
      <c r="F130" s="35">
        <f t="shared" si="7"/>
        <v>4.3292244240616116E-23</v>
      </c>
      <c r="G130" s="35">
        <f t="shared" si="5"/>
        <v>1.4430748080205379E-23</v>
      </c>
      <c r="H130" s="35">
        <v>126</v>
      </c>
    </row>
    <row r="131" spans="2:8" x14ac:dyDescent="0.3">
      <c r="B131" s="35">
        <v>128</v>
      </c>
      <c r="C131" s="35">
        <f t="shared" si="4"/>
        <v>10</v>
      </c>
      <c r="D131" s="35">
        <v>15</v>
      </c>
      <c r="E131" s="35">
        <f t="shared" si="6"/>
        <v>0.66666666666666663</v>
      </c>
      <c r="F131" s="35">
        <f t="shared" si="7"/>
        <v>2.886149616041074E-23</v>
      </c>
      <c r="G131" s="35">
        <f t="shared" si="5"/>
        <v>9.6204987201369177E-24</v>
      </c>
      <c r="H131" s="35">
        <v>127</v>
      </c>
    </row>
    <row r="132" spans="2:8" x14ac:dyDescent="0.3">
      <c r="B132" s="35">
        <v>129</v>
      </c>
      <c r="C132" s="35">
        <f t="shared" ref="C132:C152" si="8">50/5</f>
        <v>10</v>
      </c>
      <c r="D132" s="35">
        <v>15</v>
      </c>
      <c r="E132" s="35">
        <f t="shared" si="6"/>
        <v>0.66666666666666663</v>
      </c>
      <c r="F132" s="35">
        <f t="shared" si="7"/>
        <v>1.9240997440273827E-23</v>
      </c>
      <c r="G132" s="35">
        <f t="shared" ref="G132:G153" si="9">F132/$F$154</f>
        <v>6.4136658134246118E-24</v>
      </c>
      <c r="H132" s="35">
        <v>128</v>
      </c>
    </row>
    <row r="133" spans="2:8" x14ac:dyDescent="0.3">
      <c r="B133" s="35">
        <v>130</v>
      </c>
      <c r="C133" s="35">
        <f t="shared" si="8"/>
        <v>10</v>
      </c>
      <c r="D133" s="35">
        <v>15</v>
      </c>
      <c r="E133" s="35">
        <f t="shared" ref="E133:E153" si="10">C132/D133</f>
        <v>0.66666666666666663</v>
      </c>
      <c r="F133" s="35">
        <f t="shared" ref="F133:F153" si="11">E133*F132</f>
        <v>1.2827331626849218E-23</v>
      </c>
      <c r="G133" s="35">
        <f t="shared" si="9"/>
        <v>4.2757772089497412E-24</v>
      </c>
      <c r="H133" s="35">
        <v>129</v>
      </c>
    </row>
    <row r="134" spans="2:8" x14ac:dyDescent="0.3">
      <c r="B134" s="35">
        <v>131</v>
      </c>
      <c r="C134" s="35">
        <f t="shared" si="8"/>
        <v>10</v>
      </c>
      <c r="D134" s="35">
        <v>15</v>
      </c>
      <c r="E134" s="35">
        <f t="shared" si="10"/>
        <v>0.66666666666666663</v>
      </c>
      <c r="F134" s="35">
        <f t="shared" si="11"/>
        <v>8.551554417899478E-24</v>
      </c>
      <c r="G134" s="35">
        <f t="shared" si="9"/>
        <v>2.8505181392998273E-24</v>
      </c>
      <c r="H134" s="35">
        <v>130</v>
      </c>
    </row>
    <row r="135" spans="2:8" x14ac:dyDescent="0.3">
      <c r="B135" s="35">
        <v>132</v>
      </c>
      <c r="C135" s="35">
        <f t="shared" si="8"/>
        <v>10</v>
      </c>
      <c r="D135" s="35">
        <v>15</v>
      </c>
      <c r="E135" s="35">
        <f t="shared" si="10"/>
        <v>0.66666666666666663</v>
      </c>
      <c r="F135" s="35">
        <f t="shared" si="11"/>
        <v>5.7010362785996517E-24</v>
      </c>
      <c r="G135" s="35">
        <f t="shared" si="9"/>
        <v>1.9003454261998848E-24</v>
      </c>
      <c r="H135" s="35">
        <v>131</v>
      </c>
    </row>
    <row r="136" spans="2:8" x14ac:dyDescent="0.3">
      <c r="B136" s="35">
        <v>133</v>
      </c>
      <c r="C136" s="35">
        <f t="shared" si="8"/>
        <v>10</v>
      </c>
      <c r="D136" s="35">
        <v>15</v>
      </c>
      <c r="E136" s="35">
        <f t="shared" si="10"/>
        <v>0.66666666666666663</v>
      </c>
      <c r="F136" s="35">
        <f t="shared" si="11"/>
        <v>3.8006908523997673E-24</v>
      </c>
      <c r="G136" s="35">
        <f t="shared" si="9"/>
        <v>1.2668969507999229E-24</v>
      </c>
      <c r="H136" s="35">
        <v>132</v>
      </c>
    </row>
    <row r="137" spans="2:8" x14ac:dyDescent="0.3">
      <c r="B137" s="35">
        <v>134</v>
      </c>
      <c r="C137" s="35">
        <f t="shared" si="8"/>
        <v>10</v>
      </c>
      <c r="D137" s="35">
        <v>15</v>
      </c>
      <c r="E137" s="35">
        <f t="shared" si="10"/>
        <v>0.66666666666666663</v>
      </c>
      <c r="F137" s="35">
        <f t="shared" si="11"/>
        <v>2.5337939015998448E-24</v>
      </c>
      <c r="G137" s="35">
        <f t="shared" si="9"/>
        <v>8.4459796719994868E-25</v>
      </c>
      <c r="H137" s="35">
        <v>133</v>
      </c>
    </row>
    <row r="138" spans="2:8" x14ac:dyDescent="0.3">
      <c r="B138" s="35">
        <v>135</v>
      </c>
      <c r="C138" s="35">
        <f t="shared" si="8"/>
        <v>10</v>
      </c>
      <c r="D138" s="35">
        <v>15</v>
      </c>
      <c r="E138" s="35">
        <f t="shared" si="10"/>
        <v>0.66666666666666663</v>
      </c>
      <c r="F138" s="35">
        <f t="shared" si="11"/>
        <v>1.6891959343998963E-24</v>
      </c>
      <c r="G138" s="35">
        <f t="shared" si="9"/>
        <v>5.6306531146663236E-25</v>
      </c>
      <c r="H138" s="35">
        <v>134</v>
      </c>
    </row>
    <row r="139" spans="2:8" x14ac:dyDescent="0.3">
      <c r="B139" s="35">
        <v>136</v>
      </c>
      <c r="C139" s="35">
        <f t="shared" si="8"/>
        <v>10</v>
      </c>
      <c r="D139" s="35">
        <v>15</v>
      </c>
      <c r="E139" s="35">
        <f t="shared" si="10"/>
        <v>0.66666666666666663</v>
      </c>
      <c r="F139" s="35">
        <f t="shared" si="11"/>
        <v>1.1261306229332642E-24</v>
      </c>
      <c r="G139" s="35">
        <f t="shared" si="9"/>
        <v>3.7537687431108821E-25</v>
      </c>
      <c r="H139" s="35">
        <v>135</v>
      </c>
    </row>
    <row r="140" spans="2:8" x14ac:dyDescent="0.3">
      <c r="B140" s="35">
        <v>137</v>
      </c>
      <c r="C140" s="35">
        <f t="shared" si="8"/>
        <v>10</v>
      </c>
      <c r="D140" s="35">
        <v>15</v>
      </c>
      <c r="E140" s="35">
        <f t="shared" si="10"/>
        <v>0.66666666666666663</v>
      </c>
      <c r="F140" s="35">
        <f t="shared" si="11"/>
        <v>7.5075374862217606E-25</v>
      </c>
      <c r="G140" s="35">
        <f t="shared" si="9"/>
        <v>2.5025124954072544E-25</v>
      </c>
      <c r="H140" s="35">
        <v>136</v>
      </c>
    </row>
    <row r="141" spans="2:8" x14ac:dyDescent="0.3">
      <c r="B141" s="35">
        <v>138</v>
      </c>
      <c r="C141" s="35">
        <f t="shared" si="8"/>
        <v>10</v>
      </c>
      <c r="D141" s="35">
        <v>15</v>
      </c>
      <c r="E141" s="35">
        <f t="shared" si="10"/>
        <v>0.66666666666666663</v>
      </c>
      <c r="F141" s="35">
        <f t="shared" si="11"/>
        <v>5.005024990814507E-25</v>
      </c>
      <c r="G141" s="35">
        <f t="shared" si="9"/>
        <v>1.6683416636048364E-25</v>
      </c>
      <c r="H141" s="35">
        <v>137</v>
      </c>
    </row>
    <row r="142" spans="2:8" x14ac:dyDescent="0.3">
      <c r="B142" s="35">
        <v>139</v>
      </c>
      <c r="C142" s="35">
        <f t="shared" si="8"/>
        <v>10</v>
      </c>
      <c r="D142" s="35">
        <v>15</v>
      </c>
      <c r="E142" s="35">
        <f t="shared" si="10"/>
        <v>0.66666666666666663</v>
      </c>
      <c r="F142" s="35">
        <f t="shared" si="11"/>
        <v>3.3366833272096711E-25</v>
      </c>
      <c r="G142" s="35">
        <f t="shared" si="9"/>
        <v>1.1122277757365574E-25</v>
      </c>
      <c r="H142" s="35">
        <v>138</v>
      </c>
    </row>
    <row r="143" spans="2:8" x14ac:dyDescent="0.3">
      <c r="B143" s="35">
        <v>140</v>
      </c>
      <c r="C143" s="35">
        <f t="shared" si="8"/>
        <v>10</v>
      </c>
      <c r="D143" s="35">
        <v>15</v>
      </c>
      <c r="E143" s="35">
        <f t="shared" si="10"/>
        <v>0.66666666666666663</v>
      </c>
      <c r="F143" s="35">
        <f t="shared" si="11"/>
        <v>2.2244555514731139E-25</v>
      </c>
      <c r="G143" s="35">
        <f t="shared" si="9"/>
        <v>7.4148518382437164E-26</v>
      </c>
      <c r="H143" s="35">
        <v>139</v>
      </c>
    </row>
    <row r="144" spans="2:8" x14ac:dyDescent="0.3">
      <c r="B144" s="35">
        <v>141</v>
      </c>
      <c r="C144" s="35">
        <f t="shared" si="8"/>
        <v>10</v>
      </c>
      <c r="D144" s="35">
        <v>15</v>
      </c>
      <c r="E144" s="35">
        <f t="shared" si="10"/>
        <v>0.66666666666666663</v>
      </c>
      <c r="F144" s="35">
        <f t="shared" si="11"/>
        <v>1.4829703676487426E-25</v>
      </c>
      <c r="G144" s="35">
        <f t="shared" si="9"/>
        <v>4.9432345588291439E-26</v>
      </c>
      <c r="H144" s="35">
        <v>140</v>
      </c>
    </row>
    <row r="145" spans="2:8" x14ac:dyDescent="0.3">
      <c r="B145" s="35">
        <v>142</v>
      </c>
      <c r="C145" s="35">
        <f t="shared" si="8"/>
        <v>10</v>
      </c>
      <c r="D145" s="35">
        <v>15</v>
      </c>
      <c r="E145" s="35">
        <f t="shared" si="10"/>
        <v>0.66666666666666663</v>
      </c>
      <c r="F145" s="35">
        <f t="shared" si="11"/>
        <v>9.8864691176582832E-26</v>
      </c>
      <c r="G145" s="35">
        <f t="shared" si="9"/>
        <v>3.2954897058860957E-26</v>
      </c>
      <c r="H145" s="35">
        <v>141</v>
      </c>
    </row>
    <row r="146" spans="2:8" x14ac:dyDescent="0.3">
      <c r="B146" s="35">
        <v>143</v>
      </c>
      <c r="C146" s="35">
        <f t="shared" si="8"/>
        <v>10</v>
      </c>
      <c r="D146" s="35">
        <v>15</v>
      </c>
      <c r="E146" s="35">
        <f t="shared" si="10"/>
        <v>0.66666666666666663</v>
      </c>
      <c r="F146" s="35">
        <f t="shared" si="11"/>
        <v>6.590979411772188E-26</v>
      </c>
      <c r="G146" s="35">
        <f t="shared" si="9"/>
        <v>2.196993137257397E-26</v>
      </c>
      <c r="H146" s="35">
        <v>142</v>
      </c>
    </row>
    <row r="147" spans="2:8" x14ac:dyDescent="0.3">
      <c r="B147" s="35">
        <v>144</v>
      </c>
      <c r="C147" s="35">
        <f t="shared" si="8"/>
        <v>10</v>
      </c>
      <c r="D147" s="35">
        <v>15</v>
      </c>
      <c r="E147" s="35">
        <f t="shared" si="10"/>
        <v>0.66666666666666663</v>
      </c>
      <c r="F147" s="35">
        <f t="shared" si="11"/>
        <v>4.3939862745147916E-26</v>
      </c>
      <c r="G147" s="35">
        <f t="shared" si="9"/>
        <v>1.4646620915049311E-26</v>
      </c>
      <c r="H147" s="35">
        <v>143</v>
      </c>
    </row>
    <row r="148" spans="2:8" x14ac:dyDescent="0.3">
      <c r="B148" s="35">
        <v>145</v>
      </c>
      <c r="C148" s="35">
        <f t="shared" si="8"/>
        <v>10</v>
      </c>
      <c r="D148" s="35">
        <v>15</v>
      </c>
      <c r="E148" s="35">
        <f t="shared" si="10"/>
        <v>0.66666666666666663</v>
      </c>
      <c r="F148" s="35">
        <f t="shared" si="11"/>
        <v>2.9293241830098611E-26</v>
      </c>
      <c r="G148" s="35">
        <f t="shared" si="9"/>
        <v>9.7644139433662084E-27</v>
      </c>
      <c r="H148" s="35">
        <v>144</v>
      </c>
    </row>
    <row r="149" spans="2:8" x14ac:dyDescent="0.3">
      <c r="B149" s="35">
        <v>146</v>
      </c>
      <c r="C149" s="35">
        <f t="shared" si="8"/>
        <v>10</v>
      </c>
      <c r="D149" s="35">
        <v>15</v>
      </c>
      <c r="E149" s="35">
        <f t="shared" si="10"/>
        <v>0.66666666666666663</v>
      </c>
      <c r="F149" s="35">
        <f t="shared" si="11"/>
        <v>1.9528827886732405E-26</v>
      </c>
      <c r="G149" s="35">
        <f t="shared" si="9"/>
        <v>6.5096092955774718E-27</v>
      </c>
      <c r="H149" s="35">
        <v>145</v>
      </c>
    </row>
    <row r="150" spans="2:8" x14ac:dyDescent="0.3">
      <c r="B150" s="35">
        <v>147</v>
      </c>
      <c r="C150" s="35">
        <f t="shared" si="8"/>
        <v>10</v>
      </c>
      <c r="D150" s="35">
        <v>15</v>
      </c>
      <c r="E150" s="35">
        <f t="shared" si="10"/>
        <v>0.66666666666666663</v>
      </c>
      <c r="F150" s="35">
        <f t="shared" si="11"/>
        <v>1.3019218591154935E-26</v>
      </c>
      <c r="G150" s="35">
        <f t="shared" si="9"/>
        <v>4.33973953038498E-27</v>
      </c>
      <c r="H150" s="35">
        <v>146</v>
      </c>
    </row>
    <row r="151" spans="2:8" x14ac:dyDescent="0.3">
      <c r="B151" s="35">
        <v>148</v>
      </c>
      <c r="C151" s="35">
        <f t="shared" si="8"/>
        <v>10</v>
      </c>
      <c r="D151" s="35">
        <v>15</v>
      </c>
      <c r="E151" s="35">
        <f t="shared" si="10"/>
        <v>0.66666666666666663</v>
      </c>
      <c r="F151" s="35">
        <f t="shared" si="11"/>
        <v>8.6794790607699557E-27</v>
      </c>
      <c r="G151" s="35">
        <f t="shared" si="9"/>
        <v>2.8931596869233198E-27</v>
      </c>
      <c r="H151" s="35">
        <v>147</v>
      </c>
    </row>
    <row r="152" spans="2:8" x14ac:dyDescent="0.3">
      <c r="B152" s="35">
        <v>149</v>
      </c>
      <c r="C152" s="35">
        <f t="shared" si="8"/>
        <v>10</v>
      </c>
      <c r="D152" s="35">
        <v>15</v>
      </c>
      <c r="E152" s="35">
        <f t="shared" si="10"/>
        <v>0.66666666666666663</v>
      </c>
      <c r="F152" s="35">
        <f t="shared" si="11"/>
        <v>5.7863193738466366E-27</v>
      </c>
      <c r="G152" s="35">
        <f t="shared" si="9"/>
        <v>1.9287731246155465E-27</v>
      </c>
      <c r="H152" s="35">
        <v>148</v>
      </c>
    </row>
    <row r="153" spans="2:8" x14ac:dyDescent="0.3">
      <c r="B153" s="35">
        <v>150</v>
      </c>
      <c r="D153" s="35">
        <v>15</v>
      </c>
      <c r="E153" s="35">
        <f t="shared" si="10"/>
        <v>0.66666666666666663</v>
      </c>
      <c r="F153" s="35">
        <f t="shared" si="11"/>
        <v>3.8575462492310909E-27</v>
      </c>
      <c r="G153" s="35">
        <f t="shared" si="9"/>
        <v>1.2858487497436976E-27</v>
      </c>
      <c r="H153" s="35">
        <v>149</v>
      </c>
    </row>
    <row r="154" spans="2:8" x14ac:dyDescent="0.3">
      <c r="F154" s="35">
        <f>SUM(F3:F153)</f>
        <v>2.9999999999999987</v>
      </c>
      <c r="G154" s="35">
        <f>SUM(G3:G153)</f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83AB-FFEC-4A9E-AAA1-5C55CE2A806A}">
  <dimension ref="B2:L154"/>
  <sheetViews>
    <sheetView workbookViewId="0">
      <selection sqref="A1:XFD1048576"/>
    </sheetView>
  </sheetViews>
  <sheetFormatPr defaultColWidth="11.5546875" defaultRowHeight="14.4" x14ac:dyDescent="0.3"/>
  <cols>
    <col min="2" max="4" width="11.5546875" style="35"/>
    <col min="5" max="5" width="16.6640625" style="35" bestFit="1" customWidth="1"/>
    <col min="6" max="6" width="11.5546875" style="35"/>
    <col min="7" max="7" width="14.33203125" style="35" bestFit="1" customWidth="1"/>
    <col min="8" max="12" width="11.5546875" style="35"/>
  </cols>
  <sheetData>
    <row r="2" spans="2:12" x14ac:dyDescent="0.3">
      <c r="B2" s="38" t="s">
        <v>41</v>
      </c>
      <c r="C2" s="38" t="s">
        <v>1</v>
      </c>
      <c r="D2" s="38" t="s">
        <v>42</v>
      </c>
      <c r="E2" s="38" t="s">
        <v>84</v>
      </c>
      <c r="F2" s="38" t="s">
        <v>44</v>
      </c>
      <c r="G2" s="38" t="s">
        <v>85</v>
      </c>
      <c r="H2" s="38" t="s">
        <v>86</v>
      </c>
    </row>
    <row r="3" spans="2:12" x14ac:dyDescent="0.3">
      <c r="B3" s="35">
        <v>0</v>
      </c>
      <c r="C3" s="35">
        <f>50</f>
        <v>50</v>
      </c>
      <c r="D3" s="35">
        <v>0</v>
      </c>
      <c r="F3" s="35">
        <v>1</v>
      </c>
      <c r="G3" s="35">
        <f>F3/$F$154</f>
        <v>2.1310181531208134E-2</v>
      </c>
      <c r="H3" s="35">
        <v>0</v>
      </c>
      <c r="J3" s="35" t="s">
        <v>77</v>
      </c>
    </row>
    <row r="4" spans="2:12" x14ac:dyDescent="0.3">
      <c r="B4" s="35">
        <v>1</v>
      </c>
      <c r="C4" s="35">
        <f>50</f>
        <v>50</v>
      </c>
      <c r="D4" s="35">
        <v>15</v>
      </c>
      <c r="E4" s="35">
        <f>C3/D4</f>
        <v>3.3333333333333335</v>
      </c>
      <c r="F4" s="35">
        <f>E4*F3</f>
        <v>3.3333333333333335</v>
      </c>
      <c r="G4" s="35">
        <f t="shared" ref="G4:G67" si="0">F4/$F$154</f>
        <v>7.1033938437360444E-2</v>
      </c>
      <c r="H4" s="35">
        <v>0</v>
      </c>
      <c r="J4" s="35" t="s">
        <v>38</v>
      </c>
      <c r="K4" s="35">
        <f>G3</f>
        <v>2.1310181531208134E-2</v>
      </c>
    </row>
    <row r="5" spans="2:12" x14ac:dyDescent="0.3">
      <c r="B5" s="35">
        <v>2</v>
      </c>
      <c r="C5" s="35">
        <f>50</f>
        <v>50</v>
      </c>
      <c r="D5" s="35">
        <v>30</v>
      </c>
      <c r="E5" s="35">
        <f t="shared" ref="E5:E68" si="1">C4/D5</f>
        <v>1.6666666666666667</v>
      </c>
      <c r="F5" s="35">
        <f t="shared" ref="F5:F68" si="2">E5*F4</f>
        <v>5.5555555555555562</v>
      </c>
      <c r="G5" s="35">
        <f t="shared" si="0"/>
        <v>0.11838989739560075</v>
      </c>
      <c r="H5" s="35">
        <v>0</v>
      </c>
      <c r="J5" s="35" t="s">
        <v>76</v>
      </c>
      <c r="K5" s="35">
        <f>SUMPRODUCT(B3:B153,G3:G153)</f>
        <v>6.6219415940920214</v>
      </c>
    </row>
    <row r="6" spans="2:12" x14ac:dyDescent="0.3">
      <c r="B6" s="35">
        <v>3</v>
      </c>
      <c r="C6" s="35">
        <f>50</f>
        <v>50</v>
      </c>
      <c r="D6" s="35">
        <v>45</v>
      </c>
      <c r="E6" s="35">
        <f t="shared" si="1"/>
        <v>1.1111111111111112</v>
      </c>
      <c r="F6" s="35">
        <f t="shared" si="2"/>
        <v>6.1728395061728403</v>
      </c>
      <c r="G6" s="35">
        <f t="shared" si="0"/>
        <v>0.13154433043955638</v>
      </c>
      <c r="H6" s="35">
        <v>0</v>
      </c>
      <c r="J6" s="35" t="s">
        <v>78</v>
      </c>
      <c r="K6" s="35">
        <f>SUMPRODUCT(G3:G153,H3:H153)</f>
        <v>3.288608260759696</v>
      </c>
    </row>
    <row r="7" spans="2:12" x14ac:dyDescent="0.3">
      <c r="B7" s="35">
        <v>4</v>
      </c>
      <c r="C7" s="35">
        <f>50</f>
        <v>50</v>
      </c>
      <c r="D7" s="35">
        <v>60</v>
      </c>
      <c r="E7" s="35">
        <f t="shared" si="1"/>
        <v>0.83333333333333337</v>
      </c>
      <c r="F7" s="35">
        <f t="shared" si="2"/>
        <v>5.1440329218107008</v>
      </c>
      <c r="G7" s="35">
        <f t="shared" si="0"/>
        <v>0.10962027536629701</v>
      </c>
      <c r="H7" s="35">
        <v>0</v>
      </c>
      <c r="J7" s="35" t="s">
        <v>79</v>
      </c>
      <c r="K7" s="35">
        <f>K5-K6</f>
        <v>3.3333333333323254</v>
      </c>
    </row>
    <row r="8" spans="2:12" x14ac:dyDescent="0.3">
      <c r="B8" s="35">
        <v>5</v>
      </c>
      <c r="C8" s="35">
        <f>50</f>
        <v>50</v>
      </c>
      <c r="D8" s="35">
        <v>60</v>
      </c>
      <c r="E8" s="35">
        <f t="shared" si="1"/>
        <v>0.83333333333333337</v>
      </c>
      <c r="F8" s="35">
        <f t="shared" si="2"/>
        <v>4.2866941015089175</v>
      </c>
      <c r="G8" s="35">
        <f t="shared" si="0"/>
        <v>9.1350229471914179E-2</v>
      </c>
      <c r="H8" s="35">
        <v>1</v>
      </c>
      <c r="J8" s="35" t="s">
        <v>80</v>
      </c>
      <c r="K8" s="35">
        <f>SUMPRODUCT(G4:G153,D4:D153)</f>
        <v>49.999999999984922</v>
      </c>
      <c r="L8" s="35">
        <f>SUMPRODUCT(C3:C152,G3:G152)</f>
        <v>49.999999999984922</v>
      </c>
    </row>
    <row r="9" spans="2:12" x14ac:dyDescent="0.3">
      <c r="B9" s="35">
        <v>6</v>
      </c>
      <c r="C9" s="35">
        <f>50</f>
        <v>50</v>
      </c>
      <c r="D9" s="35">
        <v>60</v>
      </c>
      <c r="E9" s="35">
        <f t="shared" si="1"/>
        <v>0.83333333333333337</v>
      </c>
      <c r="F9" s="35">
        <f t="shared" si="2"/>
        <v>3.5722450845907647</v>
      </c>
      <c r="G9" s="35">
        <f t="shared" si="0"/>
        <v>7.6125191226595154E-2</v>
      </c>
      <c r="H9" s="35">
        <v>2</v>
      </c>
      <c r="J9" s="35" t="s">
        <v>81</v>
      </c>
      <c r="K9" s="35">
        <f>K5/K8*60</f>
        <v>7.9463299129128213</v>
      </c>
    </row>
    <row r="10" spans="2:12" x14ac:dyDescent="0.3">
      <c r="B10" s="35">
        <v>7</v>
      </c>
      <c r="C10" s="35">
        <f>50</f>
        <v>50</v>
      </c>
      <c r="D10" s="35">
        <v>60</v>
      </c>
      <c r="E10" s="35">
        <f t="shared" si="1"/>
        <v>0.83333333333333337</v>
      </c>
      <c r="F10" s="35">
        <f t="shared" si="2"/>
        <v>2.9768709038256373</v>
      </c>
      <c r="G10" s="35">
        <f t="shared" si="0"/>
        <v>6.3437659355495959E-2</v>
      </c>
      <c r="H10" s="35">
        <v>3</v>
      </c>
      <c r="J10" s="35" t="s">
        <v>82</v>
      </c>
      <c r="K10" s="35">
        <f>K6/K8*60</f>
        <v>3.9463299129128253</v>
      </c>
    </row>
    <row r="11" spans="2:12" x14ac:dyDescent="0.3">
      <c r="B11" s="35">
        <v>8</v>
      </c>
      <c r="C11" s="35">
        <f>50</f>
        <v>50</v>
      </c>
      <c r="D11" s="35">
        <v>60</v>
      </c>
      <c r="E11" s="35">
        <f t="shared" si="1"/>
        <v>0.83333333333333337</v>
      </c>
      <c r="F11" s="35">
        <f t="shared" si="2"/>
        <v>2.4807257531880311</v>
      </c>
      <c r="G11" s="35">
        <f t="shared" si="0"/>
        <v>5.2864716129579964E-2</v>
      </c>
      <c r="H11" s="35">
        <v>4</v>
      </c>
      <c r="J11" s="35" t="s">
        <v>83</v>
      </c>
      <c r="K11" s="35">
        <f>K9-K10</f>
        <v>3.999999999999996</v>
      </c>
    </row>
    <row r="12" spans="2:12" x14ac:dyDescent="0.3">
      <c r="B12" s="35">
        <v>9</v>
      </c>
      <c r="C12" s="35">
        <f>50</f>
        <v>50</v>
      </c>
      <c r="D12" s="35">
        <v>60</v>
      </c>
      <c r="E12" s="35">
        <f t="shared" si="1"/>
        <v>0.83333333333333337</v>
      </c>
      <c r="F12" s="35">
        <f t="shared" si="2"/>
        <v>2.067271460990026</v>
      </c>
      <c r="G12" s="35">
        <f t="shared" si="0"/>
        <v>4.4053930107983308E-2</v>
      </c>
      <c r="H12" s="35">
        <v>5</v>
      </c>
    </row>
    <row r="13" spans="2:12" x14ac:dyDescent="0.3">
      <c r="B13" s="35">
        <v>10</v>
      </c>
      <c r="C13" s="35">
        <f>50</f>
        <v>50</v>
      </c>
      <c r="D13" s="35">
        <v>60</v>
      </c>
      <c r="E13" s="35">
        <f t="shared" si="1"/>
        <v>0.83333333333333337</v>
      </c>
      <c r="F13" s="35">
        <f t="shared" si="2"/>
        <v>1.7227262174916884</v>
      </c>
      <c r="G13" s="35">
        <f t="shared" si="0"/>
        <v>3.6711608423319421E-2</v>
      </c>
      <c r="H13" s="35">
        <v>6</v>
      </c>
    </row>
    <row r="14" spans="2:12" x14ac:dyDescent="0.3">
      <c r="B14" s="35">
        <v>11</v>
      </c>
      <c r="C14" s="35">
        <f>50</f>
        <v>50</v>
      </c>
      <c r="D14" s="35">
        <v>60</v>
      </c>
      <c r="E14" s="35">
        <f t="shared" si="1"/>
        <v>0.83333333333333337</v>
      </c>
      <c r="F14" s="35">
        <f t="shared" si="2"/>
        <v>1.4356051812430737</v>
      </c>
      <c r="G14" s="35">
        <f t="shared" si="0"/>
        <v>3.0593007019432853E-2</v>
      </c>
      <c r="H14" s="35">
        <v>7</v>
      </c>
    </row>
    <row r="15" spans="2:12" x14ac:dyDescent="0.3">
      <c r="B15" s="35">
        <v>12</v>
      </c>
      <c r="C15" s="35">
        <f>50</f>
        <v>50</v>
      </c>
      <c r="D15" s="35">
        <v>60</v>
      </c>
      <c r="E15" s="35">
        <f t="shared" si="1"/>
        <v>0.83333333333333337</v>
      </c>
      <c r="F15" s="35">
        <f t="shared" si="2"/>
        <v>1.1963376510358947</v>
      </c>
      <c r="G15" s="35">
        <f t="shared" si="0"/>
        <v>2.5494172516194045E-2</v>
      </c>
      <c r="H15" s="35">
        <v>8</v>
      </c>
    </row>
    <row r="16" spans="2:12" x14ac:dyDescent="0.3">
      <c r="B16" s="35">
        <v>13</v>
      </c>
      <c r="C16" s="35">
        <f>50</f>
        <v>50</v>
      </c>
      <c r="D16" s="35">
        <v>60</v>
      </c>
      <c r="E16" s="35">
        <f t="shared" si="1"/>
        <v>0.83333333333333337</v>
      </c>
      <c r="F16" s="35">
        <f t="shared" si="2"/>
        <v>0.99694804252991231</v>
      </c>
      <c r="G16" s="35">
        <f t="shared" si="0"/>
        <v>2.1245143763495039E-2</v>
      </c>
      <c r="H16" s="35">
        <v>9</v>
      </c>
    </row>
    <row r="17" spans="2:8" x14ac:dyDescent="0.3">
      <c r="B17" s="35">
        <v>14</v>
      </c>
      <c r="C17" s="35">
        <f>50</f>
        <v>50</v>
      </c>
      <c r="D17" s="35">
        <v>60</v>
      </c>
      <c r="E17" s="35">
        <f t="shared" si="1"/>
        <v>0.83333333333333337</v>
      </c>
      <c r="F17" s="35">
        <f t="shared" si="2"/>
        <v>0.83079003544159358</v>
      </c>
      <c r="G17" s="35">
        <f t="shared" si="0"/>
        <v>1.7704286469579198E-2</v>
      </c>
      <c r="H17" s="35">
        <v>10</v>
      </c>
    </row>
    <row r="18" spans="2:8" x14ac:dyDescent="0.3">
      <c r="B18" s="35">
        <v>15</v>
      </c>
      <c r="C18" s="35">
        <f>50</f>
        <v>50</v>
      </c>
      <c r="D18" s="35">
        <v>60</v>
      </c>
      <c r="E18" s="35">
        <f t="shared" si="1"/>
        <v>0.83333333333333337</v>
      </c>
      <c r="F18" s="35">
        <f t="shared" si="2"/>
        <v>0.69232502953466135</v>
      </c>
      <c r="G18" s="35">
        <f t="shared" si="0"/>
        <v>1.4753572057982665E-2</v>
      </c>
      <c r="H18" s="35">
        <v>11</v>
      </c>
    </row>
    <row r="19" spans="2:8" x14ac:dyDescent="0.3">
      <c r="B19" s="35">
        <v>16</v>
      </c>
      <c r="C19" s="35">
        <f>50</f>
        <v>50</v>
      </c>
      <c r="D19" s="35">
        <v>60</v>
      </c>
      <c r="E19" s="35">
        <f t="shared" si="1"/>
        <v>0.83333333333333337</v>
      </c>
      <c r="F19" s="35">
        <f t="shared" si="2"/>
        <v>0.57693752461221781</v>
      </c>
      <c r="G19" s="35">
        <f t="shared" si="0"/>
        <v>1.2294643381652221E-2</v>
      </c>
      <c r="H19" s="35">
        <v>12</v>
      </c>
    </row>
    <row r="20" spans="2:8" x14ac:dyDescent="0.3">
      <c r="B20" s="35">
        <v>17</v>
      </c>
      <c r="C20" s="35">
        <f>50</f>
        <v>50</v>
      </c>
      <c r="D20" s="35">
        <v>60</v>
      </c>
      <c r="E20" s="35">
        <f t="shared" si="1"/>
        <v>0.83333333333333337</v>
      </c>
      <c r="F20" s="35">
        <f t="shared" si="2"/>
        <v>0.48078127051018155</v>
      </c>
      <c r="G20" s="35">
        <f t="shared" si="0"/>
        <v>1.0245536151376852E-2</v>
      </c>
      <c r="H20" s="35">
        <v>13</v>
      </c>
    </row>
    <row r="21" spans="2:8" x14ac:dyDescent="0.3">
      <c r="B21" s="35">
        <v>18</v>
      </c>
      <c r="C21" s="35">
        <f>50</f>
        <v>50</v>
      </c>
      <c r="D21" s="35">
        <v>60</v>
      </c>
      <c r="E21" s="35">
        <f t="shared" si="1"/>
        <v>0.83333333333333337</v>
      </c>
      <c r="F21" s="35">
        <f t="shared" si="2"/>
        <v>0.40065105875848461</v>
      </c>
      <c r="G21" s="35">
        <f t="shared" si="0"/>
        <v>8.537946792814043E-3</v>
      </c>
      <c r="H21" s="35">
        <v>14</v>
      </c>
    </row>
    <row r="22" spans="2:8" x14ac:dyDescent="0.3">
      <c r="B22" s="35">
        <v>19</v>
      </c>
      <c r="C22" s="35">
        <f>50</f>
        <v>50</v>
      </c>
      <c r="D22" s="35">
        <v>60</v>
      </c>
      <c r="E22" s="35">
        <f t="shared" si="1"/>
        <v>0.83333333333333337</v>
      </c>
      <c r="F22" s="35">
        <f t="shared" si="2"/>
        <v>0.33387588229873721</v>
      </c>
      <c r="G22" s="35">
        <f t="shared" si="0"/>
        <v>7.1149556606783697E-3</v>
      </c>
      <c r="H22" s="35">
        <v>15</v>
      </c>
    </row>
    <row r="23" spans="2:8" x14ac:dyDescent="0.3">
      <c r="B23" s="35">
        <v>20</v>
      </c>
      <c r="C23" s="35">
        <f>50</f>
        <v>50</v>
      </c>
      <c r="D23" s="35">
        <v>60</v>
      </c>
      <c r="E23" s="35">
        <f t="shared" si="1"/>
        <v>0.83333333333333337</v>
      </c>
      <c r="F23" s="35">
        <f t="shared" si="2"/>
        <v>0.27822990191561436</v>
      </c>
      <c r="G23" s="35">
        <f t="shared" si="0"/>
        <v>5.9291297172319752E-3</v>
      </c>
      <c r="H23" s="35">
        <v>16</v>
      </c>
    </row>
    <row r="24" spans="2:8" x14ac:dyDescent="0.3">
      <c r="B24" s="35">
        <v>21</v>
      </c>
      <c r="C24" s="35">
        <f>50</f>
        <v>50</v>
      </c>
      <c r="D24" s="35">
        <v>60</v>
      </c>
      <c r="E24" s="35">
        <f t="shared" si="1"/>
        <v>0.83333333333333337</v>
      </c>
      <c r="F24" s="35">
        <f t="shared" si="2"/>
        <v>0.23185825159634532</v>
      </c>
      <c r="G24" s="35">
        <f t="shared" si="0"/>
        <v>4.9409414310266466E-3</v>
      </c>
      <c r="H24" s="35">
        <v>17</v>
      </c>
    </row>
    <row r="25" spans="2:8" x14ac:dyDescent="0.3">
      <c r="B25" s="35">
        <v>22</v>
      </c>
      <c r="C25" s="35">
        <f>50</f>
        <v>50</v>
      </c>
      <c r="D25" s="35">
        <v>60</v>
      </c>
      <c r="E25" s="35">
        <f t="shared" si="1"/>
        <v>0.83333333333333337</v>
      </c>
      <c r="F25" s="35">
        <f t="shared" si="2"/>
        <v>0.1932152096636211</v>
      </c>
      <c r="G25" s="35">
        <f t="shared" si="0"/>
        <v>4.1174511925222059E-3</v>
      </c>
      <c r="H25" s="35">
        <v>18</v>
      </c>
    </row>
    <row r="26" spans="2:8" x14ac:dyDescent="0.3">
      <c r="B26" s="35">
        <v>23</v>
      </c>
      <c r="C26" s="35">
        <f>50</f>
        <v>50</v>
      </c>
      <c r="D26" s="35">
        <v>60</v>
      </c>
      <c r="E26" s="35">
        <f t="shared" si="1"/>
        <v>0.83333333333333337</v>
      </c>
      <c r="F26" s="35">
        <f t="shared" si="2"/>
        <v>0.16101267471968425</v>
      </c>
      <c r="G26" s="35">
        <f t="shared" si="0"/>
        <v>3.431209327101838E-3</v>
      </c>
      <c r="H26" s="35">
        <v>19</v>
      </c>
    </row>
    <row r="27" spans="2:8" x14ac:dyDescent="0.3">
      <c r="B27" s="35">
        <v>24</v>
      </c>
      <c r="C27" s="35">
        <f>50</f>
        <v>50</v>
      </c>
      <c r="D27" s="35">
        <v>60</v>
      </c>
      <c r="E27" s="35">
        <f t="shared" si="1"/>
        <v>0.83333333333333337</v>
      </c>
      <c r="F27" s="35">
        <f t="shared" si="2"/>
        <v>0.13417722893307021</v>
      </c>
      <c r="G27" s="35">
        <f t="shared" si="0"/>
        <v>2.8593411059181983E-3</v>
      </c>
      <c r="H27" s="35">
        <v>20</v>
      </c>
    </row>
    <row r="28" spans="2:8" x14ac:dyDescent="0.3">
      <c r="B28" s="35">
        <v>25</v>
      </c>
      <c r="C28" s="35">
        <f>50</f>
        <v>50</v>
      </c>
      <c r="D28" s="35">
        <v>60</v>
      </c>
      <c r="E28" s="35">
        <f t="shared" si="1"/>
        <v>0.83333333333333337</v>
      </c>
      <c r="F28" s="35">
        <f t="shared" si="2"/>
        <v>0.11181435744422519</v>
      </c>
      <c r="G28" s="35">
        <f t="shared" si="0"/>
        <v>2.3827842549318324E-3</v>
      </c>
      <c r="H28" s="35">
        <v>21</v>
      </c>
    </row>
    <row r="29" spans="2:8" x14ac:dyDescent="0.3">
      <c r="B29" s="35">
        <v>26</v>
      </c>
      <c r="C29" s="35">
        <f>50</f>
        <v>50</v>
      </c>
      <c r="D29" s="35">
        <v>60</v>
      </c>
      <c r="E29" s="35">
        <f t="shared" si="1"/>
        <v>0.83333333333333337</v>
      </c>
      <c r="F29" s="35">
        <f t="shared" si="2"/>
        <v>9.317863120352099E-2</v>
      </c>
      <c r="G29" s="35">
        <f t="shared" si="0"/>
        <v>1.9856535457765268E-3</v>
      </c>
      <c r="H29" s="35">
        <v>22</v>
      </c>
    </row>
    <row r="30" spans="2:8" x14ac:dyDescent="0.3">
      <c r="B30" s="35">
        <v>27</v>
      </c>
      <c r="C30" s="35">
        <f>50</f>
        <v>50</v>
      </c>
      <c r="D30" s="35">
        <v>60</v>
      </c>
      <c r="E30" s="35">
        <f t="shared" si="1"/>
        <v>0.83333333333333337</v>
      </c>
      <c r="F30" s="35">
        <f t="shared" si="2"/>
        <v>7.7648859336267501E-2</v>
      </c>
      <c r="G30" s="35">
        <f t="shared" si="0"/>
        <v>1.6547112881471059E-3</v>
      </c>
      <c r="H30" s="35">
        <v>23</v>
      </c>
    </row>
    <row r="31" spans="2:8" x14ac:dyDescent="0.3">
      <c r="B31" s="35">
        <v>28</v>
      </c>
      <c r="C31" s="35">
        <f>50</f>
        <v>50</v>
      </c>
      <c r="D31" s="35">
        <v>60</v>
      </c>
      <c r="E31" s="35">
        <f t="shared" si="1"/>
        <v>0.83333333333333337</v>
      </c>
      <c r="F31" s="35">
        <f t="shared" si="2"/>
        <v>6.4707382780222922E-2</v>
      </c>
      <c r="G31" s="35">
        <f t="shared" si="0"/>
        <v>1.3789260734559216E-3</v>
      </c>
      <c r="H31" s="35">
        <v>24</v>
      </c>
    </row>
    <row r="32" spans="2:8" x14ac:dyDescent="0.3">
      <c r="B32" s="35">
        <v>29</v>
      </c>
      <c r="C32" s="35">
        <f>50</f>
        <v>50</v>
      </c>
      <c r="D32" s="35">
        <v>60</v>
      </c>
      <c r="E32" s="35">
        <f t="shared" si="1"/>
        <v>0.83333333333333337</v>
      </c>
      <c r="F32" s="35">
        <f t="shared" si="2"/>
        <v>5.3922818983519104E-2</v>
      </c>
      <c r="G32" s="35">
        <f t="shared" si="0"/>
        <v>1.1491050612132681E-3</v>
      </c>
      <c r="H32" s="35">
        <v>25</v>
      </c>
    </row>
    <row r="33" spans="2:8" x14ac:dyDescent="0.3">
      <c r="B33" s="35">
        <v>30</v>
      </c>
      <c r="C33" s="35">
        <f>50</f>
        <v>50</v>
      </c>
      <c r="D33" s="35">
        <v>60</v>
      </c>
      <c r="E33" s="35">
        <f t="shared" si="1"/>
        <v>0.83333333333333337</v>
      </c>
      <c r="F33" s="35">
        <f t="shared" si="2"/>
        <v>4.4935682486265921E-2</v>
      </c>
      <c r="G33" s="35">
        <f t="shared" si="0"/>
        <v>9.5758755101105675E-4</v>
      </c>
      <c r="H33" s="35">
        <v>26</v>
      </c>
    </row>
    <row r="34" spans="2:8" x14ac:dyDescent="0.3">
      <c r="B34" s="35">
        <v>31</v>
      </c>
      <c r="C34" s="35">
        <f>50</f>
        <v>50</v>
      </c>
      <c r="D34" s="35">
        <v>60</v>
      </c>
      <c r="E34" s="35">
        <f t="shared" si="1"/>
        <v>0.83333333333333337</v>
      </c>
      <c r="F34" s="35">
        <f t="shared" si="2"/>
        <v>3.744640207188827E-2</v>
      </c>
      <c r="G34" s="35">
        <f t="shared" si="0"/>
        <v>7.9798962584254742E-4</v>
      </c>
      <c r="H34" s="35">
        <v>27</v>
      </c>
    </row>
    <row r="35" spans="2:8" x14ac:dyDescent="0.3">
      <c r="B35" s="35">
        <v>32</v>
      </c>
      <c r="C35" s="35">
        <f>50</f>
        <v>50</v>
      </c>
      <c r="D35" s="35">
        <v>60</v>
      </c>
      <c r="E35" s="35">
        <f t="shared" si="1"/>
        <v>0.83333333333333337</v>
      </c>
      <c r="F35" s="35">
        <f t="shared" si="2"/>
        <v>3.1205335059906893E-2</v>
      </c>
      <c r="G35" s="35">
        <f t="shared" si="0"/>
        <v>6.6499135486878949E-4</v>
      </c>
      <c r="H35" s="35">
        <v>28</v>
      </c>
    </row>
    <row r="36" spans="2:8" x14ac:dyDescent="0.3">
      <c r="B36" s="35">
        <v>33</v>
      </c>
      <c r="C36" s="35">
        <f>50</f>
        <v>50</v>
      </c>
      <c r="D36" s="35">
        <v>60</v>
      </c>
      <c r="E36" s="35">
        <f t="shared" si="1"/>
        <v>0.83333333333333337</v>
      </c>
      <c r="F36" s="35">
        <f t="shared" si="2"/>
        <v>2.6004445883255744E-2</v>
      </c>
      <c r="G36" s="35">
        <f t="shared" si="0"/>
        <v>5.5415946239065791E-4</v>
      </c>
      <c r="H36" s="35">
        <v>29</v>
      </c>
    </row>
    <row r="37" spans="2:8" x14ac:dyDescent="0.3">
      <c r="B37" s="35">
        <v>34</v>
      </c>
      <c r="C37" s="35">
        <f>50</f>
        <v>50</v>
      </c>
      <c r="D37" s="35">
        <v>60</v>
      </c>
      <c r="E37" s="35">
        <f t="shared" si="1"/>
        <v>0.83333333333333337</v>
      </c>
      <c r="F37" s="35">
        <f t="shared" si="2"/>
        <v>2.1670371569379787E-2</v>
      </c>
      <c r="G37" s="35">
        <f t="shared" si="0"/>
        <v>4.6179955199221495E-4</v>
      </c>
      <c r="H37" s="35">
        <v>30</v>
      </c>
    </row>
    <row r="38" spans="2:8" x14ac:dyDescent="0.3">
      <c r="B38" s="35">
        <v>35</v>
      </c>
      <c r="C38" s="35">
        <f>50</f>
        <v>50</v>
      </c>
      <c r="D38" s="35">
        <v>60</v>
      </c>
      <c r="E38" s="35">
        <f t="shared" si="1"/>
        <v>0.83333333333333337</v>
      </c>
      <c r="F38" s="35">
        <f t="shared" si="2"/>
        <v>1.8058642974483157E-2</v>
      </c>
      <c r="G38" s="35">
        <f t="shared" si="0"/>
        <v>3.8483295999351246E-4</v>
      </c>
      <c r="H38" s="35">
        <v>31</v>
      </c>
    </row>
    <row r="39" spans="2:8" x14ac:dyDescent="0.3">
      <c r="B39" s="35">
        <v>36</v>
      </c>
      <c r="C39" s="35">
        <f>50</f>
        <v>50</v>
      </c>
      <c r="D39" s="35">
        <v>60</v>
      </c>
      <c r="E39" s="35">
        <f t="shared" si="1"/>
        <v>0.83333333333333337</v>
      </c>
      <c r="F39" s="35">
        <f t="shared" si="2"/>
        <v>1.5048869145402632E-2</v>
      </c>
      <c r="G39" s="35">
        <f t="shared" si="0"/>
        <v>3.206941333279271E-4</v>
      </c>
      <c r="H39" s="35">
        <v>32</v>
      </c>
    </row>
    <row r="40" spans="2:8" x14ac:dyDescent="0.3">
      <c r="B40" s="35">
        <v>37</v>
      </c>
      <c r="C40" s="35">
        <f>50</f>
        <v>50</v>
      </c>
      <c r="D40" s="35">
        <v>60</v>
      </c>
      <c r="E40" s="35">
        <f t="shared" si="1"/>
        <v>0.83333333333333337</v>
      </c>
      <c r="F40" s="35">
        <f t="shared" si="2"/>
        <v>1.2540724287835528E-2</v>
      </c>
      <c r="G40" s="35">
        <f t="shared" si="0"/>
        <v>2.672451111066059E-4</v>
      </c>
      <c r="H40" s="35">
        <v>33</v>
      </c>
    </row>
    <row r="41" spans="2:8" x14ac:dyDescent="0.3">
      <c r="B41" s="35">
        <v>38</v>
      </c>
      <c r="C41" s="35">
        <f>50</f>
        <v>50</v>
      </c>
      <c r="D41" s="35">
        <v>60</v>
      </c>
      <c r="E41" s="35">
        <f t="shared" si="1"/>
        <v>0.83333333333333337</v>
      </c>
      <c r="F41" s="35">
        <f t="shared" si="2"/>
        <v>1.0450603573196273E-2</v>
      </c>
      <c r="G41" s="35">
        <f t="shared" si="0"/>
        <v>2.2270425925550492E-4</v>
      </c>
      <c r="H41" s="35">
        <v>34</v>
      </c>
    </row>
    <row r="42" spans="2:8" x14ac:dyDescent="0.3">
      <c r="B42" s="35">
        <v>39</v>
      </c>
      <c r="C42" s="35">
        <f>50</f>
        <v>50</v>
      </c>
      <c r="D42" s="35">
        <v>60</v>
      </c>
      <c r="E42" s="35">
        <f t="shared" si="1"/>
        <v>0.83333333333333337</v>
      </c>
      <c r="F42" s="35">
        <f t="shared" si="2"/>
        <v>8.7088363109968942E-3</v>
      </c>
      <c r="G42" s="35">
        <f t="shared" si="0"/>
        <v>1.8558688271292078E-4</v>
      </c>
      <c r="H42" s="35">
        <v>35</v>
      </c>
    </row>
    <row r="43" spans="2:8" x14ac:dyDescent="0.3">
      <c r="B43" s="35">
        <v>40</v>
      </c>
      <c r="C43" s="35">
        <f>50</f>
        <v>50</v>
      </c>
      <c r="D43" s="35">
        <v>60</v>
      </c>
      <c r="E43" s="35">
        <f t="shared" si="1"/>
        <v>0.83333333333333337</v>
      </c>
      <c r="F43" s="35">
        <f t="shared" si="2"/>
        <v>7.2573635924974124E-3</v>
      </c>
      <c r="G43" s="35">
        <f t="shared" si="0"/>
        <v>1.5465573559410068E-4</v>
      </c>
      <c r="H43" s="35">
        <v>36</v>
      </c>
    </row>
    <row r="44" spans="2:8" x14ac:dyDescent="0.3">
      <c r="B44" s="35">
        <v>41</v>
      </c>
      <c r="C44" s="35">
        <f>50</f>
        <v>50</v>
      </c>
      <c r="D44" s="35">
        <v>60</v>
      </c>
      <c r="E44" s="35">
        <f t="shared" si="1"/>
        <v>0.83333333333333337</v>
      </c>
      <c r="F44" s="35">
        <f t="shared" si="2"/>
        <v>6.0478029937478441E-3</v>
      </c>
      <c r="G44" s="35">
        <f t="shared" si="0"/>
        <v>1.2887977966175056E-4</v>
      </c>
      <c r="H44" s="35">
        <v>37</v>
      </c>
    </row>
    <row r="45" spans="2:8" x14ac:dyDescent="0.3">
      <c r="B45" s="35">
        <v>42</v>
      </c>
      <c r="C45" s="35">
        <f>50</f>
        <v>50</v>
      </c>
      <c r="D45" s="35">
        <v>60</v>
      </c>
      <c r="E45" s="35">
        <f t="shared" si="1"/>
        <v>0.83333333333333337</v>
      </c>
      <c r="F45" s="35">
        <f t="shared" si="2"/>
        <v>5.039835828123204E-3</v>
      </c>
      <c r="G45" s="35">
        <f t="shared" si="0"/>
        <v>1.0739981638479214E-4</v>
      </c>
      <c r="H45" s="35">
        <v>38</v>
      </c>
    </row>
    <row r="46" spans="2:8" x14ac:dyDescent="0.3">
      <c r="B46" s="35">
        <v>43</v>
      </c>
      <c r="C46" s="35">
        <f>50</f>
        <v>50</v>
      </c>
      <c r="D46" s="35">
        <v>60</v>
      </c>
      <c r="E46" s="35">
        <f t="shared" si="1"/>
        <v>0.83333333333333337</v>
      </c>
      <c r="F46" s="35">
        <f t="shared" si="2"/>
        <v>4.1998631901026704E-3</v>
      </c>
      <c r="G46" s="35">
        <f t="shared" si="0"/>
        <v>8.9499846987326796E-5</v>
      </c>
      <c r="H46" s="35">
        <v>39</v>
      </c>
    </row>
    <row r="47" spans="2:8" x14ac:dyDescent="0.3">
      <c r="B47" s="35">
        <v>44</v>
      </c>
      <c r="C47" s="35">
        <f>50</f>
        <v>50</v>
      </c>
      <c r="D47" s="35">
        <v>60</v>
      </c>
      <c r="E47" s="35">
        <f t="shared" si="1"/>
        <v>0.83333333333333337</v>
      </c>
      <c r="F47" s="35">
        <f t="shared" si="2"/>
        <v>3.4998859917522254E-3</v>
      </c>
      <c r="G47" s="35">
        <f t="shared" si="0"/>
        <v>7.4583205822772333E-5</v>
      </c>
      <c r="H47" s="35">
        <v>40</v>
      </c>
    </row>
    <row r="48" spans="2:8" x14ac:dyDescent="0.3">
      <c r="B48" s="35">
        <v>45</v>
      </c>
      <c r="C48" s="35">
        <f>50</f>
        <v>50</v>
      </c>
      <c r="D48" s="35">
        <v>60</v>
      </c>
      <c r="E48" s="35">
        <f t="shared" si="1"/>
        <v>0.83333333333333337</v>
      </c>
      <c r="F48" s="35">
        <f t="shared" si="2"/>
        <v>2.9165716597935212E-3</v>
      </c>
      <c r="G48" s="35">
        <f t="shared" si="0"/>
        <v>6.2152671518976951E-5</v>
      </c>
      <c r="H48" s="35">
        <v>41</v>
      </c>
    </row>
    <row r="49" spans="2:8" x14ac:dyDescent="0.3">
      <c r="B49" s="35">
        <v>46</v>
      </c>
      <c r="C49" s="35">
        <f>50</f>
        <v>50</v>
      </c>
      <c r="D49" s="35">
        <v>60</v>
      </c>
      <c r="E49" s="35">
        <f t="shared" si="1"/>
        <v>0.83333333333333337</v>
      </c>
      <c r="F49" s="35">
        <f t="shared" si="2"/>
        <v>2.4304763831612679E-3</v>
      </c>
      <c r="G49" s="35">
        <f t="shared" si="0"/>
        <v>5.1793892932480794E-5</v>
      </c>
      <c r="H49" s="35">
        <v>42</v>
      </c>
    </row>
    <row r="50" spans="2:8" x14ac:dyDescent="0.3">
      <c r="B50" s="35">
        <v>47</v>
      </c>
      <c r="C50" s="35">
        <f>50</f>
        <v>50</v>
      </c>
      <c r="D50" s="35">
        <v>60</v>
      </c>
      <c r="E50" s="35">
        <f t="shared" si="1"/>
        <v>0.83333333333333337</v>
      </c>
      <c r="F50" s="35">
        <f t="shared" si="2"/>
        <v>2.0253969859677233E-3</v>
      </c>
      <c r="G50" s="35">
        <f t="shared" si="0"/>
        <v>4.3161577443733992E-5</v>
      </c>
      <c r="H50" s="35">
        <v>43</v>
      </c>
    </row>
    <row r="51" spans="2:8" x14ac:dyDescent="0.3">
      <c r="B51" s="35">
        <v>48</v>
      </c>
      <c r="C51" s="35">
        <f>50</f>
        <v>50</v>
      </c>
      <c r="D51" s="35">
        <v>60</v>
      </c>
      <c r="E51" s="35">
        <f t="shared" si="1"/>
        <v>0.83333333333333337</v>
      </c>
      <c r="F51" s="35">
        <f t="shared" si="2"/>
        <v>1.6878308216397694E-3</v>
      </c>
      <c r="G51" s="35">
        <f t="shared" si="0"/>
        <v>3.5967981203111663E-5</v>
      </c>
      <c r="H51" s="35">
        <v>44</v>
      </c>
    </row>
    <row r="52" spans="2:8" x14ac:dyDescent="0.3">
      <c r="B52" s="35">
        <v>49</v>
      </c>
      <c r="C52" s="35">
        <f>50</f>
        <v>50</v>
      </c>
      <c r="D52" s="35">
        <v>60</v>
      </c>
      <c r="E52" s="35">
        <f t="shared" si="1"/>
        <v>0.83333333333333337</v>
      </c>
      <c r="F52" s="35">
        <f t="shared" si="2"/>
        <v>1.406525684699808E-3</v>
      </c>
      <c r="G52" s="35">
        <f t="shared" si="0"/>
        <v>2.9973317669259722E-5</v>
      </c>
      <c r="H52" s="35">
        <v>45</v>
      </c>
    </row>
    <row r="53" spans="2:8" x14ac:dyDescent="0.3">
      <c r="B53" s="35">
        <v>50</v>
      </c>
      <c r="C53" s="35">
        <f>50</f>
        <v>50</v>
      </c>
      <c r="D53" s="35">
        <v>60</v>
      </c>
      <c r="E53" s="35">
        <f t="shared" si="1"/>
        <v>0.83333333333333337</v>
      </c>
      <c r="F53" s="35">
        <f t="shared" si="2"/>
        <v>1.1721047372498399E-3</v>
      </c>
      <c r="G53" s="35">
        <f t="shared" si="0"/>
        <v>2.49777647243831E-5</v>
      </c>
      <c r="H53" s="35">
        <v>46</v>
      </c>
    </row>
    <row r="54" spans="2:8" x14ac:dyDescent="0.3">
      <c r="B54" s="35">
        <v>51</v>
      </c>
      <c r="C54" s="35">
        <f>50</f>
        <v>50</v>
      </c>
      <c r="D54" s="35">
        <v>60</v>
      </c>
      <c r="E54" s="35">
        <f t="shared" si="1"/>
        <v>0.83333333333333337</v>
      </c>
      <c r="F54" s="35">
        <f t="shared" si="2"/>
        <v>9.7675394770820002E-4</v>
      </c>
      <c r="G54" s="35">
        <f t="shared" si="0"/>
        <v>2.0814803936985919E-5</v>
      </c>
      <c r="H54" s="35">
        <v>47</v>
      </c>
    </row>
    <row r="55" spans="2:8" x14ac:dyDescent="0.3">
      <c r="B55" s="35">
        <v>52</v>
      </c>
      <c r="C55" s="35">
        <f>50</f>
        <v>50</v>
      </c>
      <c r="D55" s="35">
        <v>60</v>
      </c>
      <c r="E55" s="35">
        <f t="shared" si="1"/>
        <v>0.83333333333333337</v>
      </c>
      <c r="F55" s="35">
        <f t="shared" si="2"/>
        <v>8.1396162309016668E-4</v>
      </c>
      <c r="G55" s="35">
        <f t="shared" si="0"/>
        <v>1.7345669947488264E-5</v>
      </c>
      <c r="H55" s="35">
        <v>48</v>
      </c>
    </row>
    <row r="56" spans="2:8" x14ac:dyDescent="0.3">
      <c r="B56" s="35">
        <v>53</v>
      </c>
      <c r="C56" s="35">
        <f>50</f>
        <v>50</v>
      </c>
      <c r="D56" s="35">
        <v>60</v>
      </c>
      <c r="E56" s="35">
        <f t="shared" si="1"/>
        <v>0.83333333333333337</v>
      </c>
      <c r="F56" s="35">
        <f t="shared" si="2"/>
        <v>6.7830135257513898E-4</v>
      </c>
      <c r="G56" s="35">
        <f t="shared" si="0"/>
        <v>1.4454724956240222E-5</v>
      </c>
      <c r="H56" s="35">
        <v>49</v>
      </c>
    </row>
    <row r="57" spans="2:8" x14ac:dyDescent="0.3">
      <c r="B57" s="35">
        <v>54</v>
      </c>
      <c r="C57" s="35">
        <f>50</f>
        <v>50</v>
      </c>
      <c r="D57" s="35">
        <v>60</v>
      </c>
      <c r="E57" s="35">
        <f t="shared" si="1"/>
        <v>0.83333333333333337</v>
      </c>
      <c r="F57" s="35">
        <f t="shared" si="2"/>
        <v>5.6525112714594916E-4</v>
      </c>
      <c r="G57" s="35">
        <f t="shared" si="0"/>
        <v>1.2045604130200185E-5</v>
      </c>
      <c r="H57" s="35">
        <v>50</v>
      </c>
    </row>
    <row r="58" spans="2:8" x14ac:dyDescent="0.3">
      <c r="B58" s="35">
        <v>55</v>
      </c>
      <c r="C58" s="35">
        <f>50</f>
        <v>50</v>
      </c>
      <c r="D58" s="35">
        <v>60</v>
      </c>
      <c r="E58" s="35">
        <f t="shared" si="1"/>
        <v>0.83333333333333337</v>
      </c>
      <c r="F58" s="35">
        <f t="shared" si="2"/>
        <v>4.7104260595495767E-4</v>
      </c>
      <c r="G58" s="35">
        <f t="shared" si="0"/>
        <v>1.0038003441833489E-5</v>
      </c>
      <c r="H58" s="35">
        <v>51</v>
      </c>
    </row>
    <row r="59" spans="2:8" x14ac:dyDescent="0.3">
      <c r="B59" s="35">
        <v>56</v>
      </c>
      <c r="C59" s="35">
        <f>50</f>
        <v>50</v>
      </c>
      <c r="D59" s="35">
        <v>60</v>
      </c>
      <c r="E59" s="35">
        <f t="shared" si="1"/>
        <v>0.83333333333333337</v>
      </c>
      <c r="F59" s="35">
        <f t="shared" si="2"/>
        <v>3.9253550496246475E-4</v>
      </c>
      <c r="G59" s="35">
        <f t="shared" si="0"/>
        <v>8.3650028681945755E-6</v>
      </c>
      <c r="H59" s="35">
        <v>52</v>
      </c>
    </row>
    <row r="60" spans="2:8" x14ac:dyDescent="0.3">
      <c r="B60" s="35">
        <v>57</v>
      </c>
      <c r="C60" s="35">
        <f>50</f>
        <v>50</v>
      </c>
      <c r="D60" s="35">
        <v>60</v>
      </c>
      <c r="E60" s="35">
        <f t="shared" si="1"/>
        <v>0.83333333333333337</v>
      </c>
      <c r="F60" s="35">
        <f t="shared" si="2"/>
        <v>3.2711292080205397E-4</v>
      </c>
      <c r="G60" s="35">
        <f t="shared" si="0"/>
        <v>6.970835723495479E-6</v>
      </c>
      <c r="H60" s="35">
        <v>53</v>
      </c>
    </row>
    <row r="61" spans="2:8" x14ac:dyDescent="0.3">
      <c r="B61" s="35">
        <v>58</v>
      </c>
      <c r="C61" s="35">
        <f>50</f>
        <v>50</v>
      </c>
      <c r="D61" s="35">
        <v>60</v>
      </c>
      <c r="E61" s="35">
        <f t="shared" si="1"/>
        <v>0.83333333333333337</v>
      </c>
      <c r="F61" s="35">
        <f t="shared" si="2"/>
        <v>2.7259410066837834E-4</v>
      </c>
      <c r="G61" s="35">
        <f t="shared" si="0"/>
        <v>5.8090297695795667E-6</v>
      </c>
      <c r="H61" s="35">
        <v>54</v>
      </c>
    </row>
    <row r="62" spans="2:8" x14ac:dyDescent="0.3">
      <c r="B62" s="35">
        <v>59</v>
      </c>
      <c r="C62" s="35">
        <f>50</f>
        <v>50</v>
      </c>
      <c r="D62" s="35">
        <v>60</v>
      </c>
      <c r="E62" s="35">
        <f t="shared" si="1"/>
        <v>0.83333333333333337</v>
      </c>
      <c r="F62" s="35">
        <f t="shared" si="2"/>
        <v>2.2716175055698197E-4</v>
      </c>
      <c r="G62" s="35">
        <f t="shared" si="0"/>
        <v>4.840858141316306E-6</v>
      </c>
      <c r="H62" s="35">
        <v>55</v>
      </c>
    </row>
    <row r="63" spans="2:8" x14ac:dyDescent="0.3">
      <c r="B63" s="35">
        <v>60</v>
      </c>
      <c r="C63" s="35">
        <f>50</f>
        <v>50</v>
      </c>
      <c r="D63" s="35">
        <v>60</v>
      </c>
      <c r="E63" s="35">
        <f t="shared" si="1"/>
        <v>0.83333333333333337</v>
      </c>
      <c r="F63" s="35">
        <f t="shared" si="2"/>
        <v>1.8930145879748498E-4</v>
      </c>
      <c r="G63" s="35">
        <f t="shared" si="0"/>
        <v>4.0340484510969221E-6</v>
      </c>
      <c r="H63" s="35">
        <v>56</v>
      </c>
    </row>
    <row r="64" spans="2:8" x14ac:dyDescent="0.3">
      <c r="B64" s="35">
        <v>61</v>
      </c>
      <c r="C64" s="35">
        <f>50</f>
        <v>50</v>
      </c>
      <c r="D64" s="35">
        <v>60</v>
      </c>
      <c r="E64" s="35">
        <f t="shared" si="1"/>
        <v>0.83333333333333337</v>
      </c>
      <c r="F64" s="35">
        <f t="shared" si="2"/>
        <v>1.5775121566457084E-4</v>
      </c>
      <c r="G64" s="35">
        <f t="shared" si="0"/>
        <v>3.3617070425807684E-6</v>
      </c>
      <c r="H64" s="35">
        <v>57</v>
      </c>
    </row>
    <row r="65" spans="2:8" x14ac:dyDescent="0.3">
      <c r="B65" s="35">
        <v>62</v>
      </c>
      <c r="C65" s="35">
        <f>50</f>
        <v>50</v>
      </c>
      <c r="D65" s="35">
        <v>60</v>
      </c>
      <c r="E65" s="35">
        <f t="shared" si="1"/>
        <v>0.83333333333333337</v>
      </c>
      <c r="F65" s="35">
        <f t="shared" si="2"/>
        <v>1.3145934638714236E-4</v>
      </c>
      <c r="G65" s="35">
        <f t="shared" si="0"/>
        <v>2.8014225354839735E-6</v>
      </c>
      <c r="H65" s="35">
        <v>58</v>
      </c>
    </row>
    <row r="66" spans="2:8" x14ac:dyDescent="0.3">
      <c r="B66" s="35">
        <v>63</v>
      </c>
      <c r="C66" s="35">
        <f>50</f>
        <v>50</v>
      </c>
      <c r="D66" s="35">
        <v>60</v>
      </c>
      <c r="E66" s="35">
        <f t="shared" si="1"/>
        <v>0.83333333333333337</v>
      </c>
      <c r="F66" s="35">
        <f t="shared" si="2"/>
        <v>1.0954945532261864E-4</v>
      </c>
      <c r="G66" s="35">
        <f t="shared" si="0"/>
        <v>2.3345187795699781E-6</v>
      </c>
      <c r="H66" s="35">
        <v>59</v>
      </c>
    </row>
    <row r="67" spans="2:8" x14ac:dyDescent="0.3">
      <c r="B67" s="35">
        <v>64</v>
      </c>
      <c r="C67" s="35">
        <f>50</f>
        <v>50</v>
      </c>
      <c r="D67" s="35">
        <v>60</v>
      </c>
      <c r="E67" s="35">
        <f t="shared" si="1"/>
        <v>0.83333333333333337</v>
      </c>
      <c r="F67" s="35">
        <f t="shared" si="2"/>
        <v>9.1291212768848876E-5</v>
      </c>
      <c r="G67" s="35">
        <f t="shared" si="0"/>
        <v>1.9454323163083153E-6</v>
      </c>
      <c r="H67" s="35">
        <v>60</v>
      </c>
    </row>
    <row r="68" spans="2:8" x14ac:dyDescent="0.3">
      <c r="B68" s="35">
        <v>65</v>
      </c>
      <c r="C68" s="35">
        <f>50</f>
        <v>50</v>
      </c>
      <c r="D68" s="35">
        <v>60</v>
      </c>
      <c r="E68" s="35">
        <f t="shared" si="1"/>
        <v>0.83333333333333337</v>
      </c>
      <c r="F68" s="35">
        <f t="shared" si="2"/>
        <v>7.6076010640707399E-5</v>
      </c>
      <c r="G68" s="35">
        <f t="shared" ref="G68:G131" si="3">F68/$F$154</f>
        <v>1.6211935969235961E-6</v>
      </c>
      <c r="H68" s="35">
        <v>61</v>
      </c>
    </row>
    <row r="69" spans="2:8" x14ac:dyDescent="0.3">
      <c r="B69" s="35">
        <v>66</v>
      </c>
      <c r="C69" s="35">
        <f>50</f>
        <v>50</v>
      </c>
      <c r="D69" s="35">
        <v>60</v>
      </c>
      <c r="E69" s="35">
        <f t="shared" ref="E69:E132" si="4">C68/D69</f>
        <v>0.83333333333333337</v>
      </c>
      <c r="F69" s="35">
        <f t="shared" ref="F69:F132" si="5">E69*F68</f>
        <v>6.3396675533922841E-5</v>
      </c>
      <c r="G69" s="35">
        <f t="shared" si="3"/>
        <v>1.3509946641029971E-6</v>
      </c>
      <c r="H69" s="35">
        <v>62</v>
      </c>
    </row>
    <row r="70" spans="2:8" x14ac:dyDescent="0.3">
      <c r="B70" s="35">
        <v>67</v>
      </c>
      <c r="C70" s="35">
        <f>50</f>
        <v>50</v>
      </c>
      <c r="D70" s="35">
        <v>60</v>
      </c>
      <c r="E70" s="35">
        <f t="shared" si="4"/>
        <v>0.83333333333333337</v>
      </c>
      <c r="F70" s="35">
        <f t="shared" si="5"/>
        <v>5.2830562944935703E-5</v>
      </c>
      <c r="G70" s="35">
        <f t="shared" si="3"/>
        <v>1.1258288867524976E-6</v>
      </c>
      <c r="H70" s="35">
        <v>63</v>
      </c>
    </row>
    <row r="71" spans="2:8" x14ac:dyDescent="0.3">
      <c r="B71" s="35">
        <v>68</v>
      </c>
      <c r="C71" s="35">
        <f>50</f>
        <v>50</v>
      </c>
      <c r="D71" s="35">
        <v>60</v>
      </c>
      <c r="E71" s="35">
        <f t="shared" si="4"/>
        <v>0.83333333333333337</v>
      </c>
      <c r="F71" s="35">
        <f t="shared" si="5"/>
        <v>4.4025469120779752E-5</v>
      </c>
      <c r="G71" s="35">
        <f t="shared" si="3"/>
        <v>9.381907389604146E-7</v>
      </c>
      <c r="H71" s="35">
        <v>64</v>
      </c>
    </row>
    <row r="72" spans="2:8" x14ac:dyDescent="0.3">
      <c r="B72" s="35">
        <v>69</v>
      </c>
      <c r="C72" s="35">
        <f>50</f>
        <v>50</v>
      </c>
      <c r="D72" s="35">
        <v>60</v>
      </c>
      <c r="E72" s="35">
        <f t="shared" si="4"/>
        <v>0.83333333333333337</v>
      </c>
      <c r="F72" s="35">
        <f t="shared" si="5"/>
        <v>3.6687890933983126E-5</v>
      </c>
      <c r="G72" s="35">
        <f t="shared" si="3"/>
        <v>7.8182561580034548E-7</v>
      </c>
      <c r="H72" s="35">
        <v>65</v>
      </c>
    </row>
    <row r="73" spans="2:8" x14ac:dyDescent="0.3">
      <c r="B73" s="35">
        <v>70</v>
      </c>
      <c r="C73" s="35">
        <f>50</f>
        <v>50</v>
      </c>
      <c r="D73" s="35">
        <v>60</v>
      </c>
      <c r="E73" s="35">
        <f t="shared" si="4"/>
        <v>0.83333333333333337</v>
      </c>
      <c r="F73" s="35">
        <f t="shared" si="5"/>
        <v>3.0573242444985942E-5</v>
      </c>
      <c r="G73" s="35">
        <f t="shared" si="3"/>
        <v>6.5152134650028801E-7</v>
      </c>
      <c r="H73" s="35">
        <v>66</v>
      </c>
    </row>
    <row r="74" spans="2:8" x14ac:dyDescent="0.3">
      <c r="B74" s="35">
        <v>71</v>
      </c>
      <c r="C74" s="35">
        <f>50</f>
        <v>50</v>
      </c>
      <c r="D74" s="35">
        <v>60</v>
      </c>
      <c r="E74" s="35">
        <f t="shared" si="4"/>
        <v>0.83333333333333337</v>
      </c>
      <c r="F74" s="35">
        <f t="shared" si="5"/>
        <v>2.5477702037488286E-5</v>
      </c>
      <c r="G74" s="35">
        <f t="shared" si="3"/>
        <v>5.4293445541690672E-7</v>
      </c>
      <c r="H74" s="35">
        <v>67</v>
      </c>
    </row>
    <row r="75" spans="2:8" x14ac:dyDescent="0.3">
      <c r="B75" s="35">
        <v>72</v>
      </c>
      <c r="C75" s="35">
        <f>50</f>
        <v>50</v>
      </c>
      <c r="D75" s="35">
        <v>60</v>
      </c>
      <c r="E75" s="35">
        <f t="shared" si="4"/>
        <v>0.83333333333333337</v>
      </c>
      <c r="F75" s="35">
        <f t="shared" si="5"/>
        <v>2.1231418364573572E-5</v>
      </c>
      <c r="G75" s="35">
        <f t="shared" si="3"/>
        <v>4.5244537951408894E-7</v>
      </c>
      <c r="H75" s="35">
        <v>68</v>
      </c>
    </row>
    <row r="76" spans="2:8" x14ac:dyDescent="0.3">
      <c r="B76" s="35">
        <v>73</v>
      </c>
      <c r="C76" s="35">
        <f>50</f>
        <v>50</v>
      </c>
      <c r="D76" s="35">
        <v>60</v>
      </c>
      <c r="E76" s="35">
        <f t="shared" si="4"/>
        <v>0.83333333333333337</v>
      </c>
      <c r="F76" s="35">
        <f t="shared" si="5"/>
        <v>1.7692848637144643E-5</v>
      </c>
      <c r="G76" s="35">
        <f t="shared" si="3"/>
        <v>3.7703781626174076E-7</v>
      </c>
      <c r="H76" s="35">
        <v>69</v>
      </c>
    </row>
    <row r="77" spans="2:8" x14ac:dyDescent="0.3">
      <c r="B77" s="35">
        <v>74</v>
      </c>
      <c r="C77" s="35">
        <f>50</f>
        <v>50</v>
      </c>
      <c r="D77" s="35">
        <v>60</v>
      </c>
      <c r="E77" s="35">
        <f t="shared" si="4"/>
        <v>0.83333333333333337</v>
      </c>
      <c r="F77" s="35">
        <f t="shared" si="5"/>
        <v>1.4744040530953869E-5</v>
      </c>
      <c r="G77" s="35">
        <f t="shared" si="3"/>
        <v>3.1419818021811729E-7</v>
      </c>
      <c r="H77" s="35">
        <v>70</v>
      </c>
    </row>
    <row r="78" spans="2:8" x14ac:dyDescent="0.3">
      <c r="B78" s="35">
        <v>75</v>
      </c>
      <c r="C78" s="35">
        <f>50</f>
        <v>50</v>
      </c>
      <c r="D78" s="35">
        <v>60</v>
      </c>
      <c r="E78" s="35">
        <f t="shared" si="4"/>
        <v>0.83333333333333337</v>
      </c>
      <c r="F78" s="35">
        <f t="shared" si="5"/>
        <v>1.2286700442461559E-5</v>
      </c>
      <c r="G78" s="35">
        <f t="shared" si="3"/>
        <v>2.6183181684843111E-7</v>
      </c>
      <c r="H78" s="35">
        <v>71</v>
      </c>
    </row>
    <row r="79" spans="2:8" x14ac:dyDescent="0.3">
      <c r="B79" s="35">
        <v>76</v>
      </c>
      <c r="C79" s="35">
        <f>50</f>
        <v>50</v>
      </c>
      <c r="D79" s="35">
        <v>60</v>
      </c>
      <c r="E79" s="35">
        <f t="shared" si="4"/>
        <v>0.83333333333333337</v>
      </c>
      <c r="F79" s="35">
        <f t="shared" si="5"/>
        <v>1.0238917035384633E-5</v>
      </c>
      <c r="G79" s="35">
        <f t="shared" si="3"/>
        <v>2.1819318070702594E-7</v>
      </c>
      <c r="H79" s="35">
        <v>72</v>
      </c>
    </row>
    <row r="80" spans="2:8" x14ac:dyDescent="0.3">
      <c r="B80" s="35">
        <v>77</v>
      </c>
      <c r="C80" s="35">
        <f>50</f>
        <v>50</v>
      </c>
      <c r="D80" s="35">
        <v>60</v>
      </c>
      <c r="E80" s="35">
        <f t="shared" si="4"/>
        <v>0.83333333333333337</v>
      </c>
      <c r="F80" s="35">
        <f t="shared" si="5"/>
        <v>8.5324308628205286E-6</v>
      </c>
      <c r="G80" s="35">
        <f t="shared" si="3"/>
        <v>1.8182765058918829E-7</v>
      </c>
      <c r="H80" s="35">
        <v>73</v>
      </c>
    </row>
    <row r="81" spans="2:8" x14ac:dyDescent="0.3">
      <c r="B81" s="35">
        <v>78</v>
      </c>
      <c r="C81" s="35">
        <f>50</f>
        <v>50</v>
      </c>
      <c r="D81" s="35">
        <v>60</v>
      </c>
      <c r="E81" s="35">
        <f t="shared" si="4"/>
        <v>0.83333333333333337</v>
      </c>
      <c r="F81" s="35">
        <f t="shared" si="5"/>
        <v>7.1103590523504411E-6</v>
      </c>
      <c r="G81" s="35">
        <f t="shared" si="3"/>
        <v>1.5152304215765694E-7</v>
      </c>
      <c r="H81" s="35">
        <v>74</v>
      </c>
    </row>
    <row r="82" spans="2:8" x14ac:dyDescent="0.3">
      <c r="B82" s="35">
        <v>79</v>
      </c>
      <c r="C82" s="35">
        <f>50</f>
        <v>50</v>
      </c>
      <c r="D82" s="35">
        <v>60</v>
      </c>
      <c r="E82" s="35">
        <f t="shared" si="4"/>
        <v>0.83333333333333337</v>
      </c>
      <c r="F82" s="35">
        <f t="shared" si="5"/>
        <v>5.9252992102920342E-6</v>
      </c>
      <c r="G82" s="35">
        <f t="shared" si="3"/>
        <v>1.2626920179804744E-7</v>
      </c>
      <c r="H82" s="35">
        <v>75</v>
      </c>
    </row>
    <row r="83" spans="2:8" x14ac:dyDescent="0.3">
      <c r="B83" s="35">
        <v>80</v>
      </c>
      <c r="C83" s="35">
        <f>50</f>
        <v>50</v>
      </c>
      <c r="D83" s="35">
        <v>60</v>
      </c>
      <c r="E83" s="35">
        <f t="shared" si="4"/>
        <v>0.83333333333333337</v>
      </c>
      <c r="F83" s="35">
        <f t="shared" si="5"/>
        <v>4.9377493419100288E-6</v>
      </c>
      <c r="G83" s="35">
        <f t="shared" si="3"/>
        <v>1.0522433483170621E-7</v>
      </c>
      <c r="H83" s="35">
        <v>76</v>
      </c>
    </row>
    <row r="84" spans="2:8" x14ac:dyDescent="0.3">
      <c r="B84" s="35">
        <v>81</v>
      </c>
      <c r="C84" s="35">
        <f>50</f>
        <v>50</v>
      </c>
      <c r="D84" s="35">
        <v>60</v>
      </c>
      <c r="E84" s="35">
        <f t="shared" si="4"/>
        <v>0.83333333333333337</v>
      </c>
      <c r="F84" s="35">
        <f t="shared" si="5"/>
        <v>4.1147911182583579E-6</v>
      </c>
      <c r="G84" s="35">
        <f t="shared" si="3"/>
        <v>8.7686945693088516E-8</v>
      </c>
      <c r="H84" s="35">
        <v>77</v>
      </c>
    </row>
    <row r="85" spans="2:8" x14ac:dyDescent="0.3">
      <c r="B85" s="35">
        <v>82</v>
      </c>
      <c r="C85" s="35">
        <f>50</f>
        <v>50</v>
      </c>
      <c r="D85" s="35">
        <v>60</v>
      </c>
      <c r="E85" s="35">
        <f t="shared" si="4"/>
        <v>0.83333333333333337</v>
      </c>
      <c r="F85" s="35">
        <f t="shared" si="5"/>
        <v>3.4289925985486319E-6</v>
      </c>
      <c r="G85" s="35">
        <f t="shared" si="3"/>
        <v>7.3072454744240443E-8</v>
      </c>
      <c r="H85" s="35">
        <v>78</v>
      </c>
    </row>
    <row r="86" spans="2:8" x14ac:dyDescent="0.3">
      <c r="B86" s="35">
        <v>83</v>
      </c>
      <c r="C86" s="35">
        <f>50</f>
        <v>50</v>
      </c>
      <c r="D86" s="35">
        <v>60</v>
      </c>
      <c r="E86" s="35">
        <f t="shared" si="4"/>
        <v>0.83333333333333337</v>
      </c>
      <c r="F86" s="35">
        <f t="shared" si="5"/>
        <v>2.8574938321238602E-6</v>
      </c>
      <c r="G86" s="35">
        <f t="shared" si="3"/>
        <v>6.0893712286867034E-8</v>
      </c>
      <c r="H86" s="35">
        <v>79</v>
      </c>
    </row>
    <row r="87" spans="2:8" x14ac:dyDescent="0.3">
      <c r="B87" s="35">
        <v>84</v>
      </c>
      <c r="C87" s="35">
        <f>50</f>
        <v>50</v>
      </c>
      <c r="D87" s="35">
        <v>60</v>
      </c>
      <c r="E87" s="35">
        <f t="shared" si="4"/>
        <v>0.83333333333333337</v>
      </c>
      <c r="F87" s="35">
        <f t="shared" si="5"/>
        <v>2.3812448601032167E-6</v>
      </c>
      <c r="G87" s="35">
        <f t="shared" si="3"/>
        <v>5.0744760239055864E-8</v>
      </c>
      <c r="H87" s="35">
        <v>80</v>
      </c>
    </row>
    <row r="88" spans="2:8" x14ac:dyDescent="0.3">
      <c r="B88" s="35">
        <v>85</v>
      </c>
      <c r="C88" s="35">
        <f>50</f>
        <v>50</v>
      </c>
      <c r="D88" s="35">
        <v>60</v>
      </c>
      <c r="E88" s="35">
        <f t="shared" si="4"/>
        <v>0.83333333333333337</v>
      </c>
      <c r="F88" s="35">
        <f t="shared" si="5"/>
        <v>1.9843707167526808E-6</v>
      </c>
      <c r="G88" s="35">
        <f t="shared" si="3"/>
        <v>4.2287300199213225E-8</v>
      </c>
      <c r="H88" s="35">
        <v>81</v>
      </c>
    </row>
    <row r="89" spans="2:8" x14ac:dyDescent="0.3">
      <c r="B89" s="35">
        <v>86</v>
      </c>
      <c r="C89" s="35">
        <f>50</f>
        <v>50</v>
      </c>
      <c r="D89" s="35">
        <v>60</v>
      </c>
      <c r="E89" s="35">
        <f t="shared" si="4"/>
        <v>0.83333333333333337</v>
      </c>
      <c r="F89" s="35">
        <f t="shared" si="5"/>
        <v>1.6536422639605674E-6</v>
      </c>
      <c r="G89" s="35">
        <f t="shared" si="3"/>
        <v>3.5239416832677687E-8</v>
      </c>
      <c r="H89" s="35">
        <v>82</v>
      </c>
    </row>
    <row r="90" spans="2:8" x14ac:dyDescent="0.3">
      <c r="B90" s="35">
        <v>87</v>
      </c>
      <c r="C90" s="35">
        <f>50</f>
        <v>50</v>
      </c>
      <c r="D90" s="35">
        <v>60</v>
      </c>
      <c r="E90" s="35">
        <f t="shared" si="4"/>
        <v>0.83333333333333337</v>
      </c>
      <c r="F90" s="35">
        <f t="shared" si="5"/>
        <v>1.3780352199671396E-6</v>
      </c>
      <c r="G90" s="35">
        <f t="shared" si="3"/>
        <v>2.9366180693898077E-8</v>
      </c>
      <c r="H90" s="35">
        <v>83</v>
      </c>
    </row>
    <row r="91" spans="2:8" x14ac:dyDescent="0.3">
      <c r="B91" s="35">
        <v>88</v>
      </c>
      <c r="C91" s="35">
        <f>50</f>
        <v>50</v>
      </c>
      <c r="D91" s="35">
        <v>60</v>
      </c>
      <c r="E91" s="35">
        <f t="shared" si="4"/>
        <v>0.83333333333333337</v>
      </c>
      <c r="F91" s="35">
        <f t="shared" si="5"/>
        <v>1.1483626833059497E-6</v>
      </c>
      <c r="G91" s="35">
        <f t="shared" si="3"/>
        <v>2.4471817244915064E-8</v>
      </c>
      <c r="H91" s="35">
        <v>84</v>
      </c>
    </row>
    <row r="92" spans="2:8" x14ac:dyDescent="0.3">
      <c r="B92" s="35">
        <v>89</v>
      </c>
      <c r="C92" s="35">
        <f>50</f>
        <v>50</v>
      </c>
      <c r="D92" s="35">
        <v>60</v>
      </c>
      <c r="E92" s="35">
        <f t="shared" si="4"/>
        <v>0.83333333333333337</v>
      </c>
      <c r="F92" s="35">
        <f t="shared" si="5"/>
        <v>9.569689027549581E-7</v>
      </c>
      <c r="G92" s="35">
        <f t="shared" si="3"/>
        <v>2.0393181037429219E-8</v>
      </c>
      <c r="H92" s="35">
        <v>85</v>
      </c>
    </row>
    <row r="93" spans="2:8" x14ac:dyDescent="0.3">
      <c r="B93" s="35">
        <v>90</v>
      </c>
      <c r="C93" s="35">
        <f>50</f>
        <v>50</v>
      </c>
      <c r="D93" s="35">
        <v>60</v>
      </c>
      <c r="E93" s="35">
        <f t="shared" si="4"/>
        <v>0.83333333333333337</v>
      </c>
      <c r="F93" s="35">
        <f t="shared" si="5"/>
        <v>7.9747408562913182E-7</v>
      </c>
      <c r="G93" s="35">
        <f t="shared" si="3"/>
        <v>1.6994317531191019E-8</v>
      </c>
      <c r="H93" s="35">
        <v>86</v>
      </c>
    </row>
    <row r="94" spans="2:8" x14ac:dyDescent="0.3">
      <c r="B94" s="35">
        <v>91</v>
      </c>
      <c r="C94" s="35">
        <f>50</f>
        <v>50</v>
      </c>
      <c r="D94" s="35">
        <v>60</v>
      </c>
      <c r="E94" s="35">
        <f t="shared" si="4"/>
        <v>0.83333333333333337</v>
      </c>
      <c r="F94" s="35">
        <f t="shared" si="5"/>
        <v>6.6456173802427657E-7</v>
      </c>
      <c r="G94" s="35">
        <f t="shared" si="3"/>
        <v>1.4161931275992516E-8</v>
      </c>
      <c r="H94" s="35">
        <v>87</v>
      </c>
    </row>
    <row r="95" spans="2:8" x14ac:dyDescent="0.3">
      <c r="B95" s="35">
        <v>92</v>
      </c>
      <c r="C95" s="35">
        <f>50</f>
        <v>50</v>
      </c>
      <c r="D95" s="35">
        <v>60</v>
      </c>
      <c r="E95" s="35">
        <f t="shared" si="4"/>
        <v>0.83333333333333337</v>
      </c>
      <c r="F95" s="35">
        <f t="shared" si="5"/>
        <v>5.5380144835356379E-7</v>
      </c>
      <c r="G95" s="35">
        <f t="shared" si="3"/>
        <v>1.180160939666043E-8</v>
      </c>
      <c r="H95" s="35">
        <v>88</v>
      </c>
    </row>
    <row r="96" spans="2:8" x14ac:dyDescent="0.3">
      <c r="B96" s="35">
        <v>93</v>
      </c>
      <c r="C96" s="35">
        <f>50</f>
        <v>50</v>
      </c>
      <c r="D96" s="35">
        <v>60</v>
      </c>
      <c r="E96" s="35">
        <f t="shared" si="4"/>
        <v>0.83333333333333337</v>
      </c>
      <c r="F96" s="35">
        <f t="shared" si="5"/>
        <v>4.6150120696130317E-7</v>
      </c>
      <c r="G96" s="35">
        <f t="shared" si="3"/>
        <v>9.8346744972170258E-9</v>
      </c>
      <c r="H96" s="35">
        <v>89</v>
      </c>
    </row>
    <row r="97" spans="2:8" x14ac:dyDescent="0.3">
      <c r="B97" s="35">
        <v>94</v>
      </c>
      <c r="C97" s="35">
        <f>50</f>
        <v>50</v>
      </c>
      <c r="D97" s="35">
        <v>60</v>
      </c>
      <c r="E97" s="35">
        <f t="shared" si="4"/>
        <v>0.83333333333333337</v>
      </c>
      <c r="F97" s="35">
        <f t="shared" si="5"/>
        <v>3.8458433913441935E-7</v>
      </c>
      <c r="G97" s="35">
        <f t="shared" si="3"/>
        <v>8.1955620810141887E-9</v>
      </c>
      <c r="H97" s="35">
        <v>90</v>
      </c>
    </row>
    <row r="98" spans="2:8" x14ac:dyDescent="0.3">
      <c r="B98" s="35">
        <v>95</v>
      </c>
      <c r="C98" s="35">
        <f>50</f>
        <v>50</v>
      </c>
      <c r="D98" s="35">
        <v>60</v>
      </c>
      <c r="E98" s="35">
        <f t="shared" si="4"/>
        <v>0.83333333333333337</v>
      </c>
      <c r="F98" s="35">
        <f t="shared" si="5"/>
        <v>3.2048694927868282E-7</v>
      </c>
      <c r="G98" s="35">
        <f t="shared" si="3"/>
        <v>6.8296350675118239E-9</v>
      </c>
      <c r="H98" s="35">
        <v>91</v>
      </c>
    </row>
    <row r="99" spans="2:8" x14ac:dyDescent="0.3">
      <c r="B99" s="35">
        <v>96</v>
      </c>
      <c r="C99" s="35">
        <f>50</f>
        <v>50</v>
      </c>
      <c r="D99" s="35">
        <v>60</v>
      </c>
      <c r="E99" s="35">
        <f t="shared" si="4"/>
        <v>0.83333333333333337</v>
      </c>
      <c r="F99" s="35">
        <f t="shared" si="5"/>
        <v>2.6707245773223567E-7</v>
      </c>
      <c r="G99" s="35">
        <f t="shared" si="3"/>
        <v>5.6913625562598531E-9</v>
      </c>
      <c r="H99" s="35">
        <v>92</v>
      </c>
    </row>
    <row r="100" spans="2:8" x14ac:dyDescent="0.3">
      <c r="B100" s="35">
        <v>97</v>
      </c>
      <c r="C100" s="35">
        <f>50</f>
        <v>50</v>
      </c>
      <c r="D100" s="35">
        <v>60</v>
      </c>
      <c r="E100" s="35">
        <f t="shared" si="4"/>
        <v>0.83333333333333337</v>
      </c>
      <c r="F100" s="35">
        <f t="shared" si="5"/>
        <v>2.2256038144352973E-7</v>
      </c>
      <c r="G100" s="35">
        <f t="shared" si="3"/>
        <v>4.7428021302165443E-9</v>
      </c>
      <c r="H100" s="35">
        <v>93</v>
      </c>
    </row>
    <row r="101" spans="2:8" x14ac:dyDescent="0.3">
      <c r="B101" s="35">
        <v>98</v>
      </c>
      <c r="C101" s="35">
        <f>50</f>
        <v>50</v>
      </c>
      <c r="D101" s="35">
        <v>60</v>
      </c>
      <c r="E101" s="35">
        <f t="shared" si="4"/>
        <v>0.83333333333333337</v>
      </c>
      <c r="F101" s="35">
        <f t="shared" si="5"/>
        <v>1.8546698453627477E-7</v>
      </c>
      <c r="G101" s="35">
        <f t="shared" si="3"/>
        <v>3.9523351085137868E-9</v>
      </c>
      <c r="H101" s="35">
        <v>94</v>
      </c>
    </row>
    <row r="102" spans="2:8" x14ac:dyDescent="0.3">
      <c r="B102" s="35">
        <v>99</v>
      </c>
      <c r="C102" s="35">
        <f>50</f>
        <v>50</v>
      </c>
      <c r="D102" s="35">
        <v>60</v>
      </c>
      <c r="E102" s="35">
        <f t="shared" si="4"/>
        <v>0.83333333333333337</v>
      </c>
      <c r="F102" s="35">
        <f t="shared" si="5"/>
        <v>1.5455582044689565E-7</v>
      </c>
      <c r="G102" s="35">
        <f t="shared" si="3"/>
        <v>3.293612590428156E-9</v>
      </c>
      <c r="H102" s="35">
        <v>95</v>
      </c>
    </row>
    <row r="103" spans="2:8" x14ac:dyDescent="0.3">
      <c r="B103" s="35">
        <v>100</v>
      </c>
      <c r="C103" s="35">
        <f>50</f>
        <v>50</v>
      </c>
      <c r="D103" s="35">
        <v>60</v>
      </c>
      <c r="E103" s="35">
        <f t="shared" si="4"/>
        <v>0.83333333333333337</v>
      </c>
      <c r="F103" s="35">
        <f t="shared" si="5"/>
        <v>1.2879651703907972E-7</v>
      </c>
      <c r="G103" s="35">
        <f t="shared" si="3"/>
        <v>2.7446771586901304E-9</v>
      </c>
      <c r="H103" s="35">
        <v>96</v>
      </c>
    </row>
    <row r="104" spans="2:8" x14ac:dyDescent="0.3">
      <c r="B104" s="35">
        <v>101</v>
      </c>
      <c r="C104" s="35">
        <f>50</f>
        <v>50</v>
      </c>
      <c r="D104" s="35">
        <v>60</v>
      </c>
      <c r="E104" s="35">
        <f t="shared" si="4"/>
        <v>0.83333333333333337</v>
      </c>
      <c r="F104" s="35">
        <f t="shared" si="5"/>
        <v>1.0733043086589978E-7</v>
      </c>
      <c r="G104" s="35">
        <f t="shared" si="3"/>
        <v>2.2872309655751087E-9</v>
      </c>
      <c r="H104" s="35">
        <v>97</v>
      </c>
    </row>
    <row r="105" spans="2:8" x14ac:dyDescent="0.3">
      <c r="B105" s="35">
        <v>102</v>
      </c>
      <c r="C105" s="35">
        <f>50</f>
        <v>50</v>
      </c>
      <c r="D105" s="35">
        <v>60</v>
      </c>
      <c r="E105" s="35">
        <f t="shared" si="4"/>
        <v>0.83333333333333337</v>
      </c>
      <c r="F105" s="35">
        <f t="shared" si="5"/>
        <v>8.9442025721583158E-8</v>
      </c>
      <c r="G105" s="35">
        <f t="shared" si="3"/>
        <v>1.9060258046459242E-9</v>
      </c>
      <c r="H105" s="35">
        <v>98</v>
      </c>
    </row>
    <row r="106" spans="2:8" x14ac:dyDescent="0.3">
      <c r="B106" s="35">
        <v>103</v>
      </c>
      <c r="C106" s="35">
        <f>50</f>
        <v>50</v>
      </c>
      <c r="D106" s="35">
        <v>60</v>
      </c>
      <c r="E106" s="35">
        <f t="shared" si="4"/>
        <v>0.83333333333333337</v>
      </c>
      <c r="F106" s="35">
        <f t="shared" si="5"/>
        <v>7.4535021434652636E-8</v>
      </c>
      <c r="G106" s="35">
        <f t="shared" si="3"/>
        <v>1.5883548372049369E-9</v>
      </c>
      <c r="H106" s="35">
        <v>99</v>
      </c>
    </row>
    <row r="107" spans="2:8" x14ac:dyDescent="0.3">
      <c r="B107" s="35">
        <v>104</v>
      </c>
      <c r="C107" s="35">
        <f>50</f>
        <v>50</v>
      </c>
      <c r="D107" s="35">
        <v>60</v>
      </c>
      <c r="E107" s="35">
        <f t="shared" si="4"/>
        <v>0.83333333333333337</v>
      </c>
      <c r="F107" s="35">
        <f t="shared" si="5"/>
        <v>6.2112517862210537E-8</v>
      </c>
      <c r="G107" s="35">
        <f t="shared" si="3"/>
        <v>1.3236290310041143E-9</v>
      </c>
      <c r="H107" s="35">
        <v>100</v>
      </c>
    </row>
    <row r="108" spans="2:8" x14ac:dyDescent="0.3">
      <c r="B108" s="35">
        <v>105</v>
      </c>
      <c r="C108" s="35">
        <f>50</f>
        <v>50</v>
      </c>
      <c r="D108" s="35">
        <v>60</v>
      </c>
      <c r="E108" s="35">
        <f t="shared" si="4"/>
        <v>0.83333333333333337</v>
      </c>
      <c r="F108" s="35">
        <f t="shared" si="5"/>
        <v>5.1760431551842114E-8</v>
      </c>
      <c r="G108" s="35">
        <f t="shared" si="3"/>
        <v>1.1030241925034285E-9</v>
      </c>
      <c r="H108" s="35">
        <v>101</v>
      </c>
    </row>
    <row r="109" spans="2:8" x14ac:dyDescent="0.3">
      <c r="B109" s="35">
        <v>106</v>
      </c>
      <c r="C109" s="35">
        <f>50</f>
        <v>50</v>
      </c>
      <c r="D109" s="35">
        <v>60</v>
      </c>
      <c r="E109" s="35">
        <f t="shared" si="4"/>
        <v>0.83333333333333337</v>
      </c>
      <c r="F109" s="35">
        <f t="shared" si="5"/>
        <v>4.3133692959868432E-8</v>
      </c>
      <c r="G109" s="35">
        <f t="shared" si="3"/>
        <v>9.1918682708619048E-10</v>
      </c>
      <c r="H109" s="35">
        <v>102</v>
      </c>
    </row>
    <row r="110" spans="2:8" x14ac:dyDescent="0.3">
      <c r="B110" s="35">
        <v>107</v>
      </c>
      <c r="C110" s="35">
        <f>50</f>
        <v>50</v>
      </c>
      <c r="D110" s="35">
        <v>60</v>
      </c>
      <c r="E110" s="35">
        <f t="shared" si="4"/>
        <v>0.83333333333333337</v>
      </c>
      <c r="F110" s="35">
        <f t="shared" si="5"/>
        <v>3.5944744133223697E-8</v>
      </c>
      <c r="G110" s="35">
        <f t="shared" si="3"/>
        <v>7.6598902257182554E-10</v>
      </c>
      <c r="H110" s="35">
        <v>103</v>
      </c>
    </row>
    <row r="111" spans="2:8" x14ac:dyDescent="0.3">
      <c r="B111" s="35">
        <v>108</v>
      </c>
      <c r="C111" s="35">
        <f>50</f>
        <v>50</v>
      </c>
      <c r="D111" s="35">
        <v>60</v>
      </c>
      <c r="E111" s="35">
        <f t="shared" si="4"/>
        <v>0.83333333333333337</v>
      </c>
      <c r="F111" s="35">
        <f t="shared" si="5"/>
        <v>2.995395344435308E-8</v>
      </c>
      <c r="G111" s="35">
        <f t="shared" si="3"/>
        <v>6.3832418547652123E-10</v>
      </c>
      <c r="H111" s="35">
        <v>104</v>
      </c>
    </row>
    <row r="112" spans="2:8" x14ac:dyDescent="0.3">
      <c r="B112" s="35">
        <v>109</v>
      </c>
      <c r="C112" s="35">
        <f>50</f>
        <v>50</v>
      </c>
      <c r="D112" s="35">
        <v>60</v>
      </c>
      <c r="E112" s="35">
        <f t="shared" si="4"/>
        <v>0.83333333333333337</v>
      </c>
      <c r="F112" s="35">
        <f t="shared" si="5"/>
        <v>2.4961627870294235E-8</v>
      </c>
      <c r="G112" s="35">
        <f t="shared" si="3"/>
        <v>5.3193682123043439E-10</v>
      </c>
      <c r="H112" s="35">
        <v>105</v>
      </c>
    </row>
    <row r="113" spans="2:8" x14ac:dyDescent="0.3">
      <c r="B113" s="35">
        <v>110</v>
      </c>
      <c r="C113" s="35">
        <f>50</f>
        <v>50</v>
      </c>
      <c r="D113" s="35">
        <v>60</v>
      </c>
      <c r="E113" s="35">
        <f t="shared" si="4"/>
        <v>0.83333333333333337</v>
      </c>
      <c r="F113" s="35">
        <f t="shared" si="5"/>
        <v>2.080135655857853E-8</v>
      </c>
      <c r="G113" s="35">
        <f t="shared" si="3"/>
        <v>4.4328068435869534E-10</v>
      </c>
      <c r="H113" s="35">
        <v>106</v>
      </c>
    </row>
    <row r="114" spans="2:8" x14ac:dyDescent="0.3">
      <c r="B114" s="35">
        <v>111</v>
      </c>
      <c r="C114" s="35">
        <f>50</f>
        <v>50</v>
      </c>
      <c r="D114" s="35">
        <v>60</v>
      </c>
      <c r="E114" s="35">
        <f t="shared" si="4"/>
        <v>0.83333333333333337</v>
      </c>
      <c r="F114" s="35">
        <f t="shared" si="5"/>
        <v>1.7334463798815441E-8</v>
      </c>
      <c r="G114" s="35">
        <f t="shared" si="3"/>
        <v>3.6940057029891277E-10</v>
      </c>
      <c r="H114" s="35">
        <v>107</v>
      </c>
    </row>
    <row r="115" spans="2:8" x14ac:dyDescent="0.3">
      <c r="B115" s="35">
        <v>112</v>
      </c>
      <c r="C115" s="35">
        <f>50</f>
        <v>50</v>
      </c>
      <c r="D115" s="35">
        <v>60</v>
      </c>
      <c r="E115" s="35">
        <f t="shared" si="4"/>
        <v>0.83333333333333337</v>
      </c>
      <c r="F115" s="35">
        <f t="shared" si="5"/>
        <v>1.4445386499012868E-8</v>
      </c>
      <c r="G115" s="35">
        <f t="shared" si="3"/>
        <v>3.0783380858242732E-10</v>
      </c>
      <c r="H115" s="35">
        <v>108</v>
      </c>
    </row>
    <row r="116" spans="2:8" x14ac:dyDescent="0.3">
      <c r="B116" s="35">
        <v>113</v>
      </c>
      <c r="C116" s="35">
        <f>50</f>
        <v>50</v>
      </c>
      <c r="D116" s="35">
        <v>60</v>
      </c>
      <c r="E116" s="35">
        <f t="shared" si="4"/>
        <v>0.83333333333333337</v>
      </c>
      <c r="F116" s="35">
        <f t="shared" si="5"/>
        <v>1.2037822082510723E-8</v>
      </c>
      <c r="G116" s="35">
        <f t="shared" si="3"/>
        <v>2.5652817381868944E-10</v>
      </c>
      <c r="H116" s="35">
        <v>109</v>
      </c>
    </row>
    <row r="117" spans="2:8" x14ac:dyDescent="0.3">
      <c r="B117" s="35">
        <v>114</v>
      </c>
      <c r="C117" s="35">
        <f>50</f>
        <v>50</v>
      </c>
      <c r="D117" s="35">
        <v>60</v>
      </c>
      <c r="E117" s="35">
        <f t="shared" si="4"/>
        <v>0.83333333333333337</v>
      </c>
      <c r="F117" s="35">
        <f t="shared" si="5"/>
        <v>1.0031518402092269E-8</v>
      </c>
      <c r="G117" s="35">
        <f t="shared" si="3"/>
        <v>2.1377347818224121E-10</v>
      </c>
      <c r="H117" s="35">
        <v>110</v>
      </c>
    </row>
    <row r="118" spans="2:8" x14ac:dyDescent="0.3">
      <c r="B118" s="35">
        <v>115</v>
      </c>
      <c r="C118" s="35">
        <f>50</f>
        <v>50</v>
      </c>
      <c r="D118" s="35">
        <v>60</v>
      </c>
      <c r="E118" s="35">
        <f t="shared" si="4"/>
        <v>0.83333333333333337</v>
      </c>
      <c r="F118" s="35">
        <f t="shared" si="5"/>
        <v>8.3595986684102251E-9</v>
      </c>
      <c r="G118" s="35">
        <f t="shared" si="3"/>
        <v>1.7814456515186768E-10</v>
      </c>
      <c r="H118" s="35">
        <v>111</v>
      </c>
    </row>
    <row r="119" spans="2:8" x14ac:dyDescent="0.3">
      <c r="B119" s="35">
        <v>116</v>
      </c>
      <c r="C119" s="35">
        <f>50</f>
        <v>50</v>
      </c>
      <c r="D119" s="35">
        <v>60</v>
      </c>
      <c r="E119" s="35">
        <f t="shared" si="4"/>
        <v>0.83333333333333337</v>
      </c>
      <c r="F119" s="35">
        <f t="shared" si="5"/>
        <v>6.9663322236751881E-9</v>
      </c>
      <c r="G119" s="35">
        <f t="shared" si="3"/>
        <v>1.4845380429322308E-10</v>
      </c>
      <c r="H119" s="35">
        <v>112</v>
      </c>
    </row>
    <row r="120" spans="2:8" x14ac:dyDescent="0.3">
      <c r="B120" s="35">
        <v>117</v>
      </c>
      <c r="C120" s="35">
        <f>50</f>
        <v>50</v>
      </c>
      <c r="D120" s="35">
        <v>60</v>
      </c>
      <c r="E120" s="35">
        <f t="shared" si="4"/>
        <v>0.83333333333333337</v>
      </c>
      <c r="F120" s="35">
        <f t="shared" si="5"/>
        <v>5.8052768530626572E-9</v>
      </c>
      <c r="G120" s="35">
        <f t="shared" si="3"/>
        <v>1.2371150357768591E-10</v>
      </c>
      <c r="H120" s="35">
        <v>113</v>
      </c>
    </row>
    <row r="121" spans="2:8" x14ac:dyDescent="0.3">
      <c r="B121" s="35">
        <v>118</v>
      </c>
      <c r="C121" s="35">
        <f>50</f>
        <v>50</v>
      </c>
      <c r="D121" s="35">
        <v>60</v>
      </c>
      <c r="E121" s="35">
        <f t="shared" si="4"/>
        <v>0.83333333333333337</v>
      </c>
      <c r="F121" s="35">
        <f t="shared" si="5"/>
        <v>4.8377307108855482E-9</v>
      </c>
      <c r="G121" s="35">
        <f t="shared" si="3"/>
        <v>1.030929196480716E-10</v>
      </c>
      <c r="H121" s="35">
        <v>114</v>
      </c>
    </row>
    <row r="122" spans="2:8" x14ac:dyDescent="0.3">
      <c r="B122" s="35">
        <v>119</v>
      </c>
      <c r="C122" s="35">
        <f>50</f>
        <v>50</v>
      </c>
      <c r="D122" s="35">
        <v>60</v>
      </c>
      <c r="E122" s="35">
        <f t="shared" si="4"/>
        <v>0.83333333333333337</v>
      </c>
      <c r="F122" s="35">
        <f t="shared" si="5"/>
        <v>4.0314422590712904E-9</v>
      </c>
      <c r="G122" s="35">
        <f t="shared" si="3"/>
        <v>8.5910766373393006E-11</v>
      </c>
      <c r="H122" s="35">
        <v>115</v>
      </c>
    </row>
    <row r="123" spans="2:8" x14ac:dyDescent="0.3">
      <c r="B123" s="35">
        <v>120</v>
      </c>
      <c r="C123" s="35">
        <f>50</f>
        <v>50</v>
      </c>
      <c r="D123" s="35">
        <v>60</v>
      </c>
      <c r="E123" s="35">
        <f t="shared" si="4"/>
        <v>0.83333333333333337</v>
      </c>
      <c r="F123" s="35">
        <f t="shared" si="5"/>
        <v>3.3595352158927422E-9</v>
      </c>
      <c r="G123" s="35">
        <f t="shared" si="3"/>
        <v>7.1592305311160842E-11</v>
      </c>
      <c r="H123" s="35">
        <v>116</v>
      </c>
    </row>
    <row r="124" spans="2:8" x14ac:dyDescent="0.3">
      <c r="B124" s="35">
        <v>121</v>
      </c>
      <c r="C124" s="35">
        <f>50</f>
        <v>50</v>
      </c>
      <c r="D124" s="35">
        <v>60</v>
      </c>
      <c r="E124" s="35">
        <f t="shared" si="4"/>
        <v>0.83333333333333337</v>
      </c>
      <c r="F124" s="35">
        <f t="shared" si="5"/>
        <v>2.7996126799106185E-9</v>
      </c>
      <c r="G124" s="35">
        <f t="shared" si="3"/>
        <v>5.9660254425967366E-11</v>
      </c>
      <c r="H124" s="35">
        <v>117</v>
      </c>
    </row>
    <row r="125" spans="2:8" x14ac:dyDescent="0.3">
      <c r="B125" s="35">
        <v>122</v>
      </c>
      <c r="C125" s="35">
        <f>50</f>
        <v>50</v>
      </c>
      <c r="D125" s="35">
        <v>60</v>
      </c>
      <c r="E125" s="35">
        <f t="shared" si="4"/>
        <v>0.83333333333333337</v>
      </c>
      <c r="F125" s="35">
        <f t="shared" si="5"/>
        <v>2.3330105665921824E-9</v>
      </c>
      <c r="G125" s="35">
        <f t="shared" si="3"/>
        <v>4.9716878688306149E-11</v>
      </c>
      <c r="H125" s="35">
        <v>118</v>
      </c>
    </row>
    <row r="126" spans="2:8" x14ac:dyDescent="0.3">
      <c r="B126" s="35">
        <v>123</v>
      </c>
      <c r="C126" s="35">
        <f>50</f>
        <v>50</v>
      </c>
      <c r="D126" s="35">
        <v>60</v>
      </c>
      <c r="E126" s="35">
        <f t="shared" si="4"/>
        <v>0.83333333333333337</v>
      </c>
      <c r="F126" s="35">
        <f t="shared" si="5"/>
        <v>1.9441754721601521E-9</v>
      </c>
      <c r="G126" s="35">
        <f t="shared" si="3"/>
        <v>4.1430732240255121E-11</v>
      </c>
      <c r="H126" s="35">
        <v>119</v>
      </c>
    </row>
    <row r="127" spans="2:8" x14ac:dyDescent="0.3">
      <c r="B127" s="35">
        <v>124</v>
      </c>
      <c r="C127" s="35">
        <f>50</f>
        <v>50</v>
      </c>
      <c r="D127" s="35">
        <v>60</v>
      </c>
      <c r="E127" s="35">
        <f t="shared" si="4"/>
        <v>0.83333333333333337</v>
      </c>
      <c r="F127" s="35">
        <f t="shared" si="5"/>
        <v>1.6201462268001269E-9</v>
      </c>
      <c r="G127" s="35">
        <f t="shared" si="3"/>
        <v>3.4525610200212606E-11</v>
      </c>
      <c r="H127" s="35">
        <v>120</v>
      </c>
    </row>
    <row r="128" spans="2:8" x14ac:dyDescent="0.3">
      <c r="B128" s="35">
        <v>125</v>
      </c>
      <c r="C128" s="35">
        <f>50</f>
        <v>50</v>
      </c>
      <c r="D128" s="35">
        <v>60</v>
      </c>
      <c r="E128" s="35">
        <f t="shared" si="4"/>
        <v>0.83333333333333337</v>
      </c>
      <c r="F128" s="35">
        <f t="shared" si="5"/>
        <v>1.3501218556667725E-9</v>
      </c>
      <c r="G128" s="35">
        <f t="shared" si="3"/>
        <v>2.8771341833510509E-11</v>
      </c>
      <c r="H128" s="35">
        <v>121</v>
      </c>
    </row>
    <row r="129" spans="2:8" x14ac:dyDescent="0.3">
      <c r="B129" s="35">
        <v>126</v>
      </c>
      <c r="C129" s="35">
        <f>50</f>
        <v>50</v>
      </c>
      <c r="D129" s="35">
        <v>60</v>
      </c>
      <c r="E129" s="35">
        <f t="shared" si="4"/>
        <v>0.83333333333333337</v>
      </c>
      <c r="F129" s="35">
        <f t="shared" si="5"/>
        <v>1.1251015463889772E-9</v>
      </c>
      <c r="G129" s="35">
        <f t="shared" si="3"/>
        <v>2.3976118194592093E-11</v>
      </c>
      <c r="H129" s="35">
        <v>122</v>
      </c>
    </row>
    <row r="130" spans="2:8" x14ac:dyDescent="0.3">
      <c r="B130" s="35">
        <v>127</v>
      </c>
      <c r="C130" s="35">
        <f>50</f>
        <v>50</v>
      </c>
      <c r="D130" s="35">
        <v>60</v>
      </c>
      <c r="E130" s="35">
        <f t="shared" si="4"/>
        <v>0.83333333333333337</v>
      </c>
      <c r="F130" s="35">
        <f t="shared" si="5"/>
        <v>9.3758462199081434E-10</v>
      </c>
      <c r="G130" s="35">
        <f t="shared" si="3"/>
        <v>1.9980098495493411E-11</v>
      </c>
      <c r="H130" s="35">
        <v>123</v>
      </c>
    </row>
    <row r="131" spans="2:8" x14ac:dyDescent="0.3">
      <c r="B131" s="35">
        <v>128</v>
      </c>
      <c r="C131" s="35">
        <f>50</f>
        <v>50</v>
      </c>
      <c r="D131" s="35">
        <v>60</v>
      </c>
      <c r="E131" s="35">
        <f t="shared" si="4"/>
        <v>0.83333333333333337</v>
      </c>
      <c r="F131" s="35">
        <f t="shared" si="5"/>
        <v>7.8132051832567869E-10</v>
      </c>
      <c r="G131" s="35">
        <f t="shared" si="3"/>
        <v>1.6650082079577842E-11</v>
      </c>
      <c r="H131" s="35">
        <v>124</v>
      </c>
    </row>
    <row r="132" spans="2:8" x14ac:dyDescent="0.3">
      <c r="B132" s="35">
        <v>129</v>
      </c>
      <c r="C132" s="35">
        <f>50</f>
        <v>50</v>
      </c>
      <c r="D132" s="35">
        <v>60</v>
      </c>
      <c r="E132" s="35">
        <f t="shared" si="4"/>
        <v>0.83333333333333337</v>
      </c>
      <c r="F132" s="35">
        <f t="shared" si="5"/>
        <v>6.5110043193806557E-10</v>
      </c>
      <c r="G132" s="35">
        <f t="shared" ref="G132:G153" si="6">F132/$F$154</f>
        <v>1.3875068399648202E-11</v>
      </c>
      <c r="H132" s="35">
        <v>125</v>
      </c>
    </row>
    <row r="133" spans="2:8" x14ac:dyDescent="0.3">
      <c r="B133" s="35">
        <v>130</v>
      </c>
      <c r="C133" s="35">
        <f>50</f>
        <v>50</v>
      </c>
      <c r="D133" s="35">
        <v>60</v>
      </c>
      <c r="E133" s="35">
        <f t="shared" ref="E133:E153" si="7">C132/D133</f>
        <v>0.83333333333333337</v>
      </c>
      <c r="F133" s="35">
        <f t="shared" ref="F133:F153" si="8">E133*F132</f>
        <v>5.4258369328172131E-10</v>
      </c>
      <c r="G133" s="35">
        <f t="shared" si="6"/>
        <v>1.1562556999706835E-11</v>
      </c>
      <c r="H133" s="35">
        <v>126</v>
      </c>
    </row>
    <row r="134" spans="2:8" x14ac:dyDescent="0.3">
      <c r="B134" s="35">
        <v>131</v>
      </c>
      <c r="C134" s="35">
        <f>50</f>
        <v>50</v>
      </c>
      <c r="D134" s="35">
        <v>60</v>
      </c>
      <c r="E134" s="35">
        <f t="shared" si="7"/>
        <v>0.83333333333333337</v>
      </c>
      <c r="F134" s="35">
        <f t="shared" si="8"/>
        <v>4.5215307773476776E-10</v>
      </c>
      <c r="G134" s="35">
        <f t="shared" si="6"/>
        <v>9.635464166422363E-12</v>
      </c>
      <c r="H134" s="35">
        <v>127</v>
      </c>
    </row>
    <row r="135" spans="2:8" x14ac:dyDescent="0.3">
      <c r="B135" s="35">
        <v>132</v>
      </c>
      <c r="C135" s="35">
        <f>50</f>
        <v>50</v>
      </c>
      <c r="D135" s="35">
        <v>60</v>
      </c>
      <c r="E135" s="35">
        <f t="shared" si="7"/>
        <v>0.83333333333333337</v>
      </c>
      <c r="F135" s="35">
        <f t="shared" si="8"/>
        <v>3.767942314456398E-10</v>
      </c>
      <c r="G135" s="35">
        <f t="shared" si="6"/>
        <v>8.0295534720186361E-12</v>
      </c>
      <c r="H135" s="35">
        <v>128</v>
      </c>
    </row>
    <row r="136" spans="2:8" x14ac:dyDescent="0.3">
      <c r="B136" s="35">
        <v>133</v>
      </c>
      <c r="C136" s="35">
        <f>50</f>
        <v>50</v>
      </c>
      <c r="D136" s="35">
        <v>60</v>
      </c>
      <c r="E136" s="35">
        <f t="shared" si="7"/>
        <v>0.83333333333333337</v>
      </c>
      <c r="F136" s="35">
        <f t="shared" si="8"/>
        <v>3.139951928713665E-10</v>
      </c>
      <c r="G136" s="35">
        <f t="shared" si="6"/>
        <v>6.6912945600155296E-12</v>
      </c>
      <c r="H136" s="35">
        <v>129</v>
      </c>
    </row>
    <row r="137" spans="2:8" x14ac:dyDescent="0.3">
      <c r="B137" s="35">
        <v>134</v>
      </c>
      <c r="C137" s="35">
        <f>50</f>
        <v>50</v>
      </c>
      <c r="D137" s="35">
        <v>60</v>
      </c>
      <c r="E137" s="35">
        <f t="shared" si="7"/>
        <v>0.83333333333333337</v>
      </c>
      <c r="F137" s="35">
        <f t="shared" si="8"/>
        <v>2.6166266072613876E-10</v>
      </c>
      <c r="G137" s="35">
        <f t="shared" si="6"/>
        <v>5.5760788000129416E-12</v>
      </c>
      <c r="H137" s="35">
        <v>130</v>
      </c>
    </row>
    <row r="138" spans="2:8" x14ac:dyDescent="0.3">
      <c r="B138" s="35">
        <v>135</v>
      </c>
      <c r="C138" s="35">
        <f>50</f>
        <v>50</v>
      </c>
      <c r="D138" s="35">
        <v>60</v>
      </c>
      <c r="E138" s="35">
        <f t="shared" si="7"/>
        <v>0.83333333333333337</v>
      </c>
      <c r="F138" s="35">
        <f t="shared" si="8"/>
        <v>2.1805221727178231E-10</v>
      </c>
      <c r="G138" s="35">
        <f t="shared" si="6"/>
        <v>4.6467323333441187E-12</v>
      </c>
      <c r="H138" s="35">
        <v>131</v>
      </c>
    </row>
    <row r="139" spans="2:8" x14ac:dyDescent="0.3">
      <c r="B139" s="35">
        <v>136</v>
      </c>
      <c r="C139" s="35">
        <f>50</f>
        <v>50</v>
      </c>
      <c r="D139" s="35">
        <v>60</v>
      </c>
      <c r="E139" s="35">
        <f t="shared" si="7"/>
        <v>0.83333333333333337</v>
      </c>
      <c r="F139" s="35">
        <f t="shared" si="8"/>
        <v>1.8171018105981861E-10</v>
      </c>
      <c r="G139" s="35">
        <f t="shared" si="6"/>
        <v>3.8722769444534321E-12</v>
      </c>
      <c r="H139" s="35">
        <v>132</v>
      </c>
    </row>
    <row r="140" spans="2:8" x14ac:dyDescent="0.3">
      <c r="B140" s="35">
        <v>137</v>
      </c>
      <c r="C140" s="35">
        <f>50</f>
        <v>50</v>
      </c>
      <c r="D140" s="35">
        <v>60</v>
      </c>
      <c r="E140" s="35">
        <f t="shared" si="7"/>
        <v>0.83333333333333337</v>
      </c>
      <c r="F140" s="35">
        <f t="shared" si="8"/>
        <v>1.5142515088318218E-10</v>
      </c>
      <c r="G140" s="35">
        <f t="shared" si="6"/>
        <v>3.2268974537111939E-12</v>
      </c>
      <c r="H140" s="35">
        <v>133</v>
      </c>
    </row>
    <row r="141" spans="2:8" x14ac:dyDescent="0.3">
      <c r="B141" s="35">
        <v>138</v>
      </c>
      <c r="C141" s="35">
        <f>50</f>
        <v>50</v>
      </c>
      <c r="D141" s="35">
        <v>60</v>
      </c>
      <c r="E141" s="35">
        <f t="shared" si="7"/>
        <v>0.83333333333333337</v>
      </c>
      <c r="F141" s="35">
        <f t="shared" si="8"/>
        <v>1.2618762573598516E-10</v>
      </c>
      <c r="G141" s="35">
        <f t="shared" si="6"/>
        <v>2.6890812114259952E-12</v>
      </c>
      <c r="H141" s="35">
        <v>134</v>
      </c>
    </row>
    <row r="142" spans="2:8" x14ac:dyDescent="0.3">
      <c r="B142" s="35">
        <v>139</v>
      </c>
      <c r="C142" s="35">
        <f>50</f>
        <v>50</v>
      </c>
      <c r="D142" s="35">
        <v>60</v>
      </c>
      <c r="E142" s="35">
        <f t="shared" si="7"/>
        <v>0.83333333333333337</v>
      </c>
      <c r="F142" s="35">
        <f t="shared" si="8"/>
        <v>1.0515635477998764E-10</v>
      </c>
      <c r="G142" s="35">
        <f t="shared" si="6"/>
        <v>2.2409010095216627E-12</v>
      </c>
      <c r="H142" s="35">
        <v>135</v>
      </c>
    </row>
    <row r="143" spans="2:8" x14ac:dyDescent="0.3">
      <c r="B143" s="35">
        <v>140</v>
      </c>
      <c r="C143" s="35">
        <f>50</f>
        <v>50</v>
      </c>
      <c r="D143" s="35">
        <v>60</v>
      </c>
      <c r="E143" s="35">
        <f t="shared" si="7"/>
        <v>0.83333333333333337</v>
      </c>
      <c r="F143" s="35">
        <f t="shared" si="8"/>
        <v>8.7630295649989705E-11</v>
      </c>
      <c r="G143" s="35">
        <f t="shared" si="6"/>
        <v>1.867417507934719E-12</v>
      </c>
      <c r="H143" s="35">
        <v>136</v>
      </c>
    </row>
    <row r="144" spans="2:8" x14ac:dyDescent="0.3">
      <c r="B144" s="35">
        <v>141</v>
      </c>
      <c r="C144" s="35">
        <f>50</f>
        <v>50</v>
      </c>
      <c r="D144" s="35">
        <v>60</v>
      </c>
      <c r="E144" s="35">
        <f t="shared" si="7"/>
        <v>0.83333333333333337</v>
      </c>
      <c r="F144" s="35">
        <f t="shared" si="8"/>
        <v>7.3025246374991423E-11</v>
      </c>
      <c r="G144" s="35">
        <f t="shared" si="6"/>
        <v>1.5561812566122658E-12</v>
      </c>
      <c r="H144" s="35">
        <v>137</v>
      </c>
    </row>
    <row r="145" spans="2:8" x14ac:dyDescent="0.3">
      <c r="B145" s="35">
        <v>142</v>
      </c>
      <c r="C145" s="35">
        <f>50</f>
        <v>50</v>
      </c>
      <c r="D145" s="35">
        <v>60</v>
      </c>
      <c r="E145" s="35">
        <f t="shared" si="7"/>
        <v>0.83333333333333337</v>
      </c>
      <c r="F145" s="35">
        <f t="shared" si="8"/>
        <v>6.0854371979159526E-11</v>
      </c>
      <c r="G145" s="35">
        <f t="shared" si="6"/>
        <v>1.296817713843555E-12</v>
      </c>
      <c r="H145" s="35">
        <v>138</v>
      </c>
    </row>
    <row r="146" spans="2:8" x14ac:dyDescent="0.3">
      <c r="B146" s="35">
        <v>143</v>
      </c>
      <c r="C146" s="35">
        <f>50</f>
        <v>50</v>
      </c>
      <c r="D146" s="35">
        <v>60</v>
      </c>
      <c r="E146" s="35">
        <f t="shared" si="7"/>
        <v>0.83333333333333337</v>
      </c>
      <c r="F146" s="35">
        <f t="shared" si="8"/>
        <v>5.0711976649299605E-11</v>
      </c>
      <c r="G146" s="35">
        <f t="shared" si="6"/>
        <v>1.0806814282029625E-12</v>
      </c>
      <c r="H146" s="35">
        <v>139</v>
      </c>
    </row>
    <row r="147" spans="2:8" x14ac:dyDescent="0.3">
      <c r="B147" s="35">
        <v>144</v>
      </c>
      <c r="C147" s="35">
        <f>50</f>
        <v>50</v>
      </c>
      <c r="D147" s="35">
        <v>60</v>
      </c>
      <c r="E147" s="35">
        <f t="shared" si="7"/>
        <v>0.83333333333333337</v>
      </c>
      <c r="F147" s="35">
        <f t="shared" si="8"/>
        <v>4.2259980541083007E-11</v>
      </c>
      <c r="G147" s="35">
        <f t="shared" si="6"/>
        <v>9.0056785683580214E-13</v>
      </c>
      <c r="H147" s="35">
        <v>140</v>
      </c>
    </row>
    <row r="148" spans="2:8" x14ac:dyDescent="0.3">
      <c r="B148" s="35">
        <v>145</v>
      </c>
      <c r="C148" s="35">
        <f>50</f>
        <v>50</v>
      </c>
      <c r="D148" s="35">
        <v>60</v>
      </c>
      <c r="E148" s="35">
        <f t="shared" si="7"/>
        <v>0.83333333333333337</v>
      </c>
      <c r="F148" s="35">
        <f t="shared" si="8"/>
        <v>3.5216650450902505E-11</v>
      </c>
      <c r="G148" s="35">
        <f t="shared" si="6"/>
        <v>7.5047321402983517E-13</v>
      </c>
      <c r="H148" s="35">
        <v>141</v>
      </c>
    </row>
    <row r="149" spans="2:8" x14ac:dyDescent="0.3">
      <c r="B149" s="35">
        <v>146</v>
      </c>
      <c r="C149" s="35">
        <f>50</f>
        <v>50</v>
      </c>
      <c r="D149" s="35">
        <v>60</v>
      </c>
      <c r="E149" s="35">
        <f t="shared" si="7"/>
        <v>0.83333333333333337</v>
      </c>
      <c r="F149" s="35">
        <f t="shared" si="8"/>
        <v>2.9347208709085424E-11</v>
      </c>
      <c r="G149" s="35">
        <f t="shared" si="6"/>
        <v>6.2539434502486264E-13</v>
      </c>
      <c r="H149" s="35">
        <v>142</v>
      </c>
    </row>
    <row r="150" spans="2:8" x14ac:dyDescent="0.3">
      <c r="B150" s="35">
        <v>147</v>
      </c>
      <c r="C150" s="35">
        <f>50</f>
        <v>50</v>
      </c>
      <c r="D150" s="35">
        <v>60</v>
      </c>
      <c r="E150" s="35">
        <f t="shared" si="7"/>
        <v>0.83333333333333337</v>
      </c>
      <c r="F150" s="35">
        <f t="shared" si="8"/>
        <v>2.4456007257571187E-11</v>
      </c>
      <c r="G150" s="35">
        <f t="shared" si="6"/>
        <v>5.2116195418738555E-13</v>
      </c>
      <c r="H150" s="35">
        <v>143</v>
      </c>
    </row>
    <row r="151" spans="2:8" x14ac:dyDescent="0.3">
      <c r="B151" s="35">
        <v>148</v>
      </c>
      <c r="C151" s="35">
        <f>50</f>
        <v>50</v>
      </c>
      <c r="D151" s="35">
        <v>60</v>
      </c>
      <c r="E151" s="35">
        <f t="shared" si="7"/>
        <v>0.83333333333333337</v>
      </c>
      <c r="F151" s="35">
        <f t="shared" si="8"/>
        <v>2.0380006047975989E-11</v>
      </c>
      <c r="G151" s="35">
        <f t="shared" si="6"/>
        <v>4.3430162848948798E-13</v>
      </c>
      <c r="H151" s="35">
        <v>144</v>
      </c>
    </row>
    <row r="152" spans="2:8" x14ac:dyDescent="0.3">
      <c r="B152" s="35">
        <v>149</v>
      </c>
      <c r="C152" s="35">
        <f>50</f>
        <v>50</v>
      </c>
      <c r="D152" s="35">
        <v>60</v>
      </c>
      <c r="E152" s="35">
        <f t="shared" si="7"/>
        <v>0.83333333333333337</v>
      </c>
      <c r="F152" s="35">
        <f t="shared" si="8"/>
        <v>1.6983338373313325E-11</v>
      </c>
      <c r="G152" s="35">
        <f t="shared" si="6"/>
        <v>3.6191802374123998E-13</v>
      </c>
      <c r="H152" s="35">
        <v>145</v>
      </c>
    </row>
    <row r="153" spans="2:8" x14ac:dyDescent="0.3">
      <c r="B153" s="35">
        <v>150</v>
      </c>
      <c r="D153" s="35">
        <v>60</v>
      </c>
      <c r="E153" s="35">
        <f t="shared" si="7"/>
        <v>0.83333333333333337</v>
      </c>
      <c r="F153" s="35">
        <f t="shared" si="8"/>
        <v>1.4152781977761105E-11</v>
      </c>
      <c r="G153" s="35">
        <f t="shared" si="6"/>
        <v>3.0159835311770003E-13</v>
      </c>
      <c r="H153" s="35">
        <v>146</v>
      </c>
    </row>
    <row r="154" spans="2:8" x14ac:dyDescent="0.3">
      <c r="F154" s="35">
        <f>SUM(F3:F153)</f>
        <v>46.925925925855182</v>
      </c>
      <c r="G154" s="35">
        <f>SUM(G3:G153)</f>
        <v>1.0000000000000007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EB5F-4613-46A1-A867-19CACA15EDFA}">
  <dimension ref="A1"/>
  <sheetViews>
    <sheetView workbookViewId="0">
      <selection activeCell="Q9" sqref="Q9"/>
    </sheetView>
  </sheetViews>
  <sheetFormatPr defaultColWidth="11.5546875" defaultRowHeight="14.4" x14ac:dyDescent="0.3"/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B11-B561-4FE3-ACBC-4F54E7214C84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606B-6B18-47D8-8EF9-B24EDE2A8B94}">
  <dimension ref="A1:K153"/>
  <sheetViews>
    <sheetView workbookViewId="0">
      <selection activeCell="J19" sqref="J19"/>
    </sheetView>
  </sheetViews>
  <sheetFormatPr defaultColWidth="11.5546875" defaultRowHeight="14.4" x14ac:dyDescent="0.3"/>
  <cols>
    <col min="1" max="3" width="11.5546875" style="35"/>
    <col min="4" max="4" width="16.6640625" style="35" bestFit="1" customWidth="1"/>
    <col min="5" max="5" width="11.5546875" style="35"/>
    <col min="6" max="6" width="14.33203125" style="35" bestFit="1" customWidth="1"/>
    <col min="7" max="11" width="11.5546875" style="35"/>
  </cols>
  <sheetData>
    <row r="1" spans="1:11" x14ac:dyDescent="0.3">
      <c r="A1" s="38" t="s">
        <v>41</v>
      </c>
      <c r="B1" s="38" t="s">
        <v>1</v>
      </c>
      <c r="C1" s="38" t="s">
        <v>42</v>
      </c>
      <c r="D1" s="38" t="s">
        <v>84</v>
      </c>
      <c r="E1" s="38" t="s">
        <v>44</v>
      </c>
      <c r="F1" s="38" t="s">
        <v>85</v>
      </c>
      <c r="G1" s="38" t="s">
        <v>86</v>
      </c>
    </row>
    <row r="2" spans="1:11" x14ac:dyDescent="0.3">
      <c r="A2" s="35">
        <v>0</v>
      </c>
      <c r="B2" s="35">
        <v>40</v>
      </c>
      <c r="C2" s="35">
        <v>0</v>
      </c>
      <c r="E2" s="35">
        <v>1</v>
      </c>
      <c r="F2" s="35">
        <f>E2/$E$153</f>
        <v>5.9866962305986711E-2</v>
      </c>
      <c r="G2" s="35">
        <v>0</v>
      </c>
      <c r="I2" s="35" t="s">
        <v>77</v>
      </c>
    </row>
    <row r="3" spans="1:11" x14ac:dyDescent="0.3">
      <c r="A3" s="35">
        <v>1</v>
      </c>
      <c r="B3" s="35">
        <v>40</v>
      </c>
      <c r="C3" s="35">
        <v>15</v>
      </c>
      <c r="D3" s="35">
        <f>B2/C3</f>
        <v>2.6666666666666665</v>
      </c>
      <c r="E3" s="35">
        <f>D3*E2</f>
        <v>2.6666666666666665</v>
      </c>
      <c r="F3" s="35">
        <f t="shared" ref="F3:F66" si="0">E3/$E$153</f>
        <v>0.15964523281596457</v>
      </c>
      <c r="G3" s="35">
        <v>0</v>
      </c>
      <c r="I3" s="35" t="s">
        <v>38</v>
      </c>
      <c r="J3" s="35">
        <f>F2</f>
        <v>5.9866962305986711E-2</v>
      </c>
    </row>
    <row r="4" spans="1:11" x14ac:dyDescent="0.3">
      <c r="A4" s="35">
        <v>2</v>
      </c>
      <c r="B4" s="35">
        <v>40</v>
      </c>
      <c r="C4" s="35">
        <v>30</v>
      </c>
      <c r="D4" s="35">
        <f t="shared" ref="D4:D67" si="1">B3/C4</f>
        <v>1.3333333333333333</v>
      </c>
      <c r="E4" s="35">
        <f t="shared" ref="E4:E67" si="2">D4*E3</f>
        <v>3.5555555555555554</v>
      </c>
      <c r="F4" s="35">
        <f t="shared" si="0"/>
        <v>0.21286031042128609</v>
      </c>
      <c r="G4" s="35">
        <v>0</v>
      </c>
      <c r="I4" s="35" t="s">
        <v>76</v>
      </c>
      <c r="J4" s="35">
        <f>SUMPRODUCT(A2:A152,F2:F152)</f>
        <v>3.4235033259423528</v>
      </c>
    </row>
    <row r="5" spans="1:11" x14ac:dyDescent="0.3">
      <c r="A5" s="35">
        <v>3</v>
      </c>
      <c r="B5" s="35">
        <v>40</v>
      </c>
      <c r="C5" s="35">
        <v>45</v>
      </c>
      <c r="D5" s="35">
        <f t="shared" si="1"/>
        <v>0.88888888888888884</v>
      </c>
      <c r="E5" s="35">
        <f t="shared" si="2"/>
        <v>3.1604938271604937</v>
      </c>
      <c r="F5" s="35">
        <f t="shared" si="0"/>
        <v>0.18920916481892097</v>
      </c>
      <c r="G5" s="35">
        <v>0</v>
      </c>
      <c r="I5" s="35" t="s">
        <v>78</v>
      </c>
      <c r="J5" s="35">
        <f>SUMPRODUCT(F2:F152,G2:G152)</f>
        <v>0.75683665927568367</v>
      </c>
    </row>
    <row r="6" spans="1:11" x14ac:dyDescent="0.3">
      <c r="A6" s="35">
        <v>4</v>
      </c>
      <c r="B6" s="35">
        <v>40</v>
      </c>
      <c r="C6" s="35">
        <v>60</v>
      </c>
      <c r="D6" s="35">
        <f t="shared" si="1"/>
        <v>0.66666666666666663</v>
      </c>
      <c r="E6" s="35">
        <f t="shared" si="2"/>
        <v>2.1069958847736623</v>
      </c>
      <c r="F6" s="35">
        <f t="shared" si="0"/>
        <v>0.12613944321261397</v>
      </c>
      <c r="G6" s="35">
        <v>0</v>
      </c>
      <c r="I6" s="35" t="s">
        <v>79</v>
      </c>
      <c r="J6" s="35">
        <f>J4-J5</f>
        <v>2.6666666666666692</v>
      </c>
    </row>
    <row r="7" spans="1:11" x14ac:dyDescent="0.3">
      <c r="A7" s="35">
        <v>5</v>
      </c>
      <c r="B7" s="35">
        <v>40</v>
      </c>
      <c r="C7" s="35">
        <v>60</v>
      </c>
      <c r="D7" s="35">
        <f t="shared" si="1"/>
        <v>0.66666666666666663</v>
      </c>
      <c r="E7" s="35">
        <f t="shared" si="2"/>
        <v>1.4046639231824414</v>
      </c>
      <c r="F7" s="35">
        <f t="shared" si="0"/>
        <v>8.4092962141742639E-2</v>
      </c>
      <c r="G7" s="35">
        <v>1</v>
      </c>
      <c r="I7" s="35" t="s">
        <v>80</v>
      </c>
      <c r="J7" s="35">
        <f>SUMPRODUCT(F3:F152,C3:C152)</f>
        <v>39.999999999999993</v>
      </c>
      <c r="K7" s="35">
        <f>SUMPRODUCT(B2:B151,F2:F151)</f>
        <v>39.999999999999993</v>
      </c>
    </row>
    <row r="8" spans="1:11" x14ac:dyDescent="0.3">
      <c r="A8" s="35">
        <v>6</v>
      </c>
      <c r="B8" s="35">
        <v>40</v>
      </c>
      <c r="C8" s="35">
        <v>60</v>
      </c>
      <c r="D8" s="35">
        <f t="shared" si="1"/>
        <v>0.66666666666666663</v>
      </c>
      <c r="E8" s="35">
        <f t="shared" si="2"/>
        <v>0.93644261545496088</v>
      </c>
      <c r="F8" s="35">
        <f t="shared" si="0"/>
        <v>5.6061974761161752E-2</v>
      </c>
      <c r="G8" s="35">
        <v>2</v>
      </c>
      <c r="I8" s="35" t="s">
        <v>81</v>
      </c>
      <c r="J8" s="35">
        <f>J4/J7*60</f>
        <v>5.1352549889135304</v>
      </c>
    </row>
    <row r="9" spans="1:11" x14ac:dyDescent="0.3">
      <c r="A9" s="35">
        <v>7</v>
      </c>
      <c r="B9" s="35">
        <v>40</v>
      </c>
      <c r="C9" s="35">
        <v>60</v>
      </c>
      <c r="D9" s="35">
        <f t="shared" si="1"/>
        <v>0.66666666666666663</v>
      </c>
      <c r="E9" s="35">
        <f t="shared" si="2"/>
        <v>0.62429507696997388</v>
      </c>
      <c r="F9" s="35">
        <f t="shared" si="0"/>
        <v>3.7374649840774501E-2</v>
      </c>
      <c r="G9" s="35">
        <v>3</v>
      </c>
      <c r="I9" s="35" t="s">
        <v>82</v>
      </c>
      <c r="J9" s="35">
        <f>J5/J7*60</f>
        <v>1.1352549889135257</v>
      </c>
    </row>
    <row r="10" spans="1:11" x14ac:dyDescent="0.3">
      <c r="A10" s="35">
        <v>8</v>
      </c>
      <c r="B10" s="35">
        <v>40</v>
      </c>
      <c r="C10" s="35">
        <v>60</v>
      </c>
      <c r="D10" s="35">
        <f t="shared" si="1"/>
        <v>0.66666666666666663</v>
      </c>
      <c r="E10" s="35">
        <f t="shared" si="2"/>
        <v>0.41619671797998259</v>
      </c>
      <c r="F10" s="35">
        <f t="shared" si="0"/>
        <v>2.4916433227183E-2</v>
      </c>
      <c r="G10" s="35">
        <v>4</v>
      </c>
      <c r="I10" s="35" t="s">
        <v>83</v>
      </c>
      <c r="J10" s="35">
        <f>J8-J9</f>
        <v>4.0000000000000044</v>
      </c>
    </row>
    <row r="11" spans="1:11" x14ac:dyDescent="0.3">
      <c r="A11" s="35">
        <v>9</v>
      </c>
      <c r="B11" s="35">
        <v>40</v>
      </c>
      <c r="C11" s="35">
        <v>60</v>
      </c>
      <c r="D11" s="35">
        <f t="shared" si="1"/>
        <v>0.66666666666666663</v>
      </c>
      <c r="E11" s="35">
        <f t="shared" si="2"/>
        <v>0.27746447865332169</v>
      </c>
      <c r="F11" s="35">
        <f t="shared" si="0"/>
        <v>1.6610955484788664E-2</v>
      </c>
      <c r="G11" s="35">
        <v>5</v>
      </c>
    </row>
    <row r="12" spans="1:11" x14ac:dyDescent="0.3">
      <c r="A12" s="35">
        <v>10</v>
      </c>
      <c r="B12" s="35">
        <v>40</v>
      </c>
      <c r="C12" s="35">
        <v>60</v>
      </c>
      <c r="D12" s="35">
        <f t="shared" si="1"/>
        <v>0.66666666666666663</v>
      </c>
      <c r="E12" s="35">
        <f t="shared" si="2"/>
        <v>0.18497631910221446</v>
      </c>
      <c r="F12" s="35">
        <f t="shared" si="0"/>
        <v>1.1073970323192444E-2</v>
      </c>
      <c r="G12" s="35">
        <v>6</v>
      </c>
    </row>
    <row r="13" spans="1:11" x14ac:dyDescent="0.3">
      <c r="A13" s="35">
        <v>11</v>
      </c>
      <c r="B13" s="35">
        <v>40</v>
      </c>
      <c r="C13" s="35">
        <v>60</v>
      </c>
      <c r="D13" s="35">
        <f t="shared" si="1"/>
        <v>0.66666666666666663</v>
      </c>
      <c r="E13" s="35">
        <f t="shared" si="2"/>
        <v>0.12331754606814296</v>
      </c>
      <c r="F13" s="35">
        <f t="shared" si="0"/>
        <v>7.3826468821282945E-3</v>
      </c>
      <c r="G13" s="35">
        <v>7</v>
      </c>
    </row>
    <row r="14" spans="1:11" x14ac:dyDescent="0.3">
      <c r="A14" s="35">
        <v>12</v>
      </c>
      <c r="B14" s="35">
        <v>40</v>
      </c>
      <c r="C14" s="35">
        <v>60</v>
      </c>
      <c r="D14" s="35">
        <f t="shared" si="1"/>
        <v>0.66666666666666663</v>
      </c>
      <c r="E14" s="35">
        <f t="shared" si="2"/>
        <v>8.2211697378761966E-2</v>
      </c>
      <c r="F14" s="35">
        <f t="shared" si="0"/>
        <v>4.9217645880855294E-3</v>
      </c>
      <c r="G14" s="35">
        <v>8</v>
      </c>
    </row>
    <row r="15" spans="1:11" x14ac:dyDescent="0.3">
      <c r="A15" s="35">
        <v>13</v>
      </c>
      <c r="B15" s="35">
        <v>40</v>
      </c>
      <c r="C15" s="35">
        <v>60</v>
      </c>
      <c r="D15" s="35">
        <f t="shared" si="1"/>
        <v>0.66666666666666663</v>
      </c>
      <c r="E15" s="35">
        <f t="shared" si="2"/>
        <v>5.4807798252507978E-2</v>
      </c>
      <c r="F15" s="35">
        <f t="shared" si="0"/>
        <v>3.2811763920570195E-3</v>
      </c>
      <c r="G15" s="35">
        <v>9</v>
      </c>
    </row>
    <row r="16" spans="1:11" x14ac:dyDescent="0.3">
      <c r="A16" s="35">
        <v>14</v>
      </c>
      <c r="B16" s="35">
        <v>40</v>
      </c>
      <c r="C16" s="35">
        <v>60</v>
      </c>
      <c r="D16" s="35">
        <f t="shared" si="1"/>
        <v>0.66666666666666663</v>
      </c>
      <c r="E16" s="35">
        <f t="shared" si="2"/>
        <v>3.6538532168338647E-2</v>
      </c>
      <c r="F16" s="35">
        <f t="shared" si="0"/>
        <v>2.1874509280380128E-3</v>
      </c>
      <c r="G16" s="35">
        <v>10</v>
      </c>
    </row>
    <row r="17" spans="1:7" x14ac:dyDescent="0.3">
      <c r="A17" s="35">
        <v>15</v>
      </c>
      <c r="B17" s="35">
        <v>40</v>
      </c>
      <c r="C17" s="35">
        <v>60</v>
      </c>
      <c r="D17" s="35">
        <f t="shared" si="1"/>
        <v>0.66666666666666663</v>
      </c>
      <c r="E17" s="35">
        <f t="shared" si="2"/>
        <v>2.4359021445559098E-2</v>
      </c>
      <c r="F17" s="35">
        <f t="shared" si="0"/>
        <v>1.4583006186920085E-3</v>
      </c>
      <c r="G17" s="35">
        <v>11</v>
      </c>
    </row>
    <row r="18" spans="1:7" x14ac:dyDescent="0.3">
      <c r="A18" s="35">
        <v>16</v>
      </c>
      <c r="B18" s="35">
        <v>40</v>
      </c>
      <c r="C18" s="35">
        <v>60</v>
      </c>
      <c r="D18" s="35">
        <f t="shared" si="1"/>
        <v>0.66666666666666663</v>
      </c>
      <c r="E18" s="35">
        <f t="shared" si="2"/>
        <v>1.6239347630372731E-2</v>
      </c>
      <c r="F18" s="35">
        <f t="shared" si="0"/>
        <v>9.7220041246133895E-4</v>
      </c>
      <c r="G18" s="35">
        <v>12</v>
      </c>
    </row>
    <row r="19" spans="1:7" x14ac:dyDescent="0.3">
      <c r="A19" s="35">
        <v>17</v>
      </c>
      <c r="B19" s="35">
        <v>40</v>
      </c>
      <c r="C19" s="35">
        <v>60</v>
      </c>
      <c r="D19" s="35">
        <f t="shared" si="1"/>
        <v>0.66666666666666663</v>
      </c>
      <c r="E19" s="35">
        <f t="shared" si="2"/>
        <v>1.0826231753581821E-2</v>
      </c>
      <c r="F19" s="35">
        <f t="shared" si="0"/>
        <v>6.4813360830755934E-4</v>
      </c>
      <c r="G19" s="35">
        <v>13</v>
      </c>
    </row>
    <row r="20" spans="1:7" x14ac:dyDescent="0.3">
      <c r="A20" s="35">
        <v>18</v>
      </c>
      <c r="B20" s="35">
        <v>40</v>
      </c>
      <c r="C20" s="35">
        <v>60</v>
      </c>
      <c r="D20" s="35">
        <f t="shared" si="1"/>
        <v>0.66666666666666663</v>
      </c>
      <c r="E20" s="35">
        <f t="shared" si="2"/>
        <v>7.2174878357212134E-3</v>
      </c>
      <c r="F20" s="35">
        <f t="shared" si="0"/>
        <v>4.320890722050395E-4</v>
      </c>
      <c r="G20" s="35">
        <v>14</v>
      </c>
    </row>
    <row r="21" spans="1:7" x14ac:dyDescent="0.3">
      <c r="A21" s="35">
        <v>19</v>
      </c>
      <c r="B21" s="35">
        <v>40</v>
      </c>
      <c r="C21" s="35">
        <v>60</v>
      </c>
      <c r="D21" s="35">
        <f t="shared" si="1"/>
        <v>0.66666666666666663</v>
      </c>
      <c r="E21" s="35">
        <f t="shared" si="2"/>
        <v>4.8116585571474756E-3</v>
      </c>
      <c r="F21" s="35">
        <f t="shared" si="0"/>
        <v>2.8805938147002632E-4</v>
      </c>
      <c r="G21" s="35">
        <v>15</v>
      </c>
    </row>
    <row r="22" spans="1:7" x14ac:dyDescent="0.3">
      <c r="A22" s="35">
        <v>20</v>
      </c>
      <c r="B22" s="35">
        <v>40</v>
      </c>
      <c r="C22" s="35">
        <v>60</v>
      </c>
      <c r="D22" s="35">
        <f t="shared" si="1"/>
        <v>0.66666666666666663</v>
      </c>
      <c r="E22" s="35">
        <f t="shared" si="2"/>
        <v>3.2077723714316504E-3</v>
      </c>
      <c r="F22" s="35">
        <f t="shared" si="0"/>
        <v>1.9203958764668424E-4</v>
      </c>
      <c r="G22" s="35">
        <v>16</v>
      </c>
    </row>
    <row r="23" spans="1:7" x14ac:dyDescent="0.3">
      <c r="A23" s="35">
        <v>21</v>
      </c>
      <c r="B23" s="35">
        <v>40</v>
      </c>
      <c r="C23" s="35">
        <v>60</v>
      </c>
      <c r="D23" s="35">
        <f t="shared" si="1"/>
        <v>0.66666666666666663</v>
      </c>
      <c r="E23" s="35">
        <f t="shared" si="2"/>
        <v>2.1385149142877668E-3</v>
      </c>
      <c r="F23" s="35">
        <f t="shared" si="0"/>
        <v>1.2802639176445613E-4</v>
      </c>
      <c r="G23" s="35">
        <v>17</v>
      </c>
    </row>
    <row r="24" spans="1:7" x14ac:dyDescent="0.3">
      <c r="A24" s="35">
        <v>22</v>
      </c>
      <c r="B24" s="35">
        <v>40</v>
      </c>
      <c r="C24" s="35">
        <v>60</v>
      </c>
      <c r="D24" s="35">
        <f t="shared" si="1"/>
        <v>0.66666666666666663</v>
      </c>
      <c r="E24" s="35">
        <f t="shared" si="2"/>
        <v>1.4256766095251778E-3</v>
      </c>
      <c r="F24" s="35">
        <f t="shared" si="0"/>
        <v>8.5350927842970764E-5</v>
      </c>
      <c r="G24" s="35">
        <v>18</v>
      </c>
    </row>
    <row r="25" spans="1:7" x14ac:dyDescent="0.3">
      <c r="A25" s="35">
        <v>23</v>
      </c>
      <c r="B25" s="35">
        <v>40</v>
      </c>
      <c r="C25" s="35">
        <v>60</v>
      </c>
      <c r="D25" s="35">
        <f t="shared" si="1"/>
        <v>0.66666666666666663</v>
      </c>
      <c r="E25" s="35">
        <f t="shared" si="2"/>
        <v>9.5045107301678516E-4</v>
      </c>
      <c r="F25" s="35">
        <f t="shared" si="0"/>
        <v>5.69006185619805E-5</v>
      </c>
      <c r="G25" s="35">
        <v>19</v>
      </c>
    </row>
    <row r="26" spans="1:7" x14ac:dyDescent="0.3">
      <c r="A26" s="35">
        <v>24</v>
      </c>
      <c r="B26" s="35">
        <v>40</v>
      </c>
      <c r="C26" s="35">
        <v>60</v>
      </c>
      <c r="D26" s="35">
        <f t="shared" si="1"/>
        <v>0.66666666666666663</v>
      </c>
      <c r="E26" s="35">
        <f t="shared" si="2"/>
        <v>6.3363404867785677E-4</v>
      </c>
      <c r="F26" s="35">
        <f t="shared" si="0"/>
        <v>3.7933745707987002E-5</v>
      </c>
      <c r="G26" s="35">
        <v>20</v>
      </c>
    </row>
    <row r="27" spans="1:7" x14ac:dyDescent="0.3">
      <c r="A27" s="35">
        <v>25</v>
      </c>
      <c r="B27" s="35">
        <v>40</v>
      </c>
      <c r="C27" s="35">
        <v>60</v>
      </c>
      <c r="D27" s="35">
        <f t="shared" si="1"/>
        <v>0.66666666666666663</v>
      </c>
      <c r="E27" s="35">
        <f t="shared" si="2"/>
        <v>4.2242269911857118E-4</v>
      </c>
      <c r="F27" s="35">
        <f t="shared" si="0"/>
        <v>2.5289163805324669E-5</v>
      </c>
      <c r="G27" s="35">
        <v>21</v>
      </c>
    </row>
    <row r="28" spans="1:7" x14ac:dyDescent="0.3">
      <c r="A28" s="35">
        <v>26</v>
      </c>
      <c r="B28" s="35">
        <v>40</v>
      </c>
      <c r="C28" s="35">
        <v>60</v>
      </c>
      <c r="D28" s="35">
        <f t="shared" si="1"/>
        <v>0.66666666666666663</v>
      </c>
      <c r="E28" s="35">
        <f t="shared" si="2"/>
        <v>2.8161513274571409E-4</v>
      </c>
      <c r="F28" s="35">
        <f t="shared" si="0"/>
        <v>1.6859442536883111E-5</v>
      </c>
      <c r="G28" s="35">
        <v>22</v>
      </c>
    </row>
    <row r="29" spans="1:7" x14ac:dyDescent="0.3">
      <c r="A29" s="35">
        <v>27</v>
      </c>
      <c r="B29" s="35">
        <v>40</v>
      </c>
      <c r="C29" s="35">
        <v>60</v>
      </c>
      <c r="D29" s="35">
        <f t="shared" si="1"/>
        <v>0.66666666666666663</v>
      </c>
      <c r="E29" s="35">
        <f t="shared" si="2"/>
        <v>1.8774342183047605E-4</v>
      </c>
      <c r="F29" s="35">
        <f t="shared" si="0"/>
        <v>1.1239628357922073E-5</v>
      </c>
      <c r="G29" s="35">
        <v>23</v>
      </c>
    </row>
    <row r="30" spans="1:7" x14ac:dyDescent="0.3">
      <c r="A30" s="35">
        <v>28</v>
      </c>
      <c r="B30" s="35">
        <v>40</v>
      </c>
      <c r="C30" s="35">
        <v>60</v>
      </c>
      <c r="D30" s="35">
        <f t="shared" si="1"/>
        <v>0.66666666666666663</v>
      </c>
      <c r="E30" s="35">
        <f t="shared" si="2"/>
        <v>1.2516228122031736E-4</v>
      </c>
      <c r="F30" s="35">
        <f t="shared" si="0"/>
        <v>7.4930855719480481E-6</v>
      </c>
      <c r="G30" s="35">
        <v>24</v>
      </c>
    </row>
    <row r="31" spans="1:7" x14ac:dyDescent="0.3">
      <c r="A31" s="35">
        <v>29</v>
      </c>
      <c r="B31" s="35">
        <v>40</v>
      </c>
      <c r="C31" s="35">
        <v>60</v>
      </c>
      <c r="D31" s="35">
        <f t="shared" si="1"/>
        <v>0.66666666666666663</v>
      </c>
      <c r="E31" s="35">
        <f t="shared" si="2"/>
        <v>8.3441520813544895E-5</v>
      </c>
      <c r="F31" s="35">
        <f t="shared" si="0"/>
        <v>4.9953903812986979E-6</v>
      </c>
      <c r="G31" s="35">
        <v>25</v>
      </c>
    </row>
    <row r="32" spans="1:7" x14ac:dyDescent="0.3">
      <c r="A32" s="35">
        <v>30</v>
      </c>
      <c r="B32" s="35">
        <v>40</v>
      </c>
      <c r="C32" s="35">
        <v>60</v>
      </c>
      <c r="D32" s="35">
        <f t="shared" si="1"/>
        <v>0.66666666666666663</v>
      </c>
      <c r="E32" s="35">
        <f t="shared" si="2"/>
        <v>5.5627680542363261E-5</v>
      </c>
      <c r="F32" s="35">
        <f t="shared" si="0"/>
        <v>3.3302602541991321E-6</v>
      </c>
      <c r="G32" s="35">
        <v>26</v>
      </c>
    </row>
    <row r="33" spans="1:7" x14ac:dyDescent="0.3">
      <c r="A33" s="35">
        <v>31</v>
      </c>
      <c r="B33" s="35">
        <v>40</v>
      </c>
      <c r="C33" s="35">
        <v>60</v>
      </c>
      <c r="D33" s="35">
        <f t="shared" si="1"/>
        <v>0.66666666666666663</v>
      </c>
      <c r="E33" s="35">
        <f t="shared" si="2"/>
        <v>3.7085120361575505E-5</v>
      </c>
      <c r="F33" s="35">
        <f t="shared" si="0"/>
        <v>2.220173502799421E-6</v>
      </c>
      <c r="G33" s="35">
        <v>27</v>
      </c>
    </row>
    <row r="34" spans="1:7" x14ac:dyDescent="0.3">
      <c r="A34" s="35">
        <v>32</v>
      </c>
      <c r="B34" s="35">
        <v>40</v>
      </c>
      <c r="C34" s="35">
        <v>60</v>
      </c>
      <c r="D34" s="35">
        <f t="shared" si="1"/>
        <v>0.66666666666666663</v>
      </c>
      <c r="E34" s="35">
        <f t="shared" si="2"/>
        <v>2.472341357438367E-5</v>
      </c>
      <c r="F34" s="35">
        <f t="shared" si="0"/>
        <v>1.4801156685329475E-6</v>
      </c>
      <c r="G34" s="35">
        <v>28</v>
      </c>
    </row>
    <row r="35" spans="1:7" x14ac:dyDescent="0.3">
      <c r="A35" s="35">
        <v>33</v>
      </c>
      <c r="B35" s="35">
        <v>40</v>
      </c>
      <c r="C35" s="35">
        <v>60</v>
      </c>
      <c r="D35" s="35">
        <f t="shared" si="1"/>
        <v>0.66666666666666663</v>
      </c>
      <c r="E35" s="35">
        <f t="shared" si="2"/>
        <v>1.6482275716255778E-5</v>
      </c>
      <c r="F35" s="35">
        <f t="shared" si="0"/>
        <v>9.8674377902196473E-7</v>
      </c>
      <c r="G35" s="35">
        <v>29</v>
      </c>
    </row>
    <row r="36" spans="1:7" x14ac:dyDescent="0.3">
      <c r="A36" s="35">
        <v>34</v>
      </c>
      <c r="B36" s="35">
        <v>40</v>
      </c>
      <c r="C36" s="35">
        <v>60</v>
      </c>
      <c r="D36" s="35">
        <f t="shared" si="1"/>
        <v>0.66666666666666663</v>
      </c>
      <c r="E36" s="35">
        <f t="shared" si="2"/>
        <v>1.0988183810837184E-5</v>
      </c>
      <c r="F36" s="35">
        <f t="shared" si="0"/>
        <v>6.5782918601464316E-7</v>
      </c>
      <c r="G36" s="35">
        <v>30</v>
      </c>
    </row>
    <row r="37" spans="1:7" x14ac:dyDescent="0.3">
      <c r="A37" s="35">
        <v>35</v>
      </c>
      <c r="B37" s="35">
        <v>40</v>
      </c>
      <c r="C37" s="35">
        <v>60</v>
      </c>
      <c r="D37" s="35">
        <f t="shared" si="1"/>
        <v>0.66666666666666663</v>
      </c>
      <c r="E37" s="35">
        <f t="shared" si="2"/>
        <v>7.3254558738914555E-6</v>
      </c>
      <c r="F37" s="35">
        <f t="shared" si="0"/>
        <v>4.3855279067642873E-7</v>
      </c>
      <c r="G37" s="35">
        <v>31</v>
      </c>
    </row>
    <row r="38" spans="1:7" x14ac:dyDescent="0.3">
      <c r="A38" s="35">
        <v>36</v>
      </c>
      <c r="B38" s="35">
        <v>40</v>
      </c>
      <c r="C38" s="35">
        <v>60</v>
      </c>
      <c r="D38" s="35">
        <f t="shared" si="1"/>
        <v>0.66666666666666663</v>
      </c>
      <c r="E38" s="35">
        <f t="shared" si="2"/>
        <v>4.8836372492609701E-6</v>
      </c>
      <c r="F38" s="35">
        <f t="shared" si="0"/>
        <v>2.9236852711761912E-7</v>
      </c>
      <c r="G38" s="35">
        <v>32</v>
      </c>
    </row>
    <row r="39" spans="1:7" x14ac:dyDescent="0.3">
      <c r="A39" s="35">
        <v>37</v>
      </c>
      <c r="B39" s="35">
        <v>40</v>
      </c>
      <c r="C39" s="35">
        <v>60</v>
      </c>
      <c r="D39" s="35">
        <f t="shared" si="1"/>
        <v>0.66666666666666663</v>
      </c>
      <c r="E39" s="35">
        <f t="shared" si="2"/>
        <v>3.25575816617398E-6</v>
      </c>
      <c r="F39" s="35">
        <f t="shared" si="0"/>
        <v>1.949123514117461E-7</v>
      </c>
      <c r="G39" s="35">
        <v>33</v>
      </c>
    </row>
    <row r="40" spans="1:7" x14ac:dyDescent="0.3">
      <c r="A40" s="35">
        <v>38</v>
      </c>
      <c r="B40" s="35">
        <v>40</v>
      </c>
      <c r="C40" s="35">
        <v>60</v>
      </c>
      <c r="D40" s="35">
        <f t="shared" si="1"/>
        <v>0.66666666666666663</v>
      </c>
      <c r="E40" s="35">
        <f t="shared" si="2"/>
        <v>2.1705054441159864E-6</v>
      </c>
      <c r="F40" s="35">
        <f t="shared" si="0"/>
        <v>1.2994156760783071E-7</v>
      </c>
      <c r="G40" s="35">
        <v>34</v>
      </c>
    </row>
    <row r="41" spans="1:7" x14ac:dyDescent="0.3">
      <c r="A41" s="35">
        <v>39</v>
      </c>
      <c r="B41" s="35">
        <v>40</v>
      </c>
      <c r="C41" s="35">
        <v>60</v>
      </c>
      <c r="D41" s="35">
        <f t="shared" si="1"/>
        <v>0.66666666666666663</v>
      </c>
      <c r="E41" s="35">
        <f t="shared" si="2"/>
        <v>1.4470036294106575E-6</v>
      </c>
      <c r="F41" s="35">
        <f t="shared" si="0"/>
        <v>8.6627711738553792E-8</v>
      </c>
      <c r="G41" s="35">
        <v>35</v>
      </c>
    </row>
    <row r="42" spans="1:7" x14ac:dyDescent="0.3">
      <c r="A42" s="35">
        <v>40</v>
      </c>
      <c r="B42" s="35">
        <v>40</v>
      </c>
      <c r="C42" s="35">
        <v>60</v>
      </c>
      <c r="D42" s="35">
        <f t="shared" si="1"/>
        <v>0.66666666666666663</v>
      </c>
      <c r="E42" s="35">
        <f t="shared" si="2"/>
        <v>9.6466908627377157E-7</v>
      </c>
      <c r="F42" s="35">
        <f t="shared" si="0"/>
        <v>5.7751807825702528E-8</v>
      </c>
      <c r="G42" s="35">
        <v>36</v>
      </c>
    </row>
    <row r="43" spans="1:7" x14ac:dyDescent="0.3">
      <c r="A43" s="35">
        <v>41</v>
      </c>
      <c r="B43" s="35">
        <v>40</v>
      </c>
      <c r="C43" s="35">
        <v>60</v>
      </c>
      <c r="D43" s="35">
        <f t="shared" si="1"/>
        <v>0.66666666666666663</v>
      </c>
      <c r="E43" s="35">
        <f t="shared" si="2"/>
        <v>6.4311272418251435E-7</v>
      </c>
      <c r="F43" s="35">
        <f t="shared" si="0"/>
        <v>3.8501205217135014E-8</v>
      </c>
      <c r="G43" s="35">
        <v>37</v>
      </c>
    </row>
    <row r="44" spans="1:7" x14ac:dyDescent="0.3">
      <c r="A44" s="35">
        <v>42</v>
      </c>
      <c r="B44" s="35">
        <v>40</v>
      </c>
      <c r="C44" s="35">
        <v>60</v>
      </c>
      <c r="D44" s="35">
        <f t="shared" si="1"/>
        <v>0.66666666666666663</v>
      </c>
      <c r="E44" s="35">
        <f t="shared" si="2"/>
        <v>4.2874181612167621E-7</v>
      </c>
      <c r="F44" s="35">
        <f t="shared" si="0"/>
        <v>2.5667470144756675E-8</v>
      </c>
      <c r="G44" s="35">
        <v>38</v>
      </c>
    </row>
    <row r="45" spans="1:7" x14ac:dyDescent="0.3">
      <c r="A45" s="35">
        <v>43</v>
      </c>
      <c r="B45" s="35">
        <v>40</v>
      </c>
      <c r="C45" s="35">
        <v>60</v>
      </c>
      <c r="D45" s="35">
        <f t="shared" si="1"/>
        <v>0.66666666666666663</v>
      </c>
      <c r="E45" s="35">
        <f t="shared" si="2"/>
        <v>2.8582787741445077E-7</v>
      </c>
      <c r="F45" s="35">
        <f t="shared" si="0"/>
        <v>1.7111646763171115E-8</v>
      </c>
      <c r="G45" s="35">
        <v>39</v>
      </c>
    </row>
    <row r="46" spans="1:7" x14ac:dyDescent="0.3">
      <c r="A46" s="35">
        <v>44</v>
      </c>
      <c r="B46" s="35">
        <v>40</v>
      </c>
      <c r="C46" s="35">
        <v>60</v>
      </c>
      <c r="D46" s="35">
        <f t="shared" si="1"/>
        <v>0.66666666666666663</v>
      </c>
      <c r="E46" s="35">
        <f t="shared" si="2"/>
        <v>1.905519182763005E-7</v>
      </c>
      <c r="F46" s="35">
        <f t="shared" si="0"/>
        <v>1.1407764508780742E-8</v>
      </c>
      <c r="G46" s="35">
        <v>40</v>
      </c>
    </row>
    <row r="47" spans="1:7" x14ac:dyDescent="0.3">
      <c r="A47" s="35">
        <v>45</v>
      </c>
      <c r="B47" s="35">
        <v>40</v>
      </c>
      <c r="C47" s="35">
        <v>60</v>
      </c>
      <c r="D47" s="35">
        <f t="shared" si="1"/>
        <v>0.66666666666666663</v>
      </c>
      <c r="E47" s="35">
        <f t="shared" si="2"/>
        <v>1.2703461218420033E-7</v>
      </c>
      <c r="F47" s="35">
        <f t="shared" si="0"/>
        <v>7.6051763391871613E-9</v>
      </c>
      <c r="G47" s="35">
        <v>41</v>
      </c>
    </row>
    <row r="48" spans="1:7" x14ac:dyDescent="0.3">
      <c r="A48" s="35">
        <v>46</v>
      </c>
      <c r="B48" s="35">
        <v>40</v>
      </c>
      <c r="C48" s="35">
        <v>60</v>
      </c>
      <c r="D48" s="35">
        <f t="shared" si="1"/>
        <v>0.66666666666666663</v>
      </c>
      <c r="E48" s="35">
        <f t="shared" si="2"/>
        <v>8.4689741456133555E-8</v>
      </c>
      <c r="F48" s="35">
        <f t="shared" si="0"/>
        <v>5.0701175594581075E-9</v>
      </c>
      <c r="G48" s="35">
        <v>42</v>
      </c>
    </row>
    <row r="49" spans="1:7" x14ac:dyDescent="0.3">
      <c r="A49" s="35">
        <v>47</v>
      </c>
      <c r="B49" s="35">
        <v>40</v>
      </c>
      <c r="C49" s="35">
        <v>60</v>
      </c>
      <c r="D49" s="35">
        <f t="shared" si="1"/>
        <v>0.66666666666666663</v>
      </c>
      <c r="E49" s="35">
        <f t="shared" si="2"/>
        <v>5.6459827637422368E-8</v>
      </c>
      <c r="F49" s="35">
        <f t="shared" si="0"/>
        <v>3.3800783729720717E-9</v>
      </c>
      <c r="G49" s="35">
        <v>43</v>
      </c>
    </row>
    <row r="50" spans="1:7" x14ac:dyDescent="0.3">
      <c r="A50" s="35">
        <v>48</v>
      </c>
      <c r="B50" s="35">
        <v>40</v>
      </c>
      <c r="C50" s="35">
        <v>60</v>
      </c>
      <c r="D50" s="35">
        <f t="shared" si="1"/>
        <v>0.66666666666666663</v>
      </c>
      <c r="E50" s="35">
        <f t="shared" si="2"/>
        <v>3.7639885091614909E-8</v>
      </c>
      <c r="F50" s="35">
        <f t="shared" si="0"/>
        <v>2.2533855819813808E-9</v>
      </c>
      <c r="G50" s="35">
        <v>44</v>
      </c>
    </row>
    <row r="51" spans="1:7" x14ac:dyDescent="0.3">
      <c r="A51" s="35">
        <v>49</v>
      </c>
      <c r="B51" s="35">
        <v>40</v>
      </c>
      <c r="C51" s="35">
        <v>60</v>
      </c>
      <c r="D51" s="35">
        <f t="shared" si="1"/>
        <v>0.66666666666666663</v>
      </c>
      <c r="E51" s="35">
        <f t="shared" si="2"/>
        <v>2.5093256727743273E-8</v>
      </c>
      <c r="F51" s="35">
        <f t="shared" si="0"/>
        <v>1.502257054654254E-9</v>
      </c>
      <c r="G51" s="35">
        <v>45</v>
      </c>
    </row>
    <row r="52" spans="1:7" x14ac:dyDescent="0.3">
      <c r="A52" s="35">
        <v>50</v>
      </c>
      <c r="B52" s="35">
        <v>40</v>
      </c>
      <c r="C52" s="35">
        <v>60</v>
      </c>
      <c r="D52" s="35">
        <f t="shared" si="1"/>
        <v>0.66666666666666663</v>
      </c>
      <c r="E52" s="35">
        <f t="shared" si="2"/>
        <v>1.6728837818495515E-8</v>
      </c>
      <c r="F52" s="35">
        <f t="shared" si="0"/>
        <v>1.0015047031028361E-9</v>
      </c>
      <c r="G52" s="35">
        <v>46</v>
      </c>
    </row>
    <row r="53" spans="1:7" x14ac:dyDescent="0.3">
      <c r="A53" s="35">
        <v>51</v>
      </c>
      <c r="B53" s="35">
        <v>40</v>
      </c>
      <c r="C53" s="35">
        <v>60</v>
      </c>
      <c r="D53" s="35">
        <f t="shared" si="1"/>
        <v>0.66666666666666663</v>
      </c>
      <c r="E53" s="35">
        <f t="shared" si="2"/>
        <v>1.1152558545663676E-8</v>
      </c>
      <c r="F53" s="35">
        <f t="shared" si="0"/>
        <v>6.6766980206855731E-10</v>
      </c>
      <c r="G53" s="35">
        <v>47</v>
      </c>
    </row>
    <row r="54" spans="1:7" x14ac:dyDescent="0.3">
      <c r="A54" s="35">
        <v>52</v>
      </c>
      <c r="B54" s="35">
        <v>40</v>
      </c>
      <c r="C54" s="35">
        <v>60</v>
      </c>
      <c r="D54" s="35">
        <f t="shared" si="1"/>
        <v>0.66666666666666663</v>
      </c>
      <c r="E54" s="35">
        <f t="shared" si="2"/>
        <v>7.4350390304424502E-9</v>
      </c>
      <c r="F54" s="35">
        <f t="shared" si="0"/>
        <v>4.4511320137903815E-10</v>
      </c>
      <c r="G54" s="35">
        <v>48</v>
      </c>
    </row>
    <row r="55" spans="1:7" x14ac:dyDescent="0.3">
      <c r="A55" s="35">
        <v>53</v>
      </c>
      <c r="B55" s="35">
        <v>40</v>
      </c>
      <c r="C55" s="35">
        <v>60</v>
      </c>
      <c r="D55" s="35">
        <f t="shared" si="1"/>
        <v>0.66666666666666663</v>
      </c>
      <c r="E55" s="35">
        <f t="shared" si="2"/>
        <v>4.9566926869616332E-9</v>
      </c>
      <c r="F55" s="35">
        <f t="shared" si="0"/>
        <v>2.967421342526921E-10</v>
      </c>
      <c r="G55" s="35">
        <v>49</v>
      </c>
    </row>
    <row r="56" spans="1:7" x14ac:dyDescent="0.3">
      <c r="A56" s="35">
        <v>54</v>
      </c>
      <c r="B56" s="35">
        <v>40</v>
      </c>
      <c r="C56" s="35">
        <v>60</v>
      </c>
      <c r="D56" s="35">
        <f t="shared" si="1"/>
        <v>0.66666666666666663</v>
      </c>
      <c r="E56" s="35">
        <f t="shared" si="2"/>
        <v>3.3044617913077555E-9</v>
      </c>
      <c r="F56" s="35">
        <f t="shared" si="0"/>
        <v>1.9782808950179473E-10</v>
      </c>
      <c r="G56" s="35">
        <v>50</v>
      </c>
    </row>
    <row r="57" spans="1:7" x14ac:dyDescent="0.3">
      <c r="A57" s="35">
        <v>55</v>
      </c>
      <c r="B57" s="35">
        <v>40</v>
      </c>
      <c r="C57" s="35">
        <v>60</v>
      </c>
      <c r="D57" s="35">
        <f t="shared" si="1"/>
        <v>0.66666666666666663</v>
      </c>
      <c r="E57" s="35">
        <f t="shared" si="2"/>
        <v>2.2029745275385037E-9</v>
      </c>
      <c r="F57" s="35">
        <f t="shared" si="0"/>
        <v>1.3188539300119648E-10</v>
      </c>
      <c r="G57" s="35">
        <v>51</v>
      </c>
    </row>
    <row r="58" spans="1:7" x14ac:dyDescent="0.3">
      <c r="A58" s="35">
        <v>56</v>
      </c>
      <c r="B58" s="35">
        <v>40</v>
      </c>
      <c r="C58" s="35">
        <v>60</v>
      </c>
      <c r="D58" s="35">
        <f t="shared" si="1"/>
        <v>0.66666666666666663</v>
      </c>
      <c r="E58" s="35">
        <f t="shared" si="2"/>
        <v>1.4686496850256691E-9</v>
      </c>
      <c r="F58" s="35">
        <f t="shared" si="0"/>
        <v>8.7923595334130994E-11</v>
      </c>
      <c r="G58" s="35">
        <v>52</v>
      </c>
    </row>
    <row r="59" spans="1:7" x14ac:dyDescent="0.3">
      <c r="A59" s="35">
        <v>57</v>
      </c>
      <c r="B59" s="35">
        <v>40</v>
      </c>
      <c r="C59" s="35">
        <v>60</v>
      </c>
      <c r="D59" s="35">
        <f t="shared" si="1"/>
        <v>0.66666666666666663</v>
      </c>
      <c r="E59" s="35">
        <f t="shared" si="2"/>
        <v>9.7909979001711267E-10</v>
      </c>
      <c r="F59" s="35">
        <f t="shared" si="0"/>
        <v>5.8615730222753991E-11</v>
      </c>
      <c r="G59" s="35">
        <v>53</v>
      </c>
    </row>
    <row r="60" spans="1:7" x14ac:dyDescent="0.3">
      <c r="A60" s="35">
        <v>58</v>
      </c>
      <c r="B60" s="35">
        <v>40</v>
      </c>
      <c r="C60" s="35">
        <v>60</v>
      </c>
      <c r="D60" s="35">
        <f t="shared" si="1"/>
        <v>0.66666666666666663</v>
      </c>
      <c r="E60" s="35">
        <f t="shared" si="2"/>
        <v>6.5273319334474174E-10</v>
      </c>
      <c r="F60" s="35">
        <f t="shared" si="0"/>
        <v>3.907715348183599E-11</v>
      </c>
      <c r="G60" s="35">
        <v>54</v>
      </c>
    </row>
    <row r="61" spans="1:7" x14ac:dyDescent="0.3">
      <c r="A61" s="35">
        <v>59</v>
      </c>
      <c r="B61" s="35">
        <v>40</v>
      </c>
      <c r="C61" s="35">
        <v>60</v>
      </c>
      <c r="D61" s="35">
        <f t="shared" si="1"/>
        <v>0.66666666666666663</v>
      </c>
      <c r="E61" s="35">
        <f t="shared" si="2"/>
        <v>4.3515546222982779E-10</v>
      </c>
      <c r="F61" s="35">
        <f t="shared" si="0"/>
        <v>2.6051435654557326E-11</v>
      </c>
      <c r="G61" s="35">
        <v>55</v>
      </c>
    </row>
    <row r="62" spans="1:7" x14ac:dyDescent="0.3">
      <c r="A62" s="35">
        <v>60</v>
      </c>
      <c r="B62" s="35">
        <v>40</v>
      </c>
      <c r="C62" s="35">
        <v>60</v>
      </c>
      <c r="D62" s="35">
        <f t="shared" si="1"/>
        <v>0.66666666666666663</v>
      </c>
      <c r="E62" s="35">
        <f t="shared" si="2"/>
        <v>2.9010364148655186E-10</v>
      </c>
      <c r="F62" s="35">
        <f t="shared" si="0"/>
        <v>1.7367623769704884E-11</v>
      </c>
      <c r="G62" s="35">
        <v>56</v>
      </c>
    </row>
    <row r="63" spans="1:7" x14ac:dyDescent="0.3">
      <c r="A63" s="35">
        <v>61</v>
      </c>
      <c r="B63" s="35">
        <v>40</v>
      </c>
      <c r="C63" s="35">
        <v>60</v>
      </c>
      <c r="D63" s="35">
        <f t="shared" si="1"/>
        <v>0.66666666666666663</v>
      </c>
      <c r="E63" s="35">
        <f t="shared" si="2"/>
        <v>1.9340242765770124E-10</v>
      </c>
      <c r="F63" s="35">
        <f t="shared" si="0"/>
        <v>1.1578415846469923E-11</v>
      </c>
      <c r="G63" s="35">
        <v>57</v>
      </c>
    </row>
    <row r="64" spans="1:7" x14ac:dyDescent="0.3">
      <c r="A64" s="35">
        <v>62</v>
      </c>
      <c r="B64" s="35">
        <v>40</v>
      </c>
      <c r="C64" s="35">
        <v>60</v>
      </c>
      <c r="D64" s="35">
        <f t="shared" si="1"/>
        <v>0.66666666666666663</v>
      </c>
      <c r="E64" s="35">
        <f t="shared" si="2"/>
        <v>1.2893495177180083E-10</v>
      </c>
      <c r="F64" s="35">
        <f t="shared" si="0"/>
        <v>7.7189438976466143E-12</v>
      </c>
      <c r="G64" s="35">
        <v>58</v>
      </c>
    </row>
    <row r="65" spans="1:7" x14ac:dyDescent="0.3">
      <c r="A65" s="35">
        <v>63</v>
      </c>
      <c r="B65" s="35">
        <v>40</v>
      </c>
      <c r="C65" s="35">
        <v>60</v>
      </c>
      <c r="D65" s="35">
        <f t="shared" si="1"/>
        <v>0.66666666666666663</v>
      </c>
      <c r="E65" s="35">
        <f t="shared" si="2"/>
        <v>8.5956634514533885E-11</v>
      </c>
      <c r="F65" s="35">
        <f t="shared" si="0"/>
        <v>5.145962598431077E-12</v>
      </c>
      <c r="G65" s="35">
        <v>59</v>
      </c>
    </row>
    <row r="66" spans="1:7" x14ac:dyDescent="0.3">
      <c r="A66" s="35">
        <v>64</v>
      </c>
      <c r="B66" s="35">
        <v>40</v>
      </c>
      <c r="C66" s="35">
        <v>60</v>
      </c>
      <c r="D66" s="35">
        <f t="shared" si="1"/>
        <v>0.66666666666666663</v>
      </c>
      <c r="E66" s="35">
        <f t="shared" si="2"/>
        <v>5.7304423009689257E-11</v>
      </c>
      <c r="F66" s="35">
        <f t="shared" si="0"/>
        <v>3.4306417322873843E-12</v>
      </c>
      <c r="G66" s="35">
        <v>60</v>
      </c>
    </row>
    <row r="67" spans="1:7" x14ac:dyDescent="0.3">
      <c r="A67" s="35">
        <v>65</v>
      </c>
      <c r="B67" s="35">
        <v>40</v>
      </c>
      <c r="C67" s="35">
        <v>60</v>
      </c>
      <c r="D67" s="35">
        <f t="shared" si="1"/>
        <v>0.66666666666666663</v>
      </c>
      <c r="E67" s="35">
        <f t="shared" si="2"/>
        <v>3.8202948673126169E-11</v>
      </c>
      <c r="F67" s="35">
        <f t="shared" ref="F67:F130" si="3">E67/$E$153</f>
        <v>2.2870944881915895E-12</v>
      </c>
      <c r="G67" s="35">
        <v>61</v>
      </c>
    </row>
    <row r="68" spans="1:7" x14ac:dyDescent="0.3">
      <c r="A68" s="35">
        <v>66</v>
      </c>
      <c r="B68" s="35">
        <v>40</v>
      </c>
      <c r="C68" s="35">
        <v>60</v>
      </c>
      <c r="D68" s="35">
        <f t="shared" ref="D68:D131" si="4">B67/C68</f>
        <v>0.66666666666666663</v>
      </c>
      <c r="E68" s="35">
        <f t="shared" ref="E68:E131" si="5">D68*E67</f>
        <v>2.5468632448750777E-11</v>
      </c>
      <c r="F68" s="35">
        <f t="shared" si="3"/>
        <v>1.5247296587943929E-12</v>
      </c>
      <c r="G68" s="35">
        <v>62</v>
      </c>
    </row>
    <row r="69" spans="1:7" x14ac:dyDescent="0.3">
      <c r="A69" s="35">
        <v>67</v>
      </c>
      <c r="B69" s="35">
        <v>40</v>
      </c>
      <c r="C69" s="35">
        <v>60</v>
      </c>
      <c r="D69" s="35">
        <f t="shared" si="4"/>
        <v>0.66666666666666663</v>
      </c>
      <c r="E69" s="35">
        <f t="shared" si="5"/>
        <v>1.6979088299167184E-11</v>
      </c>
      <c r="F69" s="35">
        <f t="shared" si="3"/>
        <v>1.0164864391962619E-12</v>
      </c>
      <c r="G69" s="35">
        <v>63</v>
      </c>
    </row>
    <row r="70" spans="1:7" x14ac:dyDescent="0.3">
      <c r="A70" s="35">
        <v>68</v>
      </c>
      <c r="B70" s="35">
        <v>40</v>
      </c>
      <c r="C70" s="35">
        <v>60</v>
      </c>
      <c r="D70" s="35">
        <f t="shared" si="4"/>
        <v>0.66666666666666663</v>
      </c>
      <c r="E70" s="35">
        <f t="shared" si="5"/>
        <v>1.1319392199444788E-11</v>
      </c>
      <c r="F70" s="35">
        <f t="shared" si="3"/>
        <v>6.7765762613084112E-13</v>
      </c>
      <c r="G70" s="35">
        <v>64</v>
      </c>
    </row>
    <row r="71" spans="1:7" x14ac:dyDescent="0.3">
      <c r="A71" s="35">
        <v>69</v>
      </c>
      <c r="B71" s="35">
        <v>40</v>
      </c>
      <c r="C71" s="35">
        <v>60</v>
      </c>
      <c r="D71" s="35">
        <f t="shared" si="4"/>
        <v>0.66666666666666663</v>
      </c>
      <c r="E71" s="35">
        <f t="shared" si="5"/>
        <v>7.5462614662965254E-12</v>
      </c>
      <c r="F71" s="35">
        <f t="shared" si="3"/>
        <v>4.517717507538941E-13</v>
      </c>
      <c r="G71" s="35">
        <v>65</v>
      </c>
    </row>
    <row r="72" spans="1:7" x14ac:dyDescent="0.3">
      <c r="A72" s="35">
        <v>70</v>
      </c>
      <c r="B72" s="35">
        <v>40</v>
      </c>
      <c r="C72" s="35">
        <v>60</v>
      </c>
      <c r="D72" s="35">
        <f t="shared" si="4"/>
        <v>0.66666666666666663</v>
      </c>
      <c r="E72" s="35">
        <f t="shared" si="5"/>
        <v>5.0308409775310169E-12</v>
      </c>
      <c r="F72" s="35">
        <f t="shared" si="3"/>
        <v>3.0118116716926275E-13</v>
      </c>
      <c r="G72" s="35">
        <v>66</v>
      </c>
    </row>
    <row r="73" spans="1:7" x14ac:dyDescent="0.3">
      <c r="A73" s="35">
        <v>71</v>
      </c>
      <c r="B73" s="35">
        <v>40</v>
      </c>
      <c r="C73" s="35">
        <v>60</v>
      </c>
      <c r="D73" s="35">
        <f t="shared" si="4"/>
        <v>0.66666666666666663</v>
      </c>
      <c r="E73" s="35">
        <f t="shared" si="5"/>
        <v>3.3538939850206778E-12</v>
      </c>
      <c r="F73" s="35">
        <f t="shared" si="3"/>
        <v>2.0078744477950847E-13</v>
      </c>
      <c r="G73" s="35">
        <v>67</v>
      </c>
    </row>
    <row r="74" spans="1:7" x14ac:dyDescent="0.3">
      <c r="A74" s="35">
        <v>72</v>
      </c>
      <c r="B74" s="35">
        <v>40</v>
      </c>
      <c r="C74" s="35">
        <v>60</v>
      </c>
      <c r="D74" s="35">
        <f t="shared" si="4"/>
        <v>0.66666666666666663</v>
      </c>
      <c r="E74" s="35">
        <f t="shared" si="5"/>
        <v>2.2359293233471184E-12</v>
      </c>
      <c r="F74" s="35">
        <f t="shared" si="3"/>
        <v>1.3385829651967231E-13</v>
      </c>
      <c r="G74" s="35">
        <v>68</v>
      </c>
    </row>
    <row r="75" spans="1:7" x14ac:dyDescent="0.3">
      <c r="A75" s="35">
        <v>73</v>
      </c>
      <c r="B75" s="35">
        <v>40</v>
      </c>
      <c r="C75" s="35">
        <v>60</v>
      </c>
      <c r="D75" s="35">
        <f t="shared" si="4"/>
        <v>0.66666666666666663</v>
      </c>
      <c r="E75" s="35">
        <f t="shared" si="5"/>
        <v>1.4906195488980788E-12</v>
      </c>
      <c r="F75" s="35">
        <f t="shared" si="3"/>
        <v>8.9238864346448205E-14</v>
      </c>
      <c r="G75" s="35">
        <v>69</v>
      </c>
    </row>
    <row r="76" spans="1:7" x14ac:dyDescent="0.3">
      <c r="A76" s="35">
        <v>74</v>
      </c>
      <c r="B76" s="35">
        <v>40</v>
      </c>
      <c r="C76" s="35">
        <v>60</v>
      </c>
      <c r="D76" s="35">
        <f t="shared" si="4"/>
        <v>0.66666666666666663</v>
      </c>
      <c r="E76" s="35">
        <f t="shared" si="5"/>
        <v>9.9374636593205254E-13</v>
      </c>
      <c r="F76" s="35">
        <f t="shared" si="3"/>
        <v>5.949257623096547E-14</v>
      </c>
      <c r="G76" s="35">
        <v>70</v>
      </c>
    </row>
    <row r="77" spans="1:7" x14ac:dyDescent="0.3">
      <c r="A77" s="35">
        <v>75</v>
      </c>
      <c r="B77" s="35">
        <v>40</v>
      </c>
      <c r="C77" s="35">
        <v>60</v>
      </c>
      <c r="D77" s="35">
        <f t="shared" si="4"/>
        <v>0.66666666666666663</v>
      </c>
      <c r="E77" s="35">
        <f t="shared" si="5"/>
        <v>6.6249757728803496E-13</v>
      </c>
      <c r="F77" s="35">
        <f t="shared" si="3"/>
        <v>3.9661717487310309E-14</v>
      </c>
      <c r="G77" s="35">
        <v>71</v>
      </c>
    </row>
    <row r="78" spans="1:7" x14ac:dyDescent="0.3">
      <c r="A78" s="35">
        <v>76</v>
      </c>
      <c r="B78" s="35">
        <v>40</v>
      </c>
      <c r="C78" s="35">
        <v>60</v>
      </c>
      <c r="D78" s="35">
        <f t="shared" si="4"/>
        <v>0.66666666666666663</v>
      </c>
      <c r="E78" s="35">
        <f t="shared" si="5"/>
        <v>4.4166505152535664E-13</v>
      </c>
      <c r="F78" s="35">
        <f t="shared" si="3"/>
        <v>2.6441144991540206E-14</v>
      </c>
      <c r="G78" s="35">
        <v>72</v>
      </c>
    </row>
    <row r="79" spans="1:7" x14ac:dyDescent="0.3">
      <c r="A79" s="35">
        <v>77</v>
      </c>
      <c r="B79" s="35">
        <v>40</v>
      </c>
      <c r="C79" s="35">
        <v>60</v>
      </c>
      <c r="D79" s="35">
        <f t="shared" si="4"/>
        <v>0.66666666666666663</v>
      </c>
      <c r="E79" s="35">
        <f t="shared" si="5"/>
        <v>2.9444336768357106E-13</v>
      </c>
      <c r="F79" s="35">
        <f t="shared" si="3"/>
        <v>1.7627429994360135E-14</v>
      </c>
      <c r="G79" s="35">
        <v>73</v>
      </c>
    </row>
    <row r="80" spans="1:7" x14ac:dyDescent="0.3">
      <c r="A80" s="35">
        <v>78</v>
      </c>
      <c r="B80" s="35">
        <v>40</v>
      </c>
      <c r="C80" s="35">
        <v>60</v>
      </c>
      <c r="D80" s="35">
        <f t="shared" si="4"/>
        <v>0.66666666666666663</v>
      </c>
      <c r="E80" s="35">
        <f t="shared" si="5"/>
        <v>1.9629557845571402E-13</v>
      </c>
      <c r="F80" s="35">
        <f t="shared" si="3"/>
        <v>1.1751619996240089E-14</v>
      </c>
      <c r="G80" s="35">
        <v>74</v>
      </c>
    </row>
    <row r="81" spans="1:7" x14ac:dyDescent="0.3">
      <c r="A81" s="35">
        <v>79</v>
      </c>
      <c r="B81" s="35">
        <v>40</v>
      </c>
      <c r="C81" s="35">
        <v>60</v>
      </c>
      <c r="D81" s="35">
        <f t="shared" si="4"/>
        <v>0.66666666666666663</v>
      </c>
      <c r="E81" s="35">
        <f t="shared" si="5"/>
        <v>1.3086371897047601E-13</v>
      </c>
      <c r="F81" s="35">
        <f t="shared" si="3"/>
        <v>7.8344133308267251E-15</v>
      </c>
      <c r="G81" s="35">
        <v>75</v>
      </c>
    </row>
    <row r="82" spans="1:7" x14ac:dyDescent="0.3">
      <c r="A82" s="35">
        <v>80</v>
      </c>
      <c r="B82" s="35">
        <v>40</v>
      </c>
      <c r="C82" s="35">
        <v>60</v>
      </c>
      <c r="D82" s="35">
        <f t="shared" si="4"/>
        <v>0.66666666666666663</v>
      </c>
      <c r="E82" s="35">
        <f t="shared" si="5"/>
        <v>8.7242479313650671E-14</v>
      </c>
      <c r="F82" s="35">
        <f t="shared" si="3"/>
        <v>5.2229422205511503E-15</v>
      </c>
      <c r="G82" s="35">
        <v>76</v>
      </c>
    </row>
    <row r="83" spans="1:7" x14ac:dyDescent="0.3">
      <c r="A83" s="35">
        <v>81</v>
      </c>
      <c r="B83" s="35">
        <v>40</v>
      </c>
      <c r="C83" s="35">
        <v>60</v>
      </c>
      <c r="D83" s="35">
        <f t="shared" si="4"/>
        <v>0.66666666666666663</v>
      </c>
      <c r="E83" s="35">
        <f t="shared" si="5"/>
        <v>5.8161652875767106E-14</v>
      </c>
      <c r="F83" s="35">
        <f t="shared" si="3"/>
        <v>3.4819614803674329E-15</v>
      </c>
      <c r="G83" s="35">
        <v>77</v>
      </c>
    </row>
    <row r="84" spans="1:7" x14ac:dyDescent="0.3">
      <c r="A84" s="35">
        <v>82</v>
      </c>
      <c r="B84" s="35">
        <v>40</v>
      </c>
      <c r="C84" s="35">
        <v>60</v>
      </c>
      <c r="D84" s="35">
        <f t="shared" si="4"/>
        <v>0.66666666666666663</v>
      </c>
      <c r="E84" s="35">
        <f t="shared" si="5"/>
        <v>3.8774435250511399E-14</v>
      </c>
      <c r="F84" s="35">
        <f t="shared" si="3"/>
        <v>2.3213076535782883E-15</v>
      </c>
      <c r="G84" s="35">
        <v>78</v>
      </c>
    </row>
    <row r="85" spans="1:7" x14ac:dyDescent="0.3">
      <c r="A85" s="35">
        <v>83</v>
      </c>
      <c r="B85" s="35">
        <v>40</v>
      </c>
      <c r="C85" s="35">
        <v>60</v>
      </c>
      <c r="D85" s="35">
        <f t="shared" si="4"/>
        <v>0.66666666666666663</v>
      </c>
      <c r="E85" s="35">
        <f t="shared" si="5"/>
        <v>2.5849623500340933E-14</v>
      </c>
      <c r="F85" s="35">
        <f t="shared" si="3"/>
        <v>1.5475384357188589E-15</v>
      </c>
      <c r="G85" s="35">
        <v>79</v>
      </c>
    </row>
    <row r="86" spans="1:7" x14ac:dyDescent="0.3">
      <c r="A86" s="35">
        <v>84</v>
      </c>
      <c r="B86" s="35">
        <v>40</v>
      </c>
      <c r="C86" s="35">
        <v>60</v>
      </c>
      <c r="D86" s="35">
        <f t="shared" si="4"/>
        <v>0.66666666666666663</v>
      </c>
      <c r="E86" s="35">
        <f t="shared" si="5"/>
        <v>1.723308233356062E-14</v>
      </c>
      <c r="F86" s="35">
        <f t="shared" si="3"/>
        <v>1.0316922904792391E-15</v>
      </c>
      <c r="G86" s="35">
        <v>80</v>
      </c>
    </row>
    <row r="87" spans="1:7" x14ac:dyDescent="0.3">
      <c r="A87" s="35">
        <v>85</v>
      </c>
      <c r="B87" s="35">
        <v>40</v>
      </c>
      <c r="C87" s="35">
        <v>60</v>
      </c>
      <c r="D87" s="35">
        <f t="shared" si="4"/>
        <v>0.66666666666666663</v>
      </c>
      <c r="E87" s="35">
        <f t="shared" si="5"/>
        <v>1.1488721555707079E-14</v>
      </c>
      <c r="F87" s="35">
        <f t="shared" si="3"/>
        <v>6.877948603194927E-16</v>
      </c>
      <c r="G87" s="35">
        <v>81</v>
      </c>
    </row>
    <row r="88" spans="1:7" x14ac:dyDescent="0.3">
      <c r="A88" s="35">
        <v>86</v>
      </c>
      <c r="B88" s="35">
        <v>40</v>
      </c>
      <c r="C88" s="35">
        <v>60</v>
      </c>
      <c r="D88" s="35">
        <f t="shared" si="4"/>
        <v>0.66666666666666663</v>
      </c>
      <c r="E88" s="35">
        <f t="shared" si="5"/>
        <v>7.6591477038047182E-15</v>
      </c>
      <c r="F88" s="35">
        <f t="shared" si="3"/>
        <v>4.5852990687966177E-16</v>
      </c>
      <c r="G88" s="35">
        <v>82</v>
      </c>
    </row>
    <row r="89" spans="1:7" x14ac:dyDescent="0.3">
      <c r="A89" s="35">
        <v>87</v>
      </c>
      <c r="B89" s="35">
        <v>40</v>
      </c>
      <c r="C89" s="35">
        <v>60</v>
      </c>
      <c r="D89" s="35">
        <f t="shared" si="4"/>
        <v>0.66666666666666663</v>
      </c>
      <c r="E89" s="35">
        <f t="shared" si="5"/>
        <v>5.1060984692031449E-15</v>
      </c>
      <c r="F89" s="35">
        <f t="shared" si="3"/>
        <v>3.0568660458644116E-16</v>
      </c>
      <c r="G89" s="35">
        <v>83</v>
      </c>
    </row>
    <row r="90" spans="1:7" x14ac:dyDescent="0.3">
      <c r="A90" s="35">
        <v>88</v>
      </c>
      <c r="B90" s="35">
        <v>40</v>
      </c>
      <c r="C90" s="35">
        <v>60</v>
      </c>
      <c r="D90" s="35">
        <f t="shared" si="4"/>
        <v>0.66666666666666663</v>
      </c>
      <c r="E90" s="35">
        <f t="shared" si="5"/>
        <v>3.4040656461354297E-15</v>
      </c>
      <c r="F90" s="35">
        <f t="shared" si="3"/>
        <v>2.0379106972429408E-16</v>
      </c>
      <c r="G90" s="35">
        <v>84</v>
      </c>
    </row>
    <row r="91" spans="1:7" x14ac:dyDescent="0.3">
      <c r="A91" s="35">
        <v>89</v>
      </c>
      <c r="B91" s="35">
        <v>40</v>
      </c>
      <c r="C91" s="35">
        <v>60</v>
      </c>
      <c r="D91" s="35">
        <f t="shared" si="4"/>
        <v>0.66666666666666663</v>
      </c>
      <c r="E91" s="35">
        <f t="shared" si="5"/>
        <v>2.2693770974236197E-15</v>
      </c>
      <c r="F91" s="35">
        <f t="shared" si="3"/>
        <v>1.3586071314952938E-16</v>
      </c>
      <c r="G91" s="35">
        <v>85</v>
      </c>
    </row>
    <row r="92" spans="1:7" x14ac:dyDescent="0.3">
      <c r="A92" s="35">
        <v>90</v>
      </c>
      <c r="B92" s="35">
        <v>40</v>
      </c>
      <c r="C92" s="35">
        <v>60</v>
      </c>
      <c r="D92" s="35">
        <f t="shared" si="4"/>
        <v>0.66666666666666663</v>
      </c>
      <c r="E92" s="35">
        <f t="shared" si="5"/>
        <v>1.5129180649490797E-15</v>
      </c>
      <c r="F92" s="35">
        <f t="shared" si="3"/>
        <v>9.0573808766352917E-17</v>
      </c>
      <c r="G92" s="35">
        <v>86</v>
      </c>
    </row>
    <row r="93" spans="1:7" x14ac:dyDescent="0.3">
      <c r="A93" s="35">
        <v>91</v>
      </c>
      <c r="B93" s="35">
        <v>40</v>
      </c>
      <c r="C93" s="35">
        <v>60</v>
      </c>
      <c r="D93" s="35">
        <f t="shared" si="4"/>
        <v>0.66666666666666663</v>
      </c>
      <c r="E93" s="35">
        <f t="shared" si="5"/>
        <v>1.0086120432993863E-15</v>
      </c>
      <c r="F93" s="35">
        <f t="shared" si="3"/>
        <v>6.0382539177568607E-17</v>
      </c>
      <c r="G93" s="35">
        <v>87</v>
      </c>
    </row>
    <row r="94" spans="1:7" x14ac:dyDescent="0.3">
      <c r="A94" s="35">
        <v>92</v>
      </c>
      <c r="B94" s="35">
        <v>40</v>
      </c>
      <c r="C94" s="35">
        <v>60</v>
      </c>
      <c r="D94" s="35">
        <f t="shared" si="4"/>
        <v>0.66666666666666663</v>
      </c>
      <c r="E94" s="35">
        <f t="shared" si="5"/>
        <v>6.7240802886625756E-16</v>
      </c>
      <c r="F94" s="35">
        <f t="shared" si="3"/>
        <v>4.0255026118379065E-17</v>
      </c>
      <c r="G94" s="35">
        <v>88</v>
      </c>
    </row>
    <row r="95" spans="1:7" x14ac:dyDescent="0.3">
      <c r="A95" s="35">
        <v>93</v>
      </c>
      <c r="B95" s="35">
        <v>40</v>
      </c>
      <c r="C95" s="35">
        <v>60</v>
      </c>
      <c r="D95" s="35">
        <f t="shared" si="4"/>
        <v>0.66666666666666663</v>
      </c>
      <c r="E95" s="35">
        <f t="shared" si="5"/>
        <v>4.4827201924417168E-16</v>
      </c>
      <c r="F95" s="35">
        <f t="shared" si="3"/>
        <v>2.6836684078919377E-17</v>
      </c>
      <c r="G95" s="35">
        <v>89</v>
      </c>
    </row>
    <row r="96" spans="1:7" x14ac:dyDescent="0.3">
      <c r="A96" s="35">
        <v>94</v>
      </c>
      <c r="B96" s="35">
        <v>40</v>
      </c>
      <c r="C96" s="35">
        <v>60</v>
      </c>
      <c r="D96" s="35">
        <f t="shared" si="4"/>
        <v>0.66666666666666663</v>
      </c>
      <c r="E96" s="35">
        <f t="shared" si="5"/>
        <v>2.9884801282944777E-16</v>
      </c>
      <c r="F96" s="35">
        <f t="shared" si="3"/>
        <v>1.7891122719279583E-17</v>
      </c>
      <c r="G96" s="35">
        <v>90</v>
      </c>
    </row>
    <row r="97" spans="1:7" x14ac:dyDescent="0.3">
      <c r="A97" s="35">
        <v>95</v>
      </c>
      <c r="B97" s="35">
        <v>40</v>
      </c>
      <c r="C97" s="35">
        <v>60</v>
      </c>
      <c r="D97" s="35">
        <f t="shared" si="4"/>
        <v>0.66666666666666663</v>
      </c>
      <c r="E97" s="35">
        <f t="shared" si="5"/>
        <v>1.9923200855296517E-16</v>
      </c>
      <c r="F97" s="35">
        <f t="shared" si="3"/>
        <v>1.1927415146186388E-17</v>
      </c>
      <c r="G97" s="35">
        <v>91</v>
      </c>
    </row>
    <row r="98" spans="1:7" x14ac:dyDescent="0.3">
      <c r="A98" s="35">
        <v>96</v>
      </c>
      <c r="B98" s="35">
        <v>40</v>
      </c>
      <c r="C98" s="35">
        <v>60</v>
      </c>
      <c r="D98" s="35">
        <f t="shared" si="4"/>
        <v>0.66666666666666663</v>
      </c>
      <c r="E98" s="35">
        <f t="shared" si="5"/>
        <v>1.328213390353101E-16</v>
      </c>
      <c r="F98" s="35">
        <f t="shared" si="3"/>
        <v>7.9516100974575909E-18</v>
      </c>
      <c r="G98" s="35">
        <v>92</v>
      </c>
    </row>
    <row r="99" spans="1:7" x14ac:dyDescent="0.3">
      <c r="A99" s="35">
        <v>97</v>
      </c>
      <c r="B99" s="35">
        <v>40</v>
      </c>
      <c r="C99" s="35">
        <v>60</v>
      </c>
      <c r="D99" s="35">
        <f t="shared" si="4"/>
        <v>0.66666666666666663</v>
      </c>
      <c r="E99" s="35">
        <f t="shared" si="5"/>
        <v>8.8547559356873394E-17</v>
      </c>
      <c r="F99" s="35">
        <f t="shared" si="3"/>
        <v>5.3010733983050604E-18</v>
      </c>
      <c r="G99" s="35">
        <v>93</v>
      </c>
    </row>
    <row r="100" spans="1:7" x14ac:dyDescent="0.3">
      <c r="A100" s="35">
        <v>98</v>
      </c>
      <c r="B100" s="35">
        <v>40</v>
      </c>
      <c r="C100" s="35">
        <v>60</v>
      </c>
      <c r="D100" s="35">
        <f t="shared" si="4"/>
        <v>0.66666666666666663</v>
      </c>
      <c r="E100" s="35">
        <f t="shared" si="5"/>
        <v>5.9031706237915596E-17</v>
      </c>
      <c r="F100" s="35">
        <f t="shared" si="3"/>
        <v>3.5340489322033738E-18</v>
      </c>
      <c r="G100" s="35">
        <v>94</v>
      </c>
    </row>
    <row r="101" spans="1:7" x14ac:dyDescent="0.3">
      <c r="A101" s="35">
        <v>99</v>
      </c>
      <c r="B101" s="35">
        <v>40</v>
      </c>
      <c r="C101" s="35">
        <v>60</v>
      </c>
      <c r="D101" s="35">
        <f t="shared" si="4"/>
        <v>0.66666666666666663</v>
      </c>
      <c r="E101" s="35">
        <f t="shared" si="5"/>
        <v>3.9354470825277064E-17</v>
      </c>
      <c r="F101" s="35">
        <f t="shared" si="3"/>
        <v>2.3560326214689158E-18</v>
      </c>
      <c r="G101" s="35">
        <v>95</v>
      </c>
    </row>
    <row r="102" spans="1:7" x14ac:dyDescent="0.3">
      <c r="A102" s="35">
        <v>100</v>
      </c>
      <c r="B102" s="35">
        <v>40</v>
      </c>
      <c r="C102" s="35">
        <v>60</v>
      </c>
      <c r="D102" s="35">
        <f t="shared" si="4"/>
        <v>0.66666666666666663</v>
      </c>
      <c r="E102" s="35">
        <f t="shared" si="5"/>
        <v>2.6236313883518043E-17</v>
      </c>
      <c r="F102" s="35">
        <f t="shared" si="3"/>
        <v>1.5706884143126106E-18</v>
      </c>
      <c r="G102" s="35">
        <v>96</v>
      </c>
    </row>
    <row r="103" spans="1:7" x14ac:dyDescent="0.3">
      <c r="A103" s="35">
        <v>101</v>
      </c>
      <c r="B103" s="35">
        <v>40</v>
      </c>
      <c r="C103" s="35">
        <v>60</v>
      </c>
      <c r="D103" s="35">
        <f t="shared" si="4"/>
        <v>0.66666666666666663</v>
      </c>
      <c r="E103" s="35">
        <f t="shared" si="5"/>
        <v>1.7490875922345361E-17</v>
      </c>
      <c r="F103" s="35">
        <f t="shared" si="3"/>
        <v>1.0471256095417404E-18</v>
      </c>
      <c r="G103" s="35">
        <v>97</v>
      </c>
    </row>
    <row r="104" spans="1:7" x14ac:dyDescent="0.3">
      <c r="A104" s="35">
        <v>102</v>
      </c>
      <c r="B104" s="35">
        <v>40</v>
      </c>
      <c r="C104" s="35">
        <v>60</v>
      </c>
      <c r="D104" s="35">
        <f t="shared" si="4"/>
        <v>0.66666666666666663</v>
      </c>
      <c r="E104" s="35">
        <f t="shared" si="5"/>
        <v>1.166058394823024E-17</v>
      </c>
      <c r="F104" s="35">
        <f t="shared" si="3"/>
        <v>6.9808373969449351E-19</v>
      </c>
      <c r="G104" s="35">
        <v>98</v>
      </c>
    </row>
    <row r="105" spans="1:7" x14ac:dyDescent="0.3">
      <c r="A105" s="35">
        <v>103</v>
      </c>
      <c r="B105" s="35">
        <v>40</v>
      </c>
      <c r="C105" s="35">
        <v>60</v>
      </c>
      <c r="D105" s="35">
        <f t="shared" si="4"/>
        <v>0.66666666666666663</v>
      </c>
      <c r="E105" s="35">
        <f t="shared" si="5"/>
        <v>7.7737226321534928E-18</v>
      </c>
      <c r="F105" s="35">
        <f t="shared" si="3"/>
        <v>4.6538915979632901E-19</v>
      </c>
      <c r="G105" s="35">
        <v>99</v>
      </c>
    </row>
    <row r="106" spans="1:7" x14ac:dyDescent="0.3">
      <c r="A106" s="35">
        <v>104</v>
      </c>
      <c r="B106" s="35">
        <v>40</v>
      </c>
      <c r="C106" s="35">
        <v>60</v>
      </c>
      <c r="D106" s="35">
        <f t="shared" si="4"/>
        <v>0.66666666666666663</v>
      </c>
      <c r="E106" s="35">
        <f t="shared" si="5"/>
        <v>5.1824817547689947E-18</v>
      </c>
      <c r="F106" s="35">
        <f t="shared" si="3"/>
        <v>3.1025943986421927E-19</v>
      </c>
      <c r="G106" s="35">
        <v>100</v>
      </c>
    </row>
    <row r="107" spans="1:7" x14ac:dyDescent="0.3">
      <c r="A107" s="35">
        <v>105</v>
      </c>
      <c r="B107" s="35">
        <v>40</v>
      </c>
      <c r="C107" s="35">
        <v>60</v>
      </c>
      <c r="D107" s="35">
        <f t="shared" si="4"/>
        <v>0.66666666666666663</v>
      </c>
      <c r="E107" s="35">
        <f t="shared" si="5"/>
        <v>3.4549878365126629E-18</v>
      </c>
      <c r="F107" s="35">
        <f t="shared" si="3"/>
        <v>2.0683962657614617E-19</v>
      </c>
      <c r="G107" s="35">
        <v>101</v>
      </c>
    </row>
    <row r="108" spans="1:7" x14ac:dyDescent="0.3">
      <c r="A108" s="35">
        <v>106</v>
      </c>
      <c r="B108" s="35">
        <v>40</v>
      </c>
      <c r="C108" s="35">
        <v>60</v>
      </c>
      <c r="D108" s="35">
        <f t="shared" si="4"/>
        <v>0.66666666666666663</v>
      </c>
      <c r="E108" s="35">
        <f t="shared" si="5"/>
        <v>2.3033252243417751E-18</v>
      </c>
      <c r="F108" s="35">
        <f t="shared" si="3"/>
        <v>1.3789308438409743E-19</v>
      </c>
      <c r="G108" s="35">
        <v>102</v>
      </c>
    </row>
    <row r="109" spans="1:7" x14ac:dyDescent="0.3">
      <c r="A109" s="35">
        <v>107</v>
      </c>
      <c r="B109" s="35">
        <v>40</v>
      </c>
      <c r="C109" s="35">
        <v>60</v>
      </c>
      <c r="D109" s="35">
        <f t="shared" si="4"/>
        <v>0.66666666666666663</v>
      </c>
      <c r="E109" s="35">
        <f t="shared" si="5"/>
        <v>1.5355501495611833E-18</v>
      </c>
      <c r="F109" s="35">
        <f t="shared" si="3"/>
        <v>9.1928722922731622E-20</v>
      </c>
      <c r="G109" s="35">
        <v>103</v>
      </c>
    </row>
    <row r="110" spans="1:7" x14ac:dyDescent="0.3">
      <c r="A110" s="35">
        <v>108</v>
      </c>
      <c r="B110" s="35">
        <v>40</v>
      </c>
      <c r="C110" s="35">
        <v>60</v>
      </c>
      <c r="D110" s="35">
        <f t="shared" si="4"/>
        <v>0.66666666666666663</v>
      </c>
      <c r="E110" s="35">
        <f t="shared" si="5"/>
        <v>1.0237000997074555E-18</v>
      </c>
      <c r="F110" s="35">
        <f t="shared" si="3"/>
        <v>6.1285815281821078E-20</v>
      </c>
      <c r="G110" s="35">
        <v>104</v>
      </c>
    </row>
    <row r="111" spans="1:7" x14ac:dyDescent="0.3">
      <c r="A111" s="35">
        <v>109</v>
      </c>
      <c r="B111" s="35">
        <v>40</v>
      </c>
      <c r="C111" s="35">
        <v>60</v>
      </c>
      <c r="D111" s="35">
        <f t="shared" si="4"/>
        <v>0.66666666666666663</v>
      </c>
      <c r="E111" s="35">
        <f t="shared" si="5"/>
        <v>6.8246673313830363E-19</v>
      </c>
      <c r="F111" s="35">
        <f t="shared" si="3"/>
        <v>4.0857210187880714E-20</v>
      </c>
      <c r="G111" s="35">
        <v>105</v>
      </c>
    </row>
    <row r="112" spans="1:7" x14ac:dyDescent="0.3">
      <c r="A112" s="35">
        <v>110</v>
      </c>
      <c r="B112" s="35">
        <v>40</v>
      </c>
      <c r="C112" s="35">
        <v>60</v>
      </c>
      <c r="D112" s="35">
        <f t="shared" si="4"/>
        <v>0.66666666666666663</v>
      </c>
      <c r="E112" s="35">
        <f t="shared" si="5"/>
        <v>4.5497782209220236E-19</v>
      </c>
      <c r="F112" s="35">
        <f t="shared" si="3"/>
        <v>2.7238140125253808E-20</v>
      </c>
      <c r="G112" s="35">
        <v>106</v>
      </c>
    </row>
    <row r="113" spans="1:7" x14ac:dyDescent="0.3">
      <c r="A113" s="35">
        <v>111</v>
      </c>
      <c r="B113" s="35">
        <v>40</v>
      </c>
      <c r="C113" s="35">
        <v>60</v>
      </c>
      <c r="D113" s="35">
        <f t="shared" si="4"/>
        <v>0.66666666666666663</v>
      </c>
      <c r="E113" s="35">
        <f t="shared" si="5"/>
        <v>3.0331854806146821E-19</v>
      </c>
      <c r="F113" s="35">
        <f t="shared" si="3"/>
        <v>1.8158760083502536E-20</v>
      </c>
      <c r="G113" s="35">
        <v>107</v>
      </c>
    </row>
    <row r="114" spans="1:7" x14ac:dyDescent="0.3">
      <c r="A114" s="35">
        <v>112</v>
      </c>
      <c r="B114" s="35">
        <v>40</v>
      </c>
      <c r="C114" s="35">
        <v>60</v>
      </c>
      <c r="D114" s="35">
        <f t="shared" si="4"/>
        <v>0.66666666666666663</v>
      </c>
      <c r="E114" s="35">
        <f t="shared" si="5"/>
        <v>2.0221236537431213E-19</v>
      </c>
      <c r="F114" s="35">
        <f t="shared" si="3"/>
        <v>1.2105840055668357E-20</v>
      </c>
      <c r="G114" s="35">
        <v>108</v>
      </c>
    </row>
    <row r="115" spans="1:7" x14ac:dyDescent="0.3">
      <c r="A115" s="35">
        <v>113</v>
      </c>
      <c r="B115" s="35">
        <v>40</v>
      </c>
      <c r="C115" s="35">
        <v>60</v>
      </c>
      <c r="D115" s="35">
        <f t="shared" si="4"/>
        <v>0.66666666666666663</v>
      </c>
      <c r="E115" s="35">
        <f t="shared" si="5"/>
        <v>1.3480824358287475E-19</v>
      </c>
      <c r="F115" s="35">
        <f t="shared" si="3"/>
        <v>8.0705600371122377E-21</v>
      </c>
      <c r="G115" s="35">
        <v>109</v>
      </c>
    </row>
    <row r="116" spans="1:7" x14ac:dyDescent="0.3">
      <c r="A116" s="35">
        <v>114</v>
      </c>
      <c r="B116" s="35">
        <v>40</v>
      </c>
      <c r="C116" s="35">
        <v>60</v>
      </c>
      <c r="D116" s="35">
        <f t="shared" si="4"/>
        <v>0.66666666666666663</v>
      </c>
      <c r="E116" s="35">
        <f t="shared" si="5"/>
        <v>8.9872162388583163E-20</v>
      </c>
      <c r="F116" s="35">
        <f t="shared" si="3"/>
        <v>5.3803733580748249E-21</v>
      </c>
      <c r="G116" s="35">
        <v>110</v>
      </c>
    </row>
    <row r="117" spans="1:7" x14ac:dyDescent="0.3">
      <c r="A117" s="35">
        <v>115</v>
      </c>
      <c r="B117" s="35">
        <v>40</v>
      </c>
      <c r="C117" s="35">
        <v>60</v>
      </c>
      <c r="D117" s="35">
        <f t="shared" si="4"/>
        <v>0.66666666666666663</v>
      </c>
      <c r="E117" s="35">
        <f t="shared" si="5"/>
        <v>5.9914774925722101E-20</v>
      </c>
      <c r="F117" s="35">
        <f t="shared" si="3"/>
        <v>3.586915572049883E-21</v>
      </c>
      <c r="G117" s="35">
        <v>111</v>
      </c>
    </row>
    <row r="118" spans="1:7" x14ac:dyDescent="0.3">
      <c r="A118" s="35">
        <v>116</v>
      </c>
      <c r="B118" s="35">
        <v>40</v>
      </c>
      <c r="C118" s="35">
        <v>60</v>
      </c>
      <c r="D118" s="35">
        <f t="shared" si="4"/>
        <v>0.66666666666666663</v>
      </c>
      <c r="E118" s="35">
        <f t="shared" si="5"/>
        <v>3.994318328381473E-20</v>
      </c>
      <c r="F118" s="35">
        <f t="shared" si="3"/>
        <v>2.391277048033255E-21</v>
      </c>
      <c r="G118" s="35">
        <v>112</v>
      </c>
    </row>
    <row r="119" spans="1:7" x14ac:dyDescent="0.3">
      <c r="A119" s="35">
        <v>117</v>
      </c>
      <c r="B119" s="35">
        <v>40</v>
      </c>
      <c r="C119" s="35">
        <v>60</v>
      </c>
      <c r="D119" s="35">
        <f t="shared" si="4"/>
        <v>0.66666666666666663</v>
      </c>
      <c r="E119" s="35">
        <f t="shared" si="5"/>
        <v>2.6628788855876486E-20</v>
      </c>
      <c r="F119" s="35">
        <f t="shared" si="3"/>
        <v>1.5941846986888366E-21</v>
      </c>
      <c r="G119" s="35">
        <v>113</v>
      </c>
    </row>
    <row r="120" spans="1:7" x14ac:dyDescent="0.3">
      <c r="A120" s="35">
        <v>118</v>
      </c>
      <c r="B120" s="35">
        <v>40</v>
      </c>
      <c r="C120" s="35">
        <v>60</v>
      </c>
      <c r="D120" s="35">
        <f t="shared" si="4"/>
        <v>0.66666666666666663</v>
      </c>
      <c r="E120" s="35">
        <f t="shared" si="5"/>
        <v>1.7752525903917656E-20</v>
      </c>
      <c r="F120" s="35">
        <f t="shared" si="3"/>
        <v>1.0627897991258911E-21</v>
      </c>
      <c r="G120" s="35">
        <v>114</v>
      </c>
    </row>
    <row r="121" spans="1:7" x14ac:dyDescent="0.3">
      <c r="A121" s="35">
        <v>119</v>
      </c>
      <c r="B121" s="35">
        <v>40</v>
      </c>
      <c r="C121" s="35">
        <v>60</v>
      </c>
      <c r="D121" s="35">
        <f t="shared" si="4"/>
        <v>0.66666666666666663</v>
      </c>
      <c r="E121" s="35">
        <f t="shared" si="5"/>
        <v>1.1835017269278436E-20</v>
      </c>
      <c r="F121" s="35">
        <f t="shared" si="3"/>
        <v>7.08526532750594E-22</v>
      </c>
      <c r="G121" s="35">
        <v>115</v>
      </c>
    </row>
    <row r="122" spans="1:7" x14ac:dyDescent="0.3">
      <c r="A122" s="35">
        <v>120</v>
      </c>
      <c r="B122" s="35">
        <v>40</v>
      </c>
      <c r="C122" s="35">
        <v>60</v>
      </c>
      <c r="D122" s="35">
        <f t="shared" si="4"/>
        <v>0.66666666666666663</v>
      </c>
      <c r="E122" s="35">
        <f t="shared" si="5"/>
        <v>7.8900115128522904E-21</v>
      </c>
      <c r="F122" s="35">
        <f t="shared" si="3"/>
        <v>4.7235102183372927E-22</v>
      </c>
      <c r="G122" s="35">
        <v>116</v>
      </c>
    </row>
    <row r="123" spans="1:7" x14ac:dyDescent="0.3">
      <c r="A123" s="35">
        <v>121</v>
      </c>
      <c r="B123" s="35">
        <v>40</v>
      </c>
      <c r="C123" s="35">
        <v>60</v>
      </c>
      <c r="D123" s="35">
        <f t="shared" si="4"/>
        <v>0.66666666666666663</v>
      </c>
      <c r="E123" s="35">
        <f t="shared" si="5"/>
        <v>5.2600076752348603E-21</v>
      </c>
      <c r="F123" s="35">
        <f t="shared" si="3"/>
        <v>3.1490068122248618E-22</v>
      </c>
      <c r="G123" s="35">
        <v>117</v>
      </c>
    </row>
    <row r="124" spans="1:7" x14ac:dyDescent="0.3">
      <c r="A124" s="35">
        <v>122</v>
      </c>
      <c r="B124" s="35">
        <v>40</v>
      </c>
      <c r="C124" s="35">
        <v>60</v>
      </c>
      <c r="D124" s="35">
        <f t="shared" si="4"/>
        <v>0.66666666666666663</v>
      </c>
      <c r="E124" s="35">
        <f t="shared" si="5"/>
        <v>3.5066717834899066E-21</v>
      </c>
      <c r="F124" s="35">
        <f t="shared" si="3"/>
        <v>2.0993378748165743E-22</v>
      </c>
      <c r="G124" s="35">
        <v>118</v>
      </c>
    </row>
    <row r="125" spans="1:7" x14ac:dyDescent="0.3">
      <c r="A125" s="35">
        <v>123</v>
      </c>
      <c r="B125" s="35">
        <v>40</v>
      </c>
      <c r="C125" s="35">
        <v>60</v>
      </c>
      <c r="D125" s="35">
        <f t="shared" si="4"/>
        <v>0.66666666666666663</v>
      </c>
      <c r="E125" s="35">
        <f t="shared" si="5"/>
        <v>2.3377811889932708E-21</v>
      </c>
      <c r="F125" s="35">
        <f t="shared" si="3"/>
        <v>1.3995585832110495E-22</v>
      </c>
      <c r="G125" s="35">
        <v>119</v>
      </c>
    </row>
    <row r="126" spans="1:7" x14ac:dyDescent="0.3">
      <c r="A126" s="35">
        <v>124</v>
      </c>
      <c r="B126" s="35">
        <v>40</v>
      </c>
      <c r="C126" s="35">
        <v>60</v>
      </c>
      <c r="D126" s="35">
        <f t="shared" si="4"/>
        <v>0.66666666666666663</v>
      </c>
      <c r="E126" s="35">
        <f t="shared" si="5"/>
        <v>1.5585207926621804E-21</v>
      </c>
      <c r="F126" s="35">
        <f t="shared" si="3"/>
        <v>9.330390554740329E-23</v>
      </c>
      <c r="G126" s="35">
        <v>120</v>
      </c>
    </row>
    <row r="127" spans="1:7" x14ac:dyDescent="0.3">
      <c r="A127" s="35">
        <v>125</v>
      </c>
      <c r="B127" s="35">
        <v>40</v>
      </c>
      <c r="C127" s="35">
        <v>60</v>
      </c>
      <c r="D127" s="35">
        <f t="shared" si="4"/>
        <v>0.66666666666666663</v>
      </c>
      <c r="E127" s="35">
        <f t="shared" si="5"/>
        <v>1.0390138617747868E-21</v>
      </c>
      <c r="F127" s="35">
        <f t="shared" si="3"/>
        <v>6.2202603698268848E-23</v>
      </c>
      <c r="G127" s="35">
        <v>121</v>
      </c>
    </row>
    <row r="128" spans="1:7" x14ac:dyDescent="0.3">
      <c r="A128" s="35">
        <v>126</v>
      </c>
      <c r="B128" s="35">
        <v>40</v>
      </c>
      <c r="C128" s="35">
        <v>60</v>
      </c>
      <c r="D128" s="35">
        <f t="shared" si="4"/>
        <v>0.66666666666666663</v>
      </c>
      <c r="E128" s="35">
        <f t="shared" si="5"/>
        <v>6.9267590784985785E-22</v>
      </c>
      <c r="F128" s="35">
        <f t="shared" si="3"/>
        <v>4.1468402465512565E-23</v>
      </c>
      <c r="G128" s="35">
        <v>122</v>
      </c>
    </row>
    <row r="129" spans="1:7" x14ac:dyDescent="0.3">
      <c r="A129" s="35">
        <v>127</v>
      </c>
      <c r="B129" s="35">
        <v>40</v>
      </c>
      <c r="C129" s="35">
        <v>60</v>
      </c>
      <c r="D129" s="35">
        <f t="shared" si="4"/>
        <v>0.66666666666666663</v>
      </c>
      <c r="E129" s="35">
        <f t="shared" si="5"/>
        <v>4.6178393856657184E-22</v>
      </c>
      <c r="F129" s="35">
        <f t="shared" si="3"/>
        <v>2.7645601643675042E-23</v>
      </c>
      <c r="G129" s="35">
        <v>123</v>
      </c>
    </row>
    <row r="130" spans="1:7" x14ac:dyDescent="0.3">
      <c r="A130" s="35">
        <v>128</v>
      </c>
      <c r="B130" s="35">
        <v>40</v>
      </c>
      <c r="C130" s="35">
        <v>60</v>
      </c>
      <c r="D130" s="35">
        <f t="shared" si="4"/>
        <v>0.66666666666666663</v>
      </c>
      <c r="E130" s="35">
        <f t="shared" si="5"/>
        <v>3.0785595904438122E-22</v>
      </c>
      <c r="F130" s="35">
        <f t="shared" si="3"/>
        <v>1.8430401095783361E-23</v>
      </c>
      <c r="G130" s="35">
        <v>124</v>
      </c>
    </row>
    <row r="131" spans="1:7" x14ac:dyDescent="0.3">
      <c r="A131" s="35">
        <v>129</v>
      </c>
      <c r="B131" s="35">
        <v>40</v>
      </c>
      <c r="C131" s="35">
        <v>60</v>
      </c>
      <c r="D131" s="35">
        <f t="shared" si="4"/>
        <v>0.66666666666666663</v>
      </c>
      <c r="E131" s="35">
        <f t="shared" si="5"/>
        <v>2.0523730602958748E-22</v>
      </c>
      <c r="F131" s="35">
        <f t="shared" ref="F131:F152" si="6">E131/$E$153</f>
        <v>1.2286934063855574E-23</v>
      </c>
      <c r="G131" s="35">
        <v>125</v>
      </c>
    </row>
    <row r="132" spans="1:7" x14ac:dyDescent="0.3">
      <c r="A132" s="35">
        <v>130</v>
      </c>
      <c r="B132" s="35">
        <v>40</v>
      </c>
      <c r="C132" s="35">
        <v>60</v>
      </c>
      <c r="D132" s="35">
        <f t="shared" ref="D132:D152" si="7">B131/C132</f>
        <v>0.66666666666666663</v>
      </c>
      <c r="E132" s="35">
        <f t="shared" ref="E132:E152" si="8">D132*E131</f>
        <v>1.3682487068639165E-22</v>
      </c>
      <c r="F132" s="35">
        <f t="shared" si="6"/>
        <v>8.1912893759037151E-24</v>
      </c>
      <c r="G132" s="35">
        <v>126</v>
      </c>
    </row>
    <row r="133" spans="1:7" x14ac:dyDescent="0.3">
      <c r="A133" s="35">
        <v>131</v>
      </c>
      <c r="B133" s="35">
        <v>40</v>
      </c>
      <c r="C133" s="35">
        <v>60</v>
      </c>
      <c r="D133" s="35">
        <f t="shared" si="7"/>
        <v>0.66666666666666663</v>
      </c>
      <c r="E133" s="35">
        <f t="shared" si="8"/>
        <v>9.1216580457594428E-23</v>
      </c>
      <c r="F133" s="35">
        <f t="shared" si="6"/>
        <v>5.4608595839358095E-24</v>
      </c>
      <c r="G133" s="35">
        <v>127</v>
      </c>
    </row>
    <row r="134" spans="1:7" x14ac:dyDescent="0.3">
      <c r="A134" s="35">
        <v>132</v>
      </c>
      <c r="B134" s="35">
        <v>40</v>
      </c>
      <c r="C134" s="35">
        <v>60</v>
      </c>
      <c r="D134" s="35">
        <f t="shared" si="7"/>
        <v>0.66666666666666663</v>
      </c>
      <c r="E134" s="35">
        <f t="shared" si="8"/>
        <v>6.0811053638396277E-23</v>
      </c>
      <c r="F134" s="35">
        <f t="shared" si="6"/>
        <v>3.6405730559572061E-24</v>
      </c>
      <c r="G134" s="35">
        <v>128</v>
      </c>
    </row>
    <row r="135" spans="1:7" x14ac:dyDescent="0.3">
      <c r="A135" s="35">
        <v>133</v>
      </c>
      <c r="B135" s="35">
        <v>40</v>
      </c>
      <c r="C135" s="35">
        <v>60</v>
      </c>
      <c r="D135" s="35">
        <f t="shared" si="7"/>
        <v>0.66666666666666663</v>
      </c>
      <c r="E135" s="35">
        <f t="shared" si="8"/>
        <v>4.0540702425597516E-23</v>
      </c>
      <c r="F135" s="35">
        <f t="shared" si="6"/>
        <v>2.4270487039714706E-24</v>
      </c>
      <c r="G135" s="35">
        <v>129</v>
      </c>
    </row>
    <row r="136" spans="1:7" x14ac:dyDescent="0.3">
      <c r="A136" s="35">
        <v>134</v>
      </c>
      <c r="B136" s="35">
        <v>40</v>
      </c>
      <c r="C136" s="35">
        <v>60</v>
      </c>
      <c r="D136" s="35">
        <f t="shared" si="7"/>
        <v>0.66666666666666663</v>
      </c>
      <c r="E136" s="35">
        <f t="shared" si="8"/>
        <v>2.702713495039834E-23</v>
      </c>
      <c r="F136" s="35">
        <f t="shared" si="6"/>
        <v>1.6180324693143134E-24</v>
      </c>
      <c r="G136" s="35">
        <v>130</v>
      </c>
    </row>
    <row r="137" spans="1:7" x14ac:dyDescent="0.3">
      <c r="A137" s="35">
        <v>135</v>
      </c>
      <c r="B137" s="35">
        <v>40</v>
      </c>
      <c r="C137" s="35">
        <v>60</v>
      </c>
      <c r="D137" s="35">
        <f t="shared" si="7"/>
        <v>0.66666666666666663</v>
      </c>
      <c r="E137" s="35">
        <f t="shared" si="8"/>
        <v>1.8018089966932227E-23</v>
      </c>
      <c r="F137" s="35">
        <f t="shared" si="6"/>
        <v>1.0786883128762091E-24</v>
      </c>
      <c r="G137" s="35">
        <v>131</v>
      </c>
    </row>
    <row r="138" spans="1:7" x14ac:dyDescent="0.3">
      <c r="A138" s="35">
        <v>136</v>
      </c>
      <c r="B138" s="35">
        <v>40</v>
      </c>
      <c r="C138" s="35">
        <v>60</v>
      </c>
      <c r="D138" s="35">
        <f t="shared" si="7"/>
        <v>0.66666666666666663</v>
      </c>
      <c r="E138" s="35">
        <f t="shared" si="8"/>
        <v>1.2012059977954817E-23</v>
      </c>
      <c r="F138" s="35">
        <f t="shared" si="6"/>
        <v>7.191255419174726E-25</v>
      </c>
      <c r="G138" s="35">
        <v>132</v>
      </c>
    </row>
    <row r="139" spans="1:7" x14ac:dyDescent="0.3">
      <c r="A139" s="35">
        <v>137</v>
      </c>
      <c r="B139" s="35">
        <v>40</v>
      </c>
      <c r="C139" s="35">
        <v>60</v>
      </c>
      <c r="D139" s="35">
        <f t="shared" si="7"/>
        <v>0.66666666666666663</v>
      </c>
      <c r="E139" s="35">
        <f t="shared" si="8"/>
        <v>8.0080399853032113E-24</v>
      </c>
      <c r="F139" s="35">
        <f t="shared" si="6"/>
        <v>4.7941702794498176E-25</v>
      </c>
      <c r="G139" s="35">
        <v>133</v>
      </c>
    </row>
    <row r="140" spans="1:7" x14ac:dyDescent="0.3">
      <c r="A140" s="35">
        <v>138</v>
      </c>
      <c r="B140" s="35">
        <v>40</v>
      </c>
      <c r="C140" s="35">
        <v>60</v>
      </c>
      <c r="D140" s="35">
        <f t="shared" si="7"/>
        <v>0.66666666666666663</v>
      </c>
      <c r="E140" s="35">
        <f t="shared" si="8"/>
        <v>5.3386933235354737E-24</v>
      </c>
      <c r="F140" s="35">
        <f t="shared" si="6"/>
        <v>3.1961135196332113E-25</v>
      </c>
      <c r="G140" s="35">
        <v>134</v>
      </c>
    </row>
    <row r="141" spans="1:7" x14ac:dyDescent="0.3">
      <c r="A141" s="35">
        <v>139</v>
      </c>
      <c r="B141" s="35">
        <v>40</v>
      </c>
      <c r="C141" s="35">
        <v>60</v>
      </c>
      <c r="D141" s="35">
        <f t="shared" si="7"/>
        <v>0.66666666666666663</v>
      </c>
      <c r="E141" s="35">
        <f t="shared" si="8"/>
        <v>3.5591288823569822E-24</v>
      </c>
      <c r="F141" s="35">
        <f t="shared" si="6"/>
        <v>2.1307423464221409E-25</v>
      </c>
      <c r="G141" s="35">
        <v>135</v>
      </c>
    </row>
    <row r="142" spans="1:7" x14ac:dyDescent="0.3">
      <c r="A142" s="35">
        <v>140</v>
      </c>
      <c r="B142" s="35">
        <v>40</v>
      </c>
      <c r="C142" s="35">
        <v>60</v>
      </c>
      <c r="D142" s="35">
        <f t="shared" si="7"/>
        <v>0.66666666666666663</v>
      </c>
      <c r="E142" s="35">
        <f t="shared" si="8"/>
        <v>2.3727525882379881E-24</v>
      </c>
      <c r="F142" s="35">
        <f t="shared" si="6"/>
        <v>1.4204948976147606E-25</v>
      </c>
      <c r="G142" s="35">
        <v>136</v>
      </c>
    </row>
    <row r="143" spans="1:7" x14ac:dyDescent="0.3">
      <c r="A143" s="35">
        <v>141</v>
      </c>
      <c r="B143" s="35">
        <v>40</v>
      </c>
      <c r="C143" s="35">
        <v>60</v>
      </c>
      <c r="D143" s="35">
        <f t="shared" si="7"/>
        <v>0.66666666666666663</v>
      </c>
      <c r="E143" s="35">
        <f t="shared" si="8"/>
        <v>1.5818350588253253E-24</v>
      </c>
      <c r="F143" s="35">
        <f t="shared" si="6"/>
        <v>9.4699659840984031E-26</v>
      </c>
      <c r="G143" s="35">
        <v>137</v>
      </c>
    </row>
    <row r="144" spans="1:7" x14ac:dyDescent="0.3">
      <c r="A144" s="35">
        <v>142</v>
      </c>
      <c r="B144" s="35">
        <v>40</v>
      </c>
      <c r="C144" s="35">
        <v>60</v>
      </c>
      <c r="D144" s="35">
        <f t="shared" si="7"/>
        <v>0.66666666666666663</v>
      </c>
      <c r="E144" s="35">
        <f t="shared" si="8"/>
        <v>1.0545567058835501E-24</v>
      </c>
      <c r="F144" s="35">
        <f t="shared" si="6"/>
        <v>6.3133106560656009E-26</v>
      </c>
      <c r="G144" s="35">
        <v>138</v>
      </c>
    </row>
    <row r="145" spans="1:7" x14ac:dyDescent="0.3">
      <c r="A145" s="35">
        <v>143</v>
      </c>
      <c r="B145" s="35">
        <v>40</v>
      </c>
      <c r="C145" s="35">
        <v>60</v>
      </c>
      <c r="D145" s="35">
        <f t="shared" si="7"/>
        <v>0.66666666666666663</v>
      </c>
      <c r="E145" s="35">
        <f t="shared" si="8"/>
        <v>7.0303780392236666E-25</v>
      </c>
      <c r="F145" s="35">
        <f t="shared" si="6"/>
        <v>4.2088737707104002E-26</v>
      </c>
      <c r="G145" s="35">
        <v>139</v>
      </c>
    </row>
    <row r="146" spans="1:7" x14ac:dyDescent="0.3">
      <c r="A146" s="35">
        <v>144</v>
      </c>
      <c r="B146" s="35">
        <v>40</v>
      </c>
      <c r="C146" s="35">
        <v>60</v>
      </c>
      <c r="D146" s="35">
        <f t="shared" si="7"/>
        <v>0.66666666666666663</v>
      </c>
      <c r="E146" s="35">
        <f t="shared" si="8"/>
        <v>4.6869186928157777E-25</v>
      </c>
      <c r="F146" s="35">
        <f t="shared" si="6"/>
        <v>2.8059158471402668E-26</v>
      </c>
      <c r="G146" s="35">
        <v>140</v>
      </c>
    </row>
    <row r="147" spans="1:7" x14ac:dyDescent="0.3">
      <c r="A147" s="35">
        <v>145</v>
      </c>
      <c r="B147" s="35">
        <v>40</v>
      </c>
      <c r="C147" s="35">
        <v>60</v>
      </c>
      <c r="D147" s="35">
        <f t="shared" si="7"/>
        <v>0.66666666666666663</v>
      </c>
      <c r="E147" s="35">
        <f t="shared" si="8"/>
        <v>3.1246124618771849E-25</v>
      </c>
      <c r="F147" s="35">
        <f t="shared" si="6"/>
        <v>1.8706105647601778E-26</v>
      </c>
      <c r="G147" s="35">
        <v>141</v>
      </c>
    </row>
    <row r="148" spans="1:7" x14ac:dyDescent="0.3">
      <c r="A148" s="35">
        <v>146</v>
      </c>
      <c r="B148" s="35">
        <v>40</v>
      </c>
      <c r="C148" s="35">
        <v>60</v>
      </c>
      <c r="D148" s="35">
        <f t="shared" si="7"/>
        <v>0.66666666666666663</v>
      </c>
      <c r="E148" s="35">
        <f t="shared" si="8"/>
        <v>2.0830749745847896E-25</v>
      </c>
      <c r="F148" s="35">
        <f t="shared" si="6"/>
        <v>1.2470737098401183E-26</v>
      </c>
      <c r="G148" s="35">
        <v>142</v>
      </c>
    </row>
    <row r="149" spans="1:7" x14ac:dyDescent="0.3">
      <c r="A149" s="35">
        <v>147</v>
      </c>
      <c r="B149" s="35">
        <v>40</v>
      </c>
      <c r="C149" s="35">
        <v>60</v>
      </c>
      <c r="D149" s="35">
        <f t="shared" si="7"/>
        <v>0.66666666666666663</v>
      </c>
      <c r="E149" s="35">
        <f t="shared" si="8"/>
        <v>1.3887166497231929E-25</v>
      </c>
      <c r="F149" s="35">
        <f t="shared" si="6"/>
        <v>8.3138247322674551E-27</v>
      </c>
      <c r="G149" s="35">
        <v>143</v>
      </c>
    </row>
    <row r="150" spans="1:7" x14ac:dyDescent="0.3">
      <c r="A150" s="35">
        <v>148</v>
      </c>
      <c r="B150" s="35">
        <v>40</v>
      </c>
      <c r="C150" s="35">
        <v>60</v>
      </c>
      <c r="D150" s="35">
        <f t="shared" si="7"/>
        <v>0.66666666666666663</v>
      </c>
      <c r="E150" s="35">
        <f t="shared" si="8"/>
        <v>9.2581109981546186E-26</v>
      </c>
      <c r="F150" s="35">
        <f t="shared" si="6"/>
        <v>5.5425498215116355E-27</v>
      </c>
      <c r="G150" s="35">
        <v>144</v>
      </c>
    </row>
    <row r="151" spans="1:7" x14ac:dyDescent="0.3">
      <c r="A151" s="35">
        <v>149</v>
      </c>
      <c r="B151" s="35">
        <v>40</v>
      </c>
      <c r="C151" s="35">
        <v>60</v>
      </c>
      <c r="D151" s="35">
        <f t="shared" si="7"/>
        <v>0.66666666666666663</v>
      </c>
      <c r="E151" s="35">
        <f t="shared" si="8"/>
        <v>6.1720739987697454E-26</v>
      </c>
      <c r="F151" s="35">
        <f t="shared" si="6"/>
        <v>3.6950332143410901E-27</v>
      </c>
      <c r="G151" s="35">
        <v>145</v>
      </c>
    </row>
    <row r="152" spans="1:7" x14ac:dyDescent="0.3">
      <c r="A152" s="35">
        <v>150</v>
      </c>
      <c r="C152" s="35">
        <v>60</v>
      </c>
      <c r="D152" s="35">
        <f t="shared" si="7"/>
        <v>0.66666666666666663</v>
      </c>
      <c r="E152" s="35">
        <f t="shared" si="8"/>
        <v>4.1147159991798299E-26</v>
      </c>
      <c r="F152" s="35">
        <f t="shared" si="6"/>
        <v>2.4633554762273934E-27</v>
      </c>
      <c r="G152" s="35">
        <v>146</v>
      </c>
    </row>
    <row r="153" spans="1:7" x14ac:dyDescent="0.3">
      <c r="E153" s="35">
        <f>SUM(E2:E152)</f>
        <v>16.703703703703699</v>
      </c>
      <c r="F153" s="35">
        <f>SUM(F2:F152)</f>
        <v>1.0000000000000004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98A7-6FC8-40EA-8A67-152B733F5A16}">
  <dimension ref="B1:L154"/>
  <sheetViews>
    <sheetView workbookViewId="0">
      <selection activeCell="I11" sqref="I11"/>
    </sheetView>
  </sheetViews>
  <sheetFormatPr defaultColWidth="11.5546875" defaultRowHeight="14.4" x14ac:dyDescent="0.3"/>
  <cols>
    <col min="2" max="4" width="11.5546875" style="35"/>
    <col min="5" max="5" width="16.6640625" style="35" bestFit="1" customWidth="1"/>
    <col min="6" max="6" width="11.5546875" style="35"/>
    <col min="7" max="7" width="14.33203125" style="35" bestFit="1" customWidth="1"/>
    <col min="8" max="12" width="11.5546875" style="35"/>
  </cols>
  <sheetData>
    <row r="1" spans="2:12" x14ac:dyDescent="0.3">
      <c r="C1" s="35" t="s">
        <v>1</v>
      </c>
      <c r="D1" s="35">
        <v>50</v>
      </c>
      <c r="E1" s="35" t="s">
        <v>42</v>
      </c>
      <c r="F1" s="35">
        <f>15</f>
        <v>15</v>
      </c>
    </row>
    <row r="2" spans="2:12" x14ac:dyDescent="0.3">
      <c r="B2" s="38" t="s">
        <v>41</v>
      </c>
      <c r="C2" s="38" t="s">
        <v>1</v>
      </c>
      <c r="D2" s="38" t="s">
        <v>42</v>
      </c>
      <c r="E2" s="38" t="s">
        <v>84</v>
      </c>
      <c r="F2" s="38" t="s">
        <v>44</v>
      </c>
      <c r="G2" s="38" t="s">
        <v>85</v>
      </c>
      <c r="H2" s="38" t="s">
        <v>86</v>
      </c>
    </row>
    <row r="3" spans="2:12" x14ac:dyDescent="0.3">
      <c r="B3" s="35">
        <v>0</v>
      </c>
      <c r="C3" s="35">
        <f>$D$1</f>
        <v>50</v>
      </c>
      <c r="D3" s="35">
        <f>$F$1*0</f>
        <v>0</v>
      </c>
      <c r="F3" s="35">
        <v>1</v>
      </c>
      <c r="G3" s="35">
        <f>F3/$F$154</f>
        <v>2.1310181531208134E-2</v>
      </c>
      <c r="H3" s="35">
        <v>0</v>
      </c>
      <c r="J3" s="35" t="s">
        <v>77</v>
      </c>
    </row>
    <row r="4" spans="2:12" x14ac:dyDescent="0.3">
      <c r="B4" s="35">
        <v>1</v>
      </c>
      <c r="C4" s="35">
        <f t="shared" ref="C4:C67" si="0">$D$1</f>
        <v>50</v>
      </c>
      <c r="D4" s="35">
        <f>$F$1*1</f>
        <v>15</v>
      </c>
      <c r="E4" s="35">
        <f>C3/D4</f>
        <v>3.3333333333333335</v>
      </c>
      <c r="F4" s="35">
        <f>E4*F3</f>
        <v>3.3333333333333335</v>
      </c>
      <c r="G4" s="35">
        <f t="shared" ref="G4:G67" si="1">F4/$F$154</f>
        <v>7.1033938437360444E-2</v>
      </c>
      <c r="H4" s="35">
        <v>0</v>
      </c>
      <c r="J4" s="35" t="s">
        <v>38</v>
      </c>
      <c r="K4" s="35">
        <f>G3</f>
        <v>2.1310181531208134E-2</v>
      </c>
    </row>
    <row r="5" spans="2:12" x14ac:dyDescent="0.3">
      <c r="B5" s="35">
        <v>2</v>
      </c>
      <c r="C5" s="35">
        <f t="shared" si="0"/>
        <v>50</v>
      </c>
      <c r="D5" s="35">
        <f>$F$1*2</f>
        <v>30</v>
      </c>
      <c r="E5" s="35">
        <f t="shared" ref="E5:E68" si="2">C4/D5</f>
        <v>1.6666666666666667</v>
      </c>
      <c r="F5" s="35">
        <f t="shared" ref="F5:F68" si="3">E5*F4</f>
        <v>5.5555555555555562</v>
      </c>
      <c r="G5" s="35">
        <f t="shared" si="1"/>
        <v>0.11838989739560075</v>
      </c>
      <c r="H5" s="35">
        <v>0</v>
      </c>
      <c r="J5" s="35" t="s">
        <v>76</v>
      </c>
      <c r="K5" s="35">
        <f>SUMPRODUCT(B3:B153,G3:G153)</f>
        <v>6.6219415940920214</v>
      </c>
    </row>
    <row r="6" spans="2:12" x14ac:dyDescent="0.3">
      <c r="B6" s="35">
        <v>3</v>
      </c>
      <c r="C6" s="35">
        <f t="shared" si="0"/>
        <v>50</v>
      </c>
      <c r="D6" s="35">
        <f>$F$1*3</f>
        <v>45</v>
      </c>
      <c r="E6" s="35">
        <f t="shared" si="2"/>
        <v>1.1111111111111112</v>
      </c>
      <c r="F6" s="35">
        <f t="shared" si="3"/>
        <v>6.1728395061728403</v>
      </c>
      <c r="G6" s="35">
        <f t="shared" si="1"/>
        <v>0.13154433043955638</v>
      </c>
      <c r="H6" s="35">
        <v>0</v>
      </c>
      <c r="J6" s="35" t="s">
        <v>78</v>
      </c>
      <c r="K6" s="35">
        <f>SUMPRODUCT(G3:G153,H3:H153)</f>
        <v>3.288608260759696</v>
      </c>
    </row>
    <row r="7" spans="2:12" x14ac:dyDescent="0.3">
      <c r="B7" s="35">
        <v>4</v>
      </c>
      <c r="C7" s="35">
        <f t="shared" si="0"/>
        <v>50</v>
      </c>
      <c r="D7" s="35">
        <f>$F$1*4</f>
        <v>60</v>
      </c>
      <c r="E7" s="35">
        <f t="shared" si="2"/>
        <v>0.83333333333333337</v>
      </c>
      <c r="F7" s="35">
        <f t="shared" si="3"/>
        <v>5.1440329218107008</v>
      </c>
      <c r="G7" s="35">
        <f t="shared" si="1"/>
        <v>0.10962027536629701</v>
      </c>
      <c r="H7" s="35">
        <v>0</v>
      </c>
      <c r="J7" s="35" t="s">
        <v>79</v>
      </c>
      <c r="K7" s="35">
        <f>K5-K6</f>
        <v>3.3333333333323254</v>
      </c>
    </row>
    <row r="8" spans="2:12" x14ac:dyDescent="0.3">
      <c r="B8" s="35">
        <v>5</v>
      </c>
      <c r="C8" s="35">
        <f t="shared" si="0"/>
        <v>50</v>
      </c>
      <c r="D8" s="35">
        <f t="shared" ref="D8:D71" si="4">$F$1*4</f>
        <v>60</v>
      </c>
      <c r="E8" s="35">
        <f t="shared" si="2"/>
        <v>0.83333333333333337</v>
      </c>
      <c r="F8" s="35">
        <f t="shared" si="3"/>
        <v>4.2866941015089175</v>
      </c>
      <c r="G8" s="35">
        <f t="shared" si="1"/>
        <v>9.1350229471914179E-2</v>
      </c>
      <c r="H8" s="35">
        <v>1</v>
      </c>
      <c r="J8" s="35" t="s">
        <v>80</v>
      </c>
      <c r="K8" s="35">
        <f>SUMPRODUCT(G4:G153,D4:D153)</f>
        <v>49.999999999984922</v>
      </c>
      <c r="L8" s="35">
        <f>SUMPRODUCT(C3:C152,G3:G152)</f>
        <v>49.999999999984922</v>
      </c>
    </row>
    <row r="9" spans="2:12" x14ac:dyDescent="0.3">
      <c r="B9" s="35">
        <v>6</v>
      </c>
      <c r="C9" s="35">
        <f t="shared" si="0"/>
        <v>50</v>
      </c>
      <c r="D9" s="35">
        <f t="shared" si="4"/>
        <v>60</v>
      </c>
      <c r="E9" s="35">
        <f t="shared" si="2"/>
        <v>0.83333333333333337</v>
      </c>
      <c r="F9" s="35">
        <f t="shared" si="3"/>
        <v>3.5722450845907647</v>
      </c>
      <c r="G9" s="35">
        <f t="shared" si="1"/>
        <v>7.6125191226595154E-2</v>
      </c>
      <c r="H9" s="35">
        <v>2</v>
      </c>
      <c r="J9" s="35" t="s">
        <v>81</v>
      </c>
      <c r="K9" s="35">
        <f>K5/K8*60</f>
        <v>7.9463299129128213</v>
      </c>
    </row>
    <row r="10" spans="2:12" x14ac:dyDescent="0.3">
      <c r="B10" s="35">
        <v>7</v>
      </c>
      <c r="C10" s="35">
        <f t="shared" si="0"/>
        <v>50</v>
      </c>
      <c r="D10" s="35">
        <f t="shared" si="4"/>
        <v>60</v>
      </c>
      <c r="E10" s="35">
        <f t="shared" si="2"/>
        <v>0.83333333333333337</v>
      </c>
      <c r="F10" s="35">
        <f t="shared" si="3"/>
        <v>2.9768709038256373</v>
      </c>
      <c r="G10" s="35">
        <f t="shared" si="1"/>
        <v>6.3437659355495959E-2</v>
      </c>
      <c r="H10" s="35">
        <v>3</v>
      </c>
      <c r="I10" s="35">
        <f>20-K10</f>
        <v>16.053670087087173</v>
      </c>
      <c r="J10" s="35" t="s">
        <v>82</v>
      </c>
      <c r="K10" s="35">
        <f>K6/K8*60</f>
        <v>3.9463299129128253</v>
      </c>
    </row>
    <row r="11" spans="2:12" x14ac:dyDescent="0.3">
      <c r="B11" s="35">
        <v>8</v>
      </c>
      <c r="C11" s="35">
        <f t="shared" si="0"/>
        <v>50</v>
      </c>
      <c r="D11" s="35">
        <f t="shared" si="4"/>
        <v>60</v>
      </c>
      <c r="E11" s="35">
        <f t="shared" si="2"/>
        <v>0.83333333333333337</v>
      </c>
      <c r="F11" s="35">
        <f t="shared" si="3"/>
        <v>2.4807257531880311</v>
      </c>
      <c r="G11" s="35">
        <f t="shared" si="1"/>
        <v>5.2864716129579964E-2</v>
      </c>
      <c r="H11" s="35">
        <v>4</v>
      </c>
      <c r="J11" s="35" t="s">
        <v>83</v>
      </c>
      <c r="K11" s="35">
        <f>K9-K10</f>
        <v>3.999999999999996</v>
      </c>
    </row>
    <row r="12" spans="2:12" x14ac:dyDescent="0.3">
      <c r="B12" s="35">
        <v>9</v>
      </c>
      <c r="C12" s="35">
        <f t="shared" si="0"/>
        <v>50</v>
      </c>
      <c r="D12" s="35">
        <f t="shared" si="4"/>
        <v>60</v>
      </c>
      <c r="E12" s="35">
        <f t="shared" si="2"/>
        <v>0.83333333333333337</v>
      </c>
      <c r="F12" s="35">
        <f t="shared" si="3"/>
        <v>2.067271460990026</v>
      </c>
      <c r="G12" s="35">
        <f t="shared" si="1"/>
        <v>4.4053930107983308E-2</v>
      </c>
      <c r="H12" s="35">
        <v>5</v>
      </c>
    </row>
    <row r="13" spans="2:12" x14ac:dyDescent="0.3">
      <c r="B13" s="35">
        <v>10</v>
      </c>
      <c r="C13" s="35">
        <f t="shared" si="0"/>
        <v>50</v>
      </c>
      <c r="D13" s="35">
        <f t="shared" si="4"/>
        <v>60</v>
      </c>
      <c r="E13" s="35">
        <f t="shared" si="2"/>
        <v>0.83333333333333337</v>
      </c>
      <c r="F13" s="35">
        <f t="shared" si="3"/>
        <v>1.7227262174916884</v>
      </c>
      <c r="G13" s="35">
        <f t="shared" si="1"/>
        <v>3.6711608423319421E-2</v>
      </c>
      <c r="H13" s="35">
        <v>6</v>
      </c>
    </row>
    <row r="14" spans="2:12" x14ac:dyDescent="0.3">
      <c r="B14" s="35">
        <v>11</v>
      </c>
      <c r="C14" s="35">
        <f t="shared" si="0"/>
        <v>50</v>
      </c>
      <c r="D14" s="35">
        <f t="shared" si="4"/>
        <v>60</v>
      </c>
      <c r="E14" s="35">
        <f t="shared" si="2"/>
        <v>0.83333333333333337</v>
      </c>
      <c r="F14" s="35">
        <f t="shared" si="3"/>
        <v>1.4356051812430737</v>
      </c>
      <c r="G14" s="35">
        <f t="shared" si="1"/>
        <v>3.0593007019432853E-2</v>
      </c>
      <c r="H14" s="35">
        <v>7</v>
      </c>
    </row>
    <row r="15" spans="2:12" x14ac:dyDescent="0.3">
      <c r="B15" s="35">
        <v>12</v>
      </c>
      <c r="C15" s="35">
        <f t="shared" si="0"/>
        <v>50</v>
      </c>
      <c r="D15" s="35">
        <f t="shared" si="4"/>
        <v>60</v>
      </c>
      <c r="E15" s="35">
        <f t="shared" si="2"/>
        <v>0.83333333333333337</v>
      </c>
      <c r="F15" s="35">
        <f t="shared" si="3"/>
        <v>1.1963376510358947</v>
      </c>
      <c r="G15" s="35">
        <f t="shared" si="1"/>
        <v>2.5494172516194045E-2</v>
      </c>
      <c r="H15" s="35">
        <v>8</v>
      </c>
    </row>
    <row r="16" spans="2:12" x14ac:dyDescent="0.3">
      <c r="B16" s="35">
        <v>13</v>
      </c>
      <c r="C16" s="35">
        <f t="shared" si="0"/>
        <v>50</v>
      </c>
      <c r="D16" s="35">
        <f t="shared" si="4"/>
        <v>60</v>
      </c>
      <c r="E16" s="35">
        <f t="shared" si="2"/>
        <v>0.83333333333333337</v>
      </c>
      <c r="F16" s="35">
        <f t="shared" si="3"/>
        <v>0.99694804252991231</v>
      </c>
      <c r="G16" s="35">
        <f t="shared" si="1"/>
        <v>2.1245143763495039E-2</v>
      </c>
      <c r="H16" s="35">
        <v>9</v>
      </c>
    </row>
    <row r="17" spans="2:8" x14ac:dyDescent="0.3">
      <c r="B17" s="35">
        <v>14</v>
      </c>
      <c r="C17" s="35">
        <f t="shared" si="0"/>
        <v>50</v>
      </c>
      <c r="D17" s="35">
        <f t="shared" si="4"/>
        <v>60</v>
      </c>
      <c r="E17" s="35">
        <f t="shared" si="2"/>
        <v>0.83333333333333337</v>
      </c>
      <c r="F17" s="35">
        <f t="shared" si="3"/>
        <v>0.83079003544159358</v>
      </c>
      <c r="G17" s="35">
        <f t="shared" si="1"/>
        <v>1.7704286469579198E-2</v>
      </c>
      <c r="H17" s="35">
        <v>10</v>
      </c>
    </row>
    <row r="18" spans="2:8" x14ac:dyDescent="0.3">
      <c r="B18" s="35">
        <v>15</v>
      </c>
      <c r="C18" s="35">
        <f t="shared" si="0"/>
        <v>50</v>
      </c>
      <c r="D18" s="35">
        <f t="shared" si="4"/>
        <v>60</v>
      </c>
      <c r="E18" s="35">
        <f t="shared" si="2"/>
        <v>0.83333333333333337</v>
      </c>
      <c r="F18" s="35">
        <f t="shared" si="3"/>
        <v>0.69232502953466135</v>
      </c>
      <c r="G18" s="35">
        <f t="shared" si="1"/>
        <v>1.4753572057982665E-2</v>
      </c>
      <c r="H18" s="35">
        <v>11</v>
      </c>
    </row>
    <row r="19" spans="2:8" x14ac:dyDescent="0.3">
      <c r="B19" s="35">
        <v>16</v>
      </c>
      <c r="C19" s="35">
        <f t="shared" si="0"/>
        <v>50</v>
      </c>
      <c r="D19" s="35">
        <f t="shared" si="4"/>
        <v>60</v>
      </c>
      <c r="E19" s="35">
        <f t="shared" si="2"/>
        <v>0.83333333333333337</v>
      </c>
      <c r="F19" s="35">
        <f t="shared" si="3"/>
        <v>0.57693752461221781</v>
      </c>
      <c r="G19" s="35">
        <f t="shared" si="1"/>
        <v>1.2294643381652221E-2</v>
      </c>
      <c r="H19" s="35">
        <v>12</v>
      </c>
    </row>
    <row r="20" spans="2:8" x14ac:dyDescent="0.3">
      <c r="B20" s="35">
        <v>17</v>
      </c>
      <c r="C20" s="35">
        <f t="shared" si="0"/>
        <v>50</v>
      </c>
      <c r="D20" s="35">
        <f t="shared" si="4"/>
        <v>60</v>
      </c>
      <c r="E20" s="35">
        <f t="shared" si="2"/>
        <v>0.83333333333333337</v>
      </c>
      <c r="F20" s="35">
        <f t="shared" si="3"/>
        <v>0.48078127051018155</v>
      </c>
      <c r="G20" s="35">
        <f t="shared" si="1"/>
        <v>1.0245536151376852E-2</v>
      </c>
      <c r="H20" s="35">
        <v>13</v>
      </c>
    </row>
    <row r="21" spans="2:8" x14ac:dyDescent="0.3">
      <c r="B21" s="35">
        <v>18</v>
      </c>
      <c r="C21" s="35">
        <f t="shared" si="0"/>
        <v>50</v>
      </c>
      <c r="D21" s="35">
        <f t="shared" si="4"/>
        <v>60</v>
      </c>
      <c r="E21" s="35">
        <f t="shared" si="2"/>
        <v>0.83333333333333337</v>
      </c>
      <c r="F21" s="35">
        <f t="shared" si="3"/>
        <v>0.40065105875848461</v>
      </c>
      <c r="G21" s="35">
        <f t="shared" si="1"/>
        <v>8.537946792814043E-3</v>
      </c>
      <c r="H21" s="35">
        <v>14</v>
      </c>
    </row>
    <row r="22" spans="2:8" x14ac:dyDescent="0.3">
      <c r="B22" s="35">
        <v>19</v>
      </c>
      <c r="C22" s="35">
        <f t="shared" si="0"/>
        <v>50</v>
      </c>
      <c r="D22" s="35">
        <f t="shared" si="4"/>
        <v>60</v>
      </c>
      <c r="E22" s="35">
        <f t="shared" si="2"/>
        <v>0.83333333333333337</v>
      </c>
      <c r="F22" s="35">
        <f t="shared" si="3"/>
        <v>0.33387588229873721</v>
      </c>
      <c r="G22" s="35">
        <f t="shared" si="1"/>
        <v>7.1149556606783697E-3</v>
      </c>
      <c r="H22" s="35">
        <v>15</v>
      </c>
    </row>
    <row r="23" spans="2:8" x14ac:dyDescent="0.3">
      <c r="B23" s="35">
        <v>20</v>
      </c>
      <c r="C23" s="35">
        <f t="shared" si="0"/>
        <v>50</v>
      </c>
      <c r="D23" s="35">
        <f t="shared" si="4"/>
        <v>60</v>
      </c>
      <c r="E23" s="35">
        <f t="shared" si="2"/>
        <v>0.83333333333333337</v>
      </c>
      <c r="F23" s="35">
        <f t="shared" si="3"/>
        <v>0.27822990191561436</v>
      </c>
      <c r="G23" s="35">
        <f t="shared" si="1"/>
        <v>5.9291297172319752E-3</v>
      </c>
      <c r="H23" s="35">
        <v>16</v>
      </c>
    </row>
    <row r="24" spans="2:8" x14ac:dyDescent="0.3">
      <c r="B24" s="35">
        <v>21</v>
      </c>
      <c r="C24" s="35">
        <f t="shared" si="0"/>
        <v>50</v>
      </c>
      <c r="D24" s="35">
        <f t="shared" si="4"/>
        <v>60</v>
      </c>
      <c r="E24" s="35">
        <f t="shared" si="2"/>
        <v>0.83333333333333337</v>
      </c>
      <c r="F24" s="35">
        <f t="shared" si="3"/>
        <v>0.23185825159634532</v>
      </c>
      <c r="G24" s="35">
        <f t="shared" si="1"/>
        <v>4.9409414310266466E-3</v>
      </c>
      <c r="H24" s="35">
        <v>17</v>
      </c>
    </row>
    <row r="25" spans="2:8" x14ac:dyDescent="0.3">
      <c r="B25" s="35">
        <v>22</v>
      </c>
      <c r="C25" s="35">
        <f t="shared" si="0"/>
        <v>50</v>
      </c>
      <c r="D25" s="35">
        <f t="shared" si="4"/>
        <v>60</v>
      </c>
      <c r="E25" s="35">
        <f t="shared" si="2"/>
        <v>0.83333333333333337</v>
      </c>
      <c r="F25" s="35">
        <f t="shared" si="3"/>
        <v>0.1932152096636211</v>
      </c>
      <c r="G25" s="35">
        <f t="shared" si="1"/>
        <v>4.1174511925222059E-3</v>
      </c>
      <c r="H25" s="35">
        <v>18</v>
      </c>
    </row>
    <row r="26" spans="2:8" x14ac:dyDescent="0.3">
      <c r="B26" s="35">
        <v>23</v>
      </c>
      <c r="C26" s="35">
        <f t="shared" si="0"/>
        <v>50</v>
      </c>
      <c r="D26" s="35">
        <f t="shared" si="4"/>
        <v>60</v>
      </c>
      <c r="E26" s="35">
        <f t="shared" si="2"/>
        <v>0.83333333333333337</v>
      </c>
      <c r="F26" s="35">
        <f t="shared" si="3"/>
        <v>0.16101267471968425</v>
      </c>
      <c r="G26" s="35">
        <f t="shared" si="1"/>
        <v>3.431209327101838E-3</v>
      </c>
      <c r="H26" s="35">
        <v>19</v>
      </c>
    </row>
    <row r="27" spans="2:8" x14ac:dyDescent="0.3">
      <c r="B27" s="35">
        <v>24</v>
      </c>
      <c r="C27" s="35">
        <f t="shared" si="0"/>
        <v>50</v>
      </c>
      <c r="D27" s="35">
        <f t="shared" si="4"/>
        <v>60</v>
      </c>
      <c r="E27" s="35">
        <f t="shared" si="2"/>
        <v>0.83333333333333337</v>
      </c>
      <c r="F27" s="35">
        <f t="shared" si="3"/>
        <v>0.13417722893307021</v>
      </c>
      <c r="G27" s="35">
        <f t="shared" si="1"/>
        <v>2.8593411059181983E-3</v>
      </c>
      <c r="H27" s="35">
        <v>20</v>
      </c>
    </row>
    <row r="28" spans="2:8" x14ac:dyDescent="0.3">
      <c r="B28" s="35">
        <v>25</v>
      </c>
      <c r="C28" s="35">
        <f t="shared" si="0"/>
        <v>50</v>
      </c>
      <c r="D28" s="35">
        <f t="shared" si="4"/>
        <v>60</v>
      </c>
      <c r="E28" s="35">
        <f t="shared" si="2"/>
        <v>0.83333333333333337</v>
      </c>
      <c r="F28" s="35">
        <f t="shared" si="3"/>
        <v>0.11181435744422519</v>
      </c>
      <c r="G28" s="35">
        <f t="shared" si="1"/>
        <v>2.3827842549318324E-3</v>
      </c>
      <c r="H28" s="35">
        <v>21</v>
      </c>
    </row>
    <row r="29" spans="2:8" x14ac:dyDescent="0.3">
      <c r="B29" s="35">
        <v>26</v>
      </c>
      <c r="C29" s="35">
        <f t="shared" si="0"/>
        <v>50</v>
      </c>
      <c r="D29" s="35">
        <f t="shared" si="4"/>
        <v>60</v>
      </c>
      <c r="E29" s="35">
        <f t="shared" si="2"/>
        <v>0.83333333333333337</v>
      </c>
      <c r="F29" s="35">
        <f t="shared" si="3"/>
        <v>9.317863120352099E-2</v>
      </c>
      <c r="G29" s="35">
        <f t="shared" si="1"/>
        <v>1.9856535457765268E-3</v>
      </c>
      <c r="H29" s="35">
        <v>22</v>
      </c>
    </row>
    <row r="30" spans="2:8" x14ac:dyDescent="0.3">
      <c r="B30" s="35">
        <v>27</v>
      </c>
      <c r="C30" s="35">
        <f t="shared" si="0"/>
        <v>50</v>
      </c>
      <c r="D30" s="35">
        <f t="shared" si="4"/>
        <v>60</v>
      </c>
      <c r="E30" s="35">
        <f t="shared" si="2"/>
        <v>0.83333333333333337</v>
      </c>
      <c r="F30" s="35">
        <f t="shared" si="3"/>
        <v>7.7648859336267501E-2</v>
      </c>
      <c r="G30" s="35">
        <f t="shared" si="1"/>
        <v>1.6547112881471059E-3</v>
      </c>
      <c r="H30" s="35">
        <v>23</v>
      </c>
    </row>
    <row r="31" spans="2:8" x14ac:dyDescent="0.3">
      <c r="B31" s="35">
        <v>28</v>
      </c>
      <c r="C31" s="35">
        <f t="shared" si="0"/>
        <v>50</v>
      </c>
      <c r="D31" s="35">
        <f t="shared" si="4"/>
        <v>60</v>
      </c>
      <c r="E31" s="35">
        <f t="shared" si="2"/>
        <v>0.83333333333333337</v>
      </c>
      <c r="F31" s="35">
        <f t="shared" si="3"/>
        <v>6.4707382780222922E-2</v>
      </c>
      <c r="G31" s="35">
        <f t="shared" si="1"/>
        <v>1.3789260734559216E-3</v>
      </c>
      <c r="H31" s="35">
        <v>24</v>
      </c>
    </row>
    <row r="32" spans="2:8" x14ac:dyDescent="0.3">
      <c r="B32" s="35">
        <v>29</v>
      </c>
      <c r="C32" s="35">
        <f t="shared" si="0"/>
        <v>50</v>
      </c>
      <c r="D32" s="35">
        <f t="shared" si="4"/>
        <v>60</v>
      </c>
      <c r="E32" s="35">
        <f t="shared" si="2"/>
        <v>0.83333333333333337</v>
      </c>
      <c r="F32" s="35">
        <f t="shared" si="3"/>
        <v>5.3922818983519104E-2</v>
      </c>
      <c r="G32" s="35">
        <f t="shared" si="1"/>
        <v>1.1491050612132681E-3</v>
      </c>
      <c r="H32" s="35">
        <v>25</v>
      </c>
    </row>
    <row r="33" spans="2:8" x14ac:dyDescent="0.3">
      <c r="B33" s="35">
        <v>30</v>
      </c>
      <c r="C33" s="35">
        <f t="shared" si="0"/>
        <v>50</v>
      </c>
      <c r="D33" s="35">
        <f t="shared" si="4"/>
        <v>60</v>
      </c>
      <c r="E33" s="35">
        <f t="shared" si="2"/>
        <v>0.83333333333333337</v>
      </c>
      <c r="F33" s="35">
        <f t="shared" si="3"/>
        <v>4.4935682486265921E-2</v>
      </c>
      <c r="G33" s="35">
        <f t="shared" si="1"/>
        <v>9.5758755101105675E-4</v>
      </c>
      <c r="H33" s="35">
        <v>26</v>
      </c>
    </row>
    <row r="34" spans="2:8" x14ac:dyDescent="0.3">
      <c r="B34" s="35">
        <v>31</v>
      </c>
      <c r="C34" s="35">
        <f t="shared" si="0"/>
        <v>50</v>
      </c>
      <c r="D34" s="35">
        <f t="shared" si="4"/>
        <v>60</v>
      </c>
      <c r="E34" s="35">
        <f t="shared" si="2"/>
        <v>0.83333333333333337</v>
      </c>
      <c r="F34" s="35">
        <f t="shared" si="3"/>
        <v>3.744640207188827E-2</v>
      </c>
      <c r="G34" s="35">
        <f t="shared" si="1"/>
        <v>7.9798962584254742E-4</v>
      </c>
      <c r="H34" s="35">
        <v>27</v>
      </c>
    </row>
    <row r="35" spans="2:8" x14ac:dyDescent="0.3">
      <c r="B35" s="35">
        <v>32</v>
      </c>
      <c r="C35" s="35">
        <f t="shared" si="0"/>
        <v>50</v>
      </c>
      <c r="D35" s="35">
        <f t="shared" si="4"/>
        <v>60</v>
      </c>
      <c r="E35" s="35">
        <f t="shared" si="2"/>
        <v>0.83333333333333337</v>
      </c>
      <c r="F35" s="35">
        <f t="shared" si="3"/>
        <v>3.1205335059906893E-2</v>
      </c>
      <c r="G35" s="35">
        <f t="shared" si="1"/>
        <v>6.6499135486878949E-4</v>
      </c>
      <c r="H35" s="35">
        <v>28</v>
      </c>
    </row>
    <row r="36" spans="2:8" x14ac:dyDescent="0.3">
      <c r="B36" s="35">
        <v>33</v>
      </c>
      <c r="C36" s="35">
        <f t="shared" si="0"/>
        <v>50</v>
      </c>
      <c r="D36" s="35">
        <f t="shared" si="4"/>
        <v>60</v>
      </c>
      <c r="E36" s="35">
        <f t="shared" si="2"/>
        <v>0.83333333333333337</v>
      </c>
      <c r="F36" s="35">
        <f t="shared" si="3"/>
        <v>2.6004445883255744E-2</v>
      </c>
      <c r="G36" s="35">
        <f t="shared" si="1"/>
        <v>5.5415946239065791E-4</v>
      </c>
      <c r="H36" s="35">
        <v>29</v>
      </c>
    </row>
    <row r="37" spans="2:8" x14ac:dyDescent="0.3">
      <c r="B37" s="35">
        <v>34</v>
      </c>
      <c r="C37" s="35">
        <f t="shared" si="0"/>
        <v>50</v>
      </c>
      <c r="D37" s="35">
        <f t="shared" si="4"/>
        <v>60</v>
      </c>
      <c r="E37" s="35">
        <f t="shared" si="2"/>
        <v>0.83333333333333337</v>
      </c>
      <c r="F37" s="35">
        <f t="shared" si="3"/>
        <v>2.1670371569379787E-2</v>
      </c>
      <c r="G37" s="35">
        <f t="shared" si="1"/>
        <v>4.6179955199221495E-4</v>
      </c>
      <c r="H37" s="35">
        <v>30</v>
      </c>
    </row>
    <row r="38" spans="2:8" x14ac:dyDescent="0.3">
      <c r="B38" s="35">
        <v>35</v>
      </c>
      <c r="C38" s="35">
        <f t="shared" si="0"/>
        <v>50</v>
      </c>
      <c r="D38" s="35">
        <f t="shared" si="4"/>
        <v>60</v>
      </c>
      <c r="E38" s="35">
        <f t="shared" si="2"/>
        <v>0.83333333333333337</v>
      </c>
      <c r="F38" s="35">
        <f t="shared" si="3"/>
        <v>1.8058642974483157E-2</v>
      </c>
      <c r="G38" s="35">
        <f t="shared" si="1"/>
        <v>3.8483295999351246E-4</v>
      </c>
      <c r="H38" s="35">
        <v>31</v>
      </c>
    </row>
    <row r="39" spans="2:8" x14ac:dyDescent="0.3">
      <c r="B39" s="35">
        <v>36</v>
      </c>
      <c r="C39" s="35">
        <f t="shared" si="0"/>
        <v>50</v>
      </c>
      <c r="D39" s="35">
        <f t="shared" si="4"/>
        <v>60</v>
      </c>
      <c r="E39" s="35">
        <f t="shared" si="2"/>
        <v>0.83333333333333337</v>
      </c>
      <c r="F39" s="35">
        <f t="shared" si="3"/>
        <v>1.5048869145402632E-2</v>
      </c>
      <c r="G39" s="35">
        <f t="shared" si="1"/>
        <v>3.206941333279271E-4</v>
      </c>
      <c r="H39" s="35">
        <v>32</v>
      </c>
    </row>
    <row r="40" spans="2:8" x14ac:dyDescent="0.3">
      <c r="B40" s="35">
        <v>37</v>
      </c>
      <c r="C40" s="35">
        <f t="shared" si="0"/>
        <v>50</v>
      </c>
      <c r="D40" s="35">
        <f t="shared" si="4"/>
        <v>60</v>
      </c>
      <c r="E40" s="35">
        <f t="shared" si="2"/>
        <v>0.83333333333333337</v>
      </c>
      <c r="F40" s="35">
        <f t="shared" si="3"/>
        <v>1.2540724287835528E-2</v>
      </c>
      <c r="G40" s="35">
        <f t="shared" si="1"/>
        <v>2.672451111066059E-4</v>
      </c>
      <c r="H40" s="35">
        <v>33</v>
      </c>
    </row>
    <row r="41" spans="2:8" x14ac:dyDescent="0.3">
      <c r="B41" s="35">
        <v>38</v>
      </c>
      <c r="C41" s="35">
        <f t="shared" si="0"/>
        <v>50</v>
      </c>
      <c r="D41" s="35">
        <f t="shared" si="4"/>
        <v>60</v>
      </c>
      <c r="E41" s="35">
        <f t="shared" si="2"/>
        <v>0.83333333333333337</v>
      </c>
      <c r="F41" s="35">
        <f t="shared" si="3"/>
        <v>1.0450603573196273E-2</v>
      </c>
      <c r="G41" s="35">
        <f t="shared" si="1"/>
        <v>2.2270425925550492E-4</v>
      </c>
      <c r="H41" s="35">
        <v>34</v>
      </c>
    </row>
    <row r="42" spans="2:8" x14ac:dyDescent="0.3">
      <c r="B42" s="35">
        <v>39</v>
      </c>
      <c r="C42" s="35">
        <f t="shared" si="0"/>
        <v>50</v>
      </c>
      <c r="D42" s="35">
        <f t="shared" si="4"/>
        <v>60</v>
      </c>
      <c r="E42" s="35">
        <f t="shared" si="2"/>
        <v>0.83333333333333337</v>
      </c>
      <c r="F42" s="35">
        <f t="shared" si="3"/>
        <v>8.7088363109968942E-3</v>
      </c>
      <c r="G42" s="35">
        <f t="shared" si="1"/>
        <v>1.8558688271292078E-4</v>
      </c>
      <c r="H42" s="35">
        <v>35</v>
      </c>
    </row>
    <row r="43" spans="2:8" x14ac:dyDescent="0.3">
      <c r="B43" s="35">
        <v>40</v>
      </c>
      <c r="C43" s="35">
        <f t="shared" si="0"/>
        <v>50</v>
      </c>
      <c r="D43" s="35">
        <f t="shared" si="4"/>
        <v>60</v>
      </c>
      <c r="E43" s="35">
        <f t="shared" si="2"/>
        <v>0.83333333333333337</v>
      </c>
      <c r="F43" s="35">
        <f t="shared" si="3"/>
        <v>7.2573635924974124E-3</v>
      </c>
      <c r="G43" s="35">
        <f t="shared" si="1"/>
        <v>1.5465573559410068E-4</v>
      </c>
      <c r="H43" s="35">
        <v>36</v>
      </c>
    </row>
    <row r="44" spans="2:8" x14ac:dyDescent="0.3">
      <c r="B44" s="35">
        <v>41</v>
      </c>
      <c r="C44" s="35">
        <f t="shared" si="0"/>
        <v>50</v>
      </c>
      <c r="D44" s="35">
        <f t="shared" si="4"/>
        <v>60</v>
      </c>
      <c r="E44" s="35">
        <f t="shared" si="2"/>
        <v>0.83333333333333337</v>
      </c>
      <c r="F44" s="35">
        <f t="shared" si="3"/>
        <v>6.0478029937478441E-3</v>
      </c>
      <c r="G44" s="35">
        <f t="shared" si="1"/>
        <v>1.2887977966175056E-4</v>
      </c>
      <c r="H44" s="35">
        <v>37</v>
      </c>
    </row>
    <row r="45" spans="2:8" x14ac:dyDescent="0.3">
      <c r="B45" s="35">
        <v>42</v>
      </c>
      <c r="C45" s="35">
        <f t="shared" si="0"/>
        <v>50</v>
      </c>
      <c r="D45" s="35">
        <f t="shared" si="4"/>
        <v>60</v>
      </c>
      <c r="E45" s="35">
        <f t="shared" si="2"/>
        <v>0.83333333333333337</v>
      </c>
      <c r="F45" s="35">
        <f t="shared" si="3"/>
        <v>5.039835828123204E-3</v>
      </c>
      <c r="G45" s="35">
        <f t="shared" si="1"/>
        <v>1.0739981638479214E-4</v>
      </c>
      <c r="H45" s="35">
        <v>38</v>
      </c>
    </row>
    <row r="46" spans="2:8" x14ac:dyDescent="0.3">
      <c r="B46" s="35">
        <v>43</v>
      </c>
      <c r="C46" s="35">
        <f t="shared" si="0"/>
        <v>50</v>
      </c>
      <c r="D46" s="35">
        <f t="shared" si="4"/>
        <v>60</v>
      </c>
      <c r="E46" s="35">
        <f t="shared" si="2"/>
        <v>0.83333333333333337</v>
      </c>
      <c r="F46" s="35">
        <f t="shared" si="3"/>
        <v>4.1998631901026704E-3</v>
      </c>
      <c r="G46" s="35">
        <f t="shared" si="1"/>
        <v>8.9499846987326796E-5</v>
      </c>
      <c r="H46" s="35">
        <v>39</v>
      </c>
    </row>
    <row r="47" spans="2:8" x14ac:dyDescent="0.3">
      <c r="B47" s="35">
        <v>44</v>
      </c>
      <c r="C47" s="35">
        <f t="shared" si="0"/>
        <v>50</v>
      </c>
      <c r="D47" s="35">
        <f t="shared" si="4"/>
        <v>60</v>
      </c>
      <c r="E47" s="35">
        <f t="shared" si="2"/>
        <v>0.83333333333333337</v>
      </c>
      <c r="F47" s="35">
        <f t="shared" si="3"/>
        <v>3.4998859917522254E-3</v>
      </c>
      <c r="G47" s="35">
        <f t="shared" si="1"/>
        <v>7.4583205822772333E-5</v>
      </c>
      <c r="H47" s="35">
        <v>40</v>
      </c>
    </row>
    <row r="48" spans="2:8" x14ac:dyDescent="0.3">
      <c r="B48" s="35">
        <v>45</v>
      </c>
      <c r="C48" s="35">
        <f t="shared" si="0"/>
        <v>50</v>
      </c>
      <c r="D48" s="35">
        <f t="shared" si="4"/>
        <v>60</v>
      </c>
      <c r="E48" s="35">
        <f t="shared" si="2"/>
        <v>0.83333333333333337</v>
      </c>
      <c r="F48" s="35">
        <f t="shared" si="3"/>
        <v>2.9165716597935212E-3</v>
      </c>
      <c r="G48" s="35">
        <f t="shared" si="1"/>
        <v>6.2152671518976951E-5</v>
      </c>
      <c r="H48" s="35">
        <v>41</v>
      </c>
    </row>
    <row r="49" spans="2:8" x14ac:dyDescent="0.3">
      <c r="B49" s="35">
        <v>46</v>
      </c>
      <c r="C49" s="35">
        <f t="shared" si="0"/>
        <v>50</v>
      </c>
      <c r="D49" s="35">
        <f t="shared" si="4"/>
        <v>60</v>
      </c>
      <c r="E49" s="35">
        <f t="shared" si="2"/>
        <v>0.83333333333333337</v>
      </c>
      <c r="F49" s="35">
        <f t="shared" si="3"/>
        <v>2.4304763831612679E-3</v>
      </c>
      <c r="G49" s="35">
        <f t="shared" si="1"/>
        <v>5.1793892932480794E-5</v>
      </c>
      <c r="H49" s="35">
        <v>42</v>
      </c>
    </row>
    <row r="50" spans="2:8" x14ac:dyDescent="0.3">
      <c r="B50" s="35">
        <v>47</v>
      </c>
      <c r="C50" s="35">
        <f t="shared" si="0"/>
        <v>50</v>
      </c>
      <c r="D50" s="35">
        <f t="shared" si="4"/>
        <v>60</v>
      </c>
      <c r="E50" s="35">
        <f t="shared" si="2"/>
        <v>0.83333333333333337</v>
      </c>
      <c r="F50" s="35">
        <f t="shared" si="3"/>
        <v>2.0253969859677233E-3</v>
      </c>
      <c r="G50" s="35">
        <f t="shared" si="1"/>
        <v>4.3161577443733992E-5</v>
      </c>
      <c r="H50" s="35">
        <v>43</v>
      </c>
    </row>
    <row r="51" spans="2:8" x14ac:dyDescent="0.3">
      <c r="B51" s="35">
        <v>48</v>
      </c>
      <c r="C51" s="35">
        <f t="shared" si="0"/>
        <v>50</v>
      </c>
      <c r="D51" s="35">
        <f t="shared" si="4"/>
        <v>60</v>
      </c>
      <c r="E51" s="35">
        <f t="shared" si="2"/>
        <v>0.83333333333333337</v>
      </c>
      <c r="F51" s="35">
        <f t="shared" si="3"/>
        <v>1.6878308216397694E-3</v>
      </c>
      <c r="G51" s="35">
        <f t="shared" si="1"/>
        <v>3.5967981203111663E-5</v>
      </c>
      <c r="H51" s="35">
        <v>44</v>
      </c>
    </row>
    <row r="52" spans="2:8" x14ac:dyDescent="0.3">
      <c r="B52" s="35">
        <v>49</v>
      </c>
      <c r="C52" s="35">
        <f t="shared" si="0"/>
        <v>50</v>
      </c>
      <c r="D52" s="35">
        <f t="shared" si="4"/>
        <v>60</v>
      </c>
      <c r="E52" s="35">
        <f t="shared" si="2"/>
        <v>0.83333333333333337</v>
      </c>
      <c r="F52" s="35">
        <f t="shared" si="3"/>
        <v>1.406525684699808E-3</v>
      </c>
      <c r="G52" s="35">
        <f t="shared" si="1"/>
        <v>2.9973317669259722E-5</v>
      </c>
      <c r="H52" s="35">
        <v>45</v>
      </c>
    </row>
    <row r="53" spans="2:8" x14ac:dyDescent="0.3">
      <c r="B53" s="35">
        <v>50</v>
      </c>
      <c r="C53" s="35">
        <f t="shared" si="0"/>
        <v>50</v>
      </c>
      <c r="D53" s="35">
        <f t="shared" si="4"/>
        <v>60</v>
      </c>
      <c r="E53" s="35">
        <f t="shared" si="2"/>
        <v>0.83333333333333337</v>
      </c>
      <c r="F53" s="35">
        <f t="shared" si="3"/>
        <v>1.1721047372498399E-3</v>
      </c>
      <c r="G53" s="35">
        <f t="shared" si="1"/>
        <v>2.49777647243831E-5</v>
      </c>
      <c r="H53" s="35">
        <v>46</v>
      </c>
    </row>
    <row r="54" spans="2:8" x14ac:dyDescent="0.3">
      <c r="B54" s="35">
        <v>51</v>
      </c>
      <c r="C54" s="35">
        <f t="shared" si="0"/>
        <v>50</v>
      </c>
      <c r="D54" s="35">
        <f t="shared" si="4"/>
        <v>60</v>
      </c>
      <c r="E54" s="35">
        <f t="shared" si="2"/>
        <v>0.83333333333333337</v>
      </c>
      <c r="F54" s="35">
        <f t="shared" si="3"/>
        <v>9.7675394770820002E-4</v>
      </c>
      <c r="G54" s="35">
        <f t="shared" si="1"/>
        <v>2.0814803936985919E-5</v>
      </c>
      <c r="H54" s="35">
        <v>47</v>
      </c>
    </row>
    <row r="55" spans="2:8" x14ac:dyDescent="0.3">
      <c r="B55" s="35">
        <v>52</v>
      </c>
      <c r="C55" s="35">
        <f t="shared" si="0"/>
        <v>50</v>
      </c>
      <c r="D55" s="35">
        <f t="shared" si="4"/>
        <v>60</v>
      </c>
      <c r="E55" s="35">
        <f t="shared" si="2"/>
        <v>0.83333333333333337</v>
      </c>
      <c r="F55" s="35">
        <f t="shared" si="3"/>
        <v>8.1396162309016668E-4</v>
      </c>
      <c r="G55" s="35">
        <f t="shared" si="1"/>
        <v>1.7345669947488264E-5</v>
      </c>
      <c r="H55" s="35">
        <v>48</v>
      </c>
    </row>
    <row r="56" spans="2:8" x14ac:dyDescent="0.3">
      <c r="B56" s="35">
        <v>53</v>
      </c>
      <c r="C56" s="35">
        <f t="shared" si="0"/>
        <v>50</v>
      </c>
      <c r="D56" s="35">
        <f t="shared" si="4"/>
        <v>60</v>
      </c>
      <c r="E56" s="35">
        <f t="shared" si="2"/>
        <v>0.83333333333333337</v>
      </c>
      <c r="F56" s="35">
        <f t="shared" si="3"/>
        <v>6.7830135257513898E-4</v>
      </c>
      <c r="G56" s="35">
        <f t="shared" si="1"/>
        <v>1.4454724956240222E-5</v>
      </c>
      <c r="H56" s="35">
        <v>49</v>
      </c>
    </row>
    <row r="57" spans="2:8" x14ac:dyDescent="0.3">
      <c r="B57" s="35">
        <v>54</v>
      </c>
      <c r="C57" s="35">
        <f t="shared" si="0"/>
        <v>50</v>
      </c>
      <c r="D57" s="35">
        <f t="shared" si="4"/>
        <v>60</v>
      </c>
      <c r="E57" s="35">
        <f t="shared" si="2"/>
        <v>0.83333333333333337</v>
      </c>
      <c r="F57" s="35">
        <f t="shared" si="3"/>
        <v>5.6525112714594916E-4</v>
      </c>
      <c r="G57" s="35">
        <f t="shared" si="1"/>
        <v>1.2045604130200185E-5</v>
      </c>
      <c r="H57" s="35">
        <v>50</v>
      </c>
    </row>
    <row r="58" spans="2:8" x14ac:dyDescent="0.3">
      <c r="B58" s="35">
        <v>55</v>
      </c>
      <c r="C58" s="35">
        <f t="shared" si="0"/>
        <v>50</v>
      </c>
      <c r="D58" s="35">
        <f t="shared" si="4"/>
        <v>60</v>
      </c>
      <c r="E58" s="35">
        <f t="shared" si="2"/>
        <v>0.83333333333333337</v>
      </c>
      <c r="F58" s="35">
        <f t="shared" si="3"/>
        <v>4.7104260595495767E-4</v>
      </c>
      <c r="G58" s="35">
        <f t="shared" si="1"/>
        <v>1.0038003441833489E-5</v>
      </c>
      <c r="H58" s="35">
        <v>51</v>
      </c>
    </row>
    <row r="59" spans="2:8" x14ac:dyDescent="0.3">
      <c r="B59" s="35">
        <v>56</v>
      </c>
      <c r="C59" s="35">
        <f t="shared" si="0"/>
        <v>50</v>
      </c>
      <c r="D59" s="35">
        <f t="shared" si="4"/>
        <v>60</v>
      </c>
      <c r="E59" s="35">
        <f t="shared" si="2"/>
        <v>0.83333333333333337</v>
      </c>
      <c r="F59" s="35">
        <f t="shared" si="3"/>
        <v>3.9253550496246475E-4</v>
      </c>
      <c r="G59" s="35">
        <f t="shared" si="1"/>
        <v>8.3650028681945755E-6</v>
      </c>
      <c r="H59" s="35">
        <v>52</v>
      </c>
    </row>
    <row r="60" spans="2:8" x14ac:dyDescent="0.3">
      <c r="B60" s="35">
        <v>57</v>
      </c>
      <c r="C60" s="35">
        <f t="shared" si="0"/>
        <v>50</v>
      </c>
      <c r="D60" s="35">
        <f t="shared" si="4"/>
        <v>60</v>
      </c>
      <c r="E60" s="35">
        <f t="shared" si="2"/>
        <v>0.83333333333333337</v>
      </c>
      <c r="F60" s="35">
        <f t="shared" si="3"/>
        <v>3.2711292080205397E-4</v>
      </c>
      <c r="G60" s="35">
        <f t="shared" si="1"/>
        <v>6.970835723495479E-6</v>
      </c>
      <c r="H60" s="35">
        <v>53</v>
      </c>
    </row>
    <row r="61" spans="2:8" x14ac:dyDescent="0.3">
      <c r="B61" s="35">
        <v>58</v>
      </c>
      <c r="C61" s="35">
        <f t="shared" si="0"/>
        <v>50</v>
      </c>
      <c r="D61" s="35">
        <f t="shared" si="4"/>
        <v>60</v>
      </c>
      <c r="E61" s="35">
        <f t="shared" si="2"/>
        <v>0.83333333333333337</v>
      </c>
      <c r="F61" s="35">
        <f t="shared" si="3"/>
        <v>2.7259410066837834E-4</v>
      </c>
      <c r="G61" s="35">
        <f t="shared" si="1"/>
        <v>5.8090297695795667E-6</v>
      </c>
      <c r="H61" s="35">
        <v>54</v>
      </c>
    </row>
    <row r="62" spans="2:8" x14ac:dyDescent="0.3">
      <c r="B62" s="35">
        <v>59</v>
      </c>
      <c r="C62" s="35">
        <f t="shared" si="0"/>
        <v>50</v>
      </c>
      <c r="D62" s="35">
        <f t="shared" si="4"/>
        <v>60</v>
      </c>
      <c r="E62" s="35">
        <f t="shared" si="2"/>
        <v>0.83333333333333337</v>
      </c>
      <c r="F62" s="35">
        <f t="shared" si="3"/>
        <v>2.2716175055698197E-4</v>
      </c>
      <c r="G62" s="35">
        <f t="shared" si="1"/>
        <v>4.840858141316306E-6</v>
      </c>
      <c r="H62" s="35">
        <v>55</v>
      </c>
    </row>
    <row r="63" spans="2:8" x14ac:dyDescent="0.3">
      <c r="B63" s="35">
        <v>60</v>
      </c>
      <c r="C63" s="35">
        <f t="shared" si="0"/>
        <v>50</v>
      </c>
      <c r="D63" s="35">
        <f t="shared" si="4"/>
        <v>60</v>
      </c>
      <c r="E63" s="35">
        <f t="shared" si="2"/>
        <v>0.83333333333333337</v>
      </c>
      <c r="F63" s="35">
        <f t="shared" si="3"/>
        <v>1.8930145879748498E-4</v>
      </c>
      <c r="G63" s="35">
        <f t="shared" si="1"/>
        <v>4.0340484510969221E-6</v>
      </c>
      <c r="H63" s="35">
        <v>56</v>
      </c>
    </row>
    <row r="64" spans="2:8" x14ac:dyDescent="0.3">
      <c r="B64" s="35">
        <v>61</v>
      </c>
      <c r="C64" s="35">
        <f t="shared" si="0"/>
        <v>50</v>
      </c>
      <c r="D64" s="35">
        <f t="shared" si="4"/>
        <v>60</v>
      </c>
      <c r="E64" s="35">
        <f t="shared" si="2"/>
        <v>0.83333333333333337</v>
      </c>
      <c r="F64" s="35">
        <f t="shared" si="3"/>
        <v>1.5775121566457084E-4</v>
      </c>
      <c r="G64" s="35">
        <f t="shared" si="1"/>
        <v>3.3617070425807684E-6</v>
      </c>
      <c r="H64" s="35">
        <v>57</v>
      </c>
    </row>
    <row r="65" spans="2:8" x14ac:dyDescent="0.3">
      <c r="B65" s="35">
        <v>62</v>
      </c>
      <c r="C65" s="35">
        <f t="shared" si="0"/>
        <v>50</v>
      </c>
      <c r="D65" s="35">
        <f t="shared" si="4"/>
        <v>60</v>
      </c>
      <c r="E65" s="35">
        <f t="shared" si="2"/>
        <v>0.83333333333333337</v>
      </c>
      <c r="F65" s="35">
        <f t="shared" si="3"/>
        <v>1.3145934638714236E-4</v>
      </c>
      <c r="G65" s="35">
        <f t="shared" si="1"/>
        <v>2.8014225354839735E-6</v>
      </c>
      <c r="H65" s="35">
        <v>58</v>
      </c>
    </row>
    <row r="66" spans="2:8" x14ac:dyDescent="0.3">
      <c r="B66" s="35">
        <v>63</v>
      </c>
      <c r="C66" s="35">
        <f t="shared" si="0"/>
        <v>50</v>
      </c>
      <c r="D66" s="35">
        <f t="shared" si="4"/>
        <v>60</v>
      </c>
      <c r="E66" s="35">
        <f t="shared" si="2"/>
        <v>0.83333333333333337</v>
      </c>
      <c r="F66" s="35">
        <f t="shared" si="3"/>
        <v>1.0954945532261864E-4</v>
      </c>
      <c r="G66" s="35">
        <f t="shared" si="1"/>
        <v>2.3345187795699781E-6</v>
      </c>
      <c r="H66" s="35">
        <v>59</v>
      </c>
    </row>
    <row r="67" spans="2:8" x14ac:dyDescent="0.3">
      <c r="B67" s="35">
        <v>64</v>
      </c>
      <c r="C67" s="35">
        <f t="shared" si="0"/>
        <v>50</v>
      </c>
      <c r="D67" s="35">
        <f t="shared" si="4"/>
        <v>60</v>
      </c>
      <c r="E67" s="35">
        <f t="shared" si="2"/>
        <v>0.83333333333333337</v>
      </c>
      <c r="F67" s="35">
        <f t="shared" si="3"/>
        <v>9.1291212768848876E-5</v>
      </c>
      <c r="G67" s="35">
        <f t="shared" si="1"/>
        <v>1.9454323163083153E-6</v>
      </c>
      <c r="H67" s="35">
        <v>60</v>
      </c>
    </row>
    <row r="68" spans="2:8" x14ac:dyDescent="0.3">
      <c r="B68" s="35">
        <v>65</v>
      </c>
      <c r="C68" s="35">
        <f t="shared" ref="C68:C131" si="5">$D$1</f>
        <v>50</v>
      </c>
      <c r="D68" s="35">
        <f t="shared" si="4"/>
        <v>60</v>
      </c>
      <c r="E68" s="35">
        <f t="shared" si="2"/>
        <v>0.83333333333333337</v>
      </c>
      <c r="F68" s="35">
        <f t="shared" si="3"/>
        <v>7.6076010640707399E-5</v>
      </c>
      <c r="G68" s="35">
        <f t="shared" ref="G68:G131" si="6">F68/$F$154</f>
        <v>1.6211935969235961E-6</v>
      </c>
      <c r="H68" s="35">
        <v>61</v>
      </c>
    </row>
    <row r="69" spans="2:8" x14ac:dyDescent="0.3">
      <c r="B69" s="35">
        <v>66</v>
      </c>
      <c r="C69" s="35">
        <f t="shared" si="5"/>
        <v>50</v>
      </c>
      <c r="D69" s="35">
        <f t="shared" si="4"/>
        <v>60</v>
      </c>
      <c r="E69" s="35">
        <f t="shared" ref="E69:E132" si="7">C68/D69</f>
        <v>0.83333333333333337</v>
      </c>
      <c r="F69" s="35">
        <f t="shared" ref="F69:F132" si="8">E69*F68</f>
        <v>6.3396675533922841E-5</v>
      </c>
      <c r="G69" s="35">
        <f t="shared" si="6"/>
        <v>1.3509946641029971E-6</v>
      </c>
      <c r="H69" s="35">
        <v>62</v>
      </c>
    </row>
    <row r="70" spans="2:8" x14ac:dyDescent="0.3">
      <c r="B70" s="35">
        <v>67</v>
      </c>
      <c r="C70" s="35">
        <f t="shared" si="5"/>
        <v>50</v>
      </c>
      <c r="D70" s="35">
        <f t="shared" si="4"/>
        <v>60</v>
      </c>
      <c r="E70" s="35">
        <f t="shared" si="7"/>
        <v>0.83333333333333337</v>
      </c>
      <c r="F70" s="35">
        <f t="shared" si="8"/>
        <v>5.2830562944935703E-5</v>
      </c>
      <c r="G70" s="35">
        <f t="shared" si="6"/>
        <v>1.1258288867524976E-6</v>
      </c>
      <c r="H70" s="35">
        <v>63</v>
      </c>
    </row>
    <row r="71" spans="2:8" x14ac:dyDescent="0.3">
      <c r="B71" s="35">
        <v>68</v>
      </c>
      <c r="C71" s="35">
        <f t="shared" si="5"/>
        <v>50</v>
      </c>
      <c r="D71" s="35">
        <f t="shared" si="4"/>
        <v>60</v>
      </c>
      <c r="E71" s="35">
        <f t="shared" si="7"/>
        <v>0.83333333333333337</v>
      </c>
      <c r="F71" s="35">
        <f t="shared" si="8"/>
        <v>4.4025469120779752E-5</v>
      </c>
      <c r="G71" s="35">
        <f t="shared" si="6"/>
        <v>9.381907389604146E-7</v>
      </c>
      <c r="H71" s="35">
        <v>64</v>
      </c>
    </row>
    <row r="72" spans="2:8" x14ac:dyDescent="0.3">
      <c r="B72" s="35">
        <v>69</v>
      </c>
      <c r="C72" s="35">
        <f t="shared" si="5"/>
        <v>50</v>
      </c>
      <c r="D72" s="35">
        <f t="shared" ref="D72:D135" si="9">$F$1*4</f>
        <v>60</v>
      </c>
      <c r="E72" s="35">
        <f t="shared" si="7"/>
        <v>0.83333333333333337</v>
      </c>
      <c r="F72" s="35">
        <f t="shared" si="8"/>
        <v>3.6687890933983126E-5</v>
      </c>
      <c r="G72" s="35">
        <f t="shared" si="6"/>
        <v>7.8182561580034548E-7</v>
      </c>
      <c r="H72" s="35">
        <v>65</v>
      </c>
    </row>
    <row r="73" spans="2:8" x14ac:dyDescent="0.3">
      <c r="B73" s="35">
        <v>70</v>
      </c>
      <c r="C73" s="35">
        <f t="shared" si="5"/>
        <v>50</v>
      </c>
      <c r="D73" s="35">
        <f t="shared" si="9"/>
        <v>60</v>
      </c>
      <c r="E73" s="35">
        <f t="shared" si="7"/>
        <v>0.83333333333333337</v>
      </c>
      <c r="F73" s="35">
        <f t="shared" si="8"/>
        <v>3.0573242444985942E-5</v>
      </c>
      <c r="G73" s="35">
        <f t="shared" si="6"/>
        <v>6.5152134650028801E-7</v>
      </c>
      <c r="H73" s="35">
        <v>66</v>
      </c>
    </row>
    <row r="74" spans="2:8" x14ac:dyDescent="0.3">
      <c r="B74" s="35">
        <v>71</v>
      </c>
      <c r="C74" s="35">
        <f t="shared" si="5"/>
        <v>50</v>
      </c>
      <c r="D74" s="35">
        <f t="shared" si="9"/>
        <v>60</v>
      </c>
      <c r="E74" s="35">
        <f t="shared" si="7"/>
        <v>0.83333333333333337</v>
      </c>
      <c r="F74" s="35">
        <f t="shared" si="8"/>
        <v>2.5477702037488286E-5</v>
      </c>
      <c r="G74" s="35">
        <f t="shared" si="6"/>
        <v>5.4293445541690672E-7</v>
      </c>
      <c r="H74" s="35">
        <v>67</v>
      </c>
    </row>
    <row r="75" spans="2:8" x14ac:dyDescent="0.3">
      <c r="B75" s="35">
        <v>72</v>
      </c>
      <c r="C75" s="35">
        <f t="shared" si="5"/>
        <v>50</v>
      </c>
      <c r="D75" s="35">
        <f t="shared" si="9"/>
        <v>60</v>
      </c>
      <c r="E75" s="35">
        <f t="shared" si="7"/>
        <v>0.83333333333333337</v>
      </c>
      <c r="F75" s="35">
        <f t="shared" si="8"/>
        <v>2.1231418364573572E-5</v>
      </c>
      <c r="G75" s="35">
        <f t="shared" si="6"/>
        <v>4.5244537951408894E-7</v>
      </c>
      <c r="H75" s="35">
        <v>68</v>
      </c>
    </row>
    <row r="76" spans="2:8" x14ac:dyDescent="0.3">
      <c r="B76" s="35">
        <v>73</v>
      </c>
      <c r="C76" s="35">
        <f t="shared" si="5"/>
        <v>50</v>
      </c>
      <c r="D76" s="35">
        <f t="shared" si="9"/>
        <v>60</v>
      </c>
      <c r="E76" s="35">
        <f t="shared" si="7"/>
        <v>0.83333333333333337</v>
      </c>
      <c r="F76" s="35">
        <f t="shared" si="8"/>
        <v>1.7692848637144643E-5</v>
      </c>
      <c r="G76" s="35">
        <f t="shared" si="6"/>
        <v>3.7703781626174076E-7</v>
      </c>
      <c r="H76" s="35">
        <v>69</v>
      </c>
    </row>
    <row r="77" spans="2:8" x14ac:dyDescent="0.3">
      <c r="B77" s="35">
        <v>74</v>
      </c>
      <c r="C77" s="35">
        <f t="shared" si="5"/>
        <v>50</v>
      </c>
      <c r="D77" s="35">
        <f t="shared" si="9"/>
        <v>60</v>
      </c>
      <c r="E77" s="35">
        <f t="shared" si="7"/>
        <v>0.83333333333333337</v>
      </c>
      <c r="F77" s="35">
        <f t="shared" si="8"/>
        <v>1.4744040530953869E-5</v>
      </c>
      <c r="G77" s="35">
        <f t="shared" si="6"/>
        <v>3.1419818021811729E-7</v>
      </c>
      <c r="H77" s="35">
        <v>70</v>
      </c>
    </row>
    <row r="78" spans="2:8" x14ac:dyDescent="0.3">
      <c r="B78" s="35">
        <v>75</v>
      </c>
      <c r="C78" s="35">
        <f t="shared" si="5"/>
        <v>50</v>
      </c>
      <c r="D78" s="35">
        <f t="shared" si="9"/>
        <v>60</v>
      </c>
      <c r="E78" s="35">
        <f t="shared" si="7"/>
        <v>0.83333333333333337</v>
      </c>
      <c r="F78" s="35">
        <f t="shared" si="8"/>
        <v>1.2286700442461559E-5</v>
      </c>
      <c r="G78" s="35">
        <f t="shared" si="6"/>
        <v>2.6183181684843111E-7</v>
      </c>
      <c r="H78" s="35">
        <v>71</v>
      </c>
    </row>
    <row r="79" spans="2:8" x14ac:dyDescent="0.3">
      <c r="B79" s="35">
        <v>76</v>
      </c>
      <c r="C79" s="35">
        <f t="shared" si="5"/>
        <v>50</v>
      </c>
      <c r="D79" s="35">
        <f t="shared" si="9"/>
        <v>60</v>
      </c>
      <c r="E79" s="35">
        <f t="shared" si="7"/>
        <v>0.83333333333333337</v>
      </c>
      <c r="F79" s="35">
        <f t="shared" si="8"/>
        <v>1.0238917035384633E-5</v>
      </c>
      <c r="G79" s="35">
        <f t="shared" si="6"/>
        <v>2.1819318070702594E-7</v>
      </c>
      <c r="H79" s="35">
        <v>72</v>
      </c>
    </row>
    <row r="80" spans="2:8" x14ac:dyDescent="0.3">
      <c r="B80" s="35">
        <v>77</v>
      </c>
      <c r="C80" s="35">
        <f t="shared" si="5"/>
        <v>50</v>
      </c>
      <c r="D80" s="35">
        <f t="shared" si="9"/>
        <v>60</v>
      </c>
      <c r="E80" s="35">
        <f t="shared" si="7"/>
        <v>0.83333333333333337</v>
      </c>
      <c r="F80" s="35">
        <f t="shared" si="8"/>
        <v>8.5324308628205286E-6</v>
      </c>
      <c r="G80" s="35">
        <f t="shared" si="6"/>
        <v>1.8182765058918829E-7</v>
      </c>
      <c r="H80" s="35">
        <v>73</v>
      </c>
    </row>
    <row r="81" spans="2:8" x14ac:dyDescent="0.3">
      <c r="B81" s="35">
        <v>78</v>
      </c>
      <c r="C81" s="35">
        <f t="shared" si="5"/>
        <v>50</v>
      </c>
      <c r="D81" s="35">
        <f t="shared" si="9"/>
        <v>60</v>
      </c>
      <c r="E81" s="35">
        <f t="shared" si="7"/>
        <v>0.83333333333333337</v>
      </c>
      <c r="F81" s="35">
        <f t="shared" si="8"/>
        <v>7.1103590523504411E-6</v>
      </c>
      <c r="G81" s="35">
        <f t="shared" si="6"/>
        <v>1.5152304215765694E-7</v>
      </c>
      <c r="H81" s="35">
        <v>74</v>
      </c>
    </row>
    <row r="82" spans="2:8" x14ac:dyDescent="0.3">
      <c r="B82" s="35">
        <v>79</v>
      </c>
      <c r="C82" s="35">
        <f t="shared" si="5"/>
        <v>50</v>
      </c>
      <c r="D82" s="35">
        <f t="shared" si="9"/>
        <v>60</v>
      </c>
      <c r="E82" s="35">
        <f t="shared" si="7"/>
        <v>0.83333333333333337</v>
      </c>
      <c r="F82" s="35">
        <f t="shared" si="8"/>
        <v>5.9252992102920342E-6</v>
      </c>
      <c r="G82" s="35">
        <f t="shared" si="6"/>
        <v>1.2626920179804744E-7</v>
      </c>
      <c r="H82" s="35">
        <v>75</v>
      </c>
    </row>
    <row r="83" spans="2:8" x14ac:dyDescent="0.3">
      <c r="B83" s="35">
        <v>80</v>
      </c>
      <c r="C83" s="35">
        <f t="shared" si="5"/>
        <v>50</v>
      </c>
      <c r="D83" s="35">
        <f t="shared" si="9"/>
        <v>60</v>
      </c>
      <c r="E83" s="35">
        <f t="shared" si="7"/>
        <v>0.83333333333333337</v>
      </c>
      <c r="F83" s="35">
        <f t="shared" si="8"/>
        <v>4.9377493419100288E-6</v>
      </c>
      <c r="G83" s="35">
        <f t="shared" si="6"/>
        <v>1.0522433483170621E-7</v>
      </c>
      <c r="H83" s="35">
        <v>76</v>
      </c>
    </row>
    <row r="84" spans="2:8" x14ac:dyDescent="0.3">
      <c r="B84" s="35">
        <v>81</v>
      </c>
      <c r="C84" s="35">
        <f t="shared" si="5"/>
        <v>50</v>
      </c>
      <c r="D84" s="35">
        <f t="shared" si="9"/>
        <v>60</v>
      </c>
      <c r="E84" s="35">
        <f t="shared" si="7"/>
        <v>0.83333333333333337</v>
      </c>
      <c r="F84" s="35">
        <f t="shared" si="8"/>
        <v>4.1147911182583579E-6</v>
      </c>
      <c r="G84" s="35">
        <f t="shared" si="6"/>
        <v>8.7686945693088516E-8</v>
      </c>
      <c r="H84" s="35">
        <v>77</v>
      </c>
    </row>
    <row r="85" spans="2:8" x14ac:dyDescent="0.3">
      <c r="B85" s="35">
        <v>82</v>
      </c>
      <c r="C85" s="35">
        <f t="shared" si="5"/>
        <v>50</v>
      </c>
      <c r="D85" s="35">
        <f t="shared" si="9"/>
        <v>60</v>
      </c>
      <c r="E85" s="35">
        <f t="shared" si="7"/>
        <v>0.83333333333333337</v>
      </c>
      <c r="F85" s="35">
        <f t="shared" si="8"/>
        <v>3.4289925985486319E-6</v>
      </c>
      <c r="G85" s="35">
        <f t="shared" si="6"/>
        <v>7.3072454744240443E-8</v>
      </c>
      <c r="H85" s="35">
        <v>78</v>
      </c>
    </row>
    <row r="86" spans="2:8" x14ac:dyDescent="0.3">
      <c r="B86" s="35">
        <v>83</v>
      </c>
      <c r="C86" s="35">
        <f t="shared" si="5"/>
        <v>50</v>
      </c>
      <c r="D86" s="35">
        <f t="shared" si="9"/>
        <v>60</v>
      </c>
      <c r="E86" s="35">
        <f t="shared" si="7"/>
        <v>0.83333333333333337</v>
      </c>
      <c r="F86" s="35">
        <f t="shared" si="8"/>
        <v>2.8574938321238602E-6</v>
      </c>
      <c r="G86" s="35">
        <f t="shared" si="6"/>
        <v>6.0893712286867034E-8</v>
      </c>
      <c r="H86" s="35">
        <v>79</v>
      </c>
    </row>
    <row r="87" spans="2:8" x14ac:dyDescent="0.3">
      <c r="B87" s="35">
        <v>84</v>
      </c>
      <c r="C87" s="35">
        <f t="shared" si="5"/>
        <v>50</v>
      </c>
      <c r="D87" s="35">
        <f t="shared" si="9"/>
        <v>60</v>
      </c>
      <c r="E87" s="35">
        <f t="shared" si="7"/>
        <v>0.83333333333333337</v>
      </c>
      <c r="F87" s="35">
        <f t="shared" si="8"/>
        <v>2.3812448601032167E-6</v>
      </c>
      <c r="G87" s="35">
        <f t="shared" si="6"/>
        <v>5.0744760239055864E-8</v>
      </c>
      <c r="H87" s="35">
        <v>80</v>
      </c>
    </row>
    <row r="88" spans="2:8" x14ac:dyDescent="0.3">
      <c r="B88" s="35">
        <v>85</v>
      </c>
      <c r="C88" s="35">
        <f t="shared" si="5"/>
        <v>50</v>
      </c>
      <c r="D88" s="35">
        <f t="shared" si="9"/>
        <v>60</v>
      </c>
      <c r="E88" s="35">
        <f t="shared" si="7"/>
        <v>0.83333333333333337</v>
      </c>
      <c r="F88" s="35">
        <f t="shared" si="8"/>
        <v>1.9843707167526808E-6</v>
      </c>
      <c r="G88" s="35">
        <f t="shared" si="6"/>
        <v>4.2287300199213225E-8</v>
      </c>
      <c r="H88" s="35">
        <v>81</v>
      </c>
    </row>
    <row r="89" spans="2:8" x14ac:dyDescent="0.3">
      <c r="B89" s="35">
        <v>86</v>
      </c>
      <c r="C89" s="35">
        <f t="shared" si="5"/>
        <v>50</v>
      </c>
      <c r="D89" s="35">
        <f t="shared" si="9"/>
        <v>60</v>
      </c>
      <c r="E89" s="35">
        <f t="shared" si="7"/>
        <v>0.83333333333333337</v>
      </c>
      <c r="F89" s="35">
        <f t="shared" si="8"/>
        <v>1.6536422639605674E-6</v>
      </c>
      <c r="G89" s="35">
        <f t="shared" si="6"/>
        <v>3.5239416832677687E-8</v>
      </c>
      <c r="H89" s="35">
        <v>82</v>
      </c>
    </row>
    <row r="90" spans="2:8" x14ac:dyDescent="0.3">
      <c r="B90" s="35">
        <v>87</v>
      </c>
      <c r="C90" s="35">
        <f t="shared" si="5"/>
        <v>50</v>
      </c>
      <c r="D90" s="35">
        <f t="shared" si="9"/>
        <v>60</v>
      </c>
      <c r="E90" s="35">
        <f t="shared" si="7"/>
        <v>0.83333333333333337</v>
      </c>
      <c r="F90" s="35">
        <f t="shared" si="8"/>
        <v>1.3780352199671396E-6</v>
      </c>
      <c r="G90" s="35">
        <f t="shared" si="6"/>
        <v>2.9366180693898077E-8</v>
      </c>
      <c r="H90" s="35">
        <v>83</v>
      </c>
    </row>
    <row r="91" spans="2:8" x14ac:dyDescent="0.3">
      <c r="B91" s="35">
        <v>88</v>
      </c>
      <c r="C91" s="35">
        <f t="shared" si="5"/>
        <v>50</v>
      </c>
      <c r="D91" s="35">
        <f t="shared" si="9"/>
        <v>60</v>
      </c>
      <c r="E91" s="35">
        <f t="shared" si="7"/>
        <v>0.83333333333333337</v>
      </c>
      <c r="F91" s="35">
        <f t="shared" si="8"/>
        <v>1.1483626833059497E-6</v>
      </c>
      <c r="G91" s="35">
        <f t="shared" si="6"/>
        <v>2.4471817244915064E-8</v>
      </c>
      <c r="H91" s="35">
        <v>84</v>
      </c>
    </row>
    <row r="92" spans="2:8" x14ac:dyDescent="0.3">
      <c r="B92" s="35">
        <v>89</v>
      </c>
      <c r="C92" s="35">
        <f t="shared" si="5"/>
        <v>50</v>
      </c>
      <c r="D92" s="35">
        <f t="shared" si="9"/>
        <v>60</v>
      </c>
      <c r="E92" s="35">
        <f t="shared" si="7"/>
        <v>0.83333333333333337</v>
      </c>
      <c r="F92" s="35">
        <f t="shared" si="8"/>
        <v>9.569689027549581E-7</v>
      </c>
      <c r="G92" s="35">
        <f t="shared" si="6"/>
        <v>2.0393181037429219E-8</v>
      </c>
      <c r="H92" s="35">
        <v>85</v>
      </c>
    </row>
    <row r="93" spans="2:8" x14ac:dyDescent="0.3">
      <c r="B93" s="35">
        <v>90</v>
      </c>
      <c r="C93" s="35">
        <f t="shared" si="5"/>
        <v>50</v>
      </c>
      <c r="D93" s="35">
        <f t="shared" si="9"/>
        <v>60</v>
      </c>
      <c r="E93" s="35">
        <f t="shared" si="7"/>
        <v>0.83333333333333337</v>
      </c>
      <c r="F93" s="35">
        <f t="shared" si="8"/>
        <v>7.9747408562913182E-7</v>
      </c>
      <c r="G93" s="35">
        <f t="shared" si="6"/>
        <v>1.6994317531191019E-8</v>
      </c>
      <c r="H93" s="35">
        <v>86</v>
      </c>
    </row>
    <row r="94" spans="2:8" x14ac:dyDescent="0.3">
      <c r="B94" s="35">
        <v>91</v>
      </c>
      <c r="C94" s="35">
        <f t="shared" si="5"/>
        <v>50</v>
      </c>
      <c r="D94" s="35">
        <f t="shared" si="9"/>
        <v>60</v>
      </c>
      <c r="E94" s="35">
        <f t="shared" si="7"/>
        <v>0.83333333333333337</v>
      </c>
      <c r="F94" s="35">
        <f t="shared" si="8"/>
        <v>6.6456173802427657E-7</v>
      </c>
      <c r="G94" s="35">
        <f t="shared" si="6"/>
        <v>1.4161931275992516E-8</v>
      </c>
      <c r="H94" s="35">
        <v>87</v>
      </c>
    </row>
    <row r="95" spans="2:8" x14ac:dyDescent="0.3">
      <c r="B95" s="35">
        <v>92</v>
      </c>
      <c r="C95" s="35">
        <f t="shared" si="5"/>
        <v>50</v>
      </c>
      <c r="D95" s="35">
        <f t="shared" si="9"/>
        <v>60</v>
      </c>
      <c r="E95" s="35">
        <f t="shared" si="7"/>
        <v>0.83333333333333337</v>
      </c>
      <c r="F95" s="35">
        <f t="shared" si="8"/>
        <v>5.5380144835356379E-7</v>
      </c>
      <c r="G95" s="35">
        <f t="shared" si="6"/>
        <v>1.180160939666043E-8</v>
      </c>
      <c r="H95" s="35">
        <v>88</v>
      </c>
    </row>
    <row r="96" spans="2:8" x14ac:dyDescent="0.3">
      <c r="B96" s="35">
        <v>93</v>
      </c>
      <c r="C96" s="35">
        <f t="shared" si="5"/>
        <v>50</v>
      </c>
      <c r="D96" s="35">
        <f t="shared" si="9"/>
        <v>60</v>
      </c>
      <c r="E96" s="35">
        <f t="shared" si="7"/>
        <v>0.83333333333333337</v>
      </c>
      <c r="F96" s="35">
        <f t="shared" si="8"/>
        <v>4.6150120696130317E-7</v>
      </c>
      <c r="G96" s="35">
        <f t="shared" si="6"/>
        <v>9.8346744972170258E-9</v>
      </c>
      <c r="H96" s="35">
        <v>89</v>
      </c>
    </row>
    <row r="97" spans="2:8" x14ac:dyDescent="0.3">
      <c r="B97" s="35">
        <v>94</v>
      </c>
      <c r="C97" s="35">
        <f t="shared" si="5"/>
        <v>50</v>
      </c>
      <c r="D97" s="35">
        <f t="shared" si="9"/>
        <v>60</v>
      </c>
      <c r="E97" s="35">
        <f t="shared" si="7"/>
        <v>0.83333333333333337</v>
      </c>
      <c r="F97" s="35">
        <f t="shared" si="8"/>
        <v>3.8458433913441935E-7</v>
      </c>
      <c r="G97" s="35">
        <f t="shared" si="6"/>
        <v>8.1955620810141887E-9</v>
      </c>
      <c r="H97" s="35">
        <v>90</v>
      </c>
    </row>
    <row r="98" spans="2:8" x14ac:dyDescent="0.3">
      <c r="B98" s="35">
        <v>95</v>
      </c>
      <c r="C98" s="35">
        <f t="shared" si="5"/>
        <v>50</v>
      </c>
      <c r="D98" s="35">
        <f t="shared" si="9"/>
        <v>60</v>
      </c>
      <c r="E98" s="35">
        <f t="shared" si="7"/>
        <v>0.83333333333333337</v>
      </c>
      <c r="F98" s="35">
        <f t="shared" si="8"/>
        <v>3.2048694927868282E-7</v>
      </c>
      <c r="G98" s="35">
        <f t="shared" si="6"/>
        <v>6.8296350675118239E-9</v>
      </c>
      <c r="H98" s="35">
        <v>91</v>
      </c>
    </row>
    <row r="99" spans="2:8" x14ac:dyDescent="0.3">
      <c r="B99" s="35">
        <v>96</v>
      </c>
      <c r="C99" s="35">
        <f t="shared" si="5"/>
        <v>50</v>
      </c>
      <c r="D99" s="35">
        <f t="shared" si="9"/>
        <v>60</v>
      </c>
      <c r="E99" s="35">
        <f t="shared" si="7"/>
        <v>0.83333333333333337</v>
      </c>
      <c r="F99" s="35">
        <f t="shared" si="8"/>
        <v>2.6707245773223567E-7</v>
      </c>
      <c r="G99" s="35">
        <f t="shared" si="6"/>
        <v>5.6913625562598531E-9</v>
      </c>
      <c r="H99" s="35">
        <v>92</v>
      </c>
    </row>
    <row r="100" spans="2:8" x14ac:dyDescent="0.3">
      <c r="B100" s="35">
        <v>97</v>
      </c>
      <c r="C100" s="35">
        <f t="shared" si="5"/>
        <v>50</v>
      </c>
      <c r="D100" s="35">
        <f t="shared" si="9"/>
        <v>60</v>
      </c>
      <c r="E100" s="35">
        <f t="shared" si="7"/>
        <v>0.83333333333333337</v>
      </c>
      <c r="F100" s="35">
        <f t="shared" si="8"/>
        <v>2.2256038144352973E-7</v>
      </c>
      <c r="G100" s="35">
        <f t="shared" si="6"/>
        <v>4.7428021302165443E-9</v>
      </c>
      <c r="H100" s="35">
        <v>93</v>
      </c>
    </row>
    <row r="101" spans="2:8" x14ac:dyDescent="0.3">
      <c r="B101" s="35">
        <v>98</v>
      </c>
      <c r="C101" s="35">
        <f t="shared" si="5"/>
        <v>50</v>
      </c>
      <c r="D101" s="35">
        <f t="shared" si="9"/>
        <v>60</v>
      </c>
      <c r="E101" s="35">
        <f t="shared" si="7"/>
        <v>0.83333333333333337</v>
      </c>
      <c r="F101" s="35">
        <f t="shared" si="8"/>
        <v>1.8546698453627477E-7</v>
      </c>
      <c r="G101" s="35">
        <f t="shared" si="6"/>
        <v>3.9523351085137868E-9</v>
      </c>
      <c r="H101" s="35">
        <v>94</v>
      </c>
    </row>
    <row r="102" spans="2:8" x14ac:dyDescent="0.3">
      <c r="B102" s="35">
        <v>99</v>
      </c>
      <c r="C102" s="35">
        <f t="shared" si="5"/>
        <v>50</v>
      </c>
      <c r="D102" s="35">
        <f t="shared" si="9"/>
        <v>60</v>
      </c>
      <c r="E102" s="35">
        <f t="shared" si="7"/>
        <v>0.83333333333333337</v>
      </c>
      <c r="F102" s="35">
        <f t="shared" si="8"/>
        <v>1.5455582044689565E-7</v>
      </c>
      <c r="G102" s="35">
        <f t="shared" si="6"/>
        <v>3.293612590428156E-9</v>
      </c>
      <c r="H102" s="35">
        <v>95</v>
      </c>
    </row>
    <row r="103" spans="2:8" x14ac:dyDescent="0.3">
      <c r="B103" s="35">
        <v>100</v>
      </c>
      <c r="C103" s="35">
        <f t="shared" si="5"/>
        <v>50</v>
      </c>
      <c r="D103" s="35">
        <f t="shared" si="9"/>
        <v>60</v>
      </c>
      <c r="E103" s="35">
        <f t="shared" si="7"/>
        <v>0.83333333333333337</v>
      </c>
      <c r="F103" s="35">
        <f t="shared" si="8"/>
        <v>1.2879651703907972E-7</v>
      </c>
      <c r="G103" s="35">
        <f t="shared" si="6"/>
        <v>2.7446771586901304E-9</v>
      </c>
      <c r="H103" s="35">
        <v>96</v>
      </c>
    </row>
    <row r="104" spans="2:8" x14ac:dyDescent="0.3">
      <c r="B104" s="35">
        <v>101</v>
      </c>
      <c r="C104" s="35">
        <f t="shared" si="5"/>
        <v>50</v>
      </c>
      <c r="D104" s="35">
        <f t="shared" si="9"/>
        <v>60</v>
      </c>
      <c r="E104" s="35">
        <f t="shared" si="7"/>
        <v>0.83333333333333337</v>
      </c>
      <c r="F104" s="35">
        <f t="shared" si="8"/>
        <v>1.0733043086589978E-7</v>
      </c>
      <c r="G104" s="35">
        <f t="shared" si="6"/>
        <v>2.2872309655751087E-9</v>
      </c>
      <c r="H104" s="35">
        <v>97</v>
      </c>
    </row>
    <row r="105" spans="2:8" x14ac:dyDescent="0.3">
      <c r="B105" s="35">
        <v>102</v>
      </c>
      <c r="C105" s="35">
        <f t="shared" si="5"/>
        <v>50</v>
      </c>
      <c r="D105" s="35">
        <f t="shared" si="9"/>
        <v>60</v>
      </c>
      <c r="E105" s="35">
        <f t="shared" si="7"/>
        <v>0.83333333333333337</v>
      </c>
      <c r="F105" s="35">
        <f t="shared" si="8"/>
        <v>8.9442025721583158E-8</v>
      </c>
      <c r="G105" s="35">
        <f t="shared" si="6"/>
        <v>1.9060258046459242E-9</v>
      </c>
      <c r="H105" s="35">
        <v>98</v>
      </c>
    </row>
    <row r="106" spans="2:8" x14ac:dyDescent="0.3">
      <c r="B106" s="35">
        <v>103</v>
      </c>
      <c r="C106" s="35">
        <f t="shared" si="5"/>
        <v>50</v>
      </c>
      <c r="D106" s="35">
        <f t="shared" si="9"/>
        <v>60</v>
      </c>
      <c r="E106" s="35">
        <f t="shared" si="7"/>
        <v>0.83333333333333337</v>
      </c>
      <c r="F106" s="35">
        <f t="shared" si="8"/>
        <v>7.4535021434652636E-8</v>
      </c>
      <c r="G106" s="35">
        <f t="shared" si="6"/>
        <v>1.5883548372049369E-9</v>
      </c>
      <c r="H106" s="35">
        <v>99</v>
      </c>
    </row>
    <row r="107" spans="2:8" x14ac:dyDescent="0.3">
      <c r="B107" s="35">
        <v>104</v>
      </c>
      <c r="C107" s="35">
        <f t="shared" si="5"/>
        <v>50</v>
      </c>
      <c r="D107" s="35">
        <f t="shared" si="9"/>
        <v>60</v>
      </c>
      <c r="E107" s="35">
        <f t="shared" si="7"/>
        <v>0.83333333333333337</v>
      </c>
      <c r="F107" s="35">
        <f t="shared" si="8"/>
        <v>6.2112517862210537E-8</v>
      </c>
      <c r="G107" s="35">
        <f t="shared" si="6"/>
        <v>1.3236290310041143E-9</v>
      </c>
      <c r="H107" s="35">
        <v>100</v>
      </c>
    </row>
    <row r="108" spans="2:8" x14ac:dyDescent="0.3">
      <c r="B108" s="35">
        <v>105</v>
      </c>
      <c r="C108" s="35">
        <f t="shared" si="5"/>
        <v>50</v>
      </c>
      <c r="D108" s="35">
        <f t="shared" si="9"/>
        <v>60</v>
      </c>
      <c r="E108" s="35">
        <f t="shared" si="7"/>
        <v>0.83333333333333337</v>
      </c>
      <c r="F108" s="35">
        <f t="shared" si="8"/>
        <v>5.1760431551842114E-8</v>
      </c>
      <c r="G108" s="35">
        <f t="shared" si="6"/>
        <v>1.1030241925034285E-9</v>
      </c>
      <c r="H108" s="35">
        <v>101</v>
      </c>
    </row>
    <row r="109" spans="2:8" x14ac:dyDescent="0.3">
      <c r="B109" s="35">
        <v>106</v>
      </c>
      <c r="C109" s="35">
        <f t="shared" si="5"/>
        <v>50</v>
      </c>
      <c r="D109" s="35">
        <f t="shared" si="9"/>
        <v>60</v>
      </c>
      <c r="E109" s="35">
        <f t="shared" si="7"/>
        <v>0.83333333333333337</v>
      </c>
      <c r="F109" s="35">
        <f t="shared" si="8"/>
        <v>4.3133692959868432E-8</v>
      </c>
      <c r="G109" s="35">
        <f t="shared" si="6"/>
        <v>9.1918682708619048E-10</v>
      </c>
      <c r="H109" s="35">
        <v>102</v>
      </c>
    </row>
    <row r="110" spans="2:8" x14ac:dyDescent="0.3">
      <c r="B110" s="35">
        <v>107</v>
      </c>
      <c r="C110" s="35">
        <f t="shared" si="5"/>
        <v>50</v>
      </c>
      <c r="D110" s="35">
        <f t="shared" si="9"/>
        <v>60</v>
      </c>
      <c r="E110" s="35">
        <f t="shared" si="7"/>
        <v>0.83333333333333337</v>
      </c>
      <c r="F110" s="35">
        <f t="shared" si="8"/>
        <v>3.5944744133223697E-8</v>
      </c>
      <c r="G110" s="35">
        <f t="shared" si="6"/>
        <v>7.6598902257182554E-10</v>
      </c>
      <c r="H110" s="35">
        <v>103</v>
      </c>
    </row>
    <row r="111" spans="2:8" x14ac:dyDescent="0.3">
      <c r="B111" s="35">
        <v>108</v>
      </c>
      <c r="C111" s="35">
        <f t="shared" si="5"/>
        <v>50</v>
      </c>
      <c r="D111" s="35">
        <f t="shared" si="9"/>
        <v>60</v>
      </c>
      <c r="E111" s="35">
        <f t="shared" si="7"/>
        <v>0.83333333333333337</v>
      </c>
      <c r="F111" s="35">
        <f t="shared" si="8"/>
        <v>2.995395344435308E-8</v>
      </c>
      <c r="G111" s="35">
        <f t="shared" si="6"/>
        <v>6.3832418547652123E-10</v>
      </c>
      <c r="H111" s="35">
        <v>104</v>
      </c>
    </row>
    <row r="112" spans="2:8" x14ac:dyDescent="0.3">
      <c r="B112" s="35">
        <v>109</v>
      </c>
      <c r="C112" s="35">
        <f t="shared" si="5"/>
        <v>50</v>
      </c>
      <c r="D112" s="35">
        <f t="shared" si="9"/>
        <v>60</v>
      </c>
      <c r="E112" s="35">
        <f t="shared" si="7"/>
        <v>0.83333333333333337</v>
      </c>
      <c r="F112" s="35">
        <f t="shared" si="8"/>
        <v>2.4961627870294235E-8</v>
      </c>
      <c r="G112" s="35">
        <f t="shared" si="6"/>
        <v>5.3193682123043439E-10</v>
      </c>
      <c r="H112" s="35">
        <v>105</v>
      </c>
    </row>
    <row r="113" spans="2:8" x14ac:dyDescent="0.3">
      <c r="B113" s="35">
        <v>110</v>
      </c>
      <c r="C113" s="35">
        <f t="shared" si="5"/>
        <v>50</v>
      </c>
      <c r="D113" s="35">
        <f t="shared" si="9"/>
        <v>60</v>
      </c>
      <c r="E113" s="35">
        <f t="shared" si="7"/>
        <v>0.83333333333333337</v>
      </c>
      <c r="F113" s="35">
        <f t="shared" si="8"/>
        <v>2.080135655857853E-8</v>
      </c>
      <c r="G113" s="35">
        <f t="shared" si="6"/>
        <v>4.4328068435869534E-10</v>
      </c>
      <c r="H113" s="35">
        <v>106</v>
      </c>
    </row>
    <row r="114" spans="2:8" x14ac:dyDescent="0.3">
      <c r="B114" s="35">
        <v>111</v>
      </c>
      <c r="C114" s="35">
        <f t="shared" si="5"/>
        <v>50</v>
      </c>
      <c r="D114" s="35">
        <f t="shared" si="9"/>
        <v>60</v>
      </c>
      <c r="E114" s="35">
        <f t="shared" si="7"/>
        <v>0.83333333333333337</v>
      </c>
      <c r="F114" s="35">
        <f t="shared" si="8"/>
        <v>1.7334463798815441E-8</v>
      </c>
      <c r="G114" s="35">
        <f t="shared" si="6"/>
        <v>3.6940057029891277E-10</v>
      </c>
      <c r="H114" s="35">
        <v>107</v>
      </c>
    </row>
    <row r="115" spans="2:8" x14ac:dyDescent="0.3">
      <c r="B115" s="35">
        <v>112</v>
      </c>
      <c r="C115" s="35">
        <f t="shared" si="5"/>
        <v>50</v>
      </c>
      <c r="D115" s="35">
        <f t="shared" si="9"/>
        <v>60</v>
      </c>
      <c r="E115" s="35">
        <f t="shared" si="7"/>
        <v>0.83333333333333337</v>
      </c>
      <c r="F115" s="35">
        <f t="shared" si="8"/>
        <v>1.4445386499012868E-8</v>
      </c>
      <c r="G115" s="35">
        <f t="shared" si="6"/>
        <v>3.0783380858242732E-10</v>
      </c>
      <c r="H115" s="35">
        <v>108</v>
      </c>
    </row>
    <row r="116" spans="2:8" x14ac:dyDescent="0.3">
      <c r="B116" s="35">
        <v>113</v>
      </c>
      <c r="C116" s="35">
        <f t="shared" si="5"/>
        <v>50</v>
      </c>
      <c r="D116" s="35">
        <f t="shared" si="9"/>
        <v>60</v>
      </c>
      <c r="E116" s="35">
        <f t="shared" si="7"/>
        <v>0.83333333333333337</v>
      </c>
      <c r="F116" s="35">
        <f t="shared" si="8"/>
        <v>1.2037822082510723E-8</v>
      </c>
      <c r="G116" s="35">
        <f t="shared" si="6"/>
        <v>2.5652817381868944E-10</v>
      </c>
      <c r="H116" s="35">
        <v>109</v>
      </c>
    </row>
    <row r="117" spans="2:8" x14ac:dyDescent="0.3">
      <c r="B117" s="35">
        <v>114</v>
      </c>
      <c r="C117" s="35">
        <f t="shared" si="5"/>
        <v>50</v>
      </c>
      <c r="D117" s="35">
        <f t="shared" si="9"/>
        <v>60</v>
      </c>
      <c r="E117" s="35">
        <f t="shared" si="7"/>
        <v>0.83333333333333337</v>
      </c>
      <c r="F117" s="35">
        <f t="shared" si="8"/>
        <v>1.0031518402092269E-8</v>
      </c>
      <c r="G117" s="35">
        <f t="shared" si="6"/>
        <v>2.1377347818224121E-10</v>
      </c>
      <c r="H117" s="35">
        <v>110</v>
      </c>
    </row>
    <row r="118" spans="2:8" x14ac:dyDescent="0.3">
      <c r="B118" s="35">
        <v>115</v>
      </c>
      <c r="C118" s="35">
        <f t="shared" si="5"/>
        <v>50</v>
      </c>
      <c r="D118" s="35">
        <f t="shared" si="9"/>
        <v>60</v>
      </c>
      <c r="E118" s="35">
        <f t="shared" si="7"/>
        <v>0.83333333333333337</v>
      </c>
      <c r="F118" s="35">
        <f t="shared" si="8"/>
        <v>8.3595986684102251E-9</v>
      </c>
      <c r="G118" s="35">
        <f t="shared" si="6"/>
        <v>1.7814456515186768E-10</v>
      </c>
      <c r="H118" s="35">
        <v>111</v>
      </c>
    </row>
    <row r="119" spans="2:8" x14ac:dyDescent="0.3">
      <c r="B119" s="35">
        <v>116</v>
      </c>
      <c r="C119" s="35">
        <f t="shared" si="5"/>
        <v>50</v>
      </c>
      <c r="D119" s="35">
        <f t="shared" si="9"/>
        <v>60</v>
      </c>
      <c r="E119" s="35">
        <f t="shared" si="7"/>
        <v>0.83333333333333337</v>
      </c>
      <c r="F119" s="35">
        <f t="shared" si="8"/>
        <v>6.9663322236751881E-9</v>
      </c>
      <c r="G119" s="35">
        <f t="shared" si="6"/>
        <v>1.4845380429322308E-10</v>
      </c>
      <c r="H119" s="35">
        <v>112</v>
      </c>
    </row>
    <row r="120" spans="2:8" x14ac:dyDescent="0.3">
      <c r="B120" s="35">
        <v>117</v>
      </c>
      <c r="C120" s="35">
        <f t="shared" si="5"/>
        <v>50</v>
      </c>
      <c r="D120" s="35">
        <f t="shared" si="9"/>
        <v>60</v>
      </c>
      <c r="E120" s="35">
        <f t="shared" si="7"/>
        <v>0.83333333333333337</v>
      </c>
      <c r="F120" s="35">
        <f t="shared" si="8"/>
        <v>5.8052768530626572E-9</v>
      </c>
      <c r="G120" s="35">
        <f t="shared" si="6"/>
        <v>1.2371150357768591E-10</v>
      </c>
      <c r="H120" s="35">
        <v>113</v>
      </c>
    </row>
    <row r="121" spans="2:8" x14ac:dyDescent="0.3">
      <c r="B121" s="35">
        <v>118</v>
      </c>
      <c r="C121" s="35">
        <f t="shared" si="5"/>
        <v>50</v>
      </c>
      <c r="D121" s="35">
        <f t="shared" si="9"/>
        <v>60</v>
      </c>
      <c r="E121" s="35">
        <f t="shared" si="7"/>
        <v>0.83333333333333337</v>
      </c>
      <c r="F121" s="35">
        <f t="shared" si="8"/>
        <v>4.8377307108855482E-9</v>
      </c>
      <c r="G121" s="35">
        <f t="shared" si="6"/>
        <v>1.030929196480716E-10</v>
      </c>
      <c r="H121" s="35">
        <v>114</v>
      </c>
    </row>
    <row r="122" spans="2:8" x14ac:dyDescent="0.3">
      <c r="B122" s="35">
        <v>119</v>
      </c>
      <c r="C122" s="35">
        <f t="shared" si="5"/>
        <v>50</v>
      </c>
      <c r="D122" s="35">
        <f t="shared" si="9"/>
        <v>60</v>
      </c>
      <c r="E122" s="35">
        <f t="shared" si="7"/>
        <v>0.83333333333333337</v>
      </c>
      <c r="F122" s="35">
        <f t="shared" si="8"/>
        <v>4.0314422590712904E-9</v>
      </c>
      <c r="G122" s="35">
        <f t="shared" si="6"/>
        <v>8.5910766373393006E-11</v>
      </c>
      <c r="H122" s="35">
        <v>115</v>
      </c>
    </row>
    <row r="123" spans="2:8" x14ac:dyDescent="0.3">
      <c r="B123" s="35">
        <v>120</v>
      </c>
      <c r="C123" s="35">
        <f t="shared" si="5"/>
        <v>50</v>
      </c>
      <c r="D123" s="35">
        <f t="shared" si="9"/>
        <v>60</v>
      </c>
      <c r="E123" s="35">
        <f t="shared" si="7"/>
        <v>0.83333333333333337</v>
      </c>
      <c r="F123" s="35">
        <f t="shared" si="8"/>
        <v>3.3595352158927422E-9</v>
      </c>
      <c r="G123" s="35">
        <f t="shared" si="6"/>
        <v>7.1592305311160842E-11</v>
      </c>
      <c r="H123" s="35">
        <v>116</v>
      </c>
    </row>
    <row r="124" spans="2:8" x14ac:dyDescent="0.3">
      <c r="B124" s="35">
        <v>121</v>
      </c>
      <c r="C124" s="35">
        <f t="shared" si="5"/>
        <v>50</v>
      </c>
      <c r="D124" s="35">
        <f t="shared" si="9"/>
        <v>60</v>
      </c>
      <c r="E124" s="35">
        <f t="shared" si="7"/>
        <v>0.83333333333333337</v>
      </c>
      <c r="F124" s="35">
        <f t="shared" si="8"/>
        <v>2.7996126799106185E-9</v>
      </c>
      <c r="G124" s="35">
        <f t="shared" si="6"/>
        <v>5.9660254425967366E-11</v>
      </c>
      <c r="H124" s="35">
        <v>117</v>
      </c>
    </row>
    <row r="125" spans="2:8" x14ac:dyDescent="0.3">
      <c r="B125" s="35">
        <v>122</v>
      </c>
      <c r="C125" s="35">
        <f t="shared" si="5"/>
        <v>50</v>
      </c>
      <c r="D125" s="35">
        <f t="shared" si="9"/>
        <v>60</v>
      </c>
      <c r="E125" s="35">
        <f t="shared" si="7"/>
        <v>0.83333333333333337</v>
      </c>
      <c r="F125" s="35">
        <f t="shared" si="8"/>
        <v>2.3330105665921824E-9</v>
      </c>
      <c r="G125" s="35">
        <f t="shared" si="6"/>
        <v>4.9716878688306149E-11</v>
      </c>
      <c r="H125" s="35">
        <v>118</v>
      </c>
    </row>
    <row r="126" spans="2:8" x14ac:dyDescent="0.3">
      <c r="B126" s="35">
        <v>123</v>
      </c>
      <c r="C126" s="35">
        <f t="shared" si="5"/>
        <v>50</v>
      </c>
      <c r="D126" s="35">
        <f t="shared" si="9"/>
        <v>60</v>
      </c>
      <c r="E126" s="35">
        <f t="shared" si="7"/>
        <v>0.83333333333333337</v>
      </c>
      <c r="F126" s="35">
        <f t="shared" si="8"/>
        <v>1.9441754721601521E-9</v>
      </c>
      <c r="G126" s="35">
        <f t="shared" si="6"/>
        <v>4.1430732240255121E-11</v>
      </c>
      <c r="H126" s="35">
        <v>119</v>
      </c>
    </row>
    <row r="127" spans="2:8" x14ac:dyDescent="0.3">
      <c r="B127" s="35">
        <v>124</v>
      </c>
      <c r="C127" s="35">
        <f t="shared" si="5"/>
        <v>50</v>
      </c>
      <c r="D127" s="35">
        <f t="shared" si="9"/>
        <v>60</v>
      </c>
      <c r="E127" s="35">
        <f t="shared" si="7"/>
        <v>0.83333333333333337</v>
      </c>
      <c r="F127" s="35">
        <f t="shared" si="8"/>
        <v>1.6201462268001269E-9</v>
      </c>
      <c r="G127" s="35">
        <f t="shared" si="6"/>
        <v>3.4525610200212606E-11</v>
      </c>
      <c r="H127" s="35">
        <v>120</v>
      </c>
    </row>
    <row r="128" spans="2:8" x14ac:dyDescent="0.3">
      <c r="B128" s="35">
        <v>125</v>
      </c>
      <c r="C128" s="35">
        <f t="shared" si="5"/>
        <v>50</v>
      </c>
      <c r="D128" s="35">
        <f t="shared" si="9"/>
        <v>60</v>
      </c>
      <c r="E128" s="35">
        <f t="shared" si="7"/>
        <v>0.83333333333333337</v>
      </c>
      <c r="F128" s="35">
        <f t="shared" si="8"/>
        <v>1.3501218556667725E-9</v>
      </c>
      <c r="G128" s="35">
        <f t="shared" si="6"/>
        <v>2.8771341833510509E-11</v>
      </c>
      <c r="H128" s="35">
        <v>121</v>
      </c>
    </row>
    <row r="129" spans="2:8" x14ac:dyDescent="0.3">
      <c r="B129" s="35">
        <v>126</v>
      </c>
      <c r="C129" s="35">
        <f t="shared" si="5"/>
        <v>50</v>
      </c>
      <c r="D129" s="35">
        <f t="shared" si="9"/>
        <v>60</v>
      </c>
      <c r="E129" s="35">
        <f t="shared" si="7"/>
        <v>0.83333333333333337</v>
      </c>
      <c r="F129" s="35">
        <f t="shared" si="8"/>
        <v>1.1251015463889772E-9</v>
      </c>
      <c r="G129" s="35">
        <f t="shared" si="6"/>
        <v>2.3976118194592093E-11</v>
      </c>
      <c r="H129" s="35">
        <v>122</v>
      </c>
    </row>
    <row r="130" spans="2:8" x14ac:dyDescent="0.3">
      <c r="B130" s="35">
        <v>127</v>
      </c>
      <c r="C130" s="35">
        <f t="shared" si="5"/>
        <v>50</v>
      </c>
      <c r="D130" s="35">
        <f t="shared" si="9"/>
        <v>60</v>
      </c>
      <c r="E130" s="35">
        <f t="shared" si="7"/>
        <v>0.83333333333333337</v>
      </c>
      <c r="F130" s="35">
        <f t="shared" si="8"/>
        <v>9.3758462199081434E-10</v>
      </c>
      <c r="G130" s="35">
        <f t="shared" si="6"/>
        <v>1.9980098495493411E-11</v>
      </c>
      <c r="H130" s="35">
        <v>123</v>
      </c>
    </row>
    <row r="131" spans="2:8" x14ac:dyDescent="0.3">
      <c r="B131" s="35">
        <v>128</v>
      </c>
      <c r="C131" s="35">
        <f t="shared" si="5"/>
        <v>50</v>
      </c>
      <c r="D131" s="35">
        <f t="shared" si="9"/>
        <v>60</v>
      </c>
      <c r="E131" s="35">
        <f t="shared" si="7"/>
        <v>0.83333333333333337</v>
      </c>
      <c r="F131" s="35">
        <f t="shared" si="8"/>
        <v>7.8132051832567869E-10</v>
      </c>
      <c r="G131" s="35">
        <f t="shared" si="6"/>
        <v>1.6650082079577842E-11</v>
      </c>
      <c r="H131" s="35">
        <v>124</v>
      </c>
    </row>
    <row r="132" spans="2:8" x14ac:dyDescent="0.3">
      <c r="B132" s="35">
        <v>129</v>
      </c>
      <c r="C132" s="35">
        <f t="shared" ref="C132:C152" si="10">$D$1</f>
        <v>50</v>
      </c>
      <c r="D132" s="35">
        <f t="shared" si="9"/>
        <v>60</v>
      </c>
      <c r="E132" s="35">
        <f t="shared" si="7"/>
        <v>0.83333333333333337</v>
      </c>
      <c r="F132" s="35">
        <f t="shared" si="8"/>
        <v>6.5110043193806557E-10</v>
      </c>
      <c r="G132" s="35">
        <f t="shared" ref="G132:G153" si="11">F132/$F$154</f>
        <v>1.3875068399648202E-11</v>
      </c>
      <c r="H132" s="35">
        <v>125</v>
      </c>
    </row>
    <row r="133" spans="2:8" x14ac:dyDescent="0.3">
      <c r="B133" s="35">
        <v>130</v>
      </c>
      <c r="C133" s="35">
        <f t="shared" si="10"/>
        <v>50</v>
      </c>
      <c r="D133" s="35">
        <f t="shared" si="9"/>
        <v>60</v>
      </c>
      <c r="E133" s="35">
        <f t="shared" ref="E133:E153" si="12">C132/D133</f>
        <v>0.83333333333333337</v>
      </c>
      <c r="F133" s="35">
        <f t="shared" ref="F133:F153" si="13">E133*F132</f>
        <v>5.4258369328172131E-10</v>
      </c>
      <c r="G133" s="35">
        <f t="shared" si="11"/>
        <v>1.1562556999706835E-11</v>
      </c>
      <c r="H133" s="35">
        <v>126</v>
      </c>
    </row>
    <row r="134" spans="2:8" x14ac:dyDescent="0.3">
      <c r="B134" s="35">
        <v>131</v>
      </c>
      <c r="C134" s="35">
        <f t="shared" si="10"/>
        <v>50</v>
      </c>
      <c r="D134" s="35">
        <f t="shared" si="9"/>
        <v>60</v>
      </c>
      <c r="E134" s="35">
        <f t="shared" si="12"/>
        <v>0.83333333333333337</v>
      </c>
      <c r="F134" s="35">
        <f t="shared" si="13"/>
        <v>4.5215307773476776E-10</v>
      </c>
      <c r="G134" s="35">
        <f t="shared" si="11"/>
        <v>9.635464166422363E-12</v>
      </c>
      <c r="H134" s="35">
        <v>127</v>
      </c>
    </row>
    <row r="135" spans="2:8" x14ac:dyDescent="0.3">
      <c r="B135" s="35">
        <v>132</v>
      </c>
      <c r="C135" s="35">
        <f t="shared" si="10"/>
        <v>50</v>
      </c>
      <c r="D135" s="35">
        <f t="shared" si="9"/>
        <v>60</v>
      </c>
      <c r="E135" s="35">
        <f t="shared" si="12"/>
        <v>0.83333333333333337</v>
      </c>
      <c r="F135" s="35">
        <f t="shared" si="13"/>
        <v>3.767942314456398E-10</v>
      </c>
      <c r="G135" s="35">
        <f t="shared" si="11"/>
        <v>8.0295534720186361E-12</v>
      </c>
      <c r="H135" s="35">
        <v>128</v>
      </c>
    </row>
    <row r="136" spans="2:8" x14ac:dyDescent="0.3">
      <c r="B136" s="35">
        <v>133</v>
      </c>
      <c r="C136" s="35">
        <f t="shared" si="10"/>
        <v>50</v>
      </c>
      <c r="D136" s="35">
        <f t="shared" ref="D136:D153" si="14">$F$1*4</f>
        <v>60</v>
      </c>
      <c r="E136" s="35">
        <f t="shared" si="12"/>
        <v>0.83333333333333337</v>
      </c>
      <c r="F136" s="35">
        <f t="shared" si="13"/>
        <v>3.139951928713665E-10</v>
      </c>
      <c r="G136" s="35">
        <f t="shared" si="11"/>
        <v>6.6912945600155296E-12</v>
      </c>
      <c r="H136" s="35">
        <v>129</v>
      </c>
    </row>
    <row r="137" spans="2:8" x14ac:dyDescent="0.3">
      <c r="B137" s="35">
        <v>134</v>
      </c>
      <c r="C137" s="35">
        <f t="shared" si="10"/>
        <v>50</v>
      </c>
      <c r="D137" s="35">
        <f t="shared" si="14"/>
        <v>60</v>
      </c>
      <c r="E137" s="35">
        <f t="shared" si="12"/>
        <v>0.83333333333333337</v>
      </c>
      <c r="F137" s="35">
        <f t="shared" si="13"/>
        <v>2.6166266072613876E-10</v>
      </c>
      <c r="G137" s="35">
        <f t="shared" si="11"/>
        <v>5.5760788000129416E-12</v>
      </c>
      <c r="H137" s="35">
        <v>130</v>
      </c>
    </row>
    <row r="138" spans="2:8" x14ac:dyDescent="0.3">
      <c r="B138" s="35">
        <v>135</v>
      </c>
      <c r="C138" s="35">
        <f t="shared" si="10"/>
        <v>50</v>
      </c>
      <c r="D138" s="35">
        <f t="shared" si="14"/>
        <v>60</v>
      </c>
      <c r="E138" s="35">
        <f t="shared" si="12"/>
        <v>0.83333333333333337</v>
      </c>
      <c r="F138" s="35">
        <f t="shared" si="13"/>
        <v>2.1805221727178231E-10</v>
      </c>
      <c r="G138" s="35">
        <f t="shared" si="11"/>
        <v>4.6467323333441187E-12</v>
      </c>
      <c r="H138" s="35">
        <v>131</v>
      </c>
    </row>
    <row r="139" spans="2:8" x14ac:dyDescent="0.3">
      <c r="B139" s="35">
        <v>136</v>
      </c>
      <c r="C139" s="35">
        <f t="shared" si="10"/>
        <v>50</v>
      </c>
      <c r="D139" s="35">
        <f t="shared" si="14"/>
        <v>60</v>
      </c>
      <c r="E139" s="35">
        <f t="shared" si="12"/>
        <v>0.83333333333333337</v>
      </c>
      <c r="F139" s="35">
        <f t="shared" si="13"/>
        <v>1.8171018105981861E-10</v>
      </c>
      <c r="G139" s="35">
        <f t="shared" si="11"/>
        <v>3.8722769444534321E-12</v>
      </c>
      <c r="H139" s="35">
        <v>132</v>
      </c>
    </row>
    <row r="140" spans="2:8" x14ac:dyDescent="0.3">
      <c r="B140" s="35">
        <v>137</v>
      </c>
      <c r="C140" s="35">
        <f t="shared" si="10"/>
        <v>50</v>
      </c>
      <c r="D140" s="35">
        <f t="shared" si="14"/>
        <v>60</v>
      </c>
      <c r="E140" s="35">
        <f t="shared" si="12"/>
        <v>0.83333333333333337</v>
      </c>
      <c r="F140" s="35">
        <f t="shared" si="13"/>
        <v>1.5142515088318218E-10</v>
      </c>
      <c r="G140" s="35">
        <f t="shared" si="11"/>
        <v>3.2268974537111939E-12</v>
      </c>
      <c r="H140" s="35">
        <v>133</v>
      </c>
    </row>
    <row r="141" spans="2:8" x14ac:dyDescent="0.3">
      <c r="B141" s="35">
        <v>138</v>
      </c>
      <c r="C141" s="35">
        <f t="shared" si="10"/>
        <v>50</v>
      </c>
      <c r="D141" s="35">
        <f t="shared" si="14"/>
        <v>60</v>
      </c>
      <c r="E141" s="35">
        <f t="shared" si="12"/>
        <v>0.83333333333333337</v>
      </c>
      <c r="F141" s="35">
        <f t="shared" si="13"/>
        <v>1.2618762573598516E-10</v>
      </c>
      <c r="G141" s="35">
        <f t="shared" si="11"/>
        <v>2.6890812114259952E-12</v>
      </c>
      <c r="H141" s="35">
        <v>134</v>
      </c>
    </row>
    <row r="142" spans="2:8" x14ac:dyDescent="0.3">
      <c r="B142" s="35">
        <v>139</v>
      </c>
      <c r="C142" s="35">
        <f t="shared" si="10"/>
        <v>50</v>
      </c>
      <c r="D142" s="35">
        <f t="shared" si="14"/>
        <v>60</v>
      </c>
      <c r="E142" s="35">
        <f t="shared" si="12"/>
        <v>0.83333333333333337</v>
      </c>
      <c r="F142" s="35">
        <f t="shared" si="13"/>
        <v>1.0515635477998764E-10</v>
      </c>
      <c r="G142" s="35">
        <f t="shared" si="11"/>
        <v>2.2409010095216627E-12</v>
      </c>
      <c r="H142" s="35">
        <v>135</v>
      </c>
    </row>
    <row r="143" spans="2:8" x14ac:dyDescent="0.3">
      <c r="B143" s="35">
        <v>140</v>
      </c>
      <c r="C143" s="35">
        <f t="shared" si="10"/>
        <v>50</v>
      </c>
      <c r="D143" s="35">
        <f t="shared" si="14"/>
        <v>60</v>
      </c>
      <c r="E143" s="35">
        <f t="shared" si="12"/>
        <v>0.83333333333333337</v>
      </c>
      <c r="F143" s="35">
        <f t="shared" si="13"/>
        <v>8.7630295649989705E-11</v>
      </c>
      <c r="G143" s="35">
        <f t="shared" si="11"/>
        <v>1.867417507934719E-12</v>
      </c>
      <c r="H143" s="35">
        <v>136</v>
      </c>
    </row>
    <row r="144" spans="2:8" x14ac:dyDescent="0.3">
      <c r="B144" s="35">
        <v>141</v>
      </c>
      <c r="C144" s="35">
        <f t="shared" si="10"/>
        <v>50</v>
      </c>
      <c r="D144" s="35">
        <f t="shared" si="14"/>
        <v>60</v>
      </c>
      <c r="E144" s="35">
        <f t="shared" si="12"/>
        <v>0.83333333333333337</v>
      </c>
      <c r="F144" s="35">
        <f t="shared" si="13"/>
        <v>7.3025246374991423E-11</v>
      </c>
      <c r="G144" s="35">
        <f t="shared" si="11"/>
        <v>1.5561812566122658E-12</v>
      </c>
      <c r="H144" s="35">
        <v>137</v>
      </c>
    </row>
    <row r="145" spans="2:8" x14ac:dyDescent="0.3">
      <c r="B145" s="35">
        <v>142</v>
      </c>
      <c r="C145" s="35">
        <f t="shared" si="10"/>
        <v>50</v>
      </c>
      <c r="D145" s="35">
        <f t="shared" si="14"/>
        <v>60</v>
      </c>
      <c r="E145" s="35">
        <f t="shared" si="12"/>
        <v>0.83333333333333337</v>
      </c>
      <c r="F145" s="35">
        <f t="shared" si="13"/>
        <v>6.0854371979159526E-11</v>
      </c>
      <c r="G145" s="35">
        <f t="shared" si="11"/>
        <v>1.296817713843555E-12</v>
      </c>
      <c r="H145" s="35">
        <v>138</v>
      </c>
    </row>
    <row r="146" spans="2:8" x14ac:dyDescent="0.3">
      <c r="B146" s="35">
        <v>143</v>
      </c>
      <c r="C146" s="35">
        <f t="shared" si="10"/>
        <v>50</v>
      </c>
      <c r="D146" s="35">
        <f t="shared" si="14"/>
        <v>60</v>
      </c>
      <c r="E146" s="35">
        <f t="shared" si="12"/>
        <v>0.83333333333333337</v>
      </c>
      <c r="F146" s="35">
        <f t="shared" si="13"/>
        <v>5.0711976649299605E-11</v>
      </c>
      <c r="G146" s="35">
        <f t="shared" si="11"/>
        <v>1.0806814282029625E-12</v>
      </c>
      <c r="H146" s="35">
        <v>139</v>
      </c>
    </row>
    <row r="147" spans="2:8" x14ac:dyDescent="0.3">
      <c r="B147" s="35">
        <v>144</v>
      </c>
      <c r="C147" s="35">
        <f t="shared" si="10"/>
        <v>50</v>
      </c>
      <c r="D147" s="35">
        <f t="shared" si="14"/>
        <v>60</v>
      </c>
      <c r="E147" s="35">
        <f t="shared" si="12"/>
        <v>0.83333333333333337</v>
      </c>
      <c r="F147" s="35">
        <f t="shared" si="13"/>
        <v>4.2259980541083007E-11</v>
      </c>
      <c r="G147" s="35">
        <f t="shared" si="11"/>
        <v>9.0056785683580214E-13</v>
      </c>
      <c r="H147" s="35">
        <v>140</v>
      </c>
    </row>
    <row r="148" spans="2:8" x14ac:dyDescent="0.3">
      <c r="B148" s="35">
        <v>145</v>
      </c>
      <c r="C148" s="35">
        <f t="shared" si="10"/>
        <v>50</v>
      </c>
      <c r="D148" s="35">
        <f t="shared" si="14"/>
        <v>60</v>
      </c>
      <c r="E148" s="35">
        <f t="shared" si="12"/>
        <v>0.83333333333333337</v>
      </c>
      <c r="F148" s="35">
        <f t="shared" si="13"/>
        <v>3.5216650450902505E-11</v>
      </c>
      <c r="G148" s="35">
        <f t="shared" si="11"/>
        <v>7.5047321402983517E-13</v>
      </c>
      <c r="H148" s="35">
        <v>141</v>
      </c>
    </row>
    <row r="149" spans="2:8" x14ac:dyDescent="0.3">
      <c r="B149" s="35">
        <v>146</v>
      </c>
      <c r="C149" s="35">
        <f t="shared" si="10"/>
        <v>50</v>
      </c>
      <c r="D149" s="35">
        <f t="shared" si="14"/>
        <v>60</v>
      </c>
      <c r="E149" s="35">
        <f t="shared" si="12"/>
        <v>0.83333333333333337</v>
      </c>
      <c r="F149" s="35">
        <f t="shared" si="13"/>
        <v>2.9347208709085424E-11</v>
      </c>
      <c r="G149" s="35">
        <f t="shared" si="11"/>
        <v>6.2539434502486264E-13</v>
      </c>
      <c r="H149" s="35">
        <v>142</v>
      </c>
    </row>
    <row r="150" spans="2:8" x14ac:dyDescent="0.3">
      <c r="B150" s="35">
        <v>147</v>
      </c>
      <c r="C150" s="35">
        <f t="shared" si="10"/>
        <v>50</v>
      </c>
      <c r="D150" s="35">
        <f t="shared" si="14"/>
        <v>60</v>
      </c>
      <c r="E150" s="35">
        <f t="shared" si="12"/>
        <v>0.83333333333333337</v>
      </c>
      <c r="F150" s="35">
        <f t="shared" si="13"/>
        <v>2.4456007257571187E-11</v>
      </c>
      <c r="G150" s="35">
        <f t="shared" si="11"/>
        <v>5.2116195418738555E-13</v>
      </c>
      <c r="H150" s="35">
        <v>143</v>
      </c>
    </row>
    <row r="151" spans="2:8" x14ac:dyDescent="0.3">
      <c r="B151" s="35">
        <v>148</v>
      </c>
      <c r="C151" s="35">
        <f t="shared" si="10"/>
        <v>50</v>
      </c>
      <c r="D151" s="35">
        <f t="shared" si="14"/>
        <v>60</v>
      </c>
      <c r="E151" s="35">
        <f t="shared" si="12"/>
        <v>0.83333333333333337</v>
      </c>
      <c r="F151" s="35">
        <f t="shared" si="13"/>
        <v>2.0380006047975989E-11</v>
      </c>
      <c r="G151" s="35">
        <f t="shared" si="11"/>
        <v>4.3430162848948798E-13</v>
      </c>
      <c r="H151" s="35">
        <v>144</v>
      </c>
    </row>
    <row r="152" spans="2:8" x14ac:dyDescent="0.3">
      <c r="B152" s="35">
        <v>149</v>
      </c>
      <c r="C152" s="35">
        <f t="shared" si="10"/>
        <v>50</v>
      </c>
      <c r="D152" s="35">
        <f t="shared" si="14"/>
        <v>60</v>
      </c>
      <c r="E152" s="35">
        <f t="shared" si="12"/>
        <v>0.83333333333333337</v>
      </c>
      <c r="F152" s="35">
        <f t="shared" si="13"/>
        <v>1.6983338373313325E-11</v>
      </c>
      <c r="G152" s="35">
        <f t="shared" si="11"/>
        <v>3.6191802374123998E-13</v>
      </c>
      <c r="H152" s="35">
        <v>145</v>
      </c>
    </row>
    <row r="153" spans="2:8" x14ac:dyDescent="0.3">
      <c r="B153" s="35">
        <v>150</v>
      </c>
      <c r="D153" s="35">
        <f t="shared" si="14"/>
        <v>60</v>
      </c>
      <c r="E153" s="35">
        <f t="shared" si="12"/>
        <v>0.83333333333333337</v>
      </c>
      <c r="F153" s="35">
        <f t="shared" si="13"/>
        <v>1.4152781977761105E-11</v>
      </c>
      <c r="G153" s="35">
        <f t="shared" si="11"/>
        <v>3.0159835311770003E-13</v>
      </c>
      <c r="H153" s="35">
        <v>146</v>
      </c>
    </row>
    <row r="154" spans="2:8" x14ac:dyDescent="0.3">
      <c r="F154" s="35">
        <f>SUM(F3:F153)</f>
        <v>46.925925925855182</v>
      </c>
      <c r="G154" s="35">
        <f>SUM(G3:G153)</f>
        <v>1.0000000000000007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1CE4-3A7E-4F3D-ACEF-0ACCD079C44F}">
  <dimension ref="B1:L154"/>
  <sheetViews>
    <sheetView workbookViewId="0">
      <selection sqref="A1:XFD1048576"/>
    </sheetView>
  </sheetViews>
  <sheetFormatPr defaultColWidth="11.5546875" defaultRowHeight="14.4" x14ac:dyDescent="0.3"/>
  <cols>
    <col min="2" max="4" width="11.5546875" style="35"/>
    <col min="5" max="5" width="16.6640625" style="35" bestFit="1" customWidth="1"/>
    <col min="6" max="6" width="11.5546875" style="35"/>
    <col min="7" max="7" width="14.33203125" style="35" bestFit="1" customWidth="1"/>
    <col min="8" max="12" width="11.5546875" style="35"/>
  </cols>
  <sheetData>
    <row r="1" spans="2:12" x14ac:dyDescent="0.3">
      <c r="C1" s="35" t="s">
        <v>1</v>
      </c>
      <c r="D1" s="35">
        <f>50/4</f>
        <v>12.5</v>
      </c>
      <c r="E1" s="35" t="s">
        <v>42</v>
      </c>
      <c r="F1" s="35">
        <f>15</f>
        <v>15</v>
      </c>
    </row>
    <row r="2" spans="2:12" x14ac:dyDescent="0.3">
      <c r="B2" s="38" t="s">
        <v>41</v>
      </c>
      <c r="C2" s="38" t="s">
        <v>1</v>
      </c>
      <c r="D2" s="38" t="s">
        <v>42</v>
      </c>
      <c r="E2" s="38" t="s">
        <v>84</v>
      </c>
      <c r="F2" s="38" t="s">
        <v>44</v>
      </c>
      <c r="G2" s="38" t="s">
        <v>85</v>
      </c>
      <c r="H2" s="38" t="s">
        <v>86</v>
      </c>
    </row>
    <row r="3" spans="2:12" x14ac:dyDescent="0.3">
      <c r="B3" s="35">
        <v>0</v>
      </c>
      <c r="C3" s="35">
        <f>$D$1</f>
        <v>12.5</v>
      </c>
      <c r="D3" s="35">
        <f>$F$1*0</f>
        <v>0</v>
      </c>
      <c r="F3" s="35">
        <v>1</v>
      </c>
      <c r="G3" s="35">
        <f>F3/$F$154</f>
        <v>0.16666666666685084</v>
      </c>
      <c r="H3" s="35">
        <v>0</v>
      </c>
      <c r="J3" s="35" t="s">
        <v>77</v>
      </c>
    </row>
    <row r="4" spans="2:12" x14ac:dyDescent="0.3">
      <c r="B4" s="35">
        <v>1</v>
      </c>
      <c r="C4" s="35">
        <f t="shared" ref="C4:C67" si="0">$D$1</f>
        <v>12.5</v>
      </c>
      <c r="D4" s="35">
        <f>$F$1*1</f>
        <v>15</v>
      </c>
      <c r="E4" s="35">
        <f>C3/D4</f>
        <v>0.83333333333333337</v>
      </c>
      <c r="F4" s="35">
        <f>E4*F3</f>
        <v>0.83333333333333337</v>
      </c>
      <c r="G4" s="35">
        <f t="shared" ref="G4:G67" si="1">F4/$F$154</f>
        <v>0.13888888888904238</v>
      </c>
      <c r="H4" s="35">
        <v>0</v>
      </c>
      <c r="J4" s="35" t="s">
        <v>38</v>
      </c>
      <c r="K4" s="35">
        <f>G3</f>
        <v>0.16666666666685084</v>
      </c>
    </row>
    <row r="5" spans="2:12" x14ac:dyDescent="0.3">
      <c r="B5" s="35">
        <v>2</v>
      </c>
      <c r="C5" s="35">
        <f t="shared" si="0"/>
        <v>12.5</v>
      </c>
      <c r="D5" s="35">
        <f t="shared" ref="D5:D68" si="2">$F$1*1</f>
        <v>15</v>
      </c>
      <c r="E5" s="35">
        <f t="shared" ref="E5:E68" si="3">C4/D5</f>
        <v>0.83333333333333337</v>
      </c>
      <c r="F5" s="35">
        <f t="shared" ref="F5:F68" si="4">E5*F4</f>
        <v>0.69444444444444453</v>
      </c>
      <c r="G5" s="35">
        <f t="shared" si="1"/>
        <v>0.11574074074086865</v>
      </c>
      <c r="H5" s="35">
        <v>1</v>
      </c>
      <c r="J5" s="35" t="s">
        <v>76</v>
      </c>
      <c r="K5" s="35">
        <f>SUMPRODUCT(B3:B153,G3:G153)</f>
        <v>4.9999999998330376</v>
      </c>
    </row>
    <row r="6" spans="2:12" x14ac:dyDescent="0.3">
      <c r="B6" s="35">
        <v>3</v>
      </c>
      <c r="C6" s="35">
        <f t="shared" si="0"/>
        <v>12.5</v>
      </c>
      <c r="D6" s="35">
        <f t="shared" si="2"/>
        <v>15</v>
      </c>
      <c r="E6" s="35">
        <f t="shared" si="3"/>
        <v>0.83333333333333337</v>
      </c>
      <c r="F6" s="35">
        <f t="shared" si="4"/>
        <v>0.57870370370370383</v>
      </c>
      <c r="G6" s="35">
        <f t="shared" si="1"/>
        <v>9.6450617284057225E-2</v>
      </c>
      <c r="H6" s="35">
        <v>2</v>
      </c>
      <c r="J6" s="35" t="s">
        <v>78</v>
      </c>
      <c r="K6" s="35">
        <f>SUMPRODUCT(G3:G153,H3:H153)</f>
        <v>4.1666666664998893</v>
      </c>
    </row>
    <row r="7" spans="2:12" x14ac:dyDescent="0.3">
      <c r="B7" s="35">
        <v>4</v>
      </c>
      <c r="C7" s="35">
        <f t="shared" si="0"/>
        <v>12.5</v>
      </c>
      <c r="D7" s="35">
        <f t="shared" si="2"/>
        <v>15</v>
      </c>
      <c r="E7" s="35">
        <f t="shared" si="3"/>
        <v>0.83333333333333337</v>
      </c>
      <c r="F7" s="35">
        <f t="shared" si="4"/>
        <v>0.48225308641975323</v>
      </c>
      <c r="G7" s="35">
        <f t="shared" si="1"/>
        <v>8.0375514403381018E-2</v>
      </c>
      <c r="H7" s="35">
        <v>3</v>
      </c>
      <c r="J7" s="35" t="s">
        <v>79</v>
      </c>
      <c r="K7" s="35">
        <f>K5-K6</f>
        <v>0.8333333333331483</v>
      </c>
    </row>
    <row r="8" spans="2:12" x14ac:dyDescent="0.3">
      <c r="B8" s="35">
        <v>5</v>
      </c>
      <c r="C8" s="35">
        <f t="shared" si="0"/>
        <v>12.5</v>
      </c>
      <c r="D8" s="35">
        <f t="shared" si="2"/>
        <v>15</v>
      </c>
      <c r="E8" s="35">
        <f t="shared" si="3"/>
        <v>0.83333333333333337</v>
      </c>
      <c r="F8" s="35">
        <f t="shared" si="4"/>
        <v>0.40187757201646102</v>
      </c>
      <c r="G8" s="35">
        <f t="shared" si="1"/>
        <v>6.6979595336150846E-2</v>
      </c>
      <c r="H8" s="35">
        <v>4</v>
      </c>
      <c r="J8" s="35" t="s">
        <v>80</v>
      </c>
      <c r="K8" s="35">
        <f>SUMPRODUCT(G4:G153,D4:D153)</f>
        <v>12.499999999997232</v>
      </c>
      <c r="L8" s="35">
        <f>SUMPRODUCT(C3:C152,G3:G152)</f>
        <v>12.499999999997232</v>
      </c>
    </row>
    <row r="9" spans="2:12" x14ac:dyDescent="0.3">
      <c r="B9" s="35">
        <v>6</v>
      </c>
      <c r="C9" s="35">
        <f t="shared" si="0"/>
        <v>12.5</v>
      </c>
      <c r="D9" s="35">
        <f t="shared" si="2"/>
        <v>15</v>
      </c>
      <c r="E9" s="35">
        <f t="shared" si="3"/>
        <v>0.83333333333333337</v>
      </c>
      <c r="F9" s="35">
        <f t="shared" si="4"/>
        <v>0.33489797668038418</v>
      </c>
      <c r="G9" s="35">
        <f t="shared" si="1"/>
        <v>5.5816329446792379E-2</v>
      </c>
      <c r="H9" s="35">
        <v>5</v>
      </c>
      <c r="J9" s="35" t="s">
        <v>81</v>
      </c>
      <c r="K9" s="35">
        <f>K5/K8*60</f>
        <v>23.999999999203894</v>
      </c>
    </row>
    <row r="10" spans="2:12" x14ac:dyDescent="0.3">
      <c r="B10" s="35">
        <v>7</v>
      </c>
      <c r="C10" s="35">
        <f t="shared" si="0"/>
        <v>12.5</v>
      </c>
      <c r="D10" s="35">
        <f t="shared" si="2"/>
        <v>15</v>
      </c>
      <c r="E10" s="35">
        <f t="shared" si="3"/>
        <v>0.83333333333333337</v>
      </c>
      <c r="F10" s="35">
        <f t="shared" si="4"/>
        <v>0.27908164723365347</v>
      </c>
      <c r="G10" s="35">
        <f t="shared" si="1"/>
        <v>4.651360787232698E-2</v>
      </c>
      <c r="H10" s="35">
        <v>6</v>
      </c>
      <c r="J10" s="35" t="s">
        <v>82</v>
      </c>
      <c r="K10" s="35">
        <f>K6/K8*60</f>
        <v>19.999999999203897</v>
      </c>
    </row>
    <row r="11" spans="2:12" x14ac:dyDescent="0.3">
      <c r="B11" s="35">
        <v>8</v>
      </c>
      <c r="C11" s="35">
        <f t="shared" si="0"/>
        <v>12.5</v>
      </c>
      <c r="D11" s="35">
        <f t="shared" si="2"/>
        <v>15</v>
      </c>
      <c r="E11" s="35">
        <f t="shared" si="3"/>
        <v>0.83333333333333337</v>
      </c>
      <c r="F11" s="35">
        <f t="shared" si="4"/>
        <v>0.2325680393613779</v>
      </c>
      <c r="G11" s="35">
        <f t="shared" si="1"/>
        <v>3.876133989360582E-2</v>
      </c>
      <c r="H11" s="35">
        <v>7</v>
      </c>
      <c r="J11" s="35" t="s">
        <v>83</v>
      </c>
      <c r="K11" s="35">
        <f>K9-K10</f>
        <v>3.9999999999999964</v>
      </c>
    </row>
    <row r="12" spans="2:12" x14ac:dyDescent="0.3">
      <c r="B12" s="35">
        <v>9</v>
      </c>
      <c r="C12" s="35">
        <f t="shared" si="0"/>
        <v>12.5</v>
      </c>
      <c r="D12" s="35">
        <f t="shared" si="2"/>
        <v>15</v>
      </c>
      <c r="E12" s="35">
        <f t="shared" si="3"/>
        <v>0.83333333333333337</v>
      </c>
      <c r="F12" s="35">
        <f t="shared" si="4"/>
        <v>0.19380669946781492</v>
      </c>
      <c r="G12" s="35">
        <f t="shared" si="1"/>
        <v>3.230111657800485E-2</v>
      </c>
      <c r="H12" s="35">
        <v>8</v>
      </c>
    </row>
    <row r="13" spans="2:12" x14ac:dyDescent="0.3">
      <c r="B13" s="35">
        <v>10</v>
      </c>
      <c r="C13" s="35">
        <f t="shared" si="0"/>
        <v>12.5</v>
      </c>
      <c r="D13" s="35">
        <f t="shared" si="2"/>
        <v>15</v>
      </c>
      <c r="E13" s="35">
        <f t="shared" si="3"/>
        <v>0.83333333333333337</v>
      </c>
      <c r="F13" s="35">
        <f t="shared" si="4"/>
        <v>0.16150558288984579</v>
      </c>
      <c r="G13" s="35">
        <f t="shared" si="1"/>
        <v>2.6917597148337375E-2</v>
      </c>
      <c r="H13" s="35">
        <v>9</v>
      </c>
    </row>
    <row r="14" spans="2:12" x14ac:dyDescent="0.3">
      <c r="B14" s="35">
        <v>11</v>
      </c>
      <c r="C14" s="35">
        <f t="shared" si="0"/>
        <v>12.5</v>
      </c>
      <c r="D14" s="35">
        <f t="shared" si="2"/>
        <v>15</v>
      </c>
      <c r="E14" s="35">
        <f t="shared" si="3"/>
        <v>0.83333333333333337</v>
      </c>
      <c r="F14" s="35">
        <f t="shared" si="4"/>
        <v>0.13458798574153816</v>
      </c>
      <c r="G14" s="35">
        <f t="shared" si="1"/>
        <v>2.2431330956947815E-2</v>
      </c>
      <c r="H14" s="35">
        <v>10</v>
      </c>
    </row>
    <row r="15" spans="2:12" x14ac:dyDescent="0.3">
      <c r="B15" s="35">
        <v>12</v>
      </c>
      <c r="C15" s="35">
        <f t="shared" si="0"/>
        <v>12.5</v>
      </c>
      <c r="D15" s="35">
        <f t="shared" si="2"/>
        <v>15</v>
      </c>
      <c r="E15" s="35">
        <f t="shared" si="3"/>
        <v>0.83333333333333337</v>
      </c>
      <c r="F15" s="35">
        <f t="shared" si="4"/>
        <v>0.11215665478461513</v>
      </c>
      <c r="G15" s="35">
        <f t="shared" si="1"/>
        <v>1.8692775797456512E-2</v>
      </c>
      <c r="H15" s="35">
        <v>11</v>
      </c>
    </row>
    <row r="16" spans="2:12" x14ac:dyDescent="0.3">
      <c r="B16" s="35">
        <v>13</v>
      </c>
      <c r="C16" s="35">
        <f t="shared" si="0"/>
        <v>12.5</v>
      </c>
      <c r="D16" s="35">
        <f t="shared" si="2"/>
        <v>15</v>
      </c>
      <c r="E16" s="35">
        <f t="shared" si="3"/>
        <v>0.83333333333333337</v>
      </c>
      <c r="F16" s="35">
        <f t="shared" si="4"/>
        <v>9.3463878987179283E-2</v>
      </c>
      <c r="G16" s="35">
        <f t="shared" si="1"/>
        <v>1.5577313164547094E-2</v>
      </c>
      <c r="H16" s="35">
        <v>12</v>
      </c>
    </row>
    <row r="17" spans="2:8" x14ac:dyDescent="0.3">
      <c r="B17" s="35">
        <v>14</v>
      </c>
      <c r="C17" s="35">
        <f t="shared" si="0"/>
        <v>12.5</v>
      </c>
      <c r="D17" s="35">
        <f t="shared" si="2"/>
        <v>15</v>
      </c>
      <c r="E17" s="35">
        <f t="shared" si="3"/>
        <v>0.83333333333333337</v>
      </c>
      <c r="F17" s="35">
        <f t="shared" si="4"/>
        <v>7.7886565822649412E-2</v>
      </c>
      <c r="G17" s="35">
        <f t="shared" si="1"/>
        <v>1.2981094303789246E-2</v>
      </c>
      <c r="H17" s="35">
        <v>13</v>
      </c>
    </row>
    <row r="18" spans="2:8" x14ac:dyDescent="0.3">
      <c r="B18" s="35">
        <v>15</v>
      </c>
      <c r="C18" s="35">
        <f t="shared" si="0"/>
        <v>12.5</v>
      </c>
      <c r="D18" s="35">
        <f t="shared" si="2"/>
        <v>15</v>
      </c>
      <c r="E18" s="35">
        <f t="shared" si="3"/>
        <v>0.83333333333333337</v>
      </c>
      <c r="F18" s="35">
        <f t="shared" si="4"/>
        <v>6.4905471518874519E-2</v>
      </c>
      <c r="G18" s="35">
        <f t="shared" si="1"/>
        <v>1.0817578586491041E-2</v>
      </c>
      <c r="H18" s="35">
        <v>14</v>
      </c>
    </row>
    <row r="19" spans="2:8" x14ac:dyDescent="0.3">
      <c r="B19" s="35">
        <v>16</v>
      </c>
      <c r="C19" s="35">
        <f t="shared" si="0"/>
        <v>12.5</v>
      </c>
      <c r="D19" s="35">
        <f t="shared" si="2"/>
        <v>15</v>
      </c>
      <c r="E19" s="35">
        <f t="shared" si="3"/>
        <v>0.83333333333333337</v>
      </c>
      <c r="F19" s="35">
        <f t="shared" si="4"/>
        <v>5.4087892932395437E-2</v>
      </c>
      <c r="G19" s="35">
        <f t="shared" si="1"/>
        <v>9.0146488220758676E-3</v>
      </c>
      <c r="H19" s="35">
        <v>15</v>
      </c>
    </row>
    <row r="20" spans="2:8" x14ac:dyDescent="0.3">
      <c r="B20" s="35">
        <v>17</v>
      </c>
      <c r="C20" s="35">
        <f t="shared" si="0"/>
        <v>12.5</v>
      </c>
      <c r="D20" s="35">
        <f t="shared" si="2"/>
        <v>15</v>
      </c>
      <c r="E20" s="35">
        <f t="shared" si="3"/>
        <v>0.83333333333333337</v>
      </c>
      <c r="F20" s="35">
        <f t="shared" si="4"/>
        <v>4.5073244110329536E-2</v>
      </c>
      <c r="G20" s="35">
        <f t="shared" si="1"/>
        <v>7.5122073517298908E-3</v>
      </c>
      <c r="H20" s="35">
        <v>16</v>
      </c>
    </row>
    <row r="21" spans="2:8" x14ac:dyDescent="0.3">
      <c r="B21" s="35">
        <v>18</v>
      </c>
      <c r="C21" s="35">
        <f t="shared" si="0"/>
        <v>12.5</v>
      </c>
      <c r="D21" s="35">
        <f t="shared" si="2"/>
        <v>15</v>
      </c>
      <c r="E21" s="35">
        <f t="shared" si="3"/>
        <v>0.83333333333333337</v>
      </c>
      <c r="F21" s="35">
        <f t="shared" si="4"/>
        <v>3.7561036758607946E-2</v>
      </c>
      <c r="G21" s="35">
        <f t="shared" si="1"/>
        <v>6.2601727931082419E-3</v>
      </c>
      <c r="H21" s="35">
        <v>17</v>
      </c>
    </row>
    <row r="22" spans="2:8" x14ac:dyDescent="0.3">
      <c r="B22" s="35">
        <v>19</v>
      </c>
      <c r="C22" s="35">
        <f t="shared" si="0"/>
        <v>12.5</v>
      </c>
      <c r="D22" s="35">
        <f t="shared" si="2"/>
        <v>15</v>
      </c>
      <c r="E22" s="35">
        <f t="shared" si="3"/>
        <v>0.83333333333333337</v>
      </c>
      <c r="F22" s="35">
        <f t="shared" si="4"/>
        <v>3.1300863965506624E-2</v>
      </c>
      <c r="G22" s="35">
        <f t="shared" si="1"/>
        <v>5.2168106609235352E-3</v>
      </c>
      <c r="H22" s="35">
        <v>18</v>
      </c>
    </row>
    <row r="23" spans="2:8" x14ac:dyDescent="0.3">
      <c r="B23" s="35">
        <v>20</v>
      </c>
      <c r="C23" s="35">
        <f t="shared" si="0"/>
        <v>12.5</v>
      </c>
      <c r="D23" s="35">
        <f t="shared" si="2"/>
        <v>15</v>
      </c>
      <c r="E23" s="35">
        <f t="shared" si="3"/>
        <v>0.83333333333333337</v>
      </c>
      <c r="F23" s="35">
        <f t="shared" si="4"/>
        <v>2.6084053304588854E-2</v>
      </c>
      <c r="G23" s="35">
        <f t="shared" si="1"/>
        <v>4.3473422174362796E-3</v>
      </c>
      <c r="H23" s="35">
        <v>19</v>
      </c>
    </row>
    <row r="24" spans="2:8" x14ac:dyDescent="0.3">
      <c r="B24" s="35">
        <v>21</v>
      </c>
      <c r="C24" s="35">
        <f t="shared" si="0"/>
        <v>12.5</v>
      </c>
      <c r="D24" s="35">
        <f t="shared" si="2"/>
        <v>15</v>
      </c>
      <c r="E24" s="35">
        <f t="shared" si="3"/>
        <v>0.83333333333333337</v>
      </c>
      <c r="F24" s="35">
        <f t="shared" si="4"/>
        <v>2.1736711087157377E-2</v>
      </c>
      <c r="G24" s="35">
        <f t="shared" si="1"/>
        <v>3.6227851811968994E-3</v>
      </c>
      <c r="H24" s="35">
        <v>20</v>
      </c>
    </row>
    <row r="25" spans="2:8" x14ac:dyDescent="0.3">
      <c r="B25" s="35">
        <v>22</v>
      </c>
      <c r="C25" s="35">
        <f t="shared" si="0"/>
        <v>12.5</v>
      </c>
      <c r="D25" s="35">
        <f t="shared" si="2"/>
        <v>15</v>
      </c>
      <c r="E25" s="35">
        <f t="shared" si="3"/>
        <v>0.83333333333333337</v>
      </c>
      <c r="F25" s="35">
        <f t="shared" si="4"/>
        <v>1.8113925905964483E-2</v>
      </c>
      <c r="G25" s="35">
        <f t="shared" si="1"/>
        <v>3.0189876509974169E-3</v>
      </c>
      <c r="H25" s="35">
        <v>21</v>
      </c>
    </row>
    <row r="26" spans="2:8" x14ac:dyDescent="0.3">
      <c r="B26" s="35">
        <v>23</v>
      </c>
      <c r="C26" s="35">
        <f t="shared" si="0"/>
        <v>12.5</v>
      </c>
      <c r="D26" s="35">
        <f t="shared" si="2"/>
        <v>15</v>
      </c>
      <c r="E26" s="35">
        <f t="shared" si="3"/>
        <v>0.83333333333333337</v>
      </c>
      <c r="F26" s="35">
        <f t="shared" si="4"/>
        <v>1.5094938254970403E-2</v>
      </c>
      <c r="G26" s="35">
        <f t="shared" si="1"/>
        <v>2.5158230424978472E-3</v>
      </c>
      <c r="H26" s="35">
        <v>22</v>
      </c>
    </row>
    <row r="27" spans="2:8" x14ac:dyDescent="0.3">
      <c r="B27" s="35">
        <v>24</v>
      </c>
      <c r="C27" s="35">
        <f t="shared" si="0"/>
        <v>12.5</v>
      </c>
      <c r="D27" s="35">
        <f t="shared" si="2"/>
        <v>15</v>
      </c>
      <c r="E27" s="35">
        <f t="shared" si="3"/>
        <v>0.83333333333333337</v>
      </c>
      <c r="F27" s="35">
        <f t="shared" si="4"/>
        <v>1.2579115212475336E-2</v>
      </c>
      <c r="G27" s="35">
        <f t="shared" si="1"/>
        <v>2.0965192020815392E-3</v>
      </c>
      <c r="H27" s="35">
        <v>23</v>
      </c>
    </row>
    <row r="28" spans="2:8" x14ac:dyDescent="0.3">
      <c r="B28" s="35">
        <v>25</v>
      </c>
      <c r="C28" s="35">
        <f t="shared" si="0"/>
        <v>12.5</v>
      </c>
      <c r="D28" s="35">
        <f t="shared" si="2"/>
        <v>15</v>
      </c>
      <c r="E28" s="35">
        <f t="shared" si="3"/>
        <v>0.83333333333333337</v>
      </c>
      <c r="F28" s="35">
        <f t="shared" si="4"/>
        <v>1.0482596010396113E-2</v>
      </c>
      <c r="G28" s="35">
        <f t="shared" si="1"/>
        <v>1.7470993350679495E-3</v>
      </c>
      <c r="H28" s="35">
        <v>24</v>
      </c>
    </row>
    <row r="29" spans="2:8" x14ac:dyDescent="0.3">
      <c r="B29" s="35">
        <v>26</v>
      </c>
      <c r="C29" s="35">
        <f t="shared" si="0"/>
        <v>12.5</v>
      </c>
      <c r="D29" s="35">
        <f t="shared" si="2"/>
        <v>15</v>
      </c>
      <c r="E29" s="35">
        <f t="shared" si="3"/>
        <v>0.83333333333333337</v>
      </c>
      <c r="F29" s="35">
        <f t="shared" si="4"/>
        <v>8.7354966753300945E-3</v>
      </c>
      <c r="G29" s="35">
        <f t="shared" si="1"/>
        <v>1.4559161125566246E-3</v>
      </c>
      <c r="H29" s="35">
        <v>25</v>
      </c>
    </row>
    <row r="30" spans="2:8" x14ac:dyDescent="0.3">
      <c r="B30" s="35">
        <v>27</v>
      </c>
      <c r="C30" s="35">
        <f t="shared" si="0"/>
        <v>12.5</v>
      </c>
      <c r="D30" s="35">
        <f t="shared" si="2"/>
        <v>15</v>
      </c>
      <c r="E30" s="35">
        <f t="shared" si="3"/>
        <v>0.83333333333333337</v>
      </c>
      <c r="F30" s="35">
        <f t="shared" si="4"/>
        <v>7.279580562775079E-3</v>
      </c>
      <c r="G30" s="35">
        <f t="shared" si="1"/>
        <v>1.2132634271305206E-3</v>
      </c>
      <c r="H30" s="35">
        <v>26</v>
      </c>
    </row>
    <row r="31" spans="2:8" x14ac:dyDescent="0.3">
      <c r="B31" s="35">
        <v>28</v>
      </c>
      <c r="C31" s="35">
        <f t="shared" si="0"/>
        <v>12.5</v>
      </c>
      <c r="D31" s="35">
        <f t="shared" si="2"/>
        <v>15</v>
      </c>
      <c r="E31" s="35">
        <f t="shared" si="3"/>
        <v>0.83333333333333337</v>
      </c>
      <c r="F31" s="35">
        <f t="shared" si="4"/>
        <v>6.0663171356458998E-3</v>
      </c>
      <c r="G31" s="35">
        <f t="shared" si="1"/>
        <v>1.0110528559421005E-3</v>
      </c>
      <c r="H31" s="35">
        <v>27</v>
      </c>
    </row>
    <row r="32" spans="2:8" x14ac:dyDescent="0.3">
      <c r="B32" s="35">
        <v>29</v>
      </c>
      <c r="C32" s="35">
        <f t="shared" si="0"/>
        <v>12.5</v>
      </c>
      <c r="D32" s="35">
        <f t="shared" si="2"/>
        <v>15</v>
      </c>
      <c r="E32" s="35">
        <f t="shared" si="3"/>
        <v>0.83333333333333337</v>
      </c>
      <c r="F32" s="35">
        <f t="shared" si="4"/>
        <v>5.0552642797049166E-3</v>
      </c>
      <c r="G32" s="35">
        <f t="shared" si="1"/>
        <v>8.4254404661841711E-4</v>
      </c>
      <c r="H32" s="35">
        <v>28</v>
      </c>
    </row>
    <row r="33" spans="2:8" x14ac:dyDescent="0.3">
      <c r="B33" s="35">
        <v>30</v>
      </c>
      <c r="C33" s="35">
        <f t="shared" si="0"/>
        <v>12.5</v>
      </c>
      <c r="D33" s="35">
        <f t="shared" si="2"/>
        <v>15</v>
      </c>
      <c r="E33" s="35">
        <f t="shared" si="3"/>
        <v>0.83333333333333337</v>
      </c>
      <c r="F33" s="35">
        <f t="shared" si="4"/>
        <v>4.212720233087431E-3</v>
      </c>
      <c r="G33" s="35">
        <f t="shared" si="1"/>
        <v>7.0212003884868098E-4</v>
      </c>
      <c r="H33" s="35">
        <v>29</v>
      </c>
    </row>
    <row r="34" spans="2:8" x14ac:dyDescent="0.3">
      <c r="B34" s="35">
        <v>31</v>
      </c>
      <c r="C34" s="35">
        <f t="shared" si="0"/>
        <v>12.5</v>
      </c>
      <c r="D34" s="35">
        <f t="shared" si="2"/>
        <v>15</v>
      </c>
      <c r="E34" s="35">
        <f t="shared" si="3"/>
        <v>0.83333333333333337</v>
      </c>
      <c r="F34" s="35">
        <f t="shared" si="4"/>
        <v>3.5106001942395259E-3</v>
      </c>
      <c r="G34" s="35">
        <f t="shared" si="1"/>
        <v>5.8510003237390083E-4</v>
      </c>
      <c r="H34" s="35">
        <v>30</v>
      </c>
    </row>
    <row r="35" spans="2:8" x14ac:dyDescent="0.3">
      <c r="B35" s="35">
        <v>32</v>
      </c>
      <c r="C35" s="35">
        <f t="shared" si="0"/>
        <v>12.5</v>
      </c>
      <c r="D35" s="35">
        <f t="shared" si="2"/>
        <v>15</v>
      </c>
      <c r="E35" s="35">
        <f t="shared" si="3"/>
        <v>0.83333333333333337</v>
      </c>
      <c r="F35" s="35">
        <f t="shared" si="4"/>
        <v>2.9255001618662718E-3</v>
      </c>
      <c r="G35" s="35">
        <f t="shared" si="1"/>
        <v>4.875833603115841E-4</v>
      </c>
      <c r="H35" s="35">
        <v>31</v>
      </c>
    </row>
    <row r="36" spans="2:8" x14ac:dyDescent="0.3">
      <c r="B36" s="35">
        <v>33</v>
      </c>
      <c r="C36" s="35">
        <f t="shared" si="0"/>
        <v>12.5</v>
      </c>
      <c r="D36" s="35">
        <f t="shared" si="2"/>
        <v>15</v>
      </c>
      <c r="E36" s="35">
        <f t="shared" si="3"/>
        <v>0.83333333333333337</v>
      </c>
      <c r="F36" s="35">
        <f t="shared" si="4"/>
        <v>2.4379168015552267E-3</v>
      </c>
      <c r="G36" s="35">
        <f t="shared" si="1"/>
        <v>4.0631946692632013E-4</v>
      </c>
      <c r="H36" s="35">
        <v>32</v>
      </c>
    </row>
    <row r="37" spans="2:8" x14ac:dyDescent="0.3">
      <c r="B37" s="35">
        <v>34</v>
      </c>
      <c r="C37" s="35">
        <f t="shared" si="0"/>
        <v>12.5</v>
      </c>
      <c r="D37" s="35">
        <f t="shared" si="2"/>
        <v>15</v>
      </c>
      <c r="E37" s="35">
        <f t="shared" si="3"/>
        <v>0.83333333333333337</v>
      </c>
      <c r="F37" s="35">
        <f t="shared" si="4"/>
        <v>2.0315973346293559E-3</v>
      </c>
      <c r="G37" s="35">
        <f t="shared" si="1"/>
        <v>3.3859955577193349E-4</v>
      </c>
      <c r="H37" s="35">
        <v>33</v>
      </c>
    </row>
    <row r="38" spans="2:8" x14ac:dyDescent="0.3">
      <c r="B38" s="35">
        <v>35</v>
      </c>
      <c r="C38" s="35">
        <f t="shared" si="0"/>
        <v>12.5</v>
      </c>
      <c r="D38" s="35">
        <f t="shared" si="2"/>
        <v>15</v>
      </c>
      <c r="E38" s="35">
        <f t="shared" si="3"/>
        <v>0.83333333333333337</v>
      </c>
      <c r="F38" s="35">
        <f t="shared" si="4"/>
        <v>1.6929977788577967E-3</v>
      </c>
      <c r="G38" s="35">
        <f t="shared" si="1"/>
        <v>2.8216629647661125E-4</v>
      </c>
      <c r="H38" s="35">
        <v>34</v>
      </c>
    </row>
    <row r="39" spans="2:8" x14ac:dyDescent="0.3">
      <c r="B39" s="35">
        <v>36</v>
      </c>
      <c r="C39" s="35">
        <f t="shared" si="0"/>
        <v>12.5</v>
      </c>
      <c r="D39" s="35">
        <f t="shared" si="2"/>
        <v>15</v>
      </c>
      <c r="E39" s="35">
        <f t="shared" si="3"/>
        <v>0.83333333333333337</v>
      </c>
      <c r="F39" s="35">
        <f t="shared" si="4"/>
        <v>1.4108314823814974E-3</v>
      </c>
      <c r="G39" s="35">
        <f t="shared" si="1"/>
        <v>2.3513858039717606E-4</v>
      </c>
      <c r="H39" s="35">
        <v>35</v>
      </c>
    </row>
    <row r="40" spans="2:8" x14ac:dyDescent="0.3">
      <c r="B40" s="35">
        <v>37</v>
      </c>
      <c r="C40" s="35">
        <f t="shared" si="0"/>
        <v>12.5</v>
      </c>
      <c r="D40" s="35">
        <f t="shared" si="2"/>
        <v>15</v>
      </c>
      <c r="E40" s="35">
        <f t="shared" si="3"/>
        <v>0.83333333333333337</v>
      </c>
      <c r="F40" s="35">
        <f t="shared" si="4"/>
        <v>1.1756929019845811E-3</v>
      </c>
      <c r="G40" s="35">
        <f t="shared" si="1"/>
        <v>1.9594881699764672E-4</v>
      </c>
      <c r="H40" s="35">
        <v>36</v>
      </c>
    </row>
    <row r="41" spans="2:8" x14ac:dyDescent="0.3">
      <c r="B41" s="35">
        <v>38</v>
      </c>
      <c r="C41" s="35">
        <f t="shared" si="0"/>
        <v>12.5</v>
      </c>
      <c r="D41" s="35">
        <f t="shared" si="2"/>
        <v>15</v>
      </c>
      <c r="E41" s="35">
        <f t="shared" si="3"/>
        <v>0.83333333333333337</v>
      </c>
      <c r="F41" s="35">
        <f t="shared" si="4"/>
        <v>9.7974408498715105E-4</v>
      </c>
      <c r="G41" s="35">
        <f t="shared" si="1"/>
        <v>1.6329068083137228E-4</v>
      </c>
      <c r="H41" s="35">
        <v>37</v>
      </c>
    </row>
    <row r="42" spans="2:8" x14ac:dyDescent="0.3">
      <c r="B42" s="35">
        <v>39</v>
      </c>
      <c r="C42" s="35">
        <f t="shared" si="0"/>
        <v>12.5</v>
      </c>
      <c r="D42" s="35">
        <f t="shared" si="2"/>
        <v>15</v>
      </c>
      <c r="E42" s="35">
        <f t="shared" si="3"/>
        <v>0.83333333333333337</v>
      </c>
      <c r="F42" s="35">
        <f t="shared" si="4"/>
        <v>8.1645340415595921E-4</v>
      </c>
      <c r="G42" s="35">
        <f t="shared" si="1"/>
        <v>1.3607556735947691E-4</v>
      </c>
      <c r="H42" s="35">
        <v>38</v>
      </c>
    </row>
    <row r="43" spans="2:8" x14ac:dyDescent="0.3">
      <c r="B43" s="35">
        <v>40</v>
      </c>
      <c r="C43" s="35">
        <f t="shared" si="0"/>
        <v>12.5</v>
      </c>
      <c r="D43" s="35">
        <f t="shared" si="2"/>
        <v>15</v>
      </c>
      <c r="E43" s="35">
        <f t="shared" si="3"/>
        <v>0.83333333333333337</v>
      </c>
      <c r="F43" s="35">
        <f t="shared" si="4"/>
        <v>6.8037783679663266E-4</v>
      </c>
      <c r="G43" s="35">
        <f t="shared" si="1"/>
        <v>1.1339630613289742E-4</v>
      </c>
      <c r="H43" s="35">
        <v>39</v>
      </c>
    </row>
    <row r="44" spans="2:8" x14ac:dyDescent="0.3">
      <c r="B44" s="35">
        <v>41</v>
      </c>
      <c r="C44" s="35">
        <f t="shared" si="0"/>
        <v>12.5</v>
      </c>
      <c r="D44" s="35">
        <f t="shared" si="2"/>
        <v>15</v>
      </c>
      <c r="E44" s="35">
        <f t="shared" si="3"/>
        <v>0.83333333333333337</v>
      </c>
      <c r="F44" s="35">
        <f t="shared" si="4"/>
        <v>5.6698153066386055E-4</v>
      </c>
      <c r="G44" s="35">
        <f t="shared" si="1"/>
        <v>9.4496921777414514E-5</v>
      </c>
      <c r="H44" s="35">
        <v>40</v>
      </c>
    </row>
    <row r="45" spans="2:8" x14ac:dyDescent="0.3">
      <c r="B45" s="35">
        <v>42</v>
      </c>
      <c r="C45" s="35">
        <f t="shared" si="0"/>
        <v>12.5</v>
      </c>
      <c r="D45" s="35">
        <f t="shared" si="2"/>
        <v>15</v>
      </c>
      <c r="E45" s="35">
        <f t="shared" si="3"/>
        <v>0.83333333333333337</v>
      </c>
      <c r="F45" s="35">
        <f t="shared" si="4"/>
        <v>4.7248460888655046E-4</v>
      </c>
      <c r="G45" s="35">
        <f t="shared" si="1"/>
        <v>7.8747434814512097E-5</v>
      </c>
      <c r="H45" s="35">
        <v>41</v>
      </c>
    </row>
    <row r="46" spans="2:8" x14ac:dyDescent="0.3">
      <c r="B46" s="35">
        <v>43</v>
      </c>
      <c r="C46" s="35">
        <f t="shared" si="0"/>
        <v>12.5</v>
      </c>
      <c r="D46" s="35">
        <f t="shared" si="2"/>
        <v>15</v>
      </c>
      <c r="E46" s="35">
        <f t="shared" si="3"/>
        <v>0.83333333333333337</v>
      </c>
      <c r="F46" s="35">
        <f t="shared" si="4"/>
        <v>3.9373717407212538E-4</v>
      </c>
      <c r="G46" s="35">
        <f t="shared" si="1"/>
        <v>6.5622862345426745E-5</v>
      </c>
      <c r="H46" s="35">
        <v>42</v>
      </c>
    </row>
    <row r="47" spans="2:8" x14ac:dyDescent="0.3">
      <c r="B47" s="35">
        <v>44</v>
      </c>
      <c r="C47" s="35">
        <f t="shared" si="0"/>
        <v>12.5</v>
      </c>
      <c r="D47" s="35">
        <f t="shared" si="2"/>
        <v>15</v>
      </c>
      <c r="E47" s="35">
        <f t="shared" si="3"/>
        <v>0.83333333333333337</v>
      </c>
      <c r="F47" s="35">
        <f t="shared" si="4"/>
        <v>3.2811431172677114E-4</v>
      </c>
      <c r="G47" s="35">
        <f t="shared" si="1"/>
        <v>5.4685718621188952E-5</v>
      </c>
      <c r="H47" s="35">
        <v>43</v>
      </c>
    </row>
    <row r="48" spans="2:8" x14ac:dyDescent="0.3">
      <c r="B48" s="35">
        <v>45</v>
      </c>
      <c r="C48" s="35">
        <f t="shared" si="0"/>
        <v>12.5</v>
      </c>
      <c r="D48" s="35">
        <f t="shared" si="2"/>
        <v>15</v>
      </c>
      <c r="E48" s="35">
        <f t="shared" si="3"/>
        <v>0.83333333333333337</v>
      </c>
      <c r="F48" s="35">
        <f t="shared" si="4"/>
        <v>2.7342859310564265E-4</v>
      </c>
      <c r="G48" s="35">
        <f t="shared" si="1"/>
        <v>4.5571432184324137E-5</v>
      </c>
      <c r="H48" s="35">
        <v>44</v>
      </c>
    </row>
    <row r="49" spans="2:8" x14ac:dyDescent="0.3">
      <c r="B49" s="35">
        <v>46</v>
      </c>
      <c r="C49" s="35">
        <f t="shared" si="0"/>
        <v>12.5</v>
      </c>
      <c r="D49" s="35">
        <f t="shared" si="2"/>
        <v>15</v>
      </c>
      <c r="E49" s="35">
        <f t="shared" si="3"/>
        <v>0.83333333333333337</v>
      </c>
      <c r="F49" s="35">
        <f t="shared" si="4"/>
        <v>2.2785716092136888E-4</v>
      </c>
      <c r="G49" s="35">
        <f t="shared" si="1"/>
        <v>3.7976193486936776E-5</v>
      </c>
      <c r="H49" s="35">
        <v>45</v>
      </c>
    </row>
    <row r="50" spans="2:8" x14ac:dyDescent="0.3">
      <c r="B50" s="35">
        <v>47</v>
      </c>
      <c r="C50" s="35">
        <f t="shared" si="0"/>
        <v>12.5</v>
      </c>
      <c r="D50" s="35">
        <f t="shared" si="2"/>
        <v>15</v>
      </c>
      <c r="E50" s="35">
        <f t="shared" si="3"/>
        <v>0.83333333333333337</v>
      </c>
      <c r="F50" s="35">
        <f t="shared" si="4"/>
        <v>1.8988096743447407E-4</v>
      </c>
      <c r="G50" s="35">
        <f t="shared" si="1"/>
        <v>3.1646827905780649E-5</v>
      </c>
      <c r="H50" s="35">
        <v>46</v>
      </c>
    </row>
    <row r="51" spans="2:8" x14ac:dyDescent="0.3">
      <c r="B51" s="35">
        <v>48</v>
      </c>
      <c r="C51" s="35">
        <f t="shared" si="0"/>
        <v>12.5</v>
      </c>
      <c r="D51" s="35">
        <f t="shared" si="2"/>
        <v>15</v>
      </c>
      <c r="E51" s="35">
        <f t="shared" si="3"/>
        <v>0.83333333333333337</v>
      </c>
      <c r="F51" s="35">
        <f t="shared" si="4"/>
        <v>1.582341395287284E-4</v>
      </c>
      <c r="G51" s="35">
        <f t="shared" si="1"/>
        <v>2.6372356588150542E-5</v>
      </c>
      <c r="H51" s="35">
        <v>47</v>
      </c>
    </row>
    <row r="52" spans="2:8" x14ac:dyDescent="0.3">
      <c r="B52" s="35">
        <v>49</v>
      </c>
      <c r="C52" s="35">
        <f t="shared" si="0"/>
        <v>12.5</v>
      </c>
      <c r="D52" s="35">
        <f t="shared" si="2"/>
        <v>15</v>
      </c>
      <c r="E52" s="35">
        <f t="shared" si="3"/>
        <v>0.83333333333333337</v>
      </c>
      <c r="F52" s="35">
        <f t="shared" si="4"/>
        <v>1.31861782940607E-4</v>
      </c>
      <c r="G52" s="35">
        <f t="shared" si="1"/>
        <v>2.1976963823458786E-5</v>
      </c>
      <c r="H52" s="35">
        <v>48</v>
      </c>
    </row>
    <row r="53" spans="2:8" x14ac:dyDescent="0.3">
      <c r="B53" s="35">
        <v>50</v>
      </c>
      <c r="C53" s="35">
        <f t="shared" si="0"/>
        <v>12.5</v>
      </c>
      <c r="D53" s="35">
        <f t="shared" si="2"/>
        <v>15</v>
      </c>
      <c r="E53" s="35">
        <f t="shared" si="3"/>
        <v>0.83333333333333337</v>
      </c>
      <c r="F53" s="35">
        <f t="shared" si="4"/>
        <v>1.0988481911717251E-4</v>
      </c>
      <c r="G53" s="35">
        <f t="shared" si="1"/>
        <v>1.831413651954899E-5</v>
      </c>
      <c r="H53" s="35">
        <v>49</v>
      </c>
    </row>
    <row r="54" spans="2:8" x14ac:dyDescent="0.3">
      <c r="B54" s="35">
        <v>51</v>
      </c>
      <c r="C54" s="35">
        <f t="shared" si="0"/>
        <v>12.5</v>
      </c>
      <c r="D54" s="35">
        <f t="shared" si="2"/>
        <v>15</v>
      </c>
      <c r="E54" s="35">
        <f t="shared" si="3"/>
        <v>0.83333333333333337</v>
      </c>
      <c r="F54" s="35">
        <f t="shared" si="4"/>
        <v>9.1570682597643765E-5</v>
      </c>
      <c r="G54" s="35">
        <f t="shared" si="1"/>
        <v>1.5261780432957491E-5</v>
      </c>
      <c r="H54" s="35">
        <v>50</v>
      </c>
    </row>
    <row r="55" spans="2:8" x14ac:dyDescent="0.3">
      <c r="B55" s="35">
        <v>52</v>
      </c>
      <c r="C55" s="35">
        <f t="shared" si="0"/>
        <v>12.5</v>
      </c>
      <c r="D55" s="35">
        <f t="shared" si="2"/>
        <v>15</v>
      </c>
      <c r="E55" s="35">
        <f t="shared" si="3"/>
        <v>0.83333333333333337</v>
      </c>
      <c r="F55" s="35">
        <f t="shared" si="4"/>
        <v>7.6308902164703147E-5</v>
      </c>
      <c r="G55" s="35">
        <f t="shared" si="1"/>
        <v>1.2718150360797912E-5</v>
      </c>
      <c r="H55" s="35">
        <v>51</v>
      </c>
    </row>
    <row r="56" spans="2:8" x14ac:dyDescent="0.3">
      <c r="B56" s="35">
        <v>53</v>
      </c>
      <c r="C56" s="35">
        <f t="shared" si="0"/>
        <v>12.5</v>
      </c>
      <c r="D56" s="35">
        <f t="shared" si="2"/>
        <v>15</v>
      </c>
      <c r="E56" s="35">
        <f t="shared" si="3"/>
        <v>0.83333333333333337</v>
      </c>
      <c r="F56" s="35">
        <f t="shared" si="4"/>
        <v>6.3590751803919296E-5</v>
      </c>
      <c r="G56" s="35">
        <f t="shared" si="1"/>
        <v>1.0598458633998261E-5</v>
      </c>
      <c r="H56" s="35">
        <v>52</v>
      </c>
    </row>
    <row r="57" spans="2:8" x14ac:dyDescent="0.3">
      <c r="B57" s="35">
        <v>54</v>
      </c>
      <c r="C57" s="35">
        <f t="shared" si="0"/>
        <v>12.5</v>
      </c>
      <c r="D57" s="35">
        <f t="shared" si="2"/>
        <v>15</v>
      </c>
      <c r="E57" s="35">
        <f t="shared" si="3"/>
        <v>0.83333333333333337</v>
      </c>
      <c r="F57" s="35">
        <f t="shared" si="4"/>
        <v>5.2992293169932751E-5</v>
      </c>
      <c r="G57" s="35">
        <f t="shared" si="1"/>
        <v>8.8320488616652186E-6</v>
      </c>
      <c r="H57" s="35">
        <v>53</v>
      </c>
    </row>
    <row r="58" spans="2:8" x14ac:dyDescent="0.3">
      <c r="B58" s="35">
        <v>55</v>
      </c>
      <c r="C58" s="35">
        <f t="shared" si="0"/>
        <v>12.5</v>
      </c>
      <c r="D58" s="35">
        <f t="shared" si="2"/>
        <v>15</v>
      </c>
      <c r="E58" s="35">
        <f t="shared" si="3"/>
        <v>0.83333333333333337</v>
      </c>
      <c r="F58" s="35">
        <f t="shared" si="4"/>
        <v>4.4160244308277294E-5</v>
      </c>
      <c r="G58" s="35">
        <f t="shared" si="1"/>
        <v>7.3600407180543485E-6</v>
      </c>
      <c r="H58" s="35">
        <v>54</v>
      </c>
    </row>
    <row r="59" spans="2:8" x14ac:dyDescent="0.3">
      <c r="B59" s="35">
        <v>56</v>
      </c>
      <c r="C59" s="35">
        <f t="shared" si="0"/>
        <v>12.5</v>
      </c>
      <c r="D59" s="35">
        <f t="shared" si="2"/>
        <v>15</v>
      </c>
      <c r="E59" s="35">
        <f t="shared" si="3"/>
        <v>0.83333333333333337</v>
      </c>
      <c r="F59" s="35">
        <f t="shared" si="4"/>
        <v>3.6800203590231079E-5</v>
      </c>
      <c r="G59" s="35">
        <f t="shared" si="1"/>
        <v>6.1333672650452906E-6</v>
      </c>
      <c r="H59" s="35">
        <v>55</v>
      </c>
    </row>
    <row r="60" spans="2:8" x14ac:dyDescent="0.3">
      <c r="B60" s="35">
        <v>57</v>
      </c>
      <c r="C60" s="35">
        <f t="shared" si="0"/>
        <v>12.5</v>
      </c>
      <c r="D60" s="35">
        <f t="shared" si="2"/>
        <v>15</v>
      </c>
      <c r="E60" s="35">
        <f t="shared" si="3"/>
        <v>0.83333333333333337</v>
      </c>
      <c r="F60" s="35">
        <f t="shared" si="4"/>
        <v>3.0666836325192565E-5</v>
      </c>
      <c r="G60" s="35">
        <f t="shared" si="1"/>
        <v>5.1111393875377422E-6</v>
      </c>
      <c r="H60" s="35">
        <v>56</v>
      </c>
    </row>
    <row r="61" spans="2:8" x14ac:dyDescent="0.3">
      <c r="B61" s="35">
        <v>58</v>
      </c>
      <c r="C61" s="35">
        <f t="shared" si="0"/>
        <v>12.5</v>
      </c>
      <c r="D61" s="35">
        <f t="shared" si="2"/>
        <v>15</v>
      </c>
      <c r="E61" s="35">
        <f t="shared" si="3"/>
        <v>0.83333333333333337</v>
      </c>
      <c r="F61" s="35">
        <f t="shared" si="4"/>
        <v>2.5555696937660471E-5</v>
      </c>
      <c r="G61" s="35">
        <f t="shared" si="1"/>
        <v>4.2592828229481185E-6</v>
      </c>
      <c r="H61" s="35">
        <v>57</v>
      </c>
    </row>
    <row r="62" spans="2:8" x14ac:dyDescent="0.3">
      <c r="B62" s="35">
        <v>59</v>
      </c>
      <c r="C62" s="35">
        <f t="shared" si="0"/>
        <v>12.5</v>
      </c>
      <c r="D62" s="35">
        <f t="shared" si="2"/>
        <v>15</v>
      </c>
      <c r="E62" s="35">
        <f t="shared" si="3"/>
        <v>0.83333333333333337</v>
      </c>
      <c r="F62" s="35">
        <f t="shared" si="4"/>
        <v>2.129641411471706E-5</v>
      </c>
      <c r="G62" s="35">
        <f t="shared" si="1"/>
        <v>3.5494023524567654E-6</v>
      </c>
      <c r="H62" s="35">
        <v>58</v>
      </c>
    </row>
    <row r="63" spans="2:8" x14ac:dyDescent="0.3">
      <c r="B63" s="35">
        <v>60</v>
      </c>
      <c r="C63" s="35">
        <f t="shared" si="0"/>
        <v>12.5</v>
      </c>
      <c r="D63" s="35">
        <f t="shared" si="2"/>
        <v>15</v>
      </c>
      <c r="E63" s="35">
        <f t="shared" si="3"/>
        <v>0.83333333333333337</v>
      </c>
      <c r="F63" s="35">
        <f t="shared" si="4"/>
        <v>1.7747011762264219E-5</v>
      </c>
      <c r="G63" s="35">
        <f t="shared" si="1"/>
        <v>2.9578352937139716E-6</v>
      </c>
      <c r="H63" s="35">
        <v>59</v>
      </c>
    </row>
    <row r="64" spans="2:8" x14ac:dyDescent="0.3">
      <c r="B64" s="35">
        <v>61</v>
      </c>
      <c r="C64" s="35">
        <f t="shared" si="0"/>
        <v>12.5</v>
      </c>
      <c r="D64" s="35">
        <f t="shared" si="2"/>
        <v>15</v>
      </c>
      <c r="E64" s="35">
        <f t="shared" si="3"/>
        <v>0.83333333333333337</v>
      </c>
      <c r="F64" s="35">
        <f t="shared" si="4"/>
        <v>1.4789176468553517E-5</v>
      </c>
      <c r="G64" s="35">
        <f t="shared" si="1"/>
        <v>2.4648627447616434E-6</v>
      </c>
      <c r="H64" s="35">
        <v>60</v>
      </c>
    </row>
    <row r="65" spans="2:8" x14ac:dyDescent="0.3">
      <c r="B65" s="35">
        <v>62</v>
      </c>
      <c r="C65" s="35">
        <f t="shared" si="0"/>
        <v>12.5</v>
      </c>
      <c r="D65" s="35">
        <f t="shared" si="2"/>
        <v>15</v>
      </c>
      <c r="E65" s="35">
        <f t="shared" si="3"/>
        <v>0.83333333333333337</v>
      </c>
      <c r="F65" s="35">
        <f t="shared" si="4"/>
        <v>1.2324313723794597E-5</v>
      </c>
      <c r="G65" s="35">
        <f t="shared" si="1"/>
        <v>2.0540522873013694E-6</v>
      </c>
      <c r="H65" s="35">
        <v>61</v>
      </c>
    </row>
    <row r="66" spans="2:8" x14ac:dyDescent="0.3">
      <c r="B66" s="35">
        <v>63</v>
      </c>
      <c r="C66" s="35">
        <f t="shared" si="0"/>
        <v>12.5</v>
      </c>
      <c r="D66" s="35">
        <f t="shared" si="2"/>
        <v>15</v>
      </c>
      <c r="E66" s="35">
        <f t="shared" si="3"/>
        <v>0.83333333333333337</v>
      </c>
      <c r="F66" s="35">
        <f t="shared" si="4"/>
        <v>1.0270261436495497E-5</v>
      </c>
      <c r="G66" s="35">
        <f t="shared" si="1"/>
        <v>1.7117102394178077E-6</v>
      </c>
      <c r="H66" s="35">
        <v>62</v>
      </c>
    </row>
    <row r="67" spans="2:8" x14ac:dyDescent="0.3">
      <c r="B67" s="35">
        <v>64</v>
      </c>
      <c r="C67" s="35">
        <f t="shared" si="0"/>
        <v>12.5</v>
      </c>
      <c r="D67" s="35">
        <f t="shared" si="2"/>
        <v>15</v>
      </c>
      <c r="E67" s="35">
        <f t="shared" si="3"/>
        <v>0.83333333333333337</v>
      </c>
      <c r="F67" s="35">
        <f t="shared" si="4"/>
        <v>8.5585511970795817E-6</v>
      </c>
      <c r="G67" s="35">
        <f t="shared" si="1"/>
        <v>1.4264251995148398E-6</v>
      </c>
      <c r="H67" s="35">
        <v>63</v>
      </c>
    </row>
    <row r="68" spans="2:8" x14ac:dyDescent="0.3">
      <c r="B68" s="35">
        <v>65</v>
      </c>
      <c r="C68" s="35">
        <f t="shared" ref="C68:C131" si="5">$D$1</f>
        <v>12.5</v>
      </c>
      <c r="D68" s="35">
        <f t="shared" si="2"/>
        <v>15</v>
      </c>
      <c r="E68" s="35">
        <f t="shared" si="3"/>
        <v>0.83333333333333337</v>
      </c>
      <c r="F68" s="35">
        <f t="shared" si="4"/>
        <v>7.1321259975663186E-6</v>
      </c>
      <c r="G68" s="35">
        <f t="shared" ref="G68:G131" si="6">F68/$F$154</f>
        <v>1.1886876662623666E-6</v>
      </c>
      <c r="H68" s="35">
        <v>64</v>
      </c>
    </row>
    <row r="69" spans="2:8" x14ac:dyDescent="0.3">
      <c r="B69" s="35">
        <v>66</v>
      </c>
      <c r="C69" s="35">
        <f t="shared" si="5"/>
        <v>12.5</v>
      </c>
      <c r="D69" s="35">
        <f t="shared" ref="D69:D132" si="7">$F$1*1</f>
        <v>15</v>
      </c>
      <c r="E69" s="35">
        <f t="shared" ref="E69:E132" si="8">C68/D69</f>
        <v>0.83333333333333337</v>
      </c>
      <c r="F69" s="35">
        <f t="shared" ref="F69:F132" si="9">E69*F68</f>
        <v>5.9434383313052655E-6</v>
      </c>
      <c r="G69" s="35">
        <f t="shared" si="6"/>
        <v>9.9057305521863898E-7</v>
      </c>
      <c r="H69" s="35">
        <v>65</v>
      </c>
    </row>
    <row r="70" spans="2:8" x14ac:dyDescent="0.3">
      <c r="B70" s="35">
        <v>67</v>
      </c>
      <c r="C70" s="35">
        <f t="shared" si="5"/>
        <v>12.5</v>
      </c>
      <c r="D70" s="35">
        <f t="shared" si="7"/>
        <v>15</v>
      </c>
      <c r="E70" s="35">
        <f t="shared" si="8"/>
        <v>0.83333333333333337</v>
      </c>
      <c r="F70" s="35">
        <f t="shared" si="9"/>
        <v>4.9528652760877216E-6</v>
      </c>
      <c r="G70" s="35">
        <f t="shared" si="6"/>
        <v>8.2547754601553241E-7</v>
      </c>
      <c r="H70" s="35">
        <v>66</v>
      </c>
    </row>
    <row r="71" spans="2:8" x14ac:dyDescent="0.3">
      <c r="B71" s="35">
        <v>68</v>
      </c>
      <c r="C71" s="35">
        <f t="shared" si="5"/>
        <v>12.5</v>
      </c>
      <c r="D71" s="35">
        <f t="shared" si="7"/>
        <v>15</v>
      </c>
      <c r="E71" s="35">
        <f t="shared" si="8"/>
        <v>0.83333333333333337</v>
      </c>
      <c r="F71" s="35">
        <f t="shared" si="9"/>
        <v>4.1273877300731013E-6</v>
      </c>
      <c r="G71" s="35">
        <f t="shared" si="6"/>
        <v>6.8789795501294373E-7</v>
      </c>
      <c r="H71" s="35">
        <v>67</v>
      </c>
    </row>
    <row r="72" spans="2:8" x14ac:dyDescent="0.3">
      <c r="B72" s="35">
        <v>69</v>
      </c>
      <c r="C72" s="35">
        <f t="shared" si="5"/>
        <v>12.5</v>
      </c>
      <c r="D72" s="35">
        <f t="shared" si="7"/>
        <v>15</v>
      </c>
      <c r="E72" s="35">
        <f t="shared" si="8"/>
        <v>0.83333333333333337</v>
      </c>
      <c r="F72" s="35">
        <f t="shared" si="9"/>
        <v>3.4394897750609179E-6</v>
      </c>
      <c r="G72" s="35">
        <f t="shared" si="6"/>
        <v>5.7324829584411983E-7</v>
      </c>
      <c r="H72" s="35">
        <v>68</v>
      </c>
    </row>
    <row r="73" spans="2:8" x14ac:dyDescent="0.3">
      <c r="B73" s="35">
        <v>70</v>
      </c>
      <c r="C73" s="35">
        <f t="shared" si="5"/>
        <v>12.5</v>
      </c>
      <c r="D73" s="35">
        <f t="shared" si="7"/>
        <v>15</v>
      </c>
      <c r="E73" s="35">
        <f t="shared" si="8"/>
        <v>0.83333333333333337</v>
      </c>
      <c r="F73" s="35">
        <f t="shared" si="9"/>
        <v>2.8662414792174317E-6</v>
      </c>
      <c r="G73" s="35">
        <f t="shared" si="6"/>
        <v>4.7770691320343315E-7</v>
      </c>
      <c r="H73" s="35">
        <v>69</v>
      </c>
    </row>
    <row r="74" spans="2:8" x14ac:dyDescent="0.3">
      <c r="B74" s="35">
        <v>71</v>
      </c>
      <c r="C74" s="35">
        <f t="shared" si="5"/>
        <v>12.5</v>
      </c>
      <c r="D74" s="35">
        <f t="shared" si="7"/>
        <v>15</v>
      </c>
      <c r="E74" s="35">
        <f t="shared" si="8"/>
        <v>0.83333333333333337</v>
      </c>
      <c r="F74" s="35">
        <f t="shared" si="9"/>
        <v>2.3885345660145265E-6</v>
      </c>
      <c r="G74" s="35">
        <f t="shared" si="6"/>
        <v>3.9808909433619435E-7</v>
      </c>
      <c r="H74" s="35">
        <v>70</v>
      </c>
    </row>
    <row r="75" spans="2:8" x14ac:dyDescent="0.3">
      <c r="B75" s="35">
        <v>72</v>
      </c>
      <c r="C75" s="35">
        <f t="shared" si="5"/>
        <v>12.5</v>
      </c>
      <c r="D75" s="35">
        <f t="shared" si="7"/>
        <v>15</v>
      </c>
      <c r="E75" s="35">
        <f t="shared" si="8"/>
        <v>0.83333333333333337</v>
      </c>
      <c r="F75" s="35">
        <f t="shared" si="9"/>
        <v>1.9904454716787723E-6</v>
      </c>
      <c r="G75" s="35">
        <f t="shared" si="6"/>
        <v>3.3174091194682862E-7</v>
      </c>
      <c r="H75" s="35">
        <v>71</v>
      </c>
    </row>
    <row r="76" spans="2:8" x14ac:dyDescent="0.3">
      <c r="B76" s="35">
        <v>73</v>
      </c>
      <c r="C76" s="35">
        <f t="shared" si="5"/>
        <v>12.5</v>
      </c>
      <c r="D76" s="35">
        <f t="shared" si="7"/>
        <v>15</v>
      </c>
      <c r="E76" s="35">
        <f t="shared" si="8"/>
        <v>0.83333333333333337</v>
      </c>
      <c r="F76" s="35">
        <f t="shared" si="9"/>
        <v>1.6587045597323104E-6</v>
      </c>
      <c r="G76" s="35">
        <f t="shared" si="6"/>
        <v>2.7645075995569056E-7</v>
      </c>
      <c r="H76" s="35">
        <v>72</v>
      </c>
    </row>
    <row r="77" spans="2:8" x14ac:dyDescent="0.3">
      <c r="B77" s="35">
        <v>74</v>
      </c>
      <c r="C77" s="35">
        <f t="shared" si="5"/>
        <v>12.5</v>
      </c>
      <c r="D77" s="35">
        <f t="shared" si="7"/>
        <v>15</v>
      </c>
      <c r="E77" s="35">
        <f t="shared" si="8"/>
        <v>0.83333333333333337</v>
      </c>
      <c r="F77" s="35">
        <f t="shared" si="9"/>
        <v>1.3822537997769254E-6</v>
      </c>
      <c r="G77" s="35">
        <f t="shared" si="6"/>
        <v>2.3037563329640882E-7</v>
      </c>
      <c r="H77" s="35">
        <v>73</v>
      </c>
    </row>
    <row r="78" spans="2:8" x14ac:dyDescent="0.3">
      <c r="B78" s="35">
        <v>75</v>
      </c>
      <c r="C78" s="35">
        <f t="shared" si="5"/>
        <v>12.5</v>
      </c>
      <c r="D78" s="35">
        <f t="shared" si="7"/>
        <v>15</v>
      </c>
      <c r="E78" s="35">
        <f t="shared" si="8"/>
        <v>0.83333333333333337</v>
      </c>
      <c r="F78" s="35">
        <f t="shared" si="9"/>
        <v>1.1518781664807712E-6</v>
      </c>
      <c r="G78" s="35">
        <f t="shared" si="6"/>
        <v>1.9197969441367401E-7</v>
      </c>
      <c r="H78" s="35">
        <v>74</v>
      </c>
    </row>
    <row r="79" spans="2:8" x14ac:dyDescent="0.3">
      <c r="B79" s="35">
        <v>76</v>
      </c>
      <c r="C79" s="35">
        <f t="shared" si="5"/>
        <v>12.5</v>
      </c>
      <c r="D79" s="35">
        <f t="shared" si="7"/>
        <v>15</v>
      </c>
      <c r="E79" s="35">
        <f t="shared" si="8"/>
        <v>0.83333333333333337</v>
      </c>
      <c r="F79" s="35">
        <f t="shared" si="9"/>
        <v>9.5989847206730934E-7</v>
      </c>
      <c r="G79" s="35">
        <f t="shared" si="6"/>
        <v>1.5998307867806168E-7</v>
      </c>
      <c r="H79" s="35">
        <v>75</v>
      </c>
    </row>
    <row r="80" spans="2:8" x14ac:dyDescent="0.3">
      <c r="B80" s="35">
        <v>77</v>
      </c>
      <c r="C80" s="35">
        <f t="shared" si="5"/>
        <v>12.5</v>
      </c>
      <c r="D80" s="35">
        <f t="shared" si="7"/>
        <v>15</v>
      </c>
      <c r="E80" s="35">
        <f t="shared" si="8"/>
        <v>0.83333333333333337</v>
      </c>
      <c r="F80" s="35">
        <f t="shared" si="9"/>
        <v>7.9991539338942445E-7</v>
      </c>
      <c r="G80" s="35">
        <f t="shared" si="6"/>
        <v>1.3331923223171806E-7</v>
      </c>
      <c r="H80" s="35">
        <v>76</v>
      </c>
    </row>
    <row r="81" spans="2:8" x14ac:dyDescent="0.3">
      <c r="B81" s="35">
        <v>78</v>
      </c>
      <c r="C81" s="35">
        <f t="shared" si="5"/>
        <v>12.5</v>
      </c>
      <c r="D81" s="35">
        <f t="shared" si="7"/>
        <v>15</v>
      </c>
      <c r="E81" s="35">
        <f t="shared" si="8"/>
        <v>0.83333333333333337</v>
      </c>
      <c r="F81" s="35">
        <f t="shared" si="9"/>
        <v>6.6659616115785375E-7</v>
      </c>
      <c r="G81" s="35">
        <f t="shared" si="6"/>
        <v>1.110993601930984E-7</v>
      </c>
      <c r="H81" s="35">
        <v>77</v>
      </c>
    </row>
    <row r="82" spans="2:8" x14ac:dyDescent="0.3">
      <c r="B82" s="35">
        <v>79</v>
      </c>
      <c r="C82" s="35">
        <f t="shared" si="5"/>
        <v>12.5</v>
      </c>
      <c r="D82" s="35">
        <f t="shared" si="7"/>
        <v>15</v>
      </c>
      <c r="E82" s="35">
        <f t="shared" si="8"/>
        <v>0.83333333333333337</v>
      </c>
      <c r="F82" s="35">
        <f t="shared" si="9"/>
        <v>5.5549680096487816E-7</v>
      </c>
      <c r="G82" s="35">
        <f t="shared" si="6"/>
        <v>9.2582800160915327E-8</v>
      </c>
      <c r="H82" s="35">
        <v>78</v>
      </c>
    </row>
    <row r="83" spans="2:8" x14ac:dyDescent="0.3">
      <c r="B83" s="35">
        <v>80</v>
      </c>
      <c r="C83" s="35">
        <f t="shared" si="5"/>
        <v>12.5</v>
      </c>
      <c r="D83" s="35">
        <f t="shared" si="7"/>
        <v>15</v>
      </c>
      <c r="E83" s="35">
        <f t="shared" si="8"/>
        <v>0.83333333333333337</v>
      </c>
      <c r="F83" s="35">
        <f t="shared" si="9"/>
        <v>4.6291400080406515E-7</v>
      </c>
      <c r="G83" s="35">
        <f t="shared" si="6"/>
        <v>7.7152333467429446E-8</v>
      </c>
      <c r="H83" s="35">
        <v>79</v>
      </c>
    </row>
    <row r="84" spans="2:8" x14ac:dyDescent="0.3">
      <c r="B84" s="35">
        <v>81</v>
      </c>
      <c r="C84" s="35">
        <f t="shared" si="5"/>
        <v>12.5</v>
      </c>
      <c r="D84" s="35">
        <f t="shared" si="7"/>
        <v>15</v>
      </c>
      <c r="E84" s="35">
        <f t="shared" si="8"/>
        <v>0.83333333333333337</v>
      </c>
      <c r="F84" s="35">
        <f t="shared" si="9"/>
        <v>3.8576166733672095E-7</v>
      </c>
      <c r="G84" s="35">
        <f t="shared" si="6"/>
        <v>6.4293611222857874E-8</v>
      </c>
      <c r="H84" s="35">
        <v>80</v>
      </c>
    </row>
    <row r="85" spans="2:8" x14ac:dyDescent="0.3">
      <c r="B85" s="35">
        <v>82</v>
      </c>
      <c r="C85" s="35">
        <f t="shared" si="5"/>
        <v>12.5</v>
      </c>
      <c r="D85" s="35">
        <f t="shared" si="7"/>
        <v>15</v>
      </c>
      <c r="E85" s="35">
        <f t="shared" si="8"/>
        <v>0.83333333333333337</v>
      </c>
      <c r="F85" s="35">
        <f t="shared" si="9"/>
        <v>3.2146805611393416E-7</v>
      </c>
      <c r="G85" s="35">
        <f t="shared" si="6"/>
        <v>5.3578009352381566E-8</v>
      </c>
      <c r="H85" s="35">
        <v>81</v>
      </c>
    </row>
    <row r="86" spans="2:8" x14ac:dyDescent="0.3">
      <c r="B86" s="35">
        <v>83</v>
      </c>
      <c r="C86" s="35">
        <f t="shared" si="5"/>
        <v>12.5</v>
      </c>
      <c r="D86" s="35">
        <f t="shared" si="7"/>
        <v>15</v>
      </c>
      <c r="E86" s="35">
        <f t="shared" si="8"/>
        <v>0.83333333333333337</v>
      </c>
      <c r="F86" s="35">
        <f t="shared" si="9"/>
        <v>2.678900467616118E-7</v>
      </c>
      <c r="G86" s="35">
        <f t="shared" si="6"/>
        <v>4.4648341126984635E-8</v>
      </c>
      <c r="H86" s="35">
        <v>82</v>
      </c>
    </row>
    <row r="87" spans="2:8" x14ac:dyDescent="0.3">
      <c r="B87" s="35">
        <v>84</v>
      </c>
      <c r="C87" s="35">
        <f t="shared" si="5"/>
        <v>12.5</v>
      </c>
      <c r="D87" s="35">
        <f t="shared" si="7"/>
        <v>15</v>
      </c>
      <c r="E87" s="35">
        <f t="shared" si="8"/>
        <v>0.83333333333333337</v>
      </c>
      <c r="F87" s="35">
        <f t="shared" si="9"/>
        <v>2.2324170563467652E-7</v>
      </c>
      <c r="G87" s="35">
        <f t="shared" si="6"/>
        <v>3.7206950939153869E-8</v>
      </c>
      <c r="H87" s="35">
        <v>83</v>
      </c>
    </row>
    <row r="88" spans="2:8" x14ac:dyDescent="0.3">
      <c r="B88" s="35">
        <v>85</v>
      </c>
      <c r="C88" s="35">
        <f t="shared" si="5"/>
        <v>12.5</v>
      </c>
      <c r="D88" s="35">
        <f t="shared" si="7"/>
        <v>15</v>
      </c>
      <c r="E88" s="35">
        <f t="shared" si="8"/>
        <v>0.83333333333333337</v>
      </c>
      <c r="F88" s="35">
        <f t="shared" si="9"/>
        <v>1.8603475469556378E-7</v>
      </c>
      <c r="G88" s="35">
        <f t="shared" si="6"/>
        <v>3.1005792449294895E-8</v>
      </c>
      <c r="H88" s="35">
        <v>84</v>
      </c>
    </row>
    <row r="89" spans="2:8" x14ac:dyDescent="0.3">
      <c r="B89" s="35">
        <v>86</v>
      </c>
      <c r="C89" s="35">
        <f t="shared" si="5"/>
        <v>12.5</v>
      </c>
      <c r="D89" s="35">
        <f t="shared" si="7"/>
        <v>15</v>
      </c>
      <c r="E89" s="35">
        <f t="shared" si="8"/>
        <v>0.83333333333333337</v>
      </c>
      <c r="F89" s="35">
        <f t="shared" si="9"/>
        <v>1.5502896224630315E-7</v>
      </c>
      <c r="G89" s="35">
        <f t="shared" si="6"/>
        <v>2.583816037441241E-8</v>
      </c>
      <c r="H89" s="35">
        <v>85</v>
      </c>
    </row>
    <row r="90" spans="2:8" x14ac:dyDescent="0.3">
      <c r="B90" s="35">
        <v>87</v>
      </c>
      <c r="C90" s="35">
        <f t="shared" si="5"/>
        <v>12.5</v>
      </c>
      <c r="D90" s="35">
        <f t="shared" si="7"/>
        <v>15</v>
      </c>
      <c r="E90" s="35">
        <f t="shared" si="8"/>
        <v>0.83333333333333337</v>
      </c>
      <c r="F90" s="35">
        <f t="shared" si="9"/>
        <v>1.2919080187191931E-7</v>
      </c>
      <c r="G90" s="35">
        <f t="shared" si="6"/>
        <v>2.1531800312010343E-8</v>
      </c>
      <c r="H90" s="35">
        <v>86</v>
      </c>
    </row>
    <row r="91" spans="2:8" x14ac:dyDescent="0.3">
      <c r="B91" s="35">
        <v>88</v>
      </c>
      <c r="C91" s="35">
        <f t="shared" si="5"/>
        <v>12.5</v>
      </c>
      <c r="D91" s="35">
        <f t="shared" si="7"/>
        <v>15</v>
      </c>
      <c r="E91" s="35">
        <f t="shared" si="8"/>
        <v>0.83333333333333337</v>
      </c>
      <c r="F91" s="35">
        <f t="shared" si="9"/>
        <v>1.0765900155993276E-7</v>
      </c>
      <c r="G91" s="35">
        <f t="shared" si="6"/>
        <v>1.7943166926675287E-8</v>
      </c>
      <c r="H91" s="35">
        <v>87</v>
      </c>
    </row>
    <row r="92" spans="2:8" x14ac:dyDescent="0.3">
      <c r="B92" s="35">
        <v>89</v>
      </c>
      <c r="C92" s="35">
        <f t="shared" si="5"/>
        <v>12.5</v>
      </c>
      <c r="D92" s="35">
        <f t="shared" si="7"/>
        <v>15</v>
      </c>
      <c r="E92" s="35">
        <f t="shared" si="8"/>
        <v>0.83333333333333337</v>
      </c>
      <c r="F92" s="35">
        <f t="shared" si="9"/>
        <v>8.9715834633277302E-8</v>
      </c>
      <c r="G92" s="35">
        <f t="shared" si="6"/>
        <v>1.4952639105562741E-8</v>
      </c>
      <c r="H92" s="35">
        <v>88</v>
      </c>
    </row>
    <row r="93" spans="2:8" x14ac:dyDescent="0.3">
      <c r="B93" s="35">
        <v>90</v>
      </c>
      <c r="C93" s="35">
        <f t="shared" si="5"/>
        <v>12.5</v>
      </c>
      <c r="D93" s="35">
        <f t="shared" si="7"/>
        <v>15</v>
      </c>
      <c r="E93" s="35">
        <f t="shared" si="8"/>
        <v>0.83333333333333337</v>
      </c>
      <c r="F93" s="35">
        <f t="shared" si="9"/>
        <v>7.4763195527731091E-8</v>
      </c>
      <c r="G93" s="35">
        <f t="shared" si="6"/>
        <v>1.2460532587968951E-8</v>
      </c>
      <c r="H93" s="35">
        <v>89</v>
      </c>
    </row>
    <row r="94" spans="2:8" x14ac:dyDescent="0.3">
      <c r="B94" s="35">
        <v>91</v>
      </c>
      <c r="C94" s="35">
        <f t="shared" si="5"/>
        <v>12.5</v>
      </c>
      <c r="D94" s="35">
        <f t="shared" si="7"/>
        <v>15</v>
      </c>
      <c r="E94" s="35">
        <f t="shared" si="8"/>
        <v>0.83333333333333337</v>
      </c>
      <c r="F94" s="35">
        <f t="shared" si="9"/>
        <v>6.2302662939775912E-8</v>
      </c>
      <c r="G94" s="35">
        <f t="shared" si="6"/>
        <v>1.0383777156640793E-8</v>
      </c>
      <c r="H94" s="35">
        <v>90</v>
      </c>
    </row>
    <row r="95" spans="2:8" x14ac:dyDescent="0.3">
      <c r="B95" s="35">
        <v>92</v>
      </c>
      <c r="C95" s="35">
        <f t="shared" si="5"/>
        <v>12.5</v>
      </c>
      <c r="D95" s="35">
        <f t="shared" si="7"/>
        <v>15</v>
      </c>
      <c r="E95" s="35">
        <f t="shared" si="8"/>
        <v>0.83333333333333337</v>
      </c>
      <c r="F95" s="35">
        <f t="shared" si="9"/>
        <v>5.1918885783146595E-8</v>
      </c>
      <c r="G95" s="35">
        <f t="shared" si="6"/>
        <v>8.6531476305339948E-9</v>
      </c>
      <c r="H95" s="35">
        <v>91</v>
      </c>
    </row>
    <row r="96" spans="2:8" x14ac:dyDescent="0.3">
      <c r="B96" s="35">
        <v>93</v>
      </c>
      <c r="C96" s="35">
        <f t="shared" si="5"/>
        <v>12.5</v>
      </c>
      <c r="D96" s="35">
        <f t="shared" si="7"/>
        <v>15</v>
      </c>
      <c r="E96" s="35">
        <f t="shared" si="8"/>
        <v>0.83333333333333337</v>
      </c>
      <c r="F96" s="35">
        <f t="shared" si="9"/>
        <v>4.3265738152622163E-8</v>
      </c>
      <c r="G96" s="35">
        <f t="shared" si="6"/>
        <v>7.2109563587783287E-9</v>
      </c>
      <c r="H96" s="35">
        <v>92</v>
      </c>
    </row>
    <row r="97" spans="2:8" x14ac:dyDescent="0.3">
      <c r="B97" s="35">
        <v>94</v>
      </c>
      <c r="C97" s="35">
        <f t="shared" si="5"/>
        <v>12.5</v>
      </c>
      <c r="D97" s="35">
        <f t="shared" si="7"/>
        <v>15</v>
      </c>
      <c r="E97" s="35">
        <f t="shared" si="8"/>
        <v>0.83333333333333337</v>
      </c>
      <c r="F97" s="35">
        <f t="shared" si="9"/>
        <v>3.6054781793851806E-8</v>
      </c>
      <c r="G97" s="35">
        <f t="shared" si="6"/>
        <v>6.0091302989819413E-9</v>
      </c>
      <c r="H97" s="35">
        <v>93</v>
      </c>
    </row>
    <row r="98" spans="2:8" x14ac:dyDescent="0.3">
      <c r="B98" s="35">
        <v>95</v>
      </c>
      <c r="C98" s="35">
        <f t="shared" si="5"/>
        <v>12.5</v>
      </c>
      <c r="D98" s="35">
        <f t="shared" si="7"/>
        <v>15</v>
      </c>
      <c r="E98" s="35">
        <f t="shared" si="8"/>
        <v>0.83333333333333337</v>
      </c>
      <c r="F98" s="35">
        <f t="shared" si="9"/>
        <v>3.0045651494876506E-8</v>
      </c>
      <c r="G98" s="35">
        <f t="shared" si="6"/>
        <v>5.0076085824849512E-9</v>
      </c>
      <c r="H98" s="35">
        <v>94</v>
      </c>
    </row>
    <row r="99" spans="2:8" x14ac:dyDescent="0.3">
      <c r="B99" s="35">
        <v>96</v>
      </c>
      <c r="C99" s="35">
        <f t="shared" si="5"/>
        <v>12.5</v>
      </c>
      <c r="D99" s="35">
        <f t="shared" si="7"/>
        <v>15</v>
      </c>
      <c r="E99" s="35">
        <f t="shared" si="8"/>
        <v>0.83333333333333337</v>
      </c>
      <c r="F99" s="35">
        <f t="shared" si="9"/>
        <v>2.5038042912397089E-8</v>
      </c>
      <c r="G99" s="35">
        <f t="shared" si="6"/>
        <v>4.1730071520707931E-9</v>
      </c>
      <c r="H99" s="35">
        <v>95</v>
      </c>
    </row>
    <row r="100" spans="2:8" x14ac:dyDescent="0.3">
      <c r="B100" s="35">
        <v>97</v>
      </c>
      <c r="C100" s="35">
        <f t="shared" si="5"/>
        <v>12.5</v>
      </c>
      <c r="D100" s="35">
        <f t="shared" si="7"/>
        <v>15</v>
      </c>
      <c r="E100" s="35">
        <f t="shared" si="8"/>
        <v>0.83333333333333337</v>
      </c>
      <c r="F100" s="35">
        <f t="shared" si="9"/>
        <v>2.0865035760330909E-8</v>
      </c>
      <c r="G100" s="35">
        <f t="shared" si="6"/>
        <v>3.4775059600589942E-9</v>
      </c>
      <c r="H100" s="35">
        <v>96</v>
      </c>
    </row>
    <row r="101" spans="2:8" x14ac:dyDescent="0.3">
      <c r="B101" s="35">
        <v>98</v>
      </c>
      <c r="C101" s="35">
        <f t="shared" si="5"/>
        <v>12.5</v>
      </c>
      <c r="D101" s="35">
        <f t="shared" si="7"/>
        <v>15</v>
      </c>
      <c r="E101" s="35">
        <f t="shared" si="8"/>
        <v>0.83333333333333337</v>
      </c>
      <c r="F101" s="35">
        <f t="shared" si="9"/>
        <v>1.7387529800275758E-8</v>
      </c>
      <c r="G101" s="35">
        <f t="shared" si="6"/>
        <v>2.8979216333824953E-9</v>
      </c>
      <c r="H101" s="35">
        <v>97</v>
      </c>
    </row>
    <row r="102" spans="2:8" x14ac:dyDescent="0.3">
      <c r="B102" s="35">
        <v>99</v>
      </c>
      <c r="C102" s="35">
        <f t="shared" si="5"/>
        <v>12.5</v>
      </c>
      <c r="D102" s="35">
        <f t="shared" si="7"/>
        <v>15</v>
      </c>
      <c r="E102" s="35">
        <f t="shared" si="8"/>
        <v>0.83333333333333337</v>
      </c>
      <c r="F102" s="35">
        <f t="shared" si="9"/>
        <v>1.4489608166896465E-8</v>
      </c>
      <c r="G102" s="35">
        <f t="shared" si="6"/>
        <v>2.414934694485413E-9</v>
      </c>
      <c r="H102" s="35">
        <v>98</v>
      </c>
    </row>
    <row r="103" spans="2:8" x14ac:dyDescent="0.3">
      <c r="B103" s="35">
        <v>100</v>
      </c>
      <c r="C103" s="35">
        <f t="shared" si="5"/>
        <v>12.5</v>
      </c>
      <c r="D103" s="35">
        <f t="shared" si="7"/>
        <v>15</v>
      </c>
      <c r="E103" s="35">
        <f t="shared" si="8"/>
        <v>0.83333333333333337</v>
      </c>
      <c r="F103" s="35">
        <f t="shared" si="9"/>
        <v>1.2074673472413721E-8</v>
      </c>
      <c r="G103" s="35">
        <f t="shared" si="6"/>
        <v>2.0124455787378442E-9</v>
      </c>
      <c r="H103" s="35">
        <v>99</v>
      </c>
    </row>
    <row r="104" spans="2:8" x14ac:dyDescent="0.3">
      <c r="B104" s="35">
        <v>101</v>
      </c>
      <c r="C104" s="35">
        <f t="shared" si="5"/>
        <v>12.5</v>
      </c>
      <c r="D104" s="35">
        <f t="shared" si="7"/>
        <v>15</v>
      </c>
      <c r="E104" s="35">
        <f t="shared" si="8"/>
        <v>0.83333333333333337</v>
      </c>
      <c r="F104" s="35">
        <f t="shared" si="9"/>
        <v>1.0062227893678101E-8</v>
      </c>
      <c r="G104" s="35">
        <f t="shared" si="6"/>
        <v>1.6770379822815367E-9</v>
      </c>
      <c r="H104" s="35">
        <v>100</v>
      </c>
    </row>
    <row r="105" spans="2:8" x14ac:dyDescent="0.3">
      <c r="B105" s="35">
        <v>102</v>
      </c>
      <c r="C105" s="35">
        <f t="shared" si="5"/>
        <v>12.5</v>
      </c>
      <c r="D105" s="35">
        <f t="shared" si="7"/>
        <v>15</v>
      </c>
      <c r="E105" s="35">
        <f t="shared" si="8"/>
        <v>0.83333333333333337</v>
      </c>
      <c r="F105" s="35">
        <f t="shared" si="9"/>
        <v>8.3851899113984178E-9</v>
      </c>
      <c r="G105" s="35">
        <f t="shared" si="6"/>
        <v>1.3975316519012806E-9</v>
      </c>
      <c r="H105" s="35">
        <v>101</v>
      </c>
    </row>
    <row r="106" spans="2:8" x14ac:dyDescent="0.3">
      <c r="B106" s="35">
        <v>103</v>
      </c>
      <c r="C106" s="35">
        <f t="shared" si="5"/>
        <v>12.5</v>
      </c>
      <c r="D106" s="35">
        <f t="shared" si="7"/>
        <v>15</v>
      </c>
      <c r="E106" s="35">
        <f t="shared" si="8"/>
        <v>0.83333333333333337</v>
      </c>
      <c r="F106" s="35">
        <f t="shared" si="9"/>
        <v>6.9876582594986818E-9</v>
      </c>
      <c r="G106" s="35">
        <f t="shared" si="6"/>
        <v>1.1646097099177339E-9</v>
      </c>
      <c r="H106" s="35">
        <v>102</v>
      </c>
    </row>
    <row r="107" spans="2:8" x14ac:dyDescent="0.3">
      <c r="B107" s="35">
        <v>104</v>
      </c>
      <c r="C107" s="35">
        <f t="shared" si="5"/>
        <v>12.5</v>
      </c>
      <c r="D107" s="35">
        <f t="shared" si="7"/>
        <v>15</v>
      </c>
      <c r="E107" s="35">
        <f t="shared" si="8"/>
        <v>0.83333333333333337</v>
      </c>
      <c r="F107" s="35">
        <f t="shared" si="9"/>
        <v>5.8230485495822349E-9</v>
      </c>
      <c r="G107" s="35">
        <f t="shared" si="6"/>
        <v>9.7050809159811166E-10</v>
      </c>
      <c r="H107" s="35">
        <v>103</v>
      </c>
    </row>
    <row r="108" spans="2:8" x14ac:dyDescent="0.3">
      <c r="B108" s="35">
        <v>105</v>
      </c>
      <c r="C108" s="35">
        <f t="shared" si="5"/>
        <v>12.5</v>
      </c>
      <c r="D108" s="35">
        <f t="shared" si="7"/>
        <v>15</v>
      </c>
      <c r="E108" s="35">
        <f t="shared" si="8"/>
        <v>0.83333333333333337</v>
      </c>
      <c r="F108" s="35">
        <f t="shared" si="9"/>
        <v>4.8525404579851959E-9</v>
      </c>
      <c r="G108" s="35">
        <f t="shared" si="6"/>
        <v>8.0875674299842639E-10</v>
      </c>
      <c r="H108" s="35">
        <v>104</v>
      </c>
    </row>
    <row r="109" spans="2:8" x14ac:dyDescent="0.3">
      <c r="B109" s="35">
        <v>106</v>
      </c>
      <c r="C109" s="35">
        <f t="shared" si="5"/>
        <v>12.5</v>
      </c>
      <c r="D109" s="35">
        <f t="shared" si="7"/>
        <v>15</v>
      </c>
      <c r="E109" s="35">
        <f t="shared" si="8"/>
        <v>0.83333333333333337</v>
      </c>
      <c r="F109" s="35">
        <f t="shared" si="9"/>
        <v>4.0437837149876634E-9</v>
      </c>
      <c r="G109" s="35">
        <f t="shared" si="6"/>
        <v>6.7396395249868871E-10</v>
      </c>
      <c r="H109" s="35">
        <v>105</v>
      </c>
    </row>
    <row r="110" spans="2:8" x14ac:dyDescent="0.3">
      <c r="B110" s="35">
        <v>107</v>
      </c>
      <c r="C110" s="35">
        <f t="shared" si="5"/>
        <v>12.5</v>
      </c>
      <c r="D110" s="35">
        <f t="shared" si="7"/>
        <v>15</v>
      </c>
      <c r="E110" s="35">
        <f t="shared" si="8"/>
        <v>0.83333333333333337</v>
      </c>
      <c r="F110" s="35">
        <f t="shared" si="9"/>
        <v>3.3698197624897198E-9</v>
      </c>
      <c r="G110" s="35">
        <f t="shared" si="6"/>
        <v>5.6163662708224056E-10</v>
      </c>
      <c r="H110" s="35">
        <v>106</v>
      </c>
    </row>
    <row r="111" spans="2:8" x14ac:dyDescent="0.3">
      <c r="B111" s="35">
        <v>108</v>
      </c>
      <c r="C111" s="35">
        <f t="shared" si="5"/>
        <v>12.5</v>
      </c>
      <c r="D111" s="35">
        <f t="shared" si="7"/>
        <v>15</v>
      </c>
      <c r="E111" s="35">
        <f t="shared" si="8"/>
        <v>0.83333333333333337</v>
      </c>
      <c r="F111" s="35">
        <f t="shared" si="9"/>
        <v>2.8081831354081E-9</v>
      </c>
      <c r="G111" s="35">
        <f t="shared" si="6"/>
        <v>4.6803052256853386E-10</v>
      </c>
      <c r="H111" s="35">
        <v>107</v>
      </c>
    </row>
    <row r="112" spans="2:8" x14ac:dyDescent="0.3">
      <c r="B112" s="35">
        <v>109</v>
      </c>
      <c r="C112" s="35">
        <f t="shared" si="5"/>
        <v>12.5</v>
      </c>
      <c r="D112" s="35">
        <f t="shared" si="7"/>
        <v>15</v>
      </c>
      <c r="E112" s="35">
        <f t="shared" si="8"/>
        <v>0.83333333333333337</v>
      </c>
      <c r="F112" s="35">
        <f t="shared" si="9"/>
        <v>2.3401526128400836E-9</v>
      </c>
      <c r="G112" s="35">
        <f t="shared" si="6"/>
        <v>3.9002543547377827E-10</v>
      </c>
      <c r="H112" s="35">
        <v>108</v>
      </c>
    </row>
    <row r="113" spans="2:8" x14ac:dyDescent="0.3">
      <c r="B113" s="35">
        <v>110</v>
      </c>
      <c r="C113" s="35">
        <f t="shared" si="5"/>
        <v>12.5</v>
      </c>
      <c r="D113" s="35">
        <f t="shared" si="7"/>
        <v>15</v>
      </c>
      <c r="E113" s="35">
        <f t="shared" si="8"/>
        <v>0.83333333333333337</v>
      </c>
      <c r="F113" s="35">
        <f t="shared" si="9"/>
        <v>1.9501271773667363E-9</v>
      </c>
      <c r="G113" s="35">
        <f t="shared" si="6"/>
        <v>3.2502119622814853E-10</v>
      </c>
      <c r="H113" s="35">
        <v>109</v>
      </c>
    </row>
    <row r="114" spans="2:8" x14ac:dyDescent="0.3">
      <c r="B114" s="35">
        <v>111</v>
      </c>
      <c r="C114" s="35">
        <f t="shared" si="5"/>
        <v>12.5</v>
      </c>
      <c r="D114" s="35">
        <f t="shared" si="7"/>
        <v>15</v>
      </c>
      <c r="E114" s="35">
        <f t="shared" si="8"/>
        <v>0.83333333333333337</v>
      </c>
      <c r="F114" s="35">
        <f t="shared" si="9"/>
        <v>1.6251059811389469E-9</v>
      </c>
      <c r="G114" s="35">
        <f t="shared" si="6"/>
        <v>2.7085099685679045E-10</v>
      </c>
      <c r="H114" s="35">
        <v>110</v>
      </c>
    </row>
    <row r="115" spans="2:8" x14ac:dyDescent="0.3">
      <c r="B115" s="35">
        <v>112</v>
      </c>
      <c r="C115" s="35">
        <f t="shared" si="5"/>
        <v>12.5</v>
      </c>
      <c r="D115" s="35">
        <f t="shared" si="7"/>
        <v>15</v>
      </c>
      <c r="E115" s="35">
        <f t="shared" si="8"/>
        <v>0.83333333333333337</v>
      </c>
      <c r="F115" s="35">
        <f t="shared" si="9"/>
        <v>1.3542549842824559E-9</v>
      </c>
      <c r="G115" s="35">
        <f t="shared" si="6"/>
        <v>2.257091640473254E-10</v>
      </c>
      <c r="H115" s="35">
        <v>111</v>
      </c>
    </row>
    <row r="116" spans="2:8" x14ac:dyDescent="0.3">
      <c r="B116" s="35">
        <v>113</v>
      </c>
      <c r="C116" s="35">
        <f t="shared" si="5"/>
        <v>12.5</v>
      </c>
      <c r="D116" s="35">
        <f t="shared" si="7"/>
        <v>15</v>
      </c>
      <c r="E116" s="35">
        <f t="shared" si="8"/>
        <v>0.83333333333333337</v>
      </c>
      <c r="F116" s="35">
        <f t="shared" si="9"/>
        <v>1.12854582023538E-9</v>
      </c>
      <c r="G116" s="35">
        <f t="shared" si="6"/>
        <v>1.8809097003943785E-10</v>
      </c>
      <c r="H116" s="35">
        <v>112</v>
      </c>
    </row>
    <row r="117" spans="2:8" x14ac:dyDescent="0.3">
      <c r="B117" s="35">
        <v>114</v>
      </c>
      <c r="C117" s="35">
        <f t="shared" si="5"/>
        <v>12.5</v>
      </c>
      <c r="D117" s="35">
        <f t="shared" si="7"/>
        <v>15</v>
      </c>
      <c r="E117" s="35">
        <f t="shared" si="8"/>
        <v>0.83333333333333337</v>
      </c>
      <c r="F117" s="35">
        <f t="shared" si="9"/>
        <v>9.4045485019615005E-10</v>
      </c>
      <c r="G117" s="35">
        <f t="shared" si="6"/>
        <v>1.5674247503286487E-10</v>
      </c>
      <c r="H117" s="35">
        <v>113</v>
      </c>
    </row>
    <row r="118" spans="2:8" x14ac:dyDescent="0.3">
      <c r="B118" s="35">
        <v>115</v>
      </c>
      <c r="C118" s="35">
        <f t="shared" si="5"/>
        <v>12.5</v>
      </c>
      <c r="D118" s="35">
        <f t="shared" si="7"/>
        <v>15</v>
      </c>
      <c r="E118" s="35">
        <f t="shared" si="8"/>
        <v>0.83333333333333337</v>
      </c>
      <c r="F118" s="35">
        <f t="shared" si="9"/>
        <v>7.8371237516345845E-10</v>
      </c>
      <c r="G118" s="35">
        <f t="shared" si="6"/>
        <v>1.3061872919405408E-10</v>
      </c>
      <c r="H118" s="35">
        <v>114</v>
      </c>
    </row>
    <row r="119" spans="2:8" x14ac:dyDescent="0.3">
      <c r="B119" s="35">
        <v>116</v>
      </c>
      <c r="C119" s="35">
        <f t="shared" si="5"/>
        <v>12.5</v>
      </c>
      <c r="D119" s="35">
        <f t="shared" si="7"/>
        <v>15</v>
      </c>
      <c r="E119" s="35">
        <f t="shared" si="8"/>
        <v>0.83333333333333337</v>
      </c>
      <c r="F119" s="35">
        <f t="shared" si="9"/>
        <v>6.530936459695487E-10</v>
      </c>
      <c r="G119" s="35">
        <f t="shared" si="6"/>
        <v>1.0884894099504507E-10</v>
      </c>
      <c r="H119" s="35">
        <v>115</v>
      </c>
    </row>
    <row r="120" spans="2:8" x14ac:dyDescent="0.3">
      <c r="B120" s="35">
        <v>117</v>
      </c>
      <c r="C120" s="35">
        <f t="shared" si="5"/>
        <v>12.5</v>
      </c>
      <c r="D120" s="35">
        <f t="shared" si="7"/>
        <v>15</v>
      </c>
      <c r="E120" s="35">
        <f t="shared" si="8"/>
        <v>0.83333333333333337</v>
      </c>
      <c r="F120" s="35">
        <f t="shared" si="9"/>
        <v>5.442447049746239E-10</v>
      </c>
      <c r="G120" s="35">
        <f t="shared" si="6"/>
        <v>9.0707450829204223E-11</v>
      </c>
      <c r="H120" s="35">
        <v>116</v>
      </c>
    </row>
    <row r="121" spans="2:8" x14ac:dyDescent="0.3">
      <c r="B121" s="35">
        <v>118</v>
      </c>
      <c r="C121" s="35">
        <f t="shared" si="5"/>
        <v>12.5</v>
      </c>
      <c r="D121" s="35">
        <f t="shared" si="7"/>
        <v>15</v>
      </c>
      <c r="E121" s="35">
        <f t="shared" si="8"/>
        <v>0.83333333333333337</v>
      </c>
      <c r="F121" s="35">
        <f t="shared" si="9"/>
        <v>4.5353725414551994E-10</v>
      </c>
      <c r="G121" s="35">
        <f t="shared" si="6"/>
        <v>7.5589542357670184E-11</v>
      </c>
      <c r="H121" s="35">
        <v>117</v>
      </c>
    </row>
    <row r="122" spans="2:8" x14ac:dyDescent="0.3">
      <c r="B122" s="35">
        <v>119</v>
      </c>
      <c r="C122" s="35">
        <f t="shared" si="5"/>
        <v>12.5</v>
      </c>
      <c r="D122" s="35">
        <f t="shared" si="7"/>
        <v>15</v>
      </c>
      <c r="E122" s="35">
        <f t="shared" si="8"/>
        <v>0.83333333333333337</v>
      </c>
      <c r="F122" s="35">
        <f t="shared" si="9"/>
        <v>3.7794771178793327E-10</v>
      </c>
      <c r="G122" s="35">
        <f t="shared" si="6"/>
        <v>6.2991285298058487E-11</v>
      </c>
      <c r="H122" s="35">
        <v>118</v>
      </c>
    </row>
    <row r="123" spans="2:8" x14ac:dyDescent="0.3">
      <c r="B123" s="35">
        <v>120</v>
      </c>
      <c r="C123" s="35">
        <f t="shared" si="5"/>
        <v>12.5</v>
      </c>
      <c r="D123" s="35">
        <f t="shared" si="7"/>
        <v>15</v>
      </c>
      <c r="E123" s="35">
        <f t="shared" si="8"/>
        <v>0.83333333333333337</v>
      </c>
      <c r="F123" s="35">
        <f t="shared" si="9"/>
        <v>3.1495642648994441E-10</v>
      </c>
      <c r="G123" s="35">
        <f t="shared" si="6"/>
        <v>5.2492737748382077E-11</v>
      </c>
      <c r="H123" s="35">
        <v>119</v>
      </c>
    </row>
    <row r="124" spans="2:8" x14ac:dyDescent="0.3">
      <c r="B124" s="35">
        <v>121</v>
      </c>
      <c r="C124" s="35">
        <f t="shared" si="5"/>
        <v>12.5</v>
      </c>
      <c r="D124" s="35">
        <f t="shared" si="7"/>
        <v>15</v>
      </c>
      <c r="E124" s="35">
        <f t="shared" si="8"/>
        <v>0.83333333333333337</v>
      </c>
      <c r="F124" s="35">
        <f t="shared" si="9"/>
        <v>2.6246368874162036E-10</v>
      </c>
      <c r="G124" s="35">
        <f t="shared" si="6"/>
        <v>4.3743948123651734E-11</v>
      </c>
      <c r="H124" s="35">
        <v>120</v>
      </c>
    </row>
    <row r="125" spans="2:8" x14ac:dyDescent="0.3">
      <c r="B125" s="35">
        <v>122</v>
      </c>
      <c r="C125" s="35">
        <f t="shared" si="5"/>
        <v>12.5</v>
      </c>
      <c r="D125" s="35">
        <f t="shared" si="7"/>
        <v>15</v>
      </c>
      <c r="E125" s="35">
        <f t="shared" si="8"/>
        <v>0.83333333333333337</v>
      </c>
      <c r="F125" s="35">
        <f t="shared" si="9"/>
        <v>2.1871974061801698E-10</v>
      </c>
      <c r="G125" s="35">
        <f t="shared" si="6"/>
        <v>3.645329010304311E-11</v>
      </c>
      <c r="H125" s="35">
        <v>121</v>
      </c>
    </row>
    <row r="126" spans="2:8" x14ac:dyDescent="0.3">
      <c r="B126" s="35">
        <v>123</v>
      </c>
      <c r="C126" s="35">
        <f t="shared" si="5"/>
        <v>12.5</v>
      </c>
      <c r="D126" s="35">
        <f t="shared" si="7"/>
        <v>15</v>
      </c>
      <c r="E126" s="35">
        <f t="shared" si="8"/>
        <v>0.83333333333333337</v>
      </c>
      <c r="F126" s="35">
        <f t="shared" si="9"/>
        <v>1.8226645051501417E-10</v>
      </c>
      <c r="G126" s="35">
        <f t="shared" si="6"/>
        <v>3.0377741752535929E-11</v>
      </c>
      <c r="H126" s="35">
        <v>122</v>
      </c>
    </row>
    <row r="127" spans="2:8" x14ac:dyDescent="0.3">
      <c r="B127" s="35">
        <v>124</v>
      </c>
      <c r="C127" s="35">
        <f t="shared" si="5"/>
        <v>12.5</v>
      </c>
      <c r="D127" s="35">
        <f t="shared" si="7"/>
        <v>15</v>
      </c>
      <c r="E127" s="35">
        <f t="shared" si="8"/>
        <v>0.83333333333333337</v>
      </c>
      <c r="F127" s="35">
        <f t="shared" si="9"/>
        <v>1.5188870876251182E-10</v>
      </c>
      <c r="G127" s="35">
        <f t="shared" si="6"/>
        <v>2.5314784793779945E-11</v>
      </c>
      <c r="H127" s="35">
        <v>123</v>
      </c>
    </row>
    <row r="128" spans="2:8" x14ac:dyDescent="0.3">
      <c r="B128" s="35">
        <v>125</v>
      </c>
      <c r="C128" s="35">
        <f t="shared" si="5"/>
        <v>12.5</v>
      </c>
      <c r="D128" s="35">
        <f t="shared" si="7"/>
        <v>15</v>
      </c>
      <c r="E128" s="35">
        <f t="shared" si="8"/>
        <v>0.83333333333333337</v>
      </c>
      <c r="F128" s="35">
        <f t="shared" si="9"/>
        <v>1.2657392396875987E-10</v>
      </c>
      <c r="G128" s="35">
        <f t="shared" si="6"/>
        <v>2.1095653994816623E-11</v>
      </c>
      <c r="H128" s="35">
        <v>124</v>
      </c>
    </row>
    <row r="129" spans="2:8" x14ac:dyDescent="0.3">
      <c r="B129" s="35">
        <v>126</v>
      </c>
      <c r="C129" s="35">
        <f t="shared" si="5"/>
        <v>12.5</v>
      </c>
      <c r="D129" s="35">
        <f t="shared" si="7"/>
        <v>15</v>
      </c>
      <c r="E129" s="35">
        <f t="shared" si="8"/>
        <v>0.83333333333333337</v>
      </c>
      <c r="F129" s="35">
        <f t="shared" si="9"/>
        <v>1.0547826997396656E-10</v>
      </c>
      <c r="G129" s="35">
        <f t="shared" si="6"/>
        <v>1.7579711662347185E-11</v>
      </c>
      <c r="H129" s="35">
        <v>125</v>
      </c>
    </row>
    <row r="130" spans="2:8" x14ac:dyDescent="0.3">
      <c r="B130" s="35">
        <v>127</v>
      </c>
      <c r="C130" s="35">
        <f t="shared" si="5"/>
        <v>12.5</v>
      </c>
      <c r="D130" s="35">
        <f t="shared" si="7"/>
        <v>15</v>
      </c>
      <c r="E130" s="35">
        <f t="shared" si="8"/>
        <v>0.83333333333333337</v>
      </c>
      <c r="F130" s="35">
        <f t="shared" si="9"/>
        <v>8.7898558311638806E-11</v>
      </c>
      <c r="G130" s="35">
        <f t="shared" si="6"/>
        <v>1.4649759718622656E-11</v>
      </c>
      <c r="H130" s="35">
        <v>126</v>
      </c>
    </row>
    <row r="131" spans="2:8" x14ac:dyDescent="0.3">
      <c r="B131" s="35">
        <v>128</v>
      </c>
      <c r="C131" s="35">
        <f t="shared" si="5"/>
        <v>12.5</v>
      </c>
      <c r="D131" s="35">
        <f t="shared" si="7"/>
        <v>15</v>
      </c>
      <c r="E131" s="35">
        <f t="shared" si="8"/>
        <v>0.83333333333333337</v>
      </c>
      <c r="F131" s="35">
        <f t="shared" si="9"/>
        <v>7.3248798593032338E-11</v>
      </c>
      <c r="G131" s="35">
        <f t="shared" si="6"/>
        <v>1.2208133098852213E-11</v>
      </c>
      <c r="H131" s="35">
        <v>127</v>
      </c>
    </row>
    <row r="132" spans="2:8" x14ac:dyDescent="0.3">
      <c r="B132" s="35">
        <v>129</v>
      </c>
      <c r="C132" s="35">
        <f t="shared" ref="C132:C152" si="10">$D$1</f>
        <v>12.5</v>
      </c>
      <c r="D132" s="35">
        <f t="shared" si="7"/>
        <v>15</v>
      </c>
      <c r="E132" s="35">
        <f t="shared" si="8"/>
        <v>0.83333333333333337</v>
      </c>
      <c r="F132" s="35">
        <f t="shared" si="9"/>
        <v>6.1040665494193622E-11</v>
      </c>
      <c r="G132" s="35">
        <f t="shared" ref="G132:G153" si="11">F132/$F$154</f>
        <v>1.0173444249043513E-11</v>
      </c>
      <c r="H132" s="35">
        <v>128</v>
      </c>
    </row>
    <row r="133" spans="2:8" x14ac:dyDescent="0.3">
      <c r="B133" s="35">
        <v>130</v>
      </c>
      <c r="C133" s="35">
        <f t="shared" si="10"/>
        <v>12.5</v>
      </c>
      <c r="D133" s="35">
        <f t="shared" ref="D133:D153" si="12">$F$1*1</f>
        <v>15</v>
      </c>
      <c r="E133" s="35">
        <f t="shared" ref="E133:E153" si="13">C132/D133</f>
        <v>0.83333333333333337</v>
      </c>
      <c r="F133" s="35">
        <f t="shared" ref="F133:F153" si="14">E133*F132</f>
        <v>5.0867221245161353E-11</v>
      </c>
      <c r="G133" s="35">
        <f t="shared" si="11"/>
        <v>8.477870207536261E-12</v>
      </c>
      <c r="H133" s="35">
        <v>129</v>
      </c>
    </row>
    <row r="134" spans="2:8" x14ac:dyDescent="0.3">
      <c r="B134" s="35">
        <v>131</v>
      </c>
      <c r="C134" s="35">
        <f t="shared" si="10"/>
        <v>12.5</v>
      </c>
      <c r="D134" s="35">
        <f t="shared" si="12"/>
        <v>15</v>
      </c>
      <c r="E134" s="35">
        <f t="shared" si="13"/>
        <v>0.83333333333333337</v>
      </c>
      <c r="F134" s="35">
        <f t="shared" si="14"/>
        <v>4.2389351037634464E-11</v>
      </c>
      <c r="G134" s="35">
        <f t="shared" si="11"/>
        <v>7.0648918396135511E-12</v>
      </c>
      <c r="H134" s="35">
        <v>130</v>
      </c>
    </row>
    <row r="135" spans="2:8" x14ac:dyDescent="0.3">
      <c r="B135" s="35">
        <v>132</v>
      </c>
      <c r="C135" s="35">
        <f t="shared" si="10"/>
        <v>12.5</v>
      </c>
      <c r="D135" s="35">
        <f t="shared" si="12"/>
        <v>15</v>
      </c>
      <c r="E135" s="35">
        <f t="shared" si="13"/>
        <v>0.83333333333333337</v>
      </c>
      <c r="F135" s="35">
        <f t="shared" si="14"/>
        <v>3.5324459198028721E-11</v>
      </c>
      <c r="G135" s="35">
        <f t="shared" si="11"/>
        <v>5.8874098663446262E-12</v>
      </c>
      <c r="H135" s="35">
        <v>131</v>
      </c>
    </row>
    <row r="136" spans="2:8" x14ac:dyDescent="0.3">
      <c r="B136" s="35">
        <v>133</v>
      </c>
      <c r="C136" s="35">
        <f t="shared" si="10"/>
        <v>12.5</v>
      </c>
      <c r="D136" s="35">
        <f t="shared" si="12"/>
        <v>15</v>
      </c>
      <c r="E136" s="35">
        <f t="shared" si="13"/>
        <v>0.83333333333333337</v>
      </c>
      <c r="F136" s="35">
        <f t="shared" si="14"/>
        <v>2.9437049331690604E-11</v>
      </c>
      <c r="G136" s="35">
        <f t="shared" si="11"/>
        <v>4.9061748886205226E-12</v>
      </c>
      <c r="H136" s="35">
        <v>132</v>
      </c>
    </row>
    <row r="137" spans="2:8" x14ac:dyDescent="0.3">
      <c r="B137" s="35">
        <v>134</v>
      </c>
      <c r="C137" s="35">
        <f t="shared" si="10"/>
        <v>12.5</v>
      </c>
      <c r="D137" s="35">
        <f t="shared" si="12"/>
        <v>15</v>
      </c>
      <c r="E137" s="35">
        <f t="shared" si="13"/>
        <v>0.83333333333333337</v>
      </c>
      <c r="F137" s="35">
        <f t="shared" si="14"/>
        <v>2.4530874443075504E-11</v>
      </c>
      <c r="G137" s="35">
        <f t="shared" si="11"/>
        <v>4.0884790738504353E-12</v>
      </c>
      <c r="H137" s="35">
        <v>133</v>
      </c>
    </row>
    <row r="138" spans="2:8" x14ac:dyDescent="0.3">
      <c r="B138" s="35">
        <v>135</v>
      </c>
      <c r="C138" s="35">
        <f t="shared" si="10"/>
        <v>12.5</v>
      </c>
      <c r="D138" s="35">
        <f t="shared" si="12"/>
        <v>15</v>
      </c>
      <c r="E138" s="35">
        <f t="shared" si="13"/>
        <v>0.83333333333333337</v>
      </c>
      <c r="F138" s="35">
        <f t="shared" si="14"/>
        <v>2.0442395369229588E-11</v>
      </c>
      <c r="G138" s="35">
        <f t="shared" si="11"/>
        <v>3.4070658948753629E-12</v>
      </c>
      <c r="H138" s="35">
        <v>134</v>
      </c>
    </row>
    <row r="139" spans="2:8" x14ac:dyDescent="0.3">
      <c r="B139" s="35">
        <v>136</v>
      </c>
      <c r="C139" s="35">
        <f t="shared" si="10"/>
        <v>12.5</v>
      </c>
      <c r="D139" s="35">
        <f t="shared" si="12"/>
        <v>15</v>
      </c>
      <c r="E139" s="35">
        <f t="shared" si="13"/>
        <v>0.83333333333333337</v>
      </c>
      <c r="F139" s="35">
        <f t="shared" si="14"/>
        <v>1.7035329474357991E-11</v>
      </c>
      <c r="G139" s="35">
        <f t="shared" si="11"/>
        <v>2.8392215790628028E-12</v>
      </c>
      <c r="H139" s="35">
        <v>135</v>
      </c>
    </row>
    <row r="140" spans="2:8" x14ac:dyDescent="0.3">
      <c r="B140" s="35">
        <v>137</v>
      </c>
      <c r="C140" s="35">
        <f t="shared" si="10"/>
        <v>12.5</v>
      </c>
      <c r="D140" s="35">
        <f t="shared" si="12"/>
        <v>15</v>
      </c>
      <c r="E140" s="35">
        <f t="shared" si="13"/>
        <v>0.83333333333333337</v>
      </c>
      <c r="F140" s="35">
        <f t="shared" si="14"/>
        <v>1.4196107895298327E-11</v>
      </c>
      <c r="G140" s="35">
        <f t="shared" si="11"/>
        <v>2.3660179825523356E-12</v>
      </c>
      <c r="H140" s="35">
        <v>136</v>
      </c>
    </row>
    <row r="141" spans="2:8" x14ac:dyDescent="0.3">
      <c r="B141" s="35">
        <v>138</v>
      </c>
      <c r="C141" s="35">
        <f t="shared" si="10"/>
        <v>12.5</v>
      </c>
      <c r="D141" s="35">
        <f t="shared" si="12"/>
        <v>15</v>
      </c>
      <c r="E141" s="35">
        <f t="shared" si="13"/>
        <v>0.83333333333333337</v>
      </c>
      <c r="F141" s="35">
        <f t="shared" si="14"/>
        <v>1.1830089912748606E-11</v>
      </c>
      <c r="G141" s="35">
        <f t="shared" si="11"/>
        <v>1.9716816521269464E-12</v>
      </c>
      <c r="H141" s="35">
        <v>137</v>
      </c>
    </row>
    <row r="142" spans="2:8" x14ac:dyDescent="0.3">
      <c r="B142" s="35">
        <v>139</v>
      </c>
      <c r="C142" s="35">
        <f t="shared" si="10"/>
        <v>12.5</v>
      </c>
      <c r="D142" s="35">
        <f t="shared" si="12"/>
        <v>15</v>
      </c>
      <c r="E142" s="35">
        <f t="shared" si="13"/>
        <v>0.83333333333333337</v>
      </c>
      <c r="F142" s="35">
        <f t="shared" si="14"/>
        <v>9.8584082606238385E-12</v>
      </c>
      <c r="G142" s="35">
        <f t="shared" si="11"/>
        <v>1.6430680434391221E-12</v>
      </c>
      <c r="H142" s="35">
        <v>138</v>
      </c>
    </row>
    <row r="143" spans="2:8" x14ac:dyDescent="0.3">
      <c r="B143" s="35">
        <v>140</v>
      </c>
      <c r="C143" s="35">
        <f t="shared" si="10"/>
        <v>12.5</v>
      </c>
      <c r="D143" s="35">
        <f t="shared" si="12"/>
        <v>15</v>
      </c>
      <c r="E143" s="35">
        <f t="shared" si="13"/>
        <v>0.83333333333333337</v>
      </c>
      <c r="F143" s="35">
        <f t="shared" si="14"/>
        <v>8.215340217186532E-12</v>
      </c>
      <c r="G143" s="35">
        <f t="shared" si="11"/>
        <v>1.3692233695326017E-12</v>
      </c>
      <c r="H143" s="35">
        <v>139</v>
      </c>
    </row>
    <row r="144" spans="2:8" x14ac:dyDescent="0.3">
      <c r="B144" s="35">
        <v>141</v>
      </c>
      <c r="C144" s="35">
        <f t="shared" si="10"/>
        <v>12.5</v>
      </c>
      <c r="D144" s="35">
        <f t="shared" si="12"/>
        <v>15</v>
      </c>
      <c r="E144" s="35">
        <f t="shared" si="13"/>
        <v>0.83333333333333337</v>
      </c>
      <c r="F144" s="35">
        <f t="shared" si="14"/>
        <v>6.8461168476554439E-12</v>
      </c>
      <c r="G144" s="35">
        <f t="shared" si="11"/>
        <v>1.1410194746105016E-12</v>
      </c>
      <c r="H144" s="35">
        <v>140</v>
      </c>
    </row>
    <row r="145" spans="2:8" x14ac:dyDescent="0.3">
      <c r="B145" s="35">
        <v>142</v>
      </c>
      <c r="C145" s="35">
        <f t="shared" si="10"/>
        <v>12.5</v>
      </c>
      <c r="D145" s="35">
        <f t="shared" si="12"/>
        <v>15</v>
      </c>
      <c r="E145" s="35">
        <f t="shared" si="13"/>
        <v>0.83333333333333337</v>
      </c>
      <c r="F145" s="35">
        <f t="shared" si="14"/>
        <v>5.7050973730462035E-12</v>
      </c>
      <c r="G145" s="35">
        <f t="shared" si="11"/>
        <v>9.5084956217541792E-13</v>
      </c>
      <c r="H145" s="35">
        <v>141</v>
      </c>
    </row>
    <row r="146" spans="2:8" x14ac:dyDescent="0.3">
      <c r="B146" s="35">
        <v>143</v>
      </c>
      <c r="C146" s="35">
        <f t="shared" si="10"/>
        <v>12.5</v>
      </c>
      <c r="D146" s="35">
        <f t="shared" si="12"/>
        <v>15</v>
      </c>
      <c r="E146" s="35">
        <f t="shared" si="13"/>
        <v>0.83333333333333337</v>
      </c>
      <c r="F146" s="35">
        <f t="shared" si="14"/>
        <v>4.7542478108718361E-12</v>
      </c>
      <c r="G146" s="35">
        <f t="shared" si="11"/>
        <v>7.9237463514618167E-13</v>
      </c>
      <c r="H146" s="35">
        <v>142</v>
      </c>
    </row>
    <row r="147" spans="2:8" x14ac:dyDescent="0.3">
      <c r="B147" s="35">
        <v>144</v>
      </c>
      <c r="C147" s="35">
        <f t="shared" si="10"/>
        <v>12.5</v>
      </c>
      <c r="D147" s="35">
        <f t="shared" si="12"/>
        <v>15</v>
      </c>
      <c r="E147" s="35">
        <f t="shared" si="13"/>
        <v>0.83333333333333337</v>
      </c>
      <c r="F147" s="35">
        <f t="shared" si="14"/>
        <v>3.9618731757265301E-12</v>
      </c>
      <c r="G147" s="35">
        <f t="shared" si="11"/>
        <v>6.6031219595515133E-13</v>
      </c>
      <c r="H147" s="35">
        <v>143</v>
      </c>
    </row>
    <row r="148" spans="2:8" x14ac:dyDescent="0.3">
      <c r="B148" s="35">
        <v>145</v>
      </c>
      <c r="C148" s="35">
        <f t="shared" si="10"/>
        <v>12.5</v>
      </c>
      <c r="D148" s="35">
        <f t="shared" si="12"/>
        <v>15</v>
      </c>
      <c r="E148" s="35">
        <f t="shared" si="13"/>
        <v>0.83333333333333337</v>
      </c>
      <c r="F148" s="35">
        <f t="shared" si="14"/>
        <v>3.3015609797721084E-12</v>
      </c>
      <c r="G148" s="35">
        <f t="shared" si="11"/>
        <v>5.5026016329595951E-13</v>
      </c>
      <c r="H148" s="35">
        <v>144</v>
      </c>
    </row>
    <row r="149" spans="2:8" x14ac:dyDescent="0.3">
      <c r="B149" s="35">
        <v>146</v>
      </c>
      <c r="C149" s="35">
        <f t="shared" si="10"/>
        <v>12.5</v>
      </c>
      <c r="D149" s="35">
        <f t="shared" si="12"/>
        <v>15</v>
      </c>
      <c r="E149" s="35">
        <f t="shared" si="13"/>
        <v>0.83333333333333337</v>
      </c>
      <c r="F149" s="35">
        <f t="shared" si="14"/>
        <v>2.7513008164767571E-12</v>
      </c>
      <c r="G149" s="35">
        <f t="shared" si="11"/>
        <v>4.5855013607996624E-13</v>
      </c>
      <c r="H149" s="35">
        <v>145</v>
      </c>
    </row>
    <row r="150" spans="2:8" x14ac:dyDescent="0.3">
      <c r="B150" s="35">
        <v>147</v>
      </c>
      <c r="C150" s="35">
        <f t="shared" si="10"/>
        <v>12.5</v>
      </c>
      <c r="D150" s="35">
        <f t="shared" si="12"/>
        <v>15</v>
      </c>
      <c r="E150" s="35">
        <f t="shared" si="13"/>
        <v>0.83333333333333337</v>
      </c>
      <c r="F150" s="35">
        <f t="shared" si="14"/>
        <v>2.2927506803972976E-12</v>
      </c>
      <c r="G150" s="35">
        <f t="shared" si="11"/>
        <v>3.8212511339997186E-13</v>
      </c>
      <c r="H150" s="35">
        <v>146</v>
      </c>
    </row>
    <row r="151" spans="2:8" x14ac:dyDescent="0.3">
      <c r="B151" s="35">
        <v>148</v>
      </c>
      <c r="C151" s="35">
        <f t="shared" si="10"/>
        <v>12.5</v>
      </c>
      <c r="D151" s="35">
        <f t="shared" si="12"/>
        <v>15</v>
      </c>
      <c r="E151" s="35">
        <f t="shared" si="13"/>
        <v>0.83333333333333337</v>
      </c>
      <c r="F151" s="35">
        <f t="shared" si="14"/>
        <v>1.9106255669977483E-12</v>
      </c>
      <c r="G151" s="35">
        <f t="shared" si="11"/>
        <v>3.1843759449997663E-13</v>
      </c>
      <c r="H151" s="35">
        <v>147</v>
      </c>
    </row>
    <row r="152" spans="2:8" x14ac:dyDescent="0.3">
      <c r="B152" s="35">
        <v>149</v>
      </c>
      <c r="C152" s="35">
        <f t="shared" si="10"/>
        <v>12.5</v>
      </c>
      <c r="D152" s="35">
        <f t="shared" si="12"/>
        <v>15</v>
      </c>
      <c r="E152" s="35">
        <f t="shared" si="13"/>
        <v>0.83333333333333337</v>
      </c>
      <c r="F152" s="35">
        <f t="shared" si="14"/>
        <v>1.5921879724981237E-12</v>
      </c>
      <c r="G152" s="35">
        <f t="shared" si="11"/>
        <v>2.6536466208331388E-13</v>
      </c>
      <c r="H152" s="35">
        <v>148</v>
      </c>
    </row>
    <row r="153" spans="2:8" x14ac:dyDescent="0.3">
      <c r="B153" s="35">
        <v>150</v>
      </c>
      <c r="D153" s="35">
        <f t="shared" si="12"/>
        <v>15</v>
      </c>
      <c r="E153" s="35">
        <f t="shared" si="13"/>
        <v>0.83333333333333337</v>
      </c>
      <c r="F153" s="35">
        <f t="shared" si="14"/>
        <v>1.3268233104151031E-12</v>
      </c>
      <c r="G153" s="35">
        <f t="shared" si="11"/>
        <v>2.2113721840276154E-13</v>
      </c>
      <c r="H153" s="35">
        <v>149</v>
      </c>
    </row>
    <row r="154" spans="2:8" x14ac:dyDescent="0.3">
      <c r="F154" s="35">
        <f>SUM(F3:F153)</f>
        <v>5.9999999999933697</v>
      </c>
      <c r="G154" s="35">
        <f>SUM(G3:G153)</f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7A65-2F76-4217-B3C0-7DF16BFDA14C}">
  <dimension ref="B2:N36"/>
  <sheetViews>
    <sheetView workbookViewId="0">
      <selection activeCell="H3" sqref="H3"/>
    </sheetView>
  </sheetViews>
  <sheetFormatPr defaultColWidth="11.5546875" defaultRowHeight="14.4" x14ac:dyDescent="0.3"/>
  <sheetData>
    <row r="2" spans="2:14" ht="15" thickBot="1" x14ac:dyDescent="0.35">
      <c r="B2" s="35"/>
      <c r="C2" s="35" t="s">
        <v>70</v>
      </c>
      <c r="D2" s="35">
        <v>300</v>
      </c>
      <c r="E2" s="35" t="s">
        <v>72</v>
      </c>
      <c r="F2" s="35">
        <v>8</v>
      </c>
      <c r="G2" s="63" t="s">
        <v>77</v>
      </c>
      <c r="H2" s="35">
        <f>F2/D2</f>
        <v>2.6666666666666668E-2</v>
      </c>
      <c r="I2" s="35"/>
      <c r="J2" s="35"/>
      <c r="K2" s="35"/>
      <c r="L2" s="35"/>
    </row>
    <row r="3" spans="2:14" ht="15" thickBot="1" x14ac:dyDescent="0.35">
      <c r="B3" s="17" t="s">
        <v>41</v>
      </c>
      <c r="C3" s="18" t="s">
        <v>70</v>
      </c>
      <c r="D3" s="18" t="s">
        <v>72</v>
      </c>
      <c r="E3" s="18" t="s">
        <v>105</v>
      </c>
      <c r="F3" s="18" t="s">
        <v>106</v>
      </c>
      <c r="G3" s="64" t="s">
        <v>45</v>
      </c>
      <c r="H3" s="19" t="s">
        <v>86</v>
      </c>
      <c r="I3" s="35"/>
      <c r="J3" s="61" t="s">
        <v>38</v>
      </c>
      <c r="K3" s="83">
        <f>G4</f>
        <v>0.87050715686087721</v>
      </c>
      <c r="L3" s="84"/>
    </row>
    <row r="4" spans="2:14" ht="15" thickTop="1" x14ac:dyDescent="0.3">
      <c r="B4" s="42">
        <v>0</v>
      </c>
      <c r="C4" s="58">
        <f>5*1/D2</f>
        <v>1.6666666666666666E-2</v>
      </c>
      <c r="D4" s="43"/>
      <c r="E4" s="43"/>
      <c r="F4" s="43">
        <v>1</v>
      </c>
      <c r="G4" s="65">
        <f>F4/$F$10</f>
        <v>0.87050715686087721</v>
      </c>
      <c r="H4" s="44">
        <v>0</v>
      </c>
      <c r="I4" s="35"/>
      <c r="J4" s="40" t="s">
        <v>76</v>
      </c>
      <c r="K4" s="85">
        <f>SUMPRODUCT(B4:B9,G4:G9)</f>
        <v>0.14401838228288596</v>
      </c>
      <c r="L4" s="84"/>
      <c r="N4" s="87">
        <f>5000*K4</f>
        <v>720.09191141442977</v>
      </c>
    </row>
    <row r="5" spans="2:14" x14ac:dyDescent="0.3">
      <c r="B5" s="40">
        <v>1</v>
      </c>
      <c r="C5" s="57">
        <f>4*1/D2</f>
        <v>1.3333333333333334E-2</v>
      </c>
      <c r="D5" s="39">
        <f>1/$F$2</f>
        <v>0.125</v>
      </c>
      <c r="E5" s="39">
        <f>C4/D5</f>
        <v>0.13333333333333333</v>
      </c>
      <c r="F5" s="39">
        <f>E5*F4</f>
        <v>0.13333333333333333</v>
      </c>
      <c r="G5" s="66">
        <f t="shared" ref="G5:G9" si="0">F5/$F$10</f>
        <v>0.11606762091478362</v>
      </c>
      <c r="H5" s="41">
        <v>0</v>
      </c>
      <c r="I5" s="35"/>
      <c r="J5" s="40" t="s">
        <v>78</v>
      </c>
      <c r="K5" s="85">
        <f>SUMPRODUCT(G4:G9,H4:H9)</f>
        <v>1.4525539143762856E-2</v>
      </c>
      <c r="L5" s="84"/>
      <c r="N5">
        <v>250</v>
      </c>
    </row>
    <row r="6" spans="2:14" x14ac:dyDescent="0.3">
      <c r="B6" s="40">
        <v>2</v>
      </c>
      <c r="C6" s="57">
        <f>3*1/D2</f>
        <v>0.01</v>
      </c>
      <c r="D6" s="39">
        <f t="shared" ref="D6:D9" si="1">1/$F$2</f>
        <v>0.125</v>
      </c>
      <c r="E6" s="39">
        <f t="shared" ref="E6:E9" si="2">C5/D6</f>
        <v>0.10666666666666667</v>
      </c>
      <c r="F6" s="39">
        <f t="shared" ref="F6:F9" si="3">E6*F5</f>
        <v>1.4222222222222223E-2</v>
      </c>
      <c r="G6" s="66">
        <f t="shared" si="0"/>
        <v>1.2380546230910254E-2</v>
      </c>
      <c r="H6" s="41">
        <v>1</v>
      </c>
      <c r="I6" s="35"/>
      <c r="J6" s="40" t="s">
        <v>79</v>
      </c>
      <c r="K6" s="85">
        <f>K4-K5</f>
        <v>0.1294928431391231</v>
      </c>
      <c r="L6" s="84"/>
      <c r="N6" s="87">
        <f>N4+N5</f>
        <v>970.09191141442977</v>
      </c>
    </row>
    <row r="7" spans="2:14" x14ac:dyDescent="0.3">
      <c r="B7" s="40">
        <v>3</v>
      </c>
      <c r="C7" s="57">
        <f>2*1/D2</f>
        <v>6.6666666666666671E-3</v>
      </c>
      <c r="D7" s="39">
        <f t="shared" si="1"/>
        <v>0.125</v>
      </c>
      <c r="E7" s="39">
        <f t="shared" si="2"/>
        <v>0.08</v>
      </c>
      <c r="F7" s="39">
        <f t="shared" si="3"/>
        <v>1.1377777777777779E-3</v>
      </c>
      <c r="G7" s="66">
        <f t="shared" si="0"/>
        <v>9.904436984728203E-4</v>
      </c>
      <c r="H7" s="41">
        <v>2</v>
      </c>
      <c r="I7" s="35"/>
      <c r="J7" s="40" t="s">
        <v>80</v>
      </c>
      <c r="K7" s="85">
        <f>SUMPRODUCT(G5:G9,D5:D9)</f>
        <v>1.6186605392390384E-2</v>
      </c>
      <c r="L7" s="84">
        <f>SUMPRODUCT(C4:C8,G4:G8)</f>
        <v>1.6186605392390384E-2</v>
      </c>
    </row>
    <row r="8" spans="2:14" x14ac:dyDescent="0.3">
      <c r="B8" s="40">
        <v>4</v>
      </c>
      <c r="C8" s="57">
        <f>1/D2</f>
        <v>3.3333333333333335E-3</v>
      </c>
      <c r="D8" s="39">
        <f t="shared" si="1"/>
        <v>0.125</v>
      </c>
      <c r="E8" s="39">
        <f t="shared" si="2"/>
        <v>5.3333333333333337E-2</v>
      </c>
      <c r="F8" s="39">
        <f t="shared" si="3"/>
        <v>6.0681481481481493E-5</v>
      </c>
      <c r="G8" s="66">
        <f t="shared" si="0"/>
        <v>5.2823663918550425E-5</v>
      </c>
      <c r="H8" s="41">
        <v>3</v>
      </c>
      <c r="I8" s="35"/>
      <c r="J8" s="40" t="s">
        <v>81</v>
      </c>
      <c r="K8" s="85">
        <f>K4/K7</f>
        <v>8.8973801974928985</v>
      </c>
      <c r="L8" s="84">
        <f>K8*60</f>
        <v>533.84281184957388</v>
      </c>
    </row>
    <row r="9" spans="2:14" ht="15" thickBot="1" x14ac:dyDescent="0.35">
      <c r="B9" s="53">
        <v>5</v>
      </c>
      <c r="C9" s="62"/>
      <c r="D9" s="39">
        <f t="shared" si="1"/>
        <v>0.125</v>
      </c>
      <c r="E9" s="54">
        <f t="shared" si="2"/>
        <v>2.6666666666666668E-2</v>
      </c>
      <c r="F9" s="54">
        <f t="shared" si="3"/>
        <v>1.6181728395061732E-6</v>
      </c>
      <c r="G9" s="67">
        <f t="shared" si="0"/>
        <v>1.4086310378280113E-6</v>
      </c>
      <c r="H9" s="55">
        <v>4</v>
      </c>
      <c r="I9" s="35"/>
      <c r="J9" s="40" t="s">
        <v>82</v>
      </c>
      <c r="K9" s="85">
        <f>K5/K7</f>
        <v>0.89738019749289588</v>
      </c>
      <c r="L9" s="84">
        <f t="shared" ref="L9:L10" si="4">K9*60</f>
        <v>53.842811849573749</v>
      </c>
    </row>
    <row r="10" spans="2:14" ht="15" thickBot="1" x14ac:dyDescent="0.35">
      <c r="B10" s="35"/>
      <c r="C10" s="35"/>
      <c r="D10" s="35"/>
      <c r="E10" s="35"/>
      <c r="F10" s="35">
        <f>SUM(F4:F9)</f>
        <v>1.148755632987654</v>
      </c>
      <c r="G10" s="70">
        <f>SUM(G4:G9)</f>
        <v>1.0000000000000002</v>
      </c>
      <c r="H10" s="35"/>
      <c r="I10" s="35"/>
      <c r="J10" s="53" t="s">
        <v>83</v>
      </c>
      <c r="K10" s="86">
        <f>K8-K9</f>
        <v>8.0000000000000036</v>
      </c>
      <c r="L10" s="84">
        <f t="shared" si="4"/>
        <v>480.00000000000023</v>
      </c>
    </row>
    <row r="11" spans="2:14" x14ac:dyDescent="0.3">
      <c r="B11" s="35"/>
      <c r="C11" s="35"/>
      <c r="D11" s="63"/>
      <c r="E11" s="35"/>
      <c r="F11" s="35"/>
      <c r="G11" s="63"/>
      <c r="H11" s="35"/>
      <c r="I11" s="35"/>
      <c r="J11" s="35"/>
      <c r="K11" s="35"/>
      <c r="L11" s="35"/>
    </row>
    <row r="15" spans="2:14" ht="15" thickBot="1" x14ac:dyDescent="0.35">
      <c r="B15" s="35"/>
      <c r="C15" s="35" t="s">
        <v>70</v>
      </c>
      <c r="D15" s="35">
        <v>300</v>
      </c>
      <c r="E15" s="35" t="s">
        <v>72</v>
      </c>
      <c r="F15" s="35">
        <v>4.5</v>
      </c>
      <c r="G15" s="63" t="s">
        <v>77</v>
      </c>
      <c r="H15" s="35">
        <f>F15/D15</f>
        <v>1.4999999999999999E-2</v>
      </c>
      <c r="I15" s="35"/>
      <c r="J15" s="35"/>
      <c r="K15" s="35"/>
      <c r="L15" s="35"/>
    </row>
    <row r="16" spans="2:14" ht="15" thickBot="1" x14ac:dyDescent="0.35">
      <c r="B16" s="17" t="s">
        <v>41</v>
      </c>
      <c r="C16" s="18" t="s">
        <v>70</v>
      </c>
      <c r="D16" s="18" t="s">
        <v>72</v>
      </c>
      <c r="E16" s="18" t="s">
        <v>105</v>
      </c>
      <c r="F16" s="18" t="s">
        <v>106</v>
      </c>
      <c r="G16" s="64" t="s">
        <v>45</v>
      </c>
      <c r="H16" s="19" t="s">
        <v>86</v>
      </c>
      <c r="I16" s="35"/>
      <c r="J16" s="61" t="s">
        <v>38</v>
      </c>
      <c r="K16" s="83">
        <f>G17</f>
        <v>0.92617576516166267</v>
      </c>
      <c r="L16" s="84"/>
    </row>
    <row r="17" spans="2:14" ht="15" thickTop="1" x14ac:dyDescent="0.3">
      <c r="B17" s="42">
        <v>0</v>
      </c>
      <c r="C17" s="58">
        <f>5*1/D15</f>
        <v>1.6666666666666666E-2</v>
      </c>
      <c r="D17" s="43"/>
      <c r="E17" s="43"/>
      <c r="F17" s="43">
        <v>1</v>
      </c>
      <c r="G17" s="65">
        <f>F17/$F$23</f>
        <v>0.92617576516166267</v>
      </c>
      <c r="H17" s="44">
        <v>0</v>
      </c>
      <c r="I17" s="35"/>
      <c r="J17" s="40" t="s">
        <v>76</v>
      </c>
      <c r="K17" s="85">
        <f>SUMPRODUCT(B17:B22,G17:G22)</f>
        <v>7.8384344110841789E-2</v>
      </c>
      <c r="L17" s="84"/>
      <c r="N17" s="87">
        <f>5000*K17</f>
        <v>391.92172055420895</v>
      </c>
    </row>
    <row r="18" spans="2:14" x14ac:dyDescent="0.3">
      <c r="B18" s="40">
        <v>1</v>
      </c>
      <c r="C18" s="57">
        <f>4*1/D15</f>
        <v>1.3333333333333334E-2</v>
      </c>
      <c r="D18" s="39">
        <f>1/$F$15</f>
        <v>0.22222222222222221</v>
      </c>
      <c r="E18" s="39">
        <f>C17/D18</f>
        <v>7.4999999999999997E-2</v>
      </c>
      <c r="F18" s="39">
        <f>E18*F17</f>
        <v>7.4999999999999997E-2</v>
      </c>
      <c r="G18" s="65">
        <f t="shared" ref="G18:G22" si="5">F18/$F$23</f>
        <v>6.9463182387124692E-2</v>
      </c>
      <c r="H18" s="41">
        <v>0</v>
      </c>
      <c r="I18" s="35"/>
      <c r="J18" s="40" t="s">
        <v>78</v>
      </c>
      <c r="K18" s="85">
        <f>SUMPRODUCT(G17:G22,H17:H22)</f>
        <v>4.5601092725044284E-3</v>
      </c>
      <c r="L18" s="84"/>
      <c r="N18">
        <v>500</v>
      </c>
    </row>
    <row r="19" spans="2:14" x14ac:dyDescent="0.3">
      <c r="B19" s="40">
        <v>2</v>
      </c>
      <c r="C19" s="57">
        <f>3*1/D15</f>
        <v>0.01</v>
      </c>
      <c r="D19" s="39">
        <f t="shared" ref="D19:D22" si="6">1/$F$15</f>
        <v>0.22222222222222221</v>
      </c>
      <c r="E19" s="39">
        <f t="shared" ref="E19:E22" si="7">C18/D19</f>
        <v>6.0000000000000005E-2</v>
      </c>
      <c r="F19" s="39">
        <f t="shared" ref="F19:F22" si="8">E19*F18</f>
        <v>4.5000000000000005E-3</v>
      </c>
      <c r="G19" s="65">
        <f t="shared" si="5"/>
        <v>4.1677909432274824E-3</v>
      </c>
      <c r="H19" s="41">
        <v>1</v>
      </c>
      <c r="I19" s="35"/>
      <c r="J19" s="40" t="s">
        <v>79</v>
      </c>
      <c r="K19" s="85">
        <f>K17-K18</f>
        <v>7.382423483833736E-2</v>
      </c>
      <c r="L19" s="84"/>
      <c r="N19" s="87">
        <f>N17+N18</f>
        <v>891.92172055420895</v>
      </c>
    </row>
    <row r="20" spans="2:14" x14ac:dyDescent="0.3">
      <c r="B20" s="40">
        <v>3</v>
      </c>
      <c r="C20" s="57">
        <f>2*1/D15</f>
        <v>6.6666666666666671E-3</v>
      </c>
      <c r="D20" s="39">
        <f t="shared" si="6"/>
        <v>0.22222222222222221</v>
      </c>
      <c r="E20" s="39">
        <f t="shared" si="7"/>
        <v>4.5000000000000005E-2</v>
      </c>
      <c r="F20" s="39">
        <f t="shared" si="8"/>
        <v>2.0250000000000004E-4</v>
      </c>
      <c r="G20" s="65">
        <f t="shared" si="5"/>
        <v>1.8755059244523673E-4</v>
      </c>
      <c r="H20" s="41">
        <v>2</v>
      </c>
      <c r="I20" s="35"/>
      <c r="J20" s="40" t="s">
        <v>80</v>
      </c>
      <c r="K20" s="85">
        <f>SUMPRODUCT(G18:G22,D18:D22)</f>
        <v>1.6405385519630524E-2</v>
      </c>
      <c r="L20" s="84">
        <f>SUMPRODUCT(C17:C21,G17:G21)</f>
        <v>1.6405385519630528E-2</v>
      </c>
    </row>
    <row r="21" spans="2:14" x14ac:dyDescent="0.3">
      <c r="B21" s="40">
        <v>4</v>
      </c>
      <c r="C21" s="57">
        <f>1/D15</f>
        <v>3.3333333333333335E-3</v>
      </c>
      <c r="D21" s="39">
        <f t="shared" si="6"/>
        <v>0.22222222222222221</v>
      </c>
      <c r="E21" s="39">
        <f t="shared" si="7"/>
        <v>3.0000000000000002E-2</v>
      </c>
      <c r="F21" s="39">
        <f t="shared" si="8"/>
        <v>6.075000000000002E-6</v>
      </c>
      <c r="G21" s="65">
        <f t="shared" si="5"/>
        <v>5.6265177733571026E-6</v>
      </c>
      <c r="H21" s="41">
        <v>3</v>
      </c>
      <c r="I21" s="35"/>
      <c r="J21" s="40" t="s">
        <v>81</v>
      </c>
      <c r="K21" s="85">
        <f>K17/K20</f>
        <v>4.777964164087936</v>
      </c>
      <c r="L21" s="84">
        <f>K21*60</f>
        <v>286.67784984527617</v>
      </c>
    </row>
    <row r="22" spans="2:14" ht="15" thickBot="1" x14ac:dyDescent="0.35">
      <c r="B22" s="53">
        <v>5</v>
      </c>
      <c r="C22" s="62"/>
      <c r="D22" s="39">
        <f t="shared" si="6"/>
        <v>0.22222222222222221</v>
      </c>
      <c r="E22" s="54">
        <f t="shared" si="7"/>
        <v>1.5000000000000001E-2</v>
      </c>
      <c r="F22" s="54">
        <f t="shared" si="8"/>
        <v>9.1125000000000043E-8</v>
      </c>
      <c r="G22" s="65">
        <f t="shared" si="5"/>
        <v>8.4397766600356555E-8</v>
      </c>
      <c r="H22" s="55">
        <v>4</v>
      </c>
      <c r="I22" s="35"/>
      <c r="J22" s="40" t="s">
        <v>82</v>
      </c>
      <c r="K22" s="85">
        <f>K18/K20</f>
        <v>0.27796416408793601</v>
      </c>
      <c r="L22" s="84">
        <f t="shared" ref="L22:L23" si="9">K22*60</f>
        <v>16.67784984527616</v>
      </c>
    </row>
    <row r="23" spans="2:14" ht="15" thickBot="1" x14ac:dyDescent="0.35">
      <c r="B23" s="35"/>
      <c r="C23" s="35"/>
      <c r="D23" s="35"/>
      <c r="E23" s="35"/>
      <c r="F23" s="35">
        <f>SUM(F17:F22)</f>
        <v>1.0797086661249999</v>
      </c>
      <c r="G23" s="70">
        <f>SUM(G17:G22)</f>
        <v>1</v>
      </c>
      <c r="H23" s="35"/>
      <c r="I23" s="35"/>
      <c r="J23" s="53" t="s">
        <v>83</v>
      </c>
      <c r="K23" s="86">
        <f>K21-K22</f>
        <v>4.5</v>
      </c>
      <c r="L23" s="84">
        <f t="shared" si="9"/>
        <v>270</v>
      </c>
    </row>
    <row r="27" spans="2:14" ht="15" thickBot="1" x14ac:dyDescent="0.35">
      <c r="B27" s="35"/>
      <c r="C27" s="35" t="s">
        <v>70</v>
      </c>
      <c r="D27" s="35">
        <v>300</v>
      </c>
      <c r="E27" s="35" t="s">
        <v>72</v>
      </c>
      <c r="F27" s="35">
        <v>3.5</v>
      </c>
      <c r="G27" s="63" t="s">
        <v>77</v>
      </c>
      <c r="H27" s="35">
        <f>F27/D27</f>
        <v>1.1666666666666667E-2</v>
      </c>
      <c r="I27" s="35"/>
      <c r="J27" s="35"/>
      <c r="K27" s="35"/>
      <c r="L27" s="35"/>
    </row>
    <row r="28" spans="2:14" ht="15" thickBot="1" x14ac:dyDescent="0.35">
      <c r="B28" s="17" t="s">
        <v>41</v>
      </c>
      <c r="C28" s="18" t="s">
        <v>70</v>
      </c>
      <c r="D28" s="18" t="s">
        <v>72</v>
      </c>
      <c r="E28" s="18" t="s">
        <v>105</v>
      </c>
      <c r="F28" s="18" t="s">
        <v>106</v>
      </c>
      <c r="G28" s="64" t="s">
        <v>45</v>
      </c>
      <c r="H28" s="19" t="s">
        <v>86</v>
      </c>
      <c r="I28" s="35"/>
      <c r="J28" s="61" t="s">
        <v>38</v>
      </c>
      <c r="K28" s="83">
        <f>G29</f>
        <v>0.94237110231178778</v>
      </c>
      <c r="L28" s="84"/>
      <c r="M28" s="87"/>
      <c r="N28" s="87"/>
    </row>
    <row r="29" spans="2:14" ht="15" thickTop="1" x14ac:dyDescent="0.3">
      <c r="B29" s="42">
        <v>0</v>
      </c>
      <c r="C29" s="58">
        <f>5*1/D27</f>
        <v>1.6666666666666666E-2</v>
      </c>
      <c r="D29" s="43"/>
      <c r="E29" s="43"/>
      <c r="F29" s="43">
        <v>1</v>
      </c>
      <c r="G29" s="65">
        <f>F29/$F$35</f>
        <v>0.94237110231178778</v>
      </c>
      <c r="H29" s="44">
        <v>0</v>
      </c>
      <c r="I29" s="35"/>
      <c r="J29" s="40" t="s">
        <v>76</v>
      </c>
      <c r="K29" s="85">
        <f>SUMPRODUCT(B29:B34,G29:G34)</f>
        <v>6.0380198153252004E-2</v>
      </c>
      <c r="L29" s="84"/>
      <c r="M29" s="87"/>
      <c r="N29" s="87">
        <f>5000*K29</f>
        <v>301.90099076626001</v>
      </c>
    </row>
    <row r="30" spans="2:14" x14ac:dyDescent="0.3">
      <c r="B30" s="40">
        <v>1</v>
      </c>
      <c r="C30" s="57">
        <f>4*1/D27</f>
        <v>1.3333333333333334E-2</v>
      </c>
      <c r="D30" s="39">
        <f>1/$F$27</f>
        <v>0.2857142857142857</v>
      </c>
      <c r="E30" s="39">
        <f>C29/D30</f>
        <v>5.8333333333333334E-2</v>
      </c>
      <c r="F30" s="39">
        <f>E30*F29</f>
        <v>5.8333333333333334E-2</v>
      </c>
      <c r="G30" s="65">
        <f t="shared" ref="G30:G34" si="10">F30/$F$35</f>
        <v>5.4971647634854286E-2</v>
      </c>
      <c r="H30" s="41">
        <v>0</v>
      </c>
      <c r="I30" s="35"/>
      <c r="J30" s="40" t="s">
        <v>78</v>
      </c>
      <c r="K30" s="85">
        <f>SUMPRODUCT(G29:G34,H29:H34)</f>
        <v>2.7513004650399548E-3</v>
      </c>
      <c r="L30" s="84"/>
      <c r="M30" s="87"/>
      <c r="N30" s="87">
        <v>750</v>
      </c>
    </row>
    <row r="31" spans="2:14" x14ac:dyDescent="0.3">
      <c r="B31" s="40">
        <v>2</v>
      </c>
      <c r="C31" s="57">
        <f>3*1/D27</f>
        <v>0.01</v>
      </c>
      <c r="D31" s="39">
        <f t="shared" ref="D31:D34" si="11">1/$F$27</f>
        <v>0.2857142857142857</v>
      </c>
      <c r="E31" s="39">
        <f t="shared" ref="E31:E34" si="12">C30/D31</f>
        <v>4.6666666666666669E-2</v>
      </c>
      <c r="F31" s="39">
        <f t="shared" ref="F31:F34" si="13">E31*F30</f>
        <v>2.7222222222222222E-3</v>
      </c>
      <c r="G31" s="65">
        <f t="shared" si="10"/>
        <v>2.5653435562932002E-3</v>
      </c>
      <c r="H31" s="41">
        <v>1</v>
      </c>
      <c r="I31" s="35"/>
      <c r="J31" s="40" t="s">
        <v>79</v>
      </c>
      <c r="K31" s="85">
        <f>K29-K30</f>
        <v>5.7628897688212048E-2</v>
      </c>
      <c r="L31" s="84"/>
      <c r="M31" s="87"/>
      <c r="N31" s="87">
        <f>N29+N30</f>
        <v>1051.9009907662601</v>
      </c>
    </row>
    <row r="32" spans="2:14" x14ac:dyDescent="0.3">
      <c r="B32" s="40">
        <v>3</v>
      </c>
      <c r="C32" s="57">
        <f>2*1/D27</f>
        <v>6.6666666666666671E-3</v>
      </c>
      <c r="D32" s="39">
        <f t="shared" si="11"/>
        <v>0.2857142857142857</v>
      </c>
      <c r="E32" s="39">
        <f t="shared" si="12"/>
        <v>3.5000000000000003E-2</v>
      </c>
      <c r="F32" s="39">
        <f t="shared" si="13"/>
        <v>9.5277777777777787E-5</v>
      </c>
      <c r="G32" s="65">
        <f t="shared" si="10"/>
        <v>8.9787024470262011E-5</v>
      </c>
      <c r="H32" s="41">
        <v>2</v>
      </c>
      <c r="I32" s="35"/>
      <c r="J32" s="40" t="s">
        <v>80</v>
      </c>
      <c r="K32" s="85">
        <f>SUMPRODUCT(G30:G34,D30:D34)</f>
        <v>1.6465399339489154E-2</v>
      </c>
      <c r="L32" s="84">
        <f>SUMPRODUCT(C29:C33,G29:G33)</f>
        <v>1.6465399339489154E-2</v>
      </c>
      <c r="M32" s="87"/>
      <c r="N32" s="87"/>
    </row>
    <row r="33" spans="2:14" x14ac:dyDescent="0.3">
      <c r="B33" s="40">
        <v>4</v>
      </c>
      <c r="C33" s="57">
        <f>1/D27</f>
        <v>3.3333333333333335E-3</v>
      </c>
      <c r="D33" s="39">
        <f t="shared" si="11"/>
        <v>0.2857142857142857</v>
      </c>
      <c r="E33" s="39">
        <f t="shared" si="12"/>
        <v>2.3333333333333334E-2</v>
      </c>
      <c r="F33" s="39">
        <f t="shared" si="13"/>
        <v>2.2231481481481483E-6</v>
      </c>
      <c r="G33" s="65">
        <f t="shared" si="10"/>
        <v>2.0950305709727801E-6</v>
      </c>
      <c r="H33" s="41">
        <v>3</v>
      </c>
      <c r="I33" s="35"/>
      <c r="J33" s="40" t="s">
        <v>81</v>
      </c>
      <c r="K33" s="85">
        <f>K29/K32</f>
        <v>3.6670958844248309</v>
      </c>
      <c r="L33" s="84">
        <f>K33*60</f>
        <v>220.02575306548985</v>
      </c>
      <c r="M33" s="87"/>
      <c r="N33" s="87"/>
    </row>
    <row r="34" spans="2:14" ht="15" thickBot="1" x14ac:dyDescent="0.35">
      <c r="B34" s="53">
        <v>5</v>
      </c>
      <c r="C34" s="62"/>
      <c r="D34" s="39">
        <f t="shared" si="11"/>
        <v>0.2857142857142857</v>
      </c>
      <c r="E34" s="39">
        <f t="shared" si="12"/>
        <v>1.1666666666666667E-2</v>
      </c>
      <c r="F34" s="39">
        <f t="shared" si="13"/>
        <v>2.593672839506173E-8</v>
      </c>
      <c r="G34" s="65">
        <f t="shared" si="10"/>
        <v>2.4442023328015771E-8</v>
      </c>
      <c r="H34" s="55">
        <v>4</v>
      </c>
      <c r="I34" s="35"/>
      <c r="J34" s="40" t="s">
        <v>82</v>
      </c>
      <c r="K34" s="85">
        <f>K30/K32</f>
        <v>0.16709588442483017</v>
      </c>
      <c r="L34" s="84">
        <f t="shared" ref="L34:L35" si="14">K34*60</f>
        <v>10.025753065489811</v>
      </c>
      <c r="M34" s="87"/>
      <c r="N34" s="87"/>
    </row>
    <row r="35" spans="2:14" ht="15" thickBot="1" x14ac:dyDescent="0.35">
      <c r="B35" s="35"/>
      <c r="C35" s="35"/>
      <c r="D35" s="35"/>
      <c r="E35" s="35"/>
      <c r="F35" s="35">
        <f>SUM(F29:F34)</f>
        <v>1.06115308241821</v>
      </c>
      <c r="G35" s="70">
        <f>SUM(G29:G34)</f>
        <v>0.99999999999999989</v>
      </c>
      <c r="H35" s="35"/>
      <c r="I35" s="35"/>
      <c r="J35" s="53" t="s">
        <v>83</v>
      </c>
      <c r="K35" s="86">
        <f>K33-K34</f>
        <v>3.5000000000000009</v>
      </c>
      <c r="L35" s="84">
        <f t="shared" si="14"/>
        <v>210.00000000000006</v>
      </c>
      <c r="M35" s="87"/>
      <c r="N35" s="87"/>
    </row>
    <row r="36" spans="2:14" x14ac:dyDescent="0.3">
      <c r="K36" s="87"/>
      <c r="L36" s="87"/>
      <c r="M36" s="87"/>
      <c r="N36" s="8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09C1-1F5A-4DEC-9ADB-CFFF25180A29}">
  <dimension ref="B1:L154"/>
  <sheetViews>
    <sheetView workbookViewId="0">
      <selection sqref="A1:XFD1048576"/>
    </sheetView>
  </sheetViews>
  <sheetFormatPr defaultColWidth="11.5546875" defaultRowHeight="14.4" x14ac:dyDescent="0.3"/>
  <cols>
    <col min="2" max="4" width="11.5546875" style="35"/>
    <col min="5" max="5" width="16.6640625" style="35" bestFit="1" customWidth="1"/>
    <col min="6" max="6" width="11.5546875" style="35"/>
    <col min="7" max="7" width="14.33203125" style="35" bestFit="1" customWidth="1"/>
    <col min="8" max="12" width="11.5546875" style="35"/>
  </cols>
  <sheetData>
    <row r="1" spans="2:12" x14ac:dyDescent="0.3">
      <c r="C1" s="35" t="s">
        <v>1</v>
      </c>
      <c r="D1" s="35">
        <f>50/5</f>
        <v>10</v>
      </c>
      <c r="E1" s="35" t="s">
        <v>42</v>
      </c>
      <c r="F1" s="35">
        <f>15</f>
        <v>15</v>
      </c>
    </row>
    <row r="2" spans="2:12" x14ac:dyDescent="0.3">
      <c r="B2" s="38" t="s">
        <v>41</v>
      </c>
      <c r="C2" s="38" t="s">
        <v>1</v>
      </c>
      <c r="D2" s="38" t="s">
        <v>42</v>
      </c>
      <c r="E2" s="38" t="s">
        <v>84</v>
      </c>
      <c r="F2" s="38" t="s">
        <v>44</v>
      </c>
      <c r="G2" s="38" t="s">
        <v>85</v>
      </c>
      <c r="H2" s="38" t="s">
        <v>86</v>
      </c>
    </row>
    <row r="3" spans="2:12" x14ac:dyDescent="0.3">
      <c r="B3" s="35">
        <v>0</v>
      </c>
      <c r="C3" s="35">
        <f>$D$1</f>
        <v>10</v>
      </c>
      <c r="D3" s="35">
        <f>$F$1*0</f>
        <v>0</v>
      </c>
      <c r="F3" s="35">
        <v>1</v>
      </c>
      <c r="G3" s="35">
        <f>F3/$F$154</f>
        <v>0.33333333333333348</v>
      </c>
      <c r="H3" s="35">
        <v>0</v>
      </c>
      <c r="J3" s="35" t="s">
        <v>77</v>
      </c>
    </row>
    <row r="4" spans="2:12" x14ac:dyDescent="0.3">
      <c r="B4" s="35">
        <v>1</v>
      </c>
      <c r="C4" s="35">
        <f t="shared" ref="C4:C67" si="0">$D$1</f>
        <v>10</v>
      </c>
      <c r="D4" s="35">
        <f>$F$1*1</f>
        <v>15</v>
      </c>
      <c r="E4" s="35">
        <f>C3/D4</f>
        <v>0.66666666666666663</v>
      </c>
      <c r="F4" s="35">
        <f>E4*F3</f>
        <v>0.66666666666666663</v>
      </c>
      <c r="G4" s="35">
        <f t="shared" ref="G4:G67" si="1">F4/$F$154</f>
        <v>0.22222222222222232</v>
      </c>
      <c r="H4" s="35">
        <v>0</v>
      </c>
      <c r="J4" s="35" t="s">
        <v>38</v>
      </c>
      <c r="K4" s="35">
        <f>G3</f>
        <v>0.33333333333333348</v>
      </c>
    </row>
    <row r="5" spans="2:12" x14ac:dyDescent="0.3">
      <c r="B5" s="35">
        <v>2</v>
      </c>
      <c r="C5" s="35">
        <f t="shared" si="0"/>
        <v>10</v>
      </c>
      <c r="D5" s="35">
        <f t="shared" ref="D5:D68" si="2">$F$1*1</f>
        <v>15</v>
      </c>
      <c r="E5" s="35">
        <f t="shared" ref="E5:E68" si="3">C4/D5</f>
        <v>0.66666666666666663</v>
      </c>
      <c r="F5" s="35">
        <f t="shared" ref="F5:F68" si="4">E5*F4</f>
        <v>0.44444444444444442</v>
      </c>
      <c r="G5" s="35">
        <f t="shared" si="1"/>
        <v>0.1481481481481482</v>
      </c>
      <c r="H5" s="35">
        <v>1</v>
      </c>
      <c r="J5" s="35" t="s">
        <v>76</v>
      </c>
      <c r="K5" s="35">
        <f>SUMPRODUCT(B3:B153,G3:G153)</f>
        <v>2</v>
      </c>
    </row>
    <row r="6" spans="2:12" x14ac:dyDescent="0.3">
      <c r="B6" s="35">
        <v>3</v>
      </c>
      <c r="C6" s="35">
        <f t="shared" si="0"/>
        <v>10</v>
      </c>
      <c r="D6" s="35">
        <f t="shared" si="2"/>
        <v>15</v>
      </c>
      <c r="E6" s="35">
        <f t="shared" si="3"/>
        <v>0.66666666666666663</v>
      </c>
      <c r="F6" s="35">
        <f t="shared" si="4"/>
        <v>0.29629629629629628</v>
      </c>
      <c r="G6" s="35">
        <f t="shared" si="1"/>
        <v>9.8765432098765468E-2</v>
      </c>
      <c r="H6" s="35">
        <v>2</v>
      </c>
      <c r="J6" s="35" t="s">
        <v>78</v>
      </c>
      <c r="K6" s="35">
        <f>SUMPRODUCT(G3:G153,H3:H153)</f>
        <v>1.3333333333333337</v>
      </c>
    </row>
    <row r="7" spans="2:12" x14ac:dyDescent="0.3">
      <c r="B7" s="35">
        <v>4</v>
      </c>
      <c r="C7" s="35">
        <f t="shared" si="0"/>
        <v>10</v>
      </c>
      <c r="D7" s="35">
        <f t="shared" si="2"/>
        <v>15</v>
      </c>
      <c r="E7" s="35">
        <f t="shared" si="3"/>
        <v>0.66666666666666663</v>
      </c>
      <c r="F7" s="35">
        <f t="shared" si="4"/>
        <v>0.19753086419753085</v>
      </c>
      <c r="G7" s="35">
        <f t="shared" si="1"/>
        <v>6.5843621399176974E-2</v>
      </c>
      <c r="H7" s="35">
        <v>3</v>
      </c>
      <c r="J7" s="35" t="s">
        <v>79</v>
      </c>
      <c r="K7" s="35">
        <f>K5-K6</f>
        <v>0.6666666666666663</v>
      </c>
    </row>
    <row r="8" spans="2:12" x14ac:dyDescent="0.3">
      <c r="B8" s="35">
        <v>5</v>
      </c>
      <c r="C8" s="35">
        <f t="shared" si="0"/>
        <v>10</v>
      </c>
      <c r="D8" s="35">
        <f t="shared" si="2"/>
        <v>15</v>
      </c>
      <c r="E8" s="35">
        <f t="shared" si="3"/>
        <v>0.66666666666666663</v>
      </c>
      <c r="F8" s="35">
        <f t="shared" si="4"/>
        <v>0.13168724279835389</v>
      </c>
      <c r="G8" s="35">
        <f t="shared" si="1"/>
        <v>4.3895747599451314E-2</v>
      </c>
      <c r="H8" s="35">
        <v>4</v>
      </c>
      <c r="J8" s="35" t="s">
        <v>80</v>
      </c>
      <c r="K8" s="35">
        <f>SUMPRODUCT(G4:G153,D4:D153)</f>
        <v>10.000000000000005</v>
      </c>
      <c r="L8" s="35">
        <f>SUMPRODUCT(C3:C152,G3:G152)</f>
        <v>10.000000000000007</v>
      </c>
    </row>
    <row r="9" spans="2:12" x14ac:dyDescent="0.3">
      <c r="B9" s="35">
        <v>6</v>
      </c>
      <c r="C9" s="35">
        <f t="shared" si="0"/>
        <v>10</v>
      </c>
      <c r="D9" s="35">
        <f t="shared" si="2"/>
        <v>15</v>
      </c>
      <c r="E9" s="35">
        <f t="shared" si="3"/>
        <v>0.66666666666666663</v>
      </c>
      <c r="F9" s="35">
        <f t="shared" si="4"/>
        <v>8.7791495198902586E-2</v>
      </c>
      <c r="G9" s="35">
        <f t="shared" si="1"/>
        <v>2.9263831732967541E-2</v>
      </c>
      <c r="H9" s="35">
        <v>5</v>
      </c>
      <c r="J9" s="35" t="s">
        <v>81</v>
      </c>
      <c r="K9" s="35">
        <f>K5/K8*60</f>
        <v>11.999999999999995</v>
      </c>
    </row>
    <row r="10" spans="2:12" x14ac:dyDescent="0.3">
      <c r="B10" s="35">
        <v>7</v>
      </c>
      <c r="C10" s="35">
        <f t="shared" si="0"/>
        <v>10</v>
      </c>
      <c r="D10" s="35">
        <f t="shared" si="2"/>
        <v>15</v>
      </c>
      <c r="E10" s="35">
        <f t="shared" si="3"/>
        <v>0.66666666666666663</v>
      </c>
      <c r="F10" s="35">
        <f t="shared" si="4"/>
        <v>5.8527663465935055E-2</v>
      </c>
      <c r="G10" s="35">
        <f t="shared" si="1"/>
        <v>1.9509221155311694E-2</v>
      </c>
      <c r="H10" s="35">
        <v>6</v>
      </c>
      <c r="J10" s="35" t="s">
        <v>82</v>
      </c>
      <c r="K10" s="35">
        <f>K6/K8*60</f>
        <v>7.9999999999999982</v>
      </c>
    </row>
    <row r="11" spans="2:12" x14ac:dyDescent="0.3">
      <c r="B11" s="35">
        <v>8</v>
      </c>
      <c r="C11" s="35">
        <f t="shared" si="0"/>
        <v>10</v>
      </c>
      <c r="D11" s="35">
        <f t="shared" si="2"/>
        <v>15</v>
      </c>
      <c r="E11" s="35">
        <f t="shared" si="3"/>
        <v>0.66666666666666663</v>
      </c>
      <c r="F11" s="35">
        <f t="shared" si="4"/>
        <v>3.9018442310623368E-2</v>
      </c>
      <c r="G11" s="35">
        <f t="shared" si="1"/>
        <v>1.3006147436874461E-2</v>
      </c>
      <c r="H11" s="35">
        <v>7</v>
      </c>
      <c r="J11" s="35" t="s">
        <v>83</v>
      </c>
      <c r="K11" s="35">
        <f>K9-K10</f>
        <v>3.9999999999999964</v>
      </c>
    </row>
    <row r="12" spans="2:12" x14ac:dyDescent="0.3">
      <c r="B12" s="35">
        <v>9</v>
      </c>
      <c r="C12" s="35">
        <f t="shared" si="0"/>
        <v>10</v>
      </c>
      <c r="D12" s="35">
        <f t="shared" si="2"/>
        <v>15</v>
      </c>
      <c r="E12" s="35">
        <f t="shared" si="3"/>
        <v>0.66666666666666663</v>
      </c>
      <c r="F12" s="35">
        <f t="shared" si="4"/>
        <v>2.6012294873748912E-2</v>
      </c>
      <c r="G12" s="35">
        <f t="shared" si="1"/>
        <v>8.670764957916308E-3</v>
      </c>
      <c r="H12" s="35">
        <v>8</v>
      </c>
    </row>
    <row r="13" spans="2:12" x14ac:dyDescent="0.3">
      <c r="B13" s="35">
        <v>10</v>
      </c>
      <c r="C13" s="35">
        <f t="shared" si="0"/>
        <v>10</v>
      </c>
      <c r="D13" s="35">
        <f t="shared" si="2"/>
        <v>15</v>
      </c>
      <c r="E13" s="35">
        <f t="shared" si="3"/>
        <v>0.66666666666666663</v>
      </c>
      <c r="F13" s="35">
        <f t="shared" si="4"/>
        <v>1.7341529915832606E-2</v>
      </c>
      <c r="G13" s="35">
        <f t="shared" si="1"/>
        <v>5.7805099719442045E-3</v>
      </c>
      <c r="H13" s="35">
        <v>9</v>
      </c>
    </row>
    <row r="14" spans="2:12" x14ac:dyDescent="0.3">
      <c r="B14" s="35">
        <v>11</v>
      </c>
      <c r="C14" s="35">
        <f t="shared" si="0"/>
        <v>10</v>
      </c>
      <c r="D14" s="35">
        <f t="shared" si="2"/>
        <v>15</v>
      </c>
      <c r="E14" s="35">
        <f t="shared" si="3"/>
        <v>0.66666666666666663</v>
      </c>
      <c r="F14" s="35">
        <f t="shared" si="4"/>
        <v>1.1561019943888404E-2</v>
      </c>
      <c r="G14" s="35">
        <f t="shared" si="1"/>
        <v>3.8536733146294698E-3</v>
      </c>
      <c r="H14" s="35">
        <v>10</v>
      </c>
    </row>
    <row r="15" spans="2:12" x14ac:dyDescent="0.3">
      <c r="B15" s="35">
        <v>12</v>
      </c>
      <c r="C15" s="35">
        <f t="shared" si="0"/>
        <v>10</v>
      </c>
      <c r="D15" s="35">
        <f t="shared" si="2"/>
        <v>15</v>
      </c>
      <c r="E15" s="35">
        <f t="shared" si="3"/>
        <v>0.66666666666666663</v>
      </c>
      <c r="F15" s="35">
        <f t="shared" si="4"/>
        <v>7.7073466292589352E-3</v>
      </c>
      <c r="G15" s="35">
        <f t="shared" si="1"/>
        <v>2.5691155430863128E-3</v>
      </c>
      <c r="H15" s="35">
        <v>11</v>
      </c>
    </row>
    <row r="16" spans="2:12" x14ac:dyDescent="0.3">
      <c r="B16" s="35">
        <v>13</v>
      </c>
      <c r="C16" s="35">
        <f t="shared" si="0"/>
        <v>10</v>
      </c>
      <c r="D16" s="35">
        <f t="shared" si="2"/>
        <v>15</v>
      </c>
      <c r="E16" s="35">
        <f t="shared" si="3"/>
        <v>0.66666666666666663</v>
      </c>
      <c r="F16" s="35">
        <f t="shared" si="4"/>
        <v>5.1382310861726229E-3</v>
      </c>
      <c r="G16" s="35">
        <f t="shared" si="1"/>
        <v>1.7127436953908752E-3</v>
      </c>
      <c r="H16" s="35">
        <v>12</v>
      </c>
    </row>
    <row r="17" spans="2:8" x14ac:dyDescent="0.3">
      <c r="B17" s="35">
        <v>14</v>
      </c>
      <c r="C17" s="35">
        <f t="shared" si="0"/>
        <v>10</v>
      </c>
      <c r="D17" s="35">
        <f t="shared" si="2"/>
        <v>15</v>
      </c>
      <c r="E17" s="35">
        <f t="shared" si="3"/>
        <v>0.66666666666666663</v>
      </c>
      <c r="F17" s="35">
        <f t="shared" si="4"/>
        <v>3.4254873907817486E-3</v>
      </c>
      <c r="G17" s="35">
        <f t="shared" si="1"/>
        <v>1.1418291302605834E-3</v>
      </c>
      <c r="H17" s="35">
        <v>13</v>
      </c>
    </row>
    <row r="18" spans="2:8" x14ac:dyDescent="0.3">
      <c r="B18" s="35">
        <v>15</v>
      </c>
      <c r="C18" s="35">
        <f t="shared" si="0"/>
        <v>10</v>
      </c>
      <c r="D18" s="35">
        <f t="shared" si="2"/>
        <v>15</v>
      </c>
      <c r="E18" s="35">
        <f t="shared" si="3"/>
        <v>0.66666666666666663</v>
      </c>
      <c r="F18" s="35">
        <f t="shared" si="4"/>
        <v>2.2836582605211654E-3</v>
      </c>
      <c r="G18" s="35">
        <f t="shared" si="1"/>
        <v>7.6121942017372214E-4</v>
      </c>
      <c r="H18" s="35">
        <v>14</v>
      </c>
    </row>
    <row r="19" spans="2:8" x14ac:dyDescent="0.3">
      <c r="B19" s="35">
        <v>16</v>
      </c>
      <c r="C19" s="35">
        <f t="shared" si="0"/>
        <v>10</v>
      </c>
      <c r="D19" s="35">
        <f t="shared" si="2"/>
        <v>15</v>
      </c>
      <c r="E19" s="35">
        <f t="shared" si="3"/>
        <v>0.66666666666666663</v>
      </c>
      <c r="F19" s="35">
        <f t="shared" si="4"/>
        <v>1.5224388403474436E-3</v>
      </c>
      <c r="G19" s="35">
        <f t="shared" si="1"/>
        <v>5.0747961344914806E-4</v>
      </c>
      <c r="H19" s="35">
        <v>15</v>
      </c>
    </row>
    <row r="20" spans="2:8" x14ac:dyDescent="0.3">
      <c r="B20" s="35">
        <v>17</v>
      </c>
      <c r="C20" s="35">
        <f t="shared" si="0"/>
        <v>10</v>
      </c>
      <c r="D20" s="35">
        <f t="shared" si="2"/>
        <v>15</v>
      </c>
      <c r="E20" s="35">
        <f t="shared" si="3"/>
        <v>0.66666666666666663</v>
      </c>
      <c r="F20" s="35">
        <f t="shared" si="4"/>
        <v>1.0149592268982957E-3</v>
      </c>
      <c r="G20" s="35">
        <f t="shared" si="1"/>
        <v>3.3831974229943206E-4</v>
      </c>
      <c r="H20" s="35">
        <v>16</v>
      </c>
    </row>
    <row r="21" spans="2:8" x14ac:dyDescent="0.3">
      <c r="B21" s="35">
        <v>18</v>
      </c>
      <c r="C21" s="35">
        <f t="shared" si="0"/>
        <v>10</v>
      </c>
      <c r="D21" s="35">
        <f t="shared" si="2"/>
        <v>15</v>
      </c>
      <c r="E21" s="35">
        <f t="shared" si="3"/>
        <v>0.66666666666666663</v>
      </c>
      <c r="F21" s="35">
        <f t="shared" si="4"/>
        <v>6.7663948459886379E-4</v>
      </c>
      <c r="G21" s="35">
        <f t="shared" si="1"/>
        <v>2.2554649486628803E-4</v>
      </c>
      <c r="H21" s="35">
        <v>17</v>
      </c>
    </row>
    <row r="22" spans="2:8" x14ac:dyDescent="0.3">
      <c r="B22" s="35">
        <v>19</v>
      </c>
      <c r="C22" s="35">
        <f t="shared" si="0"/>
        <v>10</v>
      </c>
      <c r="D22" s="35">
        <f t="shared" si="2"/>
        <v>15</v>
      </c>
      <c r="E22" s="35">
        <f t="shared" si="3"/>
        <v>0.66666666666666663</v>
      </c>
      <c r="F22" s="35">
        <f t="shared" si="4"/>
        <v>4.5109298973257584E-4</v>
      </c>
      <c r="G22" s="35">
        <f t="shared" si="1"/>
        <v>1.5036432991085867E-4</v>
      </c>
      <c r="H22" s="35">
        <v>18</v>
      </c>
    </row>
    <row r="23" spans="2:8" x14ac:dyDescent="0.3">
      <c r="B23" s="35">
        <v>20</v>
      </c>
      <c r="C23" s="35">
        <f t="shared" si="0"/>
        <v>10</v>
      </c>
      <c r="D23" s="35">
        <f t="shared" si="2"/>
        <v>15</v>
      </c>
      <c r="E23" s="35">
        <f t="shared" si="3"/>
        <v>0.66666666666666663</v>
      </c>
      <c r="F23" s="35">
        <f t="shared" si="4"/>
        <v>3.0072865982171723E-4</v>
      </c>
      <c r="G23" s="35">
        <f t="shared" si="1"/>
        <v>1.0024288660723912E-4</v>
      </c>
      <c r="H23" s="35">
        <v>19</v>
      </c>
    </row>
    <row r="24" spans="2:8" x14ac:dyDescent="0.3">
      <c r="B24" s="35">
        <v>21</v>
      </c>
      <c r="C24" s="35">
        <f t="shared" si="0"/>
        <v>10</v>
      </c>
      <c r="D24" s="35">
        <f t="shared" si="2"/>
        <v>15</v>
      </c>
      <c r="E24" s="35">
        <f t="shared" si="3"/>
        <v>0.66666666666666663</v>
      </c>
      <c r="F24" s="35">
        <f t="shared" si="4"/>
        <v>2.0048577321447815E-4</v>
      </c>
      <c r="G24" s="35">
        <f t="shared" si="1"/>
        <v>6.6828591071492753E-5</v>
      </c>
      <c r="H24" s="35">
        <v>20</v>
      </c>
    </row>
    <row r="25" spans="2:8" x14ac:dyDescent="0.3">
      <c r="B25" s="35">
        <v>22</v>
      </c>
      <c r="C25" s="35">
        <f t="shared" si="0"/>
        <v>10</v>
      </c>
      <c r="D25" s="35">
        <f t="shared" si="2"/>
        <v>15</v>
      </c>
      <c r="E25" s="35">
        <f t="shared" si="3"/>
        <v>0.66666666666666663</v>
      </c>
      <c r="F25" s="35">
        <f t="shared" si="4"/>
        <v>1.3365718214298543E-4</v>
      </c>
      <c r="G25" s="35">
        <f t="shared" si="1"/>
        <v>4.4552394047661826E-5</v>
      </c>
      <c r="H25" s="35">
        <v>21</v>
      </c>
    </row>
    <row r="26" spans="2:8" x14ac:dyDescent="0.3">
      <c r="B26" s="35">
        <v>23</v>
      </c>
      <c r="C26" s="35">
        <f t="shared" si="0"/>
        <v>10</v>
      </c>
      <c r="D26" s="35">
        <f t="shared" si="2"/>
        <v>15</v>
      </c>
      <c r="E26" s="35">
        <f t="shared" si="3"/>
        <v>0.66666666666666663</v>
      </c>
      <c r="F26" s="35">
        <f t="shared" si="4"/>
        <v>8.9104788095323612E-5</v>
      </c>
      <c r="G26" s="35">
        <f t="shared" si="1"/>
        <v>2.970159603177455E-5</v>
      </c>
      <c r="H26" s="35">
        <v>22</v>
      </c>
    </row>
    <row r="27" spans="2:8" x14ac:dyDescent="0.3">
      <c r="B27" s="35">
        <v>24</v>
      </c>
      <c r="C27" s="35">
        <f t="shared" si="0"/>
        <v>10</v>
      </c>
      <c r="D27" s="35">
        <f t="shared" si="2"/>
        <v>15</v>
      </c>
      <c r="E27" s="35">
        <f t="shared" si="3"/>
        <v>0.66666666666666663</v>
      </c>
      <c r="F27" s="35">
        <f t="shared" si="4"/>
        <v>5.9403192063549073E-5</v>
      </c>
      <c r="G27" s="35">
        <f t="shared" si="1"/>
        <v>1.9801064021183034E-5</v>
      </c>
      <c r="H27" s="35">
        <v>23</v>
      </c>
    </row>
    <row r="28" spans="2:8" x14ac:dyDescent="0.3">
      <c r="B28" s="35">
        <v>25</v>
      </c>
      <c r="C28" s="35">
        <f t="shared" si="0"/>
        <v>10</v>
      </c>
      <c r="D28" s="35">
        <f t="shared" si="2"/>
        <v>15</v>
      </c>
      <c r="E28" s="35">
        <f t="shared" si="3"/>
        <v>0.66666666666666663</v>
      </c>
      <c r="F28" s="35">
        <f t="shared" si="4"/>
        <v>3.9602128042366048E-5</v>
      </c>
      <c r="G28" s="35">
        <f t="shared" si="1"/>
        <v>1.3200709347455355E-5</v>
      </c>
      <c r="H28" s="35">
        <v>24</v>
      </c>
    </row>
    <row r="29" spans="2:8" x14ac:dyDescent="0.3">
      <c r="B29" s="35">
        <v>26</v>
      </c>
      <c r="C29" s="35">
        <f t="shared" si="0"/>
        <v>10</v>
      </c>
      <c r="D29" s="35">
        <f t="shared" si="2"/>
        <v>15</v>
      </c>
      <c r="E29" s="35">
        <f t="shared" si="3"/>
        <v>0.66666666666666663</v>
      </c>
      <c r="F29" s="35">
        <f t="shared" si="4"/>
        <v>2.6401418694910699E-5</v>
      </c>
      <c r="G29" s="35">
        <f t="shared" si="1"/>
        <v>8.8004728983035703E-6</v>
      </c>
      <c r="H29" s="35">
        <v>25</v>
      </c>
    </row>
    <row r="30" spans="2:8" x14ac:dyDescent="0.3">
      <c r="B30" s="35">
        <v>27</v>
      </c>
      <c r="C30" s="35">
        <f t="shared" si="0"/>
        <v>10</v>
      </c>
      <c r="D30" s="35">
        <f t="shared" si="2"/>
        <v>15</v>
      </c>
      <c r="E30" s="35">
        <f t="shared" si="3"/>
        <v>0.66666666666666663</v>
      </c>
      <c r="F30" s="35">
        <f t="shared" si="4"/>
        <v>1.760094579660713E-5</v>
      </c>
      <c r="G30" s="35">
        <f t="shared" si="1"/>
        <v>5.866981932202379E-6</v>
      </c>
      <c r="H30" s="35">
        <v>26</v>
      </c>
    </row>
    <row r="31" spans="2:8" x14ac:dyDescent="0.3">
      <c r="B31" s="35">
        <v>28</v>
      </c>
      <c r="C31" s="35">
        <f t="shared" si="0"/>
        <v>10</v>
      </c>
      <c r="D31" s="35">
        <f t="shared" si="2"/>
        <v>15</v>
      </c>
      <c r="E31" s="35">
        <f t="shared" si="3"/>
        <v>0.66666666666666663</v>
      </c>
      <c r="F31" s="35">
        <f t="shared" si="4"/>
        <v>1.1733963864404753E-5</v>
      </c>
      <c r="G31" s="35">
        <f t="shared" si="1"/>
        <v>3.9113212881349191E-6</v>
      </c>
      <c r="H31" s="35">
        <v>27</v>
      </c>
    </row>
    <row r="32" spans="2:8" x14ac:dyDescent="0.3">
      <c r="B32" s="35">
        <v>29</v>
      </c>
      <c r="C32" s="35">
        <f t="shared" si="0"/>
        <v>10</v>
      </c>
      <c r="D32" s="35">
        <f t="shared" si="2"/>
        <v>15</v>
      </c>
      <c r="E32" s="35">
        <f t="shared" si="3"/>
        <v>0.66666666666666663</v>
      </c>
      <c r="F32" s="35">
        <f t="shared" si="4"/>
        <v>7.8226425762698348E-6</v>
      </c>
      <c r="G32" s="35">
        <f t="shared" si="1"/>
        <v>2.6075475254232792E-6</v>
      </c>
      <c r="H32" s="35">
        <v>28</v>
      </c>
    </row>
    <row r="33" spans="2:8" x14ac:dyDescent="0.3">
      <c r="B33" s="35">
        <v>30</v>
      </c>
      <c r="C33" s="35">
        <f t="shared" si="0"/>
        <v>10</v>
      </c>
      <c r="D33" s="35">
        <f t="shared" si="2"/>
        <v>15</v>
      </c>
      <c r="E33" s="35">
        <f t="shared" si="3"/>
        <v>0.66666666666666663</v>
      </c>
      <c r="F33" s="35">
        <f t="shared" si="4"/>
        <v>5.215095050846556E-6</v>
      </c>
      <c r="G33" s="35">
        <f t="shared" si="1"/>
        <v>1.7383650169488528E-6</v>
      </c>
      <c r="H33" s="35">
        <v>29</v>
      </c>
    </row>
    <row r="34" spans="2:8" x14ac:dyDescent="0.3">
      <c r="B34" s="35">
        <v>31</v>
      </c>
      <c r="C34" s="35">
        <f t="shared" si="0"/>
        <v>10</v>
      </c>
      <c r="D34" s="35">
        <f t="shared" si="2"/>
        <v>15</v>
      </c>
      <c r="E34" s="35">
        <f t="shared" si="3"/>
        <v>0.66666666666666663</v>
      </c>
      <c r="F34" s="35">
        <f t="shared" si="4"/>
        <v>3.4767300338977038E-6</v>
      </c>
      <c r="G34" s="35">
        <f t="shared" si="1"/>
        <v>1.1589100112992352E-6</v>
      </c>
      <c r="H34" s="35">
        <v>30</v>
      </c>
    </row>
    <row r="35" spans="2:8" x14ac:dyDescent="0.3">
      <c r="B35" s="35">
        <v>32</v>
      </c>
      <c r="C35" s="35">
        <f t="shared" si="0"/>
        <v>10</v>
      </c>
      <c r="D35" s="35">
        <f t="shared" si="2"/>
        <v>15</v>
      </c>
      <c r="E35" s="35">
        <f t="shared" si="3"/>
        <v>0.66666666666666663</v>
      </c>
      <c r="F35" s="35">
        <f t="shared" si="4"/>
        <v>2.3178200225984691E-6</v>
      </c>
      <c r="G35" s="35">
        <f t="shared" si="1"/>
        <v>7.7260667419949001E-7</v>
      </c>
      <c r="H35" s="35">
        <v>31</v>
      </c>
    </row>
    <row r="36" spans="2:8" x14ac:dyDescent="0.3">
      <c r="B36" s="35">
        <v>33</v>
      </c>
      <c r="C36" s="35">
        <f t="shared" si="0"/>
        <v>10</v>
      </c>
      <c r="D36" s="35">
        <f t="shared" si="2"/>
        <v>15</v>
      </c>
      <c r="E36" s="35">
        <f t="shared" si="3"/>
        <v>0.66666666666666663</v>
      </c>
      <c r="F36" s="35">
        <f t="shared" si="4"/>
        <v>1.5452133483989794E-6</v>
      </c>
      <c r="G36" s="35">
        <f t="shared" si="1"/>
        <v>5.1507111613299338E-7</v>
      </c>
      <c r="H36" s="35">
        <v>32</v>
      </c>
    </row>
    <row r="37" spans="2:8" x14ac:dyDescent="0.3">
      <c r="B37" s="35">
        <v>34</v>
      </c>
      <c r="C37" s="35">
        <f t="shared" si="0"/>
        <v>10</v>
      </c>
      <c r="D37" s="35">
        <f t="shared" si="2"/>
        <v>15</v>
      </c>
      <c r="E37" s="35">
        <f t="shared" si="3"/>
        <v>0.66666666666666663</v>
      </c>
      <c r="F37" s="35">
        <f t="shared" si="4"/>
        <v>1.0301422322659861E-6</v>
      </c>
      <c r="G37" s="35">
        <f t="shared" si="1"/>
        <v>3.4338074408866221E-7</v>
      </c>
      <c r="H37" s="35">
        <v>33</v>
      </c>
    </row>
    <row r="38" spans="2:8" x14ac:dyDescent="0.3">
      <c r="B38" s="35">
        <v>35</v>
      </c>
      <c r="C38" s="35">
        <f t="shared" si="0"/>
        <v>10</v>
      </c>
      <c r="D38" s="35">
        <f t="shared" si="2"/>
        <v>15</v>
      </c>
      <c r="E38" s="35">
        <f t="shared" si="3"/>
        <v>0.66666666666666663</v>
      </c>
      <c r="F38" s="35">
        <f t="shared" si="4"/>
        <v>6.8676148817732401E-7</v>
      </c>
      <c r="G38" s="35">
        <f t="shared" si="1"/>
        <v>2.2892049605910812E-7</v>
      </c>
      <c r="H38" s="35">
        <v>34</v>
      </c>
    </row>
    <row r="39" spans="2:8" x14ac:dyDescent="0.3">
      <c r="B39" s="35">
        <v>36</v>
      </c>
      <c r="C39" s="35">
        <f t="shared" si="0"/>
        <v>10</v>
      </c>
      <c r="D39" s="35">
        <f t="shared" si="2"/>
        <v>15</v>
      </c>
      <c r="E39" s="35">
        <f t="shared" si="3"/>
        <v>0.66666666666666663</v>
      </c>
      <c r="F39" s="35">
        <f t="shared" si="4"/>
        <v>4.5784099211821597E-7</v>
      </c>
      <c r="G39" s="35">
        <f t="shared" si="1"/>
        <v>1.5261366403940539E-7</v>
      </c>
      <c r="H39" s="35">
        <v>35</v>
      </c>
    </row>
    <row r="40" spans="2:8" x14ac:dyDescent="0.3">
      <c r="B40" s="35">
        <v>37</v>
      </c>
      <c r="C40" s="35">
        <f t="shared" si="0"/>
        <v>10</v>
      </c>
      <c r="D40" s="35">
        <f t="shared" si="2"/>
        <v>15</v>
      </c>
      <c r="E40" s="35">
        <f t="shared" si="3"/>
        <v>0.66666666666666663</v>
      </c>
      <c r="F40" s="35">
        <f t="shared" si="4"/>
        <v>3.0522732807881063E-7</v>
      </c>
      <c r="G40" s="35">
        <f t="shared" si="1"/>
        <v>1.0174244269293692E-7</v>
      </c>
      <c r="H40" s="35">
        <v>36</v>
      </c>
    </row>
    <row r="41" spans="2:8" x14ac:dyDescent="0.3">
      <c r="B41" s="35">
        <v>38</v>
      </c>
      <c r="C41" s="35">
        <f t="shared" si="0"/>
        <v>10</v>
      </c>
      <c r="D41" s="35">
        <f t="shared" si="2"/>
        <v>15</v>
      </c>
      <c r="E41" s="35">
        <f t="shared" si="3"/>
        <v>0.66666666666666663</v>
      </c>
      <c r="F41" s="35">
        <f t="shared" si="4"/>
        <v>2.0348488538587375E-7</v>
      </c>
      <c r="G41" s="35">
        <f t="shared" si="1"/>
        <v>6.7828295128624615E-8</v>
      </c>
      <c r="H41" s="35">
        <v>37</v>
      </c>
    </row>
    <row r="42" spans="2:8" x14ac:dyDescent="0.3">
      <c r="B42" s="35">
        <v>39</v>
      </c>
      <c r="C42" s="35">
        <f t="shared" si="0"/>
        <v>10</v>
      </c>
      <c r="D42" s="35">
        <f t="shared" si="2"/>
        <v>15</v>
      </c>
      <c r="E42" s="35">
        <f t="shared" si="3"/>
        <v>0.66666666666666663</v>
      </c>
      <c r="F42" s="35">
        <f t="shared" si="4"/>
        <v>1.3565659025724915E-7</v>
      </c>
      <c r="G42" s="35">
        <f t="shared" si="1"/>
        <v>4.5218863419083072E-8</v>
      </c>
      <c r="H42" s="35">
        <v>38</v>
      </c>
    </row>
    <row r="43" spans="2:8" x14ac:dyDescent="0.3">
      <c r="B43" s="35">
        <v>40</v>
      </c>
      <c r="C43" s="35">
        <f t="shared" si="0"/>
        <v>10</v>
      </c>
      <c r="D43" s="35">
        <f t="shared" si="2"/>
        <v>15</v>
      </c>
      <c r="E43" s="35">
        <f t="shared" si="3"/>
        <v>0.66666666666666663</v>
      </c>
      <c r="F43" s="35">
        <f t="shared" si="4"/>
        <v>9.0437726838166091E-8</v>
      </c>
      <c r="G43" s="35">
        <f t="shared" si="1"/>
        <v>3.0145908946055375E-8</v>
      </c>
      <c r="H43" s="35">
        <v>39</v>
      </c>
    </row>
    <row r="44" spans="2:8" x14ac:dyDescent="0.3">
      <c r="B44" s="35">
        <v>41</v>
      </c>
      <c r="C44" s="35">
        <f t="shared" si="0"/>
        <v>10</v>
      </c>
      <c r="D44" s="35">
        <f t="shared" si="2"/>
        <v>15</v>
      </c>
      <c r="E44" s="35">
        <f t="shared" si="3"/>
        <v>0.66666666666666663</v>
      </c>
      <c r="F44" s="35">
        <f t="shared" si="4"/>
        <v>6.0291817892110723E-8</v>
      </c>
      <c r="G44" s="35">
        <f t="shared" si="1"/>
        <v>2.0097272630703583E-8</v>
      </c>
      <c r="H44" s="35">
        <v>40</v>
      </c>
    </row>
    <row r="45" spans="2:8" x14ac:dyDescent="0.3">
      <c r="B45" s="35">
        <v>42</v>
      </c>
      <c r="C45" s="35">
        <f t="shared" si="0"/>
        <v>10</v>
      </c>
      <c r="D45" s="35">
        <f t="shared" si="2"/>
        <v>15</v>
      </c>
      <c r="E45" s="35">
        <f t="shared" si="3"/>
        <v>0.66666666666666663</v>
      </c>
      <c r="F45" s="35">
        <f t="shared" si="4"/>
        <v>4.0194545261407147E-8</v>
      </c>
      <c r="G45" s="35">
        <f t="shared" si="1"/>
        <v>1.3398181753802388E-8</v>
      </c>
      <c r="H45" s="35">
        <v>41</v>
      </c>
    </row>
    <row r="46" spans="2:8" x14ac:dyDescent="0.3">
      <c r="B46" s="35">
        <v>43</v>
      </c>
      <c r="C46" s="35">
        <f t="shared" si="0"/>
        <v>10</v>
      </c>
      <c r="D46" s="35">
        <f t="shared" si="2"/>
        <v>15</v>
      </c>
      <c r="E46" s="35">
        <f t="shared" si="3"/>
        <v>0.66666666666666663</v>
      </c>
      <c r="F46" s="35">
        <f t="shared" si="4"/>
        <v>2.6796363507604763E-8</v>
      </c>
      <c r="G46" s="35">
        <f t="shared" si="1"/>
        <v>8.9321211692015916E-9</v>
      </c>
      <c r="H46" s="35">
        <v>42</v>
      </c>
    </row>
    <row r="47" spans="2:8" x14ac:dyDescent="0.3">
      <c r="B47" s="35">
        <v>44</v>
      </c>
      <c r="C47" s="35">
        <f t="shared" si="0"/>
        <v>10</v>
      </c>
      <c r="D47" s="35">
        <f t="shared" si="2"/>
        <v>15</v>
      </c>
      <c r="E47" s="35">
        <f t="shared" si="3"/>
        <v>0.66666666666666663</v>
      </c>
      <c r="F47" s="35">
        <f t="shared" si="4"/>
        <v>1.7864242338403173E-8</v>
      </c>
      <c r="G47" s="35">
        <f t="shared" si="1"/>
        <v>5.9547474461343939E-9</v>
      </c>
      <c r="H47" s="35">
        <v>43</v>
      </c>
    </row>
    <row r="48" spans="2:8" x14ac:dyDescent="0.3">
      <c r="B48" s="35">
        <v>45</v>
      </c>
      <c r="C48" s="35">
        <f t="shared" si="0"/>
        <v>10</v>
      </c>
      <c r="D48" s="35">
        <f t="shared" si="2"/>
        <v>15</v>
      </c>
      <c r="E48" s="35">
        <f t="shared" si="3"/>
        <v>0.66666666666666663</v>
      </c>
      <c r="F48" s="35">
        <f t="shared" si="4"/>
        <v>1.1909494892268781E-8</v>
      </c>
      <c r="G48" s="35">
        <f t="shared" si="1"/>
        <v>3.969831630756262E-9</v>
      </c>
      <c r="H48" s="35">
        <v>44</v>
      </c>
    </row>
    <row r="49" spans="2:8" x14ac:dyDescent="0.3">
      <c r="B49" s="35">
        <v>46</v>
      </c>
      <c r="C49" s="35">
        <f t="shared" si="0"/>
        <v>10</v>
      </c>
      <c r="D49" s="35">
        <f t="shared" si="2"/>
        <v>15</v>
      </c>
      <c r="E49" s="35">
        <f t="shared" si="3"/>
        <v>0.66666666666666663</v>
      </c>
      <c r="F49" s="35">
        <f t="shared" si="4"/>
        <v>7.9396632615125207E-9</v>
      </c>
      <c r="G49" s="35">
        <f t="shared" si="1"/>
        <v>2.6465544205041748E-9</v>
      </c>
      <c r="H49" s="35">
        <v>45</v>
      </c>
    </row>
    <row r="50" spans="2:8" x14ac:dyDescent="0.3">
      <c r="B50" s="35">
        <v>47</v>
      </c>
      <c r="C50" s="35">
        <f t="shared" si="0"/>
        <v>10</v>
      </c>
      <c r="D50" s="35">
        <f t="shared" si="2"/>
        <v>15</v>
      </c>
      <c r="E50" s="35">
        <f t="shared" si="3"/>
        <v>0.66666666666666663</v>
      </c>
      <c r="F50" s="35">
        <f t="shared" si="4"/>
        <v>5.2931088410083472E-9</v>
      </c>
      <c r="G50" s="35">
        <f t="shared" si="1"/>
        <v>1.7643696136694498E-9</v>
      </c>
      <c r="H50" s="35">
        <v>46</v>
      </c>
    </row>
    <row r="51" spans="2:8" x14ac:dyDescent="0.3">
      <c r="B51" s="35">
        <v>48</v>
      </c>
      <c r="C51" s="35">
        <f t="shared" si="0"/>
        <v>10</v>
      </c>
      <c r="D51" s="35">
        <f t="shared" si="2"/>
        <v>15</v>
      </c>
      <c r="E51" s="35">
        <f t="shared" si="3"/>
        <v>0.66666666666666663</v>
      </c>
      <c r="F51" s="35">
        <f t="shared" si="4"/>
        <v>3.528739227338898E-9</v>
      </c>
      <c r="G51" s="35">
        <f t="shared" si="1"/>
        <v>1.1762464091129665E-9</v>
      </c>
      <c r="H51" s="35">
        <v>47</v>
      </c>
    </row>
    <row r="52" spans="2:8" x14ac:dyDescent="0.3">
      <c r="B52" s="35">
        <v>49</v>
      </c>
      <c r="C52" s="35">
        <f t="shared" si="0"/>
        <v>10</v>
      </c>
      <c r="D52" s="35">
        <f t="shared" si="2"/>
        <v>15</v>
      </c>
      <c r="E52" s="35">
        <f t="shared" si="3"/>
        <v>0.66666666666666663</v>
      </c>
      <c r="F52" s="35">
        <f t="shared" si="4"/>
        <v>2.3524928182259318E-9</v>
      </c>
      <c r="G52" s="35">
        <f t="shared" si="1"/>
        <v>7.8416427274197759E-10</v>
      </c>
      <c r="H52" s="35">
        <v>48</v>
      </c>
    </row>
    <row r="53" spans="2:8" x14ac:dyDescent="0.3">
      <c r="B53" s="35">
        <v>50</v>
      </c>
      <c r="C53" s="35">
        <f t="shared" si="0"/>
        <v>10</v>
      </c>
      <c r="D53" s="35">
        <f t="shared" si="2"/>
        <v>15</v>
      </c>
      <c r="E53" s="35">
        <f t="shared" si="3"/>
        <v>0.66666666666666663</v>
      </c>
      <c r="F53" s="35">
        <f t="shared" si="4"/>
        <v>1.5683285454839546E-9</v>
      </c>
      <c r="G53" s="35">
        <f t="shared" si="1"/>
        <v>5.2277618182798506E-10</v>
      </c>
      <c r="H53" s="35">
        <v>49</v>
      </c>
    </row>
    <row r="54" spans="2:8" x14ac:dyDescent="0.3">
      <c r="B54" s="35">
        <v>51</v>
      </c>
      <c r="C54" s="35">
        <f t="shared" si="0"/>
        <v>10</v>
      </c>
      <c r="D54" s="35">
        <f t="shared" si="2"/>
        <v>15</v>
      </c>
      <c r="E54" s="35">
        <f t="shared" si="3"/>
        <v>0.66666666666666663</v>
      </c>
      <c r="F54" s="35">
        <f t="shared" si="4"/>
        <v>1.0455523636559697E-9</v>
      </c>
      <c r="G54" s="35">
        <f t="shared" si="1"/>
        <v>3.4851745455199008E-10</v>
      </c>
      <c r="H54" s="35">
        <v>50</v>
      </c>
    </row>
    <row r="55" spans="2:8" x14ac:dyDescent="0.3">
      <c r="B55" s="35">
        <v>52</v>
      </c>
      <c r="C55" s="35">
        <f t="shared" si="0"/>
        <v>10</v>
      </c>
      <c r="D55" s="35">
        <f t="shared" si="2"/>
        <v>15</v>
      </c>
      <c r="E55" s="35">
        <f t="shared" si="3"/>
        <v>0.66666666666666663</v>
      </c>
      <c r="F55" s="35">
        <f t="shared" si="4"/>
        <v>6.9703490910397974E-10</v>
      </c>
      <c r="G55" s="35">
        <f t="shared" si="1"/>
        <v>2.3234496970132667E-10</v>
      </c>
      <c r="H55" s="35">
        <v>51</v>
      </c>
    </row>
    <row r="56" spans="2:8" x14ac:dyDescent="0.3">
      <c r="B56" s="35">
        <v>53</v>
      </c>
      <c r="C56" s="35">
        <f t="shared" si="0"/>
        <v>10</v>
      </c>
      <c r="D56" s="35">
        <f t="shared" si="2"/>
        <v>15</v>
      </c>
      <c r="E56" s="35">
        <f t="shared" si="3"/>
        <v>0.66666666666666663</v>
      </c>
      <c r="F56" s="35">
        <f t="shared" si="4"/>
        <v>4.6468993940265314E-10</v>
      </c>
      <c r="G56" s="35">
        <f t="shared" si="1"/>
        <v>1.5489664646755112E-10</v>
      </c>
      <c r="H56" s="35">
        <v>52</v>
      </c>
    </row>
    <row r="57" spans="2:8" x14ac:dyDescent="0.3">
      <c r="B57" s="35">
        <v>54</v>
      </c>
      <c r="C57" s="35">
        <f t="shared" si="0"/>
        <v>10</v>
      </c>
      <c r="D57" s="35">
        <f t="shared" si="2"/>
        <v>15</v>
      </c>
      <c r="E57" s="35">
        <f t="shared" si="3"/>
        <v>0.66666666666666663</v>
      </c>
      <c r="F57" s="35">
        <f t="shared" si="4"/>
        <v>3.0979329293510208E-10</v>
      </c>
      <c r="G57" s="35">
        <f t="shared" si="1"/>
        <v>1.0326443097836741E-10</v>
      </c>
      <c r="H57" s="35">
        <v>53</v>
      </c>
    </row>
    <row r="58" spans="2:8" x14ac:dyDescent="0.3">
      <c r="B58" s="35">
        <v>55</v>
      </c>
      <c r="C58" s="35">
        <f t="shared" si="0"/>
        <v>10</v>
      </c>
      <c r="D58" s="35">
        <f t="shared" si="2"/>
        <v>15</v>
      </c>
      <c r="E58" s="35">
        <f t="shared" si="3"/>
        <v>0.66666666666666663</v>
      </c>
      <c r="F58" s="35">
        <f t="shared" si="4"/>
        <v>2.0652886195673472E-10</v>
      </c>
      <c r="G58" s="35">
        <f t="shared" si="1"/>
        <v>6.8842953985578265E-11</v>
      </c>
      <c r="H58" s="35">
        <v>54</v>
      </c>
    </row>
    <row r="59" spans="2:8" x14ac:dyDescent="0.3">
      <c r="B59" s="35">
        <v>56</v>
      </c>
      <c r="C59" s="35">
        <f t="shared" si="0"/>
        <v>10</v>
      </c>
      <c r="D59" s="35">
        <f t="shared" si="2"/>
        <v>15</v>
      </c>
      <c r="E59" s="35">
        <f t="shared" si="3"/>
        <v>0.66666666666666663</v>
      </c>
      <c r="F59" s="35">
        <f t="shared" si="4"/>
        <v>1.3768590797115648E-10</v>
      </c>
      <c r="G59" s="35">
        <f t="shared" si="1"/>
        <v>4.5895302657052179E-11</v>
      </c>
      <c r="H59" s="35">
        <v>55</v>
      </c>
    </row>
    <row r="60" spans="2:8" x14ac:dyDescent="0.3">
      <c r="B60" s="35">
        <v>57</v>
      </c>
      <c r="C60" s="35">
        <f t="shared" si="0"/>
        <v>10</v>
      </c>
      <c r="D60" s="35">
        <f t="shared" si="2"/>
        <v>15</v>
      </c>
      <c r="E60" s="35">
        <f t="shared" si="3"/>
        <v>0.66666666666666663</v>
      </c>
      <c r="F60" s="35">
        <f t="shared" si="4"/>
        <v>9.1790605314104319E-11</v>
      </c>
      <c r="G60" s="35">
        <f t="shared" si="1"/>
        <v>3.0596868438034784E-11</v>
      </c>
      <c r="H60" s="35">
        <v>56</v>
      </c>
    </row>
    <row r="61" spans="2:8" x14ac:dyDescent="0.3">
      <c r="B61" s="35">
        <v>58</v>
      </c>
      <c r="C61" s="35">
        <f t="shared" si="0"/>
        <v>10</v>
      </c>
      <c r="D61" s="35">
        <f t="shared" si="2"/>
        <v>15</v>
      </c>
      <c r="E61" s="35">
        <f t="shared" si="3"/>
        <v>0.66666666666666663</v>
      </c>
      <c r="F61" s="35">
        <f t="shared" si="4"/>
        <v>6.1193736876069542E-11</v>
      </c>
      <c r="G61" s="35">
        <f t="shared" si="1"/>
        <v>2.0397912292023189E-11</v>
      </c>
      <c r="H61" s="35">
        <v>57</v>
      </c>
    </row>
    <row r="62" spans="2:8" x14ac:dyDescent="0.3">
      <c r="B62" s="35">
        <v>59</v>
      </c>
      <c r="C62" s="35">
        <f t="shared" si="0"/>
        <v>10</v>
      </c>
      <c r="D62" s="35">
        <f t="shared" si="2"/>
        <v>15</v>
      </c>
      <c r="E62" s="35">
        <f t="shared" si="3"/>
        <v>0.66666666666666663</v>
      </c>
      <c r="F62" s="35">
        <f t="shared" si="4"/>
        <v>4.0795824584046359E-11</v>
      </c>
      <c r="G62" s="35">
        <f t="shared" si="1"/>
        <v>1.3598608194682125E-11</v>
      </c>
      <c r="H62" s="35">
        <v>58</v>
      </c>
    </row>
    <row r="63" spans="2:8" x14ac:dyDescent="0.3">
      <c r="B63" s="35">
        <v>60</v>
      </c>
      <c r="C63" s="35">
        <f t="shared" si="0"/>
        <v>10</v>
      </c>
      <c r="D63" s="35">
        <f t="shared" si="2"/>
        <v>15</v>
      </c>
      <c r="E63" s="35">
        <f t="shared" si="3"/>
        <v>0.66666666666666663</v>
      </c>
      <c r="F63" s="35">
        <f t="shared" si="4"/>
        <v>2.7197216389364237E-11</v>
      </c>
      <c r="G63" s="35">
        <f t="shared" si="1"/>
        <v>9.0657387964547489E-12</v>
      </c>
      <c r="H63" s="35">
        <v>59</v>
      </c>
    </row>
    <row r="64" spans="2:8" x14ac:dyDescent="0.3">
      <c r="B64" s="35">
        <v>61</v>
      </c>
      <c r="C64" s="35">
        <f t="shared" si="0"/>
        <v>10</v>
      </c>
      <c r="D64" s="35">
        <f t="shared" si="2"/>
        <v>15</v>
      </c>
      <c r="E64" s="35">
        <f t="shared" si="3"/>
        <v>0.66666666666666663</v>
      </c>
      <c r="F64" s="35">
        <f t="shared" si="4"/>
        <v>1.8131477592909491E-11</v>
      </c>
      <c r="G64" s="35">
        <f t="shared" si="1"/>
        <v>6.0438258643031662E-12</v>
      </c>
      <c r="H64" s="35">
        <v>60</v>
      </c>
    </row>
    <row r="65" spans="2:8" x14ac:dyDescent="0.3">
      <c r="B65" s="35">
        <v>62</v>
      </c>
      <c r="C65" s="35">
        <f t="shared" si="0"/>
        <v>10</v>
      </c>
      <c r="D65" s="35">
        <f t="shared" si="2"/>
        <v>15</v>
      </c>
      <c r="E65" s="35">
        <f t="shared" si="3"/>
        <v>0.66666666666666663</v>
      </c>
      <c r="F65" s="35">
        <f t="shared" si="4"/>
        <v>1.2087651728606328E-11</v>
      </c>
      <c r="G65" s="35">
        <f t="shared" si="1"/>
        <v>4.0292172428687775E-12</v>
      </c>
      <c r="H65" s="35">
        <v>61</v>
      </c>
    </row>
    <row r="66" spans="2:8" x14ac:dyDescent="0.3">
      <c r="B66" s="35">
        <v>63</v>
      </c>
      <c r="C66" s="35">
        <f t="shared" si="0"/>
        <v>10</v>
      </c>
      <c r="D66" s="35">
        <f t="shared" si="2"/>
        <v>15</v>
      </c>
      <c r="E66" s="35">
        <f t="shared" si="3"/>
        <v>0.66666666666666663</v>
      </c>
      <c r="F66" s="35">
        <f t="shared" si="4"/>
        <v>8.0584344857375517E-12</v>
      </c>
      <c r="G66" s="35">
        <f t="shared" si="1"/>
        <v>2.6861448285791851E-12</v>
      </c>
      <c r="H66" s="35">
        <v>62</v>
      </c>
    </row>
    <row r="67" spans="2:8" x14ac:dyDescent="0.3">
      <c r="B67" s="35">
        <v>64</v>
      </c>
      <c r="C67" s="35">
        <f t="shared" si="0"/>
        <v>10</v>
      </c>
      <c r="D67" s="35">
        <f t="shared" si="2"/>
        <v>15</v>
      </c>
      <c r="E67" s="35">
        <f t="shared" si="3"/>
        <v>0.66666666666666663</v>
      </c>
      <c r="F67" s="35">
        <f t="shared" si="4"/>
        <v>5.3722896571583678E-12</v>
      </c>
      <c r="G67" s="35">
        <f t="shared" si="1"/>
        <v>1.7907632190527901E-12</v>
      </c>
      <c r="H67" s="35">
        <v>63</v>
      </c>
    </row>
    <row r="68" spans="2:8" x14ac:dyDescent="0.3">
      <c r="B68" s="35">
        <v>65</v>
      </c>
      <c r="C68" s="35">
        <f t="shared" ref="C68:C131" si="5">$D$1</f>
        <v>10</v>
      </c>
      <c r="D68" s="35">
        <f t="shared" si="2"/>
        <v>15</v>
      </c>
      <c r="E68" s="35">
        <f t="shared" si="3"/>
        <v>0.66666666666666663</v>
      </c>
      <c r="F68" s="35">
        <f t="shared" si="4"/>
        <v>3.5815264381055786E-12</v>
      </c>
      <c r="G68" s="35">
        <f t="shared" ref="G68:G131" si="6">F68/$F$154</f>
        <v>1.1938421460351934E-12</v>
      </c>
      <c r="H68" s="35">
        <v>64</v>
      </c>
    </row>
    <row r="69" spans="2:8" x14ac:dyDescent="0.3">
      <c r="B69" s="35">
        <v>66</v>
      </c>
      <c r="C69" s="35">
        <f t="shared" si="5"/>
        <v>10</v>
      </c>
      <c r="D69" s="35">
        <f t="shared" ref="D69:D132" si="7">$F$1*1</f>
        <v>15</v>
      </c>
      <c r="E69" s="35">
        <f t="shared" ref="E69:E132" si="8">C68/D69</f>
        <v>0.66666666666666663</v>
      </c>
      <c r="F69" s="35">
        <f t="shared" ref="F69:F132" si="9">E69*F68</f>
        <v>2.3876842920703856E-12</v>
      </c>
      <c r="G69" s="35">
        <f t="shared" si="6"/>
        <v>7.9589476402346219E-13</v>
      </c>
      <c r="H69" s="35">
        <v>65</v>
      </c>
    </row>
    <row r="70" spans="2:8" x14ac:dyDescent="0.3">
      <c r="B70" s="35">
        <v>67</v>
      </c>
      <c r="C70" s="35">
        <f t="shared" si="5"/>
        <v>10</v>
      </c>
      <c r="D70" s="35">
        <f t="shared" si="7"/>
        <v>15</v>
      </c>
      <c r="E70" s="35">
        <f t="shared" si="8"/>
        <v>0.66666666666666663</v>
      </c>
      <c r="F70" s="35">
        <f t="shared" si="9"/>
        <v>1.5917895280469236E-12</v>
      </c>
      <c r="G70" s="35">
        <f t="shared" si="6"/>
        <v>5.3059650934897479E-13</v>
      </c>
      <c r="H70" s="35">
        <v>66</v>
      </c>
    </row>
    <row r="71" spans="2:8" x14ac:dyDescent="0.3">
      <c r="B71" s="35">
        <v>68</v>
      </c>
      <c r="C71" s="35">
        <f t="shared" si="5"/>
        <v>10</v>
      </c>
      <c r="D71" s="35">
        <f t="shared" si="7"/>
        <v>15</v>
      </c>
      <c r="E71" s="35">
        <f t="shared" si="8"/>
        <v>0.66666666666666663</v>
      </c>
      <c r="F71" s="35">
        <f t="shared" si="9"/>
        <v>1.061193018697949E-12</v>
      </c>
      <c r="G71" s="35">
        <f t="shared" si="6"/>
        <v>3.5373100623264983E-13</v>
      </c>
      <c r="H71" s="35">
        <v>67</v>
      </c>
    </row>
    <row r="72" spans="2:8" x14ac:dyDescent="0.3">
      <c r="B72" s="35">
        <v>69</v>
      </c>
      <c r="C72" s="35">
        <f t="shared" si="5"/>
        <v>10</v>
      </c>
      <c r="D72" s="35">
        <f t="shared" si="7"/>
        <v>15</v>
      </c>
      <c r="E72" s="35">
        <f t="shared" si="8"/>
        <v>0.66666666666666663</v>
      </c>
      <c r="F72" s="35">
        <f t="shared" si="9"/>
        <v>7.0746201246529926E-13</v>
      </c>
      <c r="G72" s="35">
        <f t="shared" si="6"/>
        <v>2.3582067082176652E-13</v>
      </c>
      <c r="H72" s="35">
        <v>68</v>
      </c>
    </row>
    <row r="73" spans="2:8" x14ac:dyDescent="0.3">
      <c r="B73" s="35">
        <v>70</v>
      </c>
      <c r="C73" s="35">
        <f t="shared" si="5"/>
        <v>10</v>
      </c>
      <c r="D73" s="35">
        <f t="shared" si="7"/>
        <v>15</v>
      </c>
      <c r="E73" s="35">
        <f t="shared" si="8"/>
        <v>0.66666666666666663</v>
      </c>
      <c r="F73" s="35">
        <f t="shared" si="9"/>
        <v>4.7164134164353284E-13</v>
      </c>
      <c r="G73" s="35">
        <f t="shared" si="6"/>
        <v>1.5721378054784435E-13</v>
      </c>
      <c r="H73" s="35">
        <v>69</v>
      </c>
    </row>
    <row r="74" spans="2:8" x14ac:dyDescent="0.3">
      <c r="B74" s="35">
        <v>71</v>
      </c>
      <c r="C74" s="35">
        <f t="shared" si="5"/>
        <v>10</v>
      </c>
      <c r="D74" s="35">
        <f t="shared" si="7"/>
        <v>15</v>
      </c>
      <c r="E74" s="35">
        <f t="shared" si="8"/>
        <v>0.66666666666666663</v>
      </c>
      <c r="F74" s="35">
        <f t="shared" si="9"/>
        <v>3.1442756109568856E-13</v>
      </c>
      <c r="G74" s="35">
        <f t="shared" si="6"/>
        <v>1.0480918703189623E-13</v>
      </c>
      <c r="H74" s="35">
        <v>70</v>
      </c>
    </row>
    <row r="75" spans="2:8" x14ac:dyDescent="0.3">
      <c r="B75" s="35">
        <v>72</v>
      </c>
      <c r="C75" s="35">
        <f t="shared" si="5"/>
        <v>10</v>
      </c>
      <c r="D75" s="35">
        <f t="shared" si="7"/>
        <v>15</v>
      </c>
      <c r="E75" s="35">
        <f t="shared" si="8"/>
        <v>0.66666666666666663</v>
      </c>
      <c r="F75" s="35">
        <f t="shared" si="9"/>
        <v>2.0961837406379236E-13</v>
      </c>
      <c r="G75" s="35">
        <f t="shared" si="6"/>
        <v>6.9872791354597488E-14</v>
      </c>
      <c r="H75" s="35">
        <v>71</v>
      </c>
    </row>
    <row r="76" spans="2:8" x14ac:dyDescent="0.3">
      <c r="B76" s="35">
        <v>73</v>
      </c>
      <c r="C76" s="35">
        <f t="shared" si="5"/>
        <v>10</v>
      </c>
      <c r="D76" s="35">
        <f t="shared" si="7"/>
        <v>15</v>
      </c>
      <c r="E76" s="35">
        <f t="shared" si="8"/>
        <v>0.66666666666666663</v>
      </c>
      <c r="F76" s="35">
        <f t="shared" si="9"/>
        <v>1.397455827091949E-13</v>
      </c>
      <c r="G76" s="35">
        <f t="shared" si="6"/>
        <v>4.6581860903064988E-14</v>
      </c>
      <c r="H76" s="35">
        <v>72</v>
      </c>
    </row>
    <row r="77" spans="2:8" x14ac:dyDescent="0.3">
      <c r="B77" s="35">
        <v>74</v>
      </c>
      <c r="C77" s="35">
        <f t="shared" si="5"/>
        <v>10</v>
      </c>
      <c r="D77" s="35">
        <f t="shared" si="7"/>
        <v>15</v>
      </c>
      <c r="E77" s="35">
        <f t="shared" si="8"/>
        <v>0.66666666666666663</v>
      </c>
      <c r="F77" s="35">
        <f t="shared" si="9"/>
        <v>9.3163721806129925E-14</v>
      </c>
      <c r="G77" s="35">
        <f t="shared" si="6"/>
        <v>3.1054573935376654E-14</v>
      </c>
      <c r="H77" s="35">
        <v>73</v>
      </c>
    </row>
    <row r="78" spans="2:8" x14ac:dyDescent="0.3">
      <c r="B78" s="35">
        <v>75</v>
      </c>
      <c r="C78" s="35">
        <f t="shared" si="5"/>
        <v>10</v>
      </c>
      <c r="D78" s="35">
        <f t="shared" si="7"/>
        <v>15</v>
      </c>
      <c r="E78" s="35">
        <f t="shared" si="8"/>
        <v>0.66666666666666663</v>
      </c>
      <c r="F78" s="35">
        <f t="shared" si="9"/>
        <v>6.2109147870753284E-14</v>
      </c>
      <c r="G78" s="35">
        <f t="shared" si="6"/>
        <v>2.0703049290251105E-14</v>
      </c>
      <c r="H78" s="35">
        <v>74</v>
      </c>
    </row>
    <row r="79" spans="2:8" x14ac:dyDescent="0.3">
      <c r="B79" s="35">
        <v>76</v>
      </c>
      <c r="C79" s="35">
        <f t="shared" si="5"/>
        <v>10</v>
      </c>
      <c r="D79" s="35">
        <f t="shared" si="7"/>
        <v>15</v>
      </c>
      <c r="E79" s="35">
        <f t="shared" si="8"/>
        <v>0.66666666666666663</v>
      </c>
      <c r="F79" s="35">
        <f t="shared" si="9"/>
        <v>4.1406098580502185E-14</v>
      </c>
      <c r="G79" s="35">
        <f t="shared" si="6"/>
        <v>1.3802032860167401E-14</v>
      </c>
      <c r="H79" s="35">
        <v>75</v>
      </c>
    </row>
    <row r="80" spans="2:8" x14ac:dyDescent="0.3">
      <c r="B80" s="35">
        <v>77</v>
      </c>
      <c r="C80" s="35">
        <f t="shared" si="5"/>
        <v>10</v>
      </c>
      <c r="D80" s="35">
        <f t="shared" si="7"/>
        <v>15</v>
      </c>
      <c r="E80" s="35">
        <f t="shared" si="8"/>
        <v>0.66666666666666663</v>
      </c>
      <c r="F80" s="35">
        <f t="shared" si="9"/>
        <v>2.760406572033479E-14</v>
      </c>
      <c r="G80" s="35">
        <f t="shared" si="6"/>
        <v>9.2013552401116003E-15</v>
      </c>
      <c r="H80" s="35">
        <v>76</v>
      </c>
    </row>
    <row r="81" spans="2:8" x14ac:dyDescent="0.3">
      <c r="B81" s="35">
        <v>78</v>
      </c>
      <c r="C81" s="35">
        <f t="shared" si="5"/>
        <v>10</v>
      </c>
      <c r="D81" s="35">
        <f t="shared" si="7"/>
        <v>15</v>
      </c>
      <c r="E81" s="35">
        <f t="shared" si="8"/>
        <v>0.66666666666666663</v>
      </c>
      <c r="F81" s="35">
        <f t="shared" si="9"/>
        <v>1.8402710480223191E-14</v>
      </c>
      <c r="G81" s="35">
        <f t="shared" si="6"/>
        <v>6.1342368267410663E-15</v>
      </c>
      <c r="H81" s="35">
        <v>77</v>
      </c>
    </row>
    <row r="82" spans="2:8" x14ac:dyDescent="0.3">
      <c r="B82" s="35">
        <v>79</v>
      </c>
      <c r="C82" s="35">
        <f t="shared" si="5"/>
        <v>10</v>
      </c>
      <c r="D82" s="35">
        <f t="shared" si="7"/>
        <v>15</v>
      </c>
      <c r="E82" s="35">
        <f t="shared" si="8"/>
        <v>0.66666666666666663</v>
      </c>
      <c r="F82" s="35">
        <f t="shared" si="9"/>
        <v>1.2268473653482126E-14</v>
      </c>
      <c r="G82" s="35">
        <f t="shared" si="6"/>
        <v>4.0894912178273776E-15</v>
      </c>
      <c r="H82" s="35">
        <v>78</v>
      </c>
    </row>
    <row r="83" spans="2:8" x14ac:dyDescent="0.3">
      <c r="B83" s="35">
        <v>80</v>
      </c>
      <c r="C83" s="35">
        <f t="shared" si="5"/>
        <v>10</v>
      </c>
      <c r="D83" s="35">
        <f t="shared" si="7"/>
        <v>15</v>
      </c>
      <c r="E83" s="35">
        <f t="shared" si="8"/>
        <v>0.66666666666666663</v>
      </c>
      <c r="F83" s="35">
        <f t="shared" si="9"/>
        <v>8.1789824356547504E-15</v>
      </c>
      <c r="G83" s="35">
        <f t="shared" si="6"/>
        <v>2.7263274785515846E-15</v>
      </c>
      <c r="H83" s="35">
        <v>79</v>
      </c>
    </row>
    <row r="84" spans="2:8" x14ac:dyDescent="0.3">
      <c r="B84" s="35">
        <v>81</v>
      </c>
      <c r="C84" s="35">
        <f t="shared" si="5"/>
        <v>10</v>
      </c>
      <c r="D84" s="35">
        <f t="shared" si="7"/>
        <v>15</v>
      </c>
      <c r="E84" s="35">
        <f t="shared" si="8"/>
        <v>0.66666666666666663</v>
      </c>
      <c r="F84" s="35">
        <f t="shared" si="9"/>
        <v>5.4526549571031669E-15</v>
      </c>
      <c r="G84" s="35">
        <f t="shared" si="6"/>
        <v>1.8175516523677232E-15</v>
      </c>
      <c r="H84" s="35">
        <v>80</v>
      </c>
    </row>
    <row r="85" spans="2:8" x14ac:dyDescent="0.3">
      <c r="B85" s="35">
        <v>82</v>
      </c>
      <c r="C85" s="35">
        <f t="shared" si="5"/>
        <v>10</v>
      </c>
      <c r="D85" s="35">
        <f t="shared" si="7"/>
        <v>15</v>
      </c>
      <c r="E85" s="35">
        <f t="shared" si="8"/>
        <v>0.66666666666666663</v>
      </c>
      <c r="F85" s="35">
        <f t="shared" si="9"/>
        <v>3.6351033047354441E-15</v>
      </c>
      <c r="G85" s="35">
        <f t="shared" si="6"/>
        <v>1.2117011015784818E-15</v>
      </c>
      <c r="H85" s="35">
        <v>81</v>
      </c>
    </row>
    <row r="86" spans="2:8" x14ac:dyDescent="0.3">
      <c r="B86" s="35">
        <v>83</v>
      </c>
      <c r="C86" s="35">
        <f t="shared" si="5"/>
        <v>10</v>
      </c>
      <c r="D86" s="35">
        <f t="shared" si="7"/>
        <v>15</v>
      </c>
      <c r="E86" s="35">
        <f t="shared" si="8"/>
        <v>0.66666666666666663</v>
      </c>
      <c r="F86" s="35">
        <f t="shared" si="9"/>
        <v>2.4234022031569625E-15</v>
      </c>
      <c r="G86" s="35">
        <f t="shared" si="6"/>
        <v>8.0780073438565455E-16</v>
      </c>
      <c r="H86" s="35">
        <v>82</v>
      </c>
    </row>
    <row r="87" spans="2:8" x14ac:dyDescent="0.3">
      <c r="B87" s="35">
        <v>84</v>
      </c>
      <c r="C87" s="35">
        <f t="shared" si="5"/>
        <v>10</v>
      </c>
      <c r="D87" s="35">
        <f t="shared" si="7"/>
        <v>15</v>
      </c>
      <c r="E87" s="35">
        <f t="shared" si="8"/>
        <v>0.66666666666666663</v>
      </c>
      <c r="F87" s="35">
        <f t="shared" si="9"/>
        <v>1.6156014687713083E-15</v>
      </c>
      <c r="G87" s="35">
        <f t="shared" si="6"/>
        <v>5.3853382292376967E-16</v>
      </c>
      <c r="H87" s="35">
        <v>83</v>
      </c>
    </row>
    <row r="88" spans="2:8" x14ac:dyDescent="0.3">
      <c r="B88" s="35">
        <v>85</v>
      </c>
      <c r="C88" s="35">
        <f t="shared" si="5"/>
        <v>10</v>
      </c>
      <c r="D88" s="35">
        <f t="shared" si="7"/>
        <v>15</v>
      </c>
      <c r="E88" s="35">
        <f t="shared" si="8"/>
        <v>0.66666666666666663</v>
      </c>
      <c r="F88" s="35">
        <f t="shared" si="9"/>
        <v>1.0770676458475387E-15</v>
      </c>
      <c r="G88" s="35">
        <f t="shared" si="6"/>
        <v>3.5902254861584641E-16</v>
      </c>
      <c r="H88" s="35">
        <v>84</v>
      </c>
    </row>
    <row r="89" spans="2:8" x14ac:dyDescent="0.3">
      <c r="B89" s="35">
        <v>86</v>
      </c>
      <c r="C89" s="35">
        <f t="shared" si="5"/>
        <v>10</v>
      </c>
      <c r="D89" s="35">
        <f t="shared" si="7"/>
        <v>15</v>
      </c>
      <c r="E89" s="35">
        <f t="shared" si="8"/>
        <v>0.66666666666666663</v>
      </c>
      <c r="F89" s="35">
        <f t="shared" si="9"/>
        <v>7.1804509723169243E-16</v>
      </c>
      <c r="G89" s="35">
        <f t="shared" si="6"/>
        <v>2.3934836574389759E-16</v>
      </c>
      <c r="H89" s="35">
        <v>85</v>
      </c>
    </row>
    <row r="90" spans="2:8" x14ac:dyDescent="0.3">
      <c r="B90" s="35">
        <v>87</v>
      </c>
      <c r="C90" s="35">
        <f t="shared" si="5"/>
        <v>10</v>
      </c>
      <c r="D90" s="35">
        <f t="shared" si="7"/>
        <v>15</v>
      </c>
      <c r="E90" s="35">
        <f t="shared" si="8"/>
        <v>0.66666666666666663</v>
      </c>
      <c r="F90" s="35">
        <f t="shared" si="9"/>
        <v>4.7869673148779489E-16</v>
      </c>
      <c r="G90" s="35">
        <f t="shared" si="6"/>
        <v>1.5956557716259838E-16</v>
      </c>
      <c r="H90" s="35">
        <v>86</v>
      </c>
    </row>
    <row r="91" spans="2:8" x14ac:dyDescent="0.3">
      <c r="B91" s="35">
        <v>88</v>
      </c>
      <c r="C91" s="35">
        <f t="shared" si="5"/>
        <v>10</v>
      </c>
      <c r="D91" s="35">
        <f t="shared" si="7"/>
        <v>15</v>
      </c>
      <c r="E91" s="35">
        <f t="shared" si="8"/>
        <v>0.66666666666666663</v>
      </c>
      <c r="F91" s="35">
        <f t="shared" si="9"/>
        <v>3.1913115432519656E-16</v>
      </c>
      <c r="G91" s="35">
        <f t="shared" si="6"/>
        <v>1.0637705144173223E-16</v>
      </c>
      <c r="H91" s="35">
        <v>87</v>
      </c>
    </row>
    <row r="92" spans="2:8" x14ac:dyDescent="0.3">
      <c r="B92" s="35">
        <v>89</v>
      </c>
      <c r="C92" s="35">
        <f t="shared" si="5"/>
        <v>10</v>
      </c>
      <c r="D92" s="35">
        <f t="shared" si="7"/>
        <v>15</v>
      </c>
      <c r="E92" s="35">
        <f t="shared" si="8"/>
        <v>0.66666666666666663</v>
      </c>
      <c r="F92" s="35">
        <f t="shared" si="9"/>
        <v>2.1275410288346436E-16</v>
      </c>
      <c r="G92" s="35">
        <f t="shared" si="6"/>
        <v>7.0918034294488152E-17</v>
      </c>
      <c r="H92" s="35">
        <v>88</v>
      </c>
    </row>
    <row r="93" spans="2:8" x14ac:dyDescent="0.3">
      <c r="B93" s="35">
        <v>90</v>
      </c>
      <c r="C93" s="35">
        <f t="shared" si="5"/>
        <v>10</v>
      </c>
      <c r="D93" s="35">
        <f t="shared" si="7"/>
        <v>15</v>
      </c>
      <c r="E93" s="35">
        <f t="shared" si="8"/>
        <v>0.66666666666666663</v>
      </c>
      <c r="F93" s="35">
        <f t="shared" si="9"/>
        <v>1.4183606858897623E-16</v>
      </c>
      <c r="G93" s="35">
        <f t="shared" si="6"/>
        <v>4.7278689529658766E-17</v>
      </c>
      <c r="H93" s="35">
        <v>89</v>
      </c>
    </row>
    <row r="94" spans="2:8" x14ac:dyDescent="0.3">
      <c r="B94" s="35">
        <v>91</v>
      </c>
      <c r="C94" s="35">
        <f t="shared" si="5"/>
        <v>10</v>
      </c>
      <c r="D94" s="35">
        <f t="shared" si="7"/>
        <v>15</v>
      </c>
      <c r="E94" s="35">
        <f t="shared" si="8"/>
        <v>0.66666666666666663</v>
      </c>
      <c r="F94" s="35">
        <f t="shared" si="9"/>
        <v>9.4557379059317482E-17</v>
      </c>
      <c r="G94" s="35">
        <f t="shared" si="6"/>
        <v>3.1519126353105842E-17</v>
      </c>
      <c r="H94" s="35">
        <v>90</v>
      </c>
    </row>
    <row r="95" spans="2:8" x14ac:dyDescent="0.3">
      <c r="B95" s="35">
        <v>92</v>
      </c>
      <c r="C95" s="35">
        <f t="shared" si="5"/>
        <v>10</v>
      </c>
      <c r="D95" s="35">
        <f t="shared" si="7"/>
        <v>15</v>
      </c>
      <c r="E95" s="35">
        <f t="shared" si="8"/>
        <v>0.66666666666666663</v>
      </c>
      <c r="F95" s="35">
        <f t="shared" si="9"/>
        <v>6.3038252706211646E-17</v>
      </c>
      <c r="G95" s="35">
        <f t="shared" si="6"/>
        <v>2.1012750902070558E-17</v>
      </c>
      <c r="H95" s="35">
        <v>91</v>
      </c>
    </row>
    <row r="96" spans="2:8" x14ac:dyDescent="0.3">
      <c r="B96" s="35">
        <v>93</v>
      </c>
      <c r="C96" s="35">
        <f t="shared" si="5"/>
        <v>10</v>
      </c>
      <c r="D96" s="35">
        <f t="shared" si="7"/>
        <v>15</v>
      </c>
      <c r="E96" s="35">
        <f t="shared" si="8"/>
        <v>0.66666666666666663</v>
      </c>
      <c r="F96" s="35">
        <f t="shared" si="9"/>
        <v>4.2025501804141098E-17</v>
      </c>
      <c r="G96" s="35">
        <f t="shared" si="6"/>
        <v>1.4008500601380371E-17</v>
      </c>
      <c r="H96" s="35">
        <v>92</v>
      </c>
    </row>
    <row r="97" spans="2:8" x14ac:dyDescent="0.3">
      <c r="B97" s="35">
        <v>94</v>
      </c>
      <c r="C97" s="35">
        <f t="shared" si="5"/>
        <v>10</v>
      </c>
      <c r="D97" s="35">
        <f t="shared" si="7"/>
        <v>15</v>
      </c>
      <c r="E97" s="35">
        <f t="shared" si="8"/>
        <v>0.66666666666666663</v>
      </c>
      <c r="F97" s="35">
        <f t="shared" si="9"/>
        <v>2.801700120276073E-17</v>
      </c>
      <c r="G97" s="35">
        <f t="shared" si="6"/>
        <v>9.3390004009202473E-18</v>
      </c>
      <c r="H97" s="35">
        <v>93</v>
      </c>
    </row>
    <row r="98" spans="2:8" x14ac:dyDescent="0.3">
      <c r="B98" s="35">
        <v>95</v>
      </c>
      <c r="C98" s="35">
        <f t="shared" si="5"/>
        <v>10</v>
      </c>
      <c r="D98" s="35">
        <f t="shared" si="7"/>
        <v>15</v>
      </c>
      <c r="E98" s="35">
        <f t="shared" si="8"/>
        <v>0.66666666666666663</v>
      </c>
      <c r="F98" s="35">
        <f t="shared" si="9"/>
        <v>1.8678000801840485E-17</v>
      </c>
      <c r="G98" s="35">
        <f t="shared" si="6"/>
        <v>6.2260002672801646E-18</v>
      </c>
      <c r="H98" s="35">
        <v>94</v>
      </c>
    </row>
    <row r="99" spans="2:8" x14ac:dyDescent="0.3">
      <c r="B99" s="35">
        <v>96</v>
      </c>
      <c r="C99" s="35">
        <f t="shared" si="5"/>
        <v>10</v>
      </c>
      <c r="D99" s="35">
        <f t="shared" si="7"/>
        <v>15</v>
      </c>
      <c r="E99" s="35">
        <f t="shared" si="8"/>
        <v>0.66666666666666663</v>
      </c>
      <c r="F99" s="35">
        <f t="shared" si="9"/>
        <v>1.2452000534560323E-17</v>
      </c>
      <c r="G99" s="35">
        <f t="shared" si="6"/>
        <v>4.1506668448534428E-18</v>
      </c>
      <c r="H99" s="35">
        <v>95</v>
      </c>
    </row>
    <row r="100" spans="2:8" x14ac:dyDescent="0.3">
      <c r="B100" s="35">
        <v>97</v>
      </c>
      <c r="C100" s="35">
        <f t="shared" si="5"/>
        <v>10</v>
      </c>
      <c r="D100" s="35">
        <f t="shared" si="7"/>
        <v>15</v>
      </c>
      <c r="E100" s="35">
        <f t="shared" si="8"/>
        <v>0.66666666666666663</v>
      </c>
      <c r="F100" s="35">
        <f t="shared" si="9"/>
        <v>8.301333689706881E-18</v>
      </c>
      <c r="G100" s="35">
        <f t="shared" si="6"/>
        <v>2.7671112299022951E-18</v>
      </c>
      <c r="H100" s="35">
        <v>96</v>
      </c>
    </row>
    <row r="101" spans="2:8" x14ac:dyDescent="0.3">
      <c r="B101" s="35">
        <v>98</v>
      </c>
      <c r="C101" s="35">
        <f t="shared" si="5"/>
        <v>10</v>
      </c>
      <c r="D101" s="35">
        <f t="shared" si="7"/>
        <v>15</v>
      </c>
      <c r="E101" s="35">
        <f t="shared" si="8"/>
        <v>0.66666666666666663</v>
      </c>
      <c r="F101" s="35">
        <f t="shared" si="9"/>
        <v>5.5342224598045871E-18</v>
      </c>
      <c r="G101" s="35">
        <f t="shared" si="6"/>
        <v>1.8447408199348631E-18</v>
      </c>
      <c r="H101" s="35">
        <v>97</v>
      </c>
    </row>
    <row r="102" spans="2:8" x14ac:dyDescent="0.3">
      <c r="B102" s="35">
        <v>99</v>
      </c>
      <c r="C102" s="35">
        <f t="shared" si="5"/>
        <v>10</v>
      </c>
      <c r="D102" s="35">
        <f t="shared" si="7"/>
        <v>15</v>
      </c>
      <c r="E102" s="35">
        <f t="shared" si="8"/>
        <v>0.66666666666666663</v>
      </c>
      <c r="F102" s="35">
        <f t="shared" si="9"/>
        <v>3.6894816398697247E-18</v>
      </c>
      <c r="G102" s="35">
        <f t="shared" si="6"/>
        <v>1.2298272132899088E-18</v>
      </c>
      <c r="H102" s="35">
        <v>98</v>
      </c>
    </row>
    <row r="103" spans="2:8" x14ac:dyDescent="0.3">
      <c r="B103" s="35">
        <v>100</v>
      </c>
      <c r="C103" s="35">
        <f t="shared" si="5"/>
        <v>10</v>
      </c>
      <c r="D103" s="35">
        <f t="shared" si="7"/>
        <v>15</v>
      </c>
      <c r="E103" s="35">
        <f t="shared" si="8"/>
        <v>0.66666666666666663</v>
      </c>
      <c r="F103" s="35">
        <f t="shared" si="9"/>
        <v>2.4596544265798165E-18</v>
      </c>
      <c r="G103" s="35">
        <f t="shared" si="6"/>
        <v>8.1988480885993922E-19</v>
      </c>
      <c r="H103" s="35">
        <v>99</v>
      </c>
    </row>
    <row r="104" spans="2:8" x14ac:dyDescent="0.3">
      <c r="B104" s="35">
        <v>101</v>
      </c>
      <c r="C104" s="35">
        <f t="shared" si="5"/>
        <v>10</v>
      </c>
      <c r="D104" s="35">
        <f t="shared" si="7"/>
        <v>15</v>
      </c>
      <c r="E104" s="35">
        <f t="shared" si="8"/>
        <v>0.66666666666666663</v>
      </c>
      <c r="F104" s="35">
        <f t="shared" si="9"/>
        <v>1.6397696177198777E-18</v>
      </c>
      <c r="G104" s="35">
        <f t="shared" si="6"/>
        <v>5.4658987257329281E-19</v>
      </c>
      <c r="H104" s="35">
        <v>100</v>
      </c>
    </row>
    <row r="105" spans="2:8" x14ac:dyDescent="0.3">
      <c r="B105" s="35">
        <v>102</v>
      </c>
      <c r="C105" s="35">
        <f t="shared" si="5"/>
        <v>10</v>
      </c>
      <c r="D105" s="35">
        <f t="shared" si="7"/>
        <v>15</v>
      </c>
      <c r="E105" s="35">
        <f t="shared" si="8"/>
        <v>0.66666666666666663</v>
      </c>
      <c r="F105" s="35">
        <f t="shared" si="9"/>
        <v>1.093179745146585E-18</v>
      </c>
      <c r="G105" s="35">
        <f t="shared" si="6"/>
        <v>3.6439324838219519E-19</v>
      </c>
      <c r="H105" s="35">
        <v>101</v>
      </c>
    </row>
    <row r="106" spans="2:8" x14ac:dyDescent="0.3">
      <c r="B106" s="35">
        <v>103</v>
      </c>
      <c r="C106" s="35">
        <f t="shared" si="5"/>
        <v>10</v>
      </c>
      <c r="D106" s="35">
        <f t="shared" si="7"/>
        <v>15</v>
      </c>
      <c r="E106" s="35">
        <f t="shared" si="8"/>
        <v>0.66666666666666663</v>
      </c>
      <c r="F106" s="35">
        <f t="shared" si="9"/>
        <v>7.2878649676439E-19</v>
      </c>
      <c r="G106" s="35">
        <f t="shared" si="6"/>
        <v>2.4292883225479679E-19</v>
      </c>
      <c r="H106" s="35">
        <v>102</v>
      </c>
    </row>
    <row r="107" spans="2:8" x14ac:dyDescent="0.3">
      <c r="B107" s="35">
        <v>104</v>
      </c>
      <c r="C107" s="35">
        <f t="shared" si="5"/>
        <v>10</v>
      </c>
      <c r="D107" s="35">
        <f t="shared" si="7"/>
        <v>15</v>
      </c>
      <c r="E107" s="35">
        <f t="shared" si="8"/>
        <v>0.66666666666666663</v>
      </c>
      <c r="F107" s="35">
        <f t="shared" si="9"/>
        <v>4.858576645095933E-19</v>
      </c>
      <c r="G107" s="35">
        <f t="shared" si="6"/>
        <v>1.6195255483653118E-19</v>
      </c>
      <c r="H107" s="35">
        <v>103</v>
      </c>
    </row>
    <row r="108" spans="2:8" x14ac:dyDescent="0.3">
      <c r="B108" s="35">
        <v>105</v>
      </c>
      <c r="C108" s="35">
        <f t="shared" si="5"/>
        <v>10</v>
      </c>
      <c r="D108" s="35">
        <f t="shared" si="7"/>
        <v>15</v>
      </c>
      <c r="E108" s="35">
        <f t="shared" si="8"/>
        <v>0.66666666666666663</v>
      </c>
      <c r="F108" s="35">
        <f t="shared" si="9"/>
        <v>3.2390510967306217E-19</v>
      </c>
      <c r="G108" s="35">
        <f t="shared" si="6"/>
        <v>1.0796836989102077E-19</v>
      </c>
      <c r="H108" s="35">
        <v>104</v>
      </c>
    </row>
    <row r="109" spans="2:8" x14ac:dyDescent="0.3">
      <c r="B109" s="35">
        <v>106</v>
      </c>
      <c r="C109" s="35">
        <f t="shared" si="5"/>
        <v>10</v>
      </c>
      <c r="D109" s="35">
        <f t="shared" si="7"/>
        <v>15</v>
      </c>
      <c r="E109" s="35">
        <f t="shared" si="8"/>
        <v>0.66666666666666663</v>
      </c>
      <c r="F109" s="35">
        <f t="shared" si="9"/>
        <v>2.1593673978204143E-19</v>
      </c>
      <c r="G109" s="35">
        <f t="shared" si="6"/>
        <v>7.1978913260680508E-20</v>
      </c>
      <c r="H109" s="35">
        <v>105</v>
      </c>
    </row>
    <row r="110" spans="2:8" x14ac:dyDescent="0.3">
      <c r="B110" s="35">
        <v>107</v>
      </c>
      <c r="C110" s="35">
        <f t="shared" si="5"/>
        <v>10</v>
      </c>
      <c r="D110" s="35">
        <f t="shared" si="7"/>
        <v>15</v>
      </c>
      <c r="E110" s="35">
        <f t="shared" si="8"/>
        <v>0.66666666666666663</v>
      </c>
      <c r="F110" s="35">
        <f t="shared" si="9"/>
        <v>1.4395782652136094E-19</v>
      </c>
      <c r="G110" s="35">
        <f t="shared" si="6"/>
        <v>4.7985942173787004E-20</v>
      </c>
      <c r="H110" s="35">
        <v>106</v>
      </c>
    </row>
    <row r="111" spans="2:8" x14ac:dyDescent="0.3">
      <c r="B111" s="35">
        <v>108</v>
      </c>
      <c r="C111" s="35">
        <f t="shared" si="5"/>
        <v>10</v>
      </c>
      <c r="D111" s="35">
        <f t="shared" si="7"/>
        <v>15</v>
      </c>
      <c r="E111" s="35">
        <f t="shared" si="8"/>
        <v>0.66666666666666663</v>
      </c>
      <c r="F111" s="35">
        <f t="shared" si="9"/>
        <v>9.5971884347573959E-20</v>
      </c>
      <c r="G111" s="35">
        <f t="shared" si="6"/>
        <v>3.1990628115858002E-20</v>
      </c>
      <c r="H111" s="35">
        <v>107</v>
      </c>
    </row>
    <row r="112" spans="2:8" x14ac:dyDescent="0.3">
      <c r="B112" s="35">
        <v>109</v>
      </c>
      <c r="C112" s="35">
        <f t="shared" si="5"/>
        <v>10</v>
      </c>
      <c r="D112" s="35">
        <f t="shared" si="7"/>
        <v>15</v>
      </c>
      <c r="E112" s="35">
        <f t="shared" si="8"/>
        <v>0.66666666666666663</v>
      </c>
      <c r="F112" s="35">
        <f t="shared" si="9"/>
        <v>6.3981256231715969E-20</v>
      </c>
      <c r="G112" s="35">
        <f t="shared" si="6"/>
        <v>2.1327085410571998E-20</v>
      </c>
      <c r="H112" s="35">
        <v>108</v>
      </c>
    </row>
    <row r="113" spans="2:8" x14ac:dyDescent="0.3">
      <c r="B113" s="35">
        <v>110</v>
      </c>
      <c r="C113" s="35">
        <f t="shared" si="5"/>
        <v>10</v>
      </c>
      <c r="D113" s="35">
        <f t="shared" si="7"/>
        <v>15</v>
      </c>
      <c r="E113" s="35">
        <f t="shared" si="8"/>
        <v>0.66666666666666663</v>
      </c>
      <c r="F113" s="35">
        <f t="shared" si="9"/>
        <v>4.2654170821143977E-20</v>
      </c>
      <c r="G113" s="35">
        <f t="shared" si="6"/>
        <v>1.4218056940381333E-20</v>
      </c>
      <c r="H113" s="35">
        <v>109</v>
      </c>
    </row>
    <row r="114" spans="2:8" x14ac:dyDescent="0.3">
      <c r="B114" s="35">
        <v>111</v>
      </c>
      <c r="C114" s="35">
        <f t="shared" si="5"/>
        <v>10</v>
      </c>
      <c r="D114" s="35">
        <f t="shared" si="7"/>
        <v>15</v>
      </c>
      <c r="E114" s="35">
        <f t="shared" si="8"/>
        <v>0.66666666666666663</v>
      </c>
      <c r="F114" s="35">
        <f t="shared" si="9"/>
        <v>2.8436113880762647E-20</v>
      </c>
      <c r="G114" s="35">
        <f t="shared" si="6"/>
        <v>9.478704626920886E-21</v>
      </c>
      <c r="H114" s="35">
        <v>110</v>
      </c>
    </row>
    <row r="115" spans="2:8" x14ac:dyDescent="0.3">
      <c r="B115" s="35">
        <v>112</v>
      </c>
      <c r="C115" s="35">
        <f t="shared" si="5"/>
        <v>10</v>
      </c>
      <c r="D115" s="35">
        <f t="shared" si="7"/>
        <v>15</v>
      </c>
      <c r="E115" s="35">
        <f t="shared" si="8"/>
        <v>0.66666666666666663</v>
      </c>
      <c r="F115" s="35">
        <f t="shared" si="9"/>
        <v>1.8957409253841763E-20</v>
      </c>
      <c r="G115" s="35">
        <f t="shared" si="6"/>
        <v>6.3191364179472571E-21</v>
      </c>
      <c r="H115" s="35">
        <v>111</v>
      </c>
    </row>
    <row r="116" spans="2:8" x14ac:dyDescent="0.3">
      <c r="B116" s="35">
        <v>113</v>
      </c>
      <c r="C116" s="35">
        <f t="shared" si="5"/>
        <v>10</v>
      </c>
      <c r="D116" s="35">
        <f t="shared" si="7"/>
        <v>15</v>
      </c>
      <c r="E116" s="35">
        <f t="shared" si="8"/>
        <v>0.66666666666666663</v>
      </c>
      <c r="F116" s="35">
        <f t="shared" si="9"/>
        <v>1.2638272835894508E-20</v>
      </c>
      <c r="G116" s="35">
        <f t="shared" si="6"/>
        <v>4.212757611964838E-21</v>
      </c>
      <c r="H116" s="35">
        <v>112</v>
      </c>
    </row>
    <row r="117" spans="2:8" x14ac:dyDescent="0.3">
      <c r="B117" s="35">
        <v>114</v>
      </c>
      <c r="C117" s="35">
        <f t="shared" si="5"/>
        <v>10</v>
      </c>
      <c r="D117" s="35">
        <f t="shared" si="7"/>
        <v>15</v>
      </c>
      <c r="E117" s="35">
        <f t="shared" si="8"/>
        <v>0.66666666666666663</v>
      </c>
      <c r="F117" s="35">
        <f t="shared" si="9"/>
        <v>8.4255152239296716E-21</v>
      </c>
      <c r="G117" s="35">
        <f t="shared" si="6"/>
        <v>2.808505074643225E-21</v>
      </c>
      <c r="H117" s="35">
        <v>113</v>
      </c>
    </row>
    <row r="118" spans="2:8" x14ac:dyDescent="0.3">
      <c r="B118" s="35">
        <v>115</v>
      </c>
      <c r="C118" s="35">
        <f t="shared" si="5"/>
        <v>10</v>
      </c>
      <c r="D118" s="35">
        <f t="shared" si="7"/>
        <v>15</v>
      </c>
      <c r="E118" s="35">
        <f t="shared" si="8"/>
        <v>0.66666666666666663</v>
      </c>
      <c r="F118" s="35">
        <f t="shared" si="9"/>
        <v>5.6170101492864477E-21</v>
      </c>
      <c r="G118" s="35">
        <f t="shared" si="6"/>
        <v>1.8723367164288168E-21</v>
      </c>
      <c r="H118" s="35">
        <v>114</v>
      </c>
    </row>
    <row r="119" spans="2:8" x14ac:dyDescent="0.3">
      <c r="B119" s="35">
        <v>116</v>
      </c>
      <c r="C119" s="35">
        <f t="shared" si="5"/>
        <v>10</v>
      </c>
      <c r="D119" s="35">
        <f t="shared" si="7"/>
        <v>15</v>
      </c>
      <c r="E119" s="35">
        <f t="shared" si="8"/>
        <v>0.66666666666666663</v>
      </c>
      <c r="F119" s="35">
        <f t="shared" si="9"/>
        <v>3.7446734328576313E-21</v>
      </c>
      <c r="G119" s="35">
        <f t="shared" si="6"/>
        <v>1.2482244776192111E-21</v>
      </c>
      <c r="H119" s="35">
        <v>115</v>
      </c>
    </row>
    <row r="120" spans="2:8" x14ac:dyDescent="0.3">
      <c r="B120" s="35">
        <v>117</v>
      </c>
      <c r="C120" s="35">
        <f t="shared" si="5"/>
        <v>10</v>
      </c>
      <c r="D120" s="35">
        <f t="shared" si="7"/>
        <v>15</v>
      </c>
      <c r="E120" s="35">
        <f t="shared" si="8"/>
        <v>0.66666666666666663</v>
      </c>
      <c r="F120" s="35">
        <f t="shared" si="9"/>
        <v>2.4964489552384206E-21</v>
      </c>
      <c r="G120" s="35">
        <f t="shared" si="6"/>
        <v>8.3214965174614055E-22</v>
      </c>
      <c r="H120" s="35">
        <v>116</v>
      </c>
    </row>
    <row r="121" spans="2:8" x14ac:dyDescent="0.3">
      <c r="B121" s="35">
        <v>118</v>
      </c>
      <c r="C121" s="35">
        <f t="shared" si="5"/>
        <v>10</v>
      </c>
      <c r="D121" s="35">
        <f t="shared" si="7"/>
        <v>15</v>
      </c>
      <c r="E121" s="35">
        <f t="shared" si="8"/>
        <v>0.66666666666666663</v>
      </c>
      <c r="F121" s="35">
        <f t="shared" si="9"/>
        <v>1.6642993034922804E-21</v>
      </c>
      <c r="G121" s="35">
        <f t="shared" si="6"/>
        <v>5.5476643449742703E-22</v>
      </c>
      <c r="H121" s="35">
        <v>117</v>
      </c>
    </row>
    <row r="122" spans="2:8" x14ac:dyDescent="0.3">
      <c r="B122" s="35">
        <v>119</v>
      </c>
      <c r="C122" s="35">
        <f t="shared" si="5"/>
        <v>10</v>
      </c>
      <c r="D122" s="35">
        <f t="shared" si="7"/>
        <v>15</v>
      </c>
      <c r="E122" s="35">
        <f t="shared" si="8"/>
        <v>0.66666666666666663</v>
      </c>
      <c r="F122" s="35">
        <f t="shared" si="9"/>
        <v>1.1095328689948535E-21</v>
      </c>
      <c r="G122" s="35">
        <f t="shared" si="6"/>
        <v>3.6984428966495133E-22</v>
      </c>
      <c r="H122" s="35">
        <v>118</v>
      </c>
    </row>
    <row r="123" spans="2:8" x14ac:dyDescent="0.3">
      <c r="B123" s="35">
        <v>120</v>
      </c>
      <c r="C123" s="35">
        <f t="shared" si="5"/>
        <v>10</v>
      </c>
      <c r="D123" s="35">
        <f t="shared" si="7"/>
        <v>15</v>
      </c>
      <c r="E123" s="35">
        <f t="shared" si="8"/>
        <v>0.66666666666666663</v>
      </c>
      <c r="F123" s="35">
        <f t="shared" si="9"/>
        <v>7.3968857932990227E-22</v>
      </c>
      <c r="G123" s="35">
        <f t="shared" si="6"/>
        <v>2.4656285977663422E-22</v>
      </c>
      <c r="H123" s="35">
        <v>119</v>
      </c>
    </row>
    <row r="124" spans="2:8" x14ac:dyDescent="0.3">
      <c r="B124" s="35">
        <v>121</v>
      </c>
      <c r="C124" s="35">
        <f t="shared" si="5"/>
        <v>10</v>
      </c>
      <c r="D124" s="35">
        <f t="shared" si="7"/>
        <v>15</v>
      </c>
      <c r="E124" s="35">
        <f t="shared" si="8"/>
        <v>0.66666666666666663</v>
      </c>
      <c r="F124" s="35">
        <f t="shared" si="9"/>
        <v>4.9312571955326815E-22</v>
      </c>
      <c r="G124" s="35">
        <f t="shared" si="6"/>
        <v>1.6437523985108945E-22</v>
      </c>
      <c r="H124" s="35">
        <v>120</v>
      </c>
    </row>
    <row r="125" spans="2:8" x14ac:dyDescent="0.3">
      <c r="B125" s="35">
        <v>122</v>
      </c>
      <c r="C125" s="35">
        <f t="shared" si="5"/>
        <v>10</v>
      </c>
      <c r="D125" s="35">
        <f t="shared" si="7"/>
        <v>15</v>
      </c>
      <c r="E125" s="35">
        <f t="shared" si="8"/>
        <v>0.66666666666666663</v>
      </c>
      <c r="F125" s="35">
        <f t="shared" si="9"/>
        <v>3.2875047970217877E-22</v>
      </c>
      <c r="G125" s="35">
        <f t="shared" si="6"/>
        <v>1.0958349323405963E-22</v>
      </c>
      <c r="H125" s="35">
        <v>121</v>
      </c>
    </row>
    <row r="126" spans="2:8" x14ac:dyDescent="0.3">
      <c r="B126" s="35">
        <v>123</v>
      </c>
      <c r="C126" s="35">
        <f t="shared" si="5"/>
        <v>10</v>
      </c>
      <c r="D126" s="35">
        <f t="shared" si="7"/>
        <v>15</v>
      </c>
      <c r="E126" s="35">
        <f t="shared" si="8"/>
        <v>0.66666666666666663</v>
      </c>
      <c r="F126" s="35">
        <f t="shared" si="9"/>
        <v>2.1916698646811916E-22</v>
      </c>
      <c r="G126" s="35">
        <f t="shared" si="6"/>
        <v>7.3055662156039748E-23</v>
      </c>
      <c r="H126" s="35">
        <v>122</v>
      </c>
    </row>
    <row r="127" spans="2:8" x14ac:dyDescent="0.3">
      <c r="B127" s="35">
        <v>124</v>
      </c>
      <c r="C127" s="35">
        <f t="shared" si="5"/>
        <v>10</v>
      </c>
      <c r="D127" s="35">
        <f t="shared" si="7"/>
        <v>15</v>
      </c>
      <c r="E127" s="35">
        <f t="shared" si="8"/>
        <v>0.66666666666666663</v>
      </c>
      <c r="F127" s="35">
        <f t="shared" si="9"/>
        <v>1.4611132431207943E-22</v>
      </c>
      <c r="G127" s="35">
        <f t="shared" si="6"/>
        <v>4.8703774770693162E-23</v>
      </c>
      <c r="H127" s="35">
        <v>123</v>
      </c>
    </row>
    <row r="128" spans="2:8" x14ac:dyDescent="0.3">
      <c r="B128" s="35">
        <v>125</v>
      </c>
      <c r="C128" s="35">
        <f t="shared" si="5"/>
        <v>10</v>
      </c>
      <c r="D128" s="35">
        <f t="shared" si="7"/>
        <v>15</v>
      </c>
      <c r="E128" s="35">
        <f t="shared" si="8"/>
        <v>0.66666666666666663</v>
      </c>
      <c r="F128" s="35">
        <f t="shared" si="9"/>
        <v>9.7407549541386276E-23</v>
      </c>
      <c r="G128" s="35">
        <f t="shared" si="6"/>
        <v>3.2469183180462106E-23</v>
      </c>
      <c r="H128" s="35">
        <v>124</v>
      </c>
    </row>
    <row r="129" spans="2:8" x14ac:dyDescent="0.3">
      <c r="B129" s="35">
        <v>126</v>
      </c>
      <c r="C129" s="35">
        <f t="shared" si="5"/>
        <v>10</v>
      </c>
      <c r="D129" s="35">
        <f t="shared" si="7"/>
        <v>15</v>
      </c>
      <c r="E129" s="35">
        <f t="shared" si="8"/>
        <v>0.66666666666666663</v>
      </c>
      <c r="F129" s="35">
        <f t="shared" si="9"/>
        <v>6.4938366360924176E-23</v>
      </c>
      <c r="G129" s="35">
        <f t="shared" si="6"/>
        <v>2.164612212030807E-23</v>
      </c>
      <c r="H129" s="35">
        <v>125</v>
      </c>
    </row>
    <row r="130" spans="2:8" x14ac:dyDescent="0.3">
      <c r="B130" s="35">
        <v>127</v>
      </c>
      <c r="C130" s="35">
        <f t="shared" si="5"/>
        <v>10</v>
      </c>
      <c r="D130" s="35">
        <f t="shared" si="7"/>
        <v>15</v>
      </c>
      <c r="E130" s="35">
        <f t="shared" si="8"/>
        <v>0.66666666666666663</v>
      </c>
      <c r="F130" s="35">
        <f t="shared" si="9"/>
        <v>4.3292244240616116E-23</v>
      </c>
      <c r="G130" s="35">
        <f t="shared" si="6"/>
        <v>1.4430748080205379E-23</v>
      </c>
      <c r="H130" s="35">
        <v>126</v>
      </c>
    </row>
    <row r="131" spans="2:8" x14ac:dyDescent="0.3">
      <c r="B131" s="35">
        <v>128</v>
      </c>
      <c r="C131" s="35">
        <f t="shared" si="5"/>
        <v>10</v>
      </c>
      <c r="D131" s="35">
        <f t="shared" si="7"/>
        <v>15</v>
      </c>
      <c r="E131" s="35">
        <f t="shared" si="8"/>
        <v>0.66666666666666663</v>
      </c>
      <c r="F131" s="35">
        <f t="shared" si="9"/>
        <v>2.886149616041074E-23</v>
      </c>
      <c r="G131" s="35">
        <f t="shared" si="6"/>
        <v>9.6204987201369177E-24</v>
      </c>
      <c r="H131" s="35">
        <v>127</v>
      </c>
    </row>
    <row r="132" spans="2:8" x14ac:dyDescent="0.3">
      <c r="B132" s="35">
        <v>129</v>
      </c>
      <c r="C132" s="35">
        <f t="shared" ref="C132:C152" si="10">$D$1</f>
        <v>10</v>
      </c>
      <c r="D132" s="35">
        <f t="shared" si="7"/>
        <v>15</v>
      </c>
      <c r="E132" s="35">
        <f t="shared" si="8"/>
        <v>0.66666666666666663</v>
      </c>
      <c r="F132" s="35">
        <f t="shared" si="9"/>
        <v>1.9240997440273827E-23</v>
      </c>
      <c r="G132" s="35">
        <f t="shared" ref="G132:G153" si="11">F132/$F$154</f>
        <v>6.4136658134246118E-24</v>
      </c>
      <c r="H132" s="35">
        <v>128</v>
      </c>
    </row>
    <row r="133" spans="2:8" x14ac:dyDescent="0.3">
      <c r="B133" s="35">
        <v>130</v>
      </c>
      <c r="C133" s="35">
        <f t="shared" si="10"/>
        <v>10</v>
      </c>
      <c r="D133" s="35">
        <f t="shared" ref="D133:D153" si="12">$F$1*1</f>
        <v>15</v>
      </c>
      <c r="E133" s="35">
        <f t="shared" ref="E133:E153" si="13">C132/D133</f>
        <v>0.66666666666666663</v>
      </c>
      <c r="F133" s="35">
        <f t="shared" ref="F133:F153" si="14">E133*F132</f>
        <v>1.2827331626849218E-23</v>
      </c>
      <c r="G133" s="35">
        <f t="shared" si="11"/>
        <v>4.2757772089497412E-24</v>
      </c>
      <c r="H133" s="35">
        <v>129</v>
      </c>
    </row>
    <row r="134" spans="2:8" x14ac:dyDescent="0.3">
      <c r="B134" s="35">
        <v>131</v>
      </c>
      <c r="C134" s="35">
        <f t="shared" si="10"/>
        <v>10</v>
      </c>
      <c r="D134" s="35">
        <f t="shared" si="12"/>
        <v>15</v>
      </c>
      <c r="E134" s="35">
        <f t="shared" si="13"/>
        <v>0.66666666666666663</v>
      </c>
      <c r="F134" s="35">
        <f t="shared" si="14"/>
        <v>8.551554417899478E-24</v>
      </c>
      <c r="G134" s="35">
        <f t="shared" si="11"/>
        <v>2.8505181392998273E-24</v>
      </c>
      <c r="H134" s="35">
        <v>130</v>
      </c>
    </row>
    <row r="135" spans="2:8" x14ac:dyDescent="0.3">
      <c r="B135" s="35">
        <v>132</v>
      </c>
      <c r="C135" s="35">
        <f t="shared" si="10"/>
        <v>10</v>
      </c>
      <c r="D135" s="35">
        <f t="shared" si="12"/>
        <v>15</v>
      </c>
      <c r="E135" s="35">
        <f t="shared" si="13"/>
        <v>0.66666666666666663</v>
      </c>
      <c r="F135" s="35">
        <f t="shared" si="14"/>
        <v>5.7010362785996517E-24</v>
      </c>
      <c r="G135" s="35">
        <f t="shared" si="11"/>
        <v>1.9003454261998848E-24</v>
      </c>
      <c r="H135" s="35">
        <v>131</v>
      </c>
    </row>
    <row r="136" spans="2:8" x14ac:dyDescent="0.3">
      <c r="B136" s="35">
        <v>133</v>
      </c>
      <c r="C136" s="35">
        <f t="shared" si="10"/>
        <v>10</v>
      </c>
      <c r="D136" s="35">
        <f t="shared" si="12"/>
        <v>15</v>
      </c>
      <c r="E136" s="35">
        <f t="shared" si="13"/>
        <v>0.66666666666666663</v>
      </c>
      <c r="F136" s="35">
        <f t="shared" si="14"/>
        <v>3.8006908523997673E-24</v>
      </c>
      <c r="G136" s="35">
        <f t="shared" si="11"/>
        <v>1.2668969507999229E-24</v>
      </c>
      <c r="H136" s="35">
        <v>132</v>
      </c>
    </row>
    <row r="137" spans="2:8" x14ac:dyDescent="0.3">
      <c r="B137" s="35">
        <v>134</v>
      </c>
      <c r="C137" s="35">
        <f t="shared" si="10"/>
        <v>10</v>
      </c>
      <c r="D137" s="35">
        <f t="shared" si="12"/>
        <v>15</v>
      </c>
      <c r="E137" s="35">
        <f t="shared" si="13"/>
        <v>0.66666666666666663</v>
      </c>
      <c r="F137" s="35">
        <f t="shared" si="14"/>
        <v>2.5337939015998448E-24</v>
      </c>
      <c r="G137" s="35">
        <f t="shared" si="11"/>
        <v>8.4459796719994868E-25</v>
      </c>
      <c r="H137" s="35">
        <v>133</v>
      </c>
    </row>
    <row r="138" spans="2:8" x14ac:dyDescent="0.3">
      <c r="B138" s="35">
        <v>135</v>
      </c>
      <c r="C138" s="35">
        <f t="shared" si="10"/>
        <v>10</v>
      </c>
      <c r="D138" s="35">
        <f t="shared" si="12"/>
        <v>15</v>
      </c>
      <c r="E138" s="35">
        <f t="shared" si="13"/>
        <v>0.66666666666666663</v>
      </c>
      <c r="F138" s="35">
        <f t="shared" si="14"/>
        <v>1.6891959343998963E-24</v>
      </c>
      <c r="G138" s="35">
        <f t="shared" si="11"/>
        <v>5.6306531146663236E-25</v>
      </c>
      <c r="H138" s="35">
        <v>134</v>
      </c>
    </row>
    <row r="139" spans="2:8" x14ac:dyDescent="0.3">
      <c r="B139" s="35">
        <v>136</v>
      </c>
      <c r="C139" s="35">
        <f t="shared" si="10"/>
        <v>10</v>
      </c>
      <c r="D139" s="35">
        <f t="shared" si="12"/>
        <v>15</v>
      </c>
      <c r="E139" s="35">
        <f t="shared" si="13"/>
        <v>0.66666666666666663</v>
      </c>
      <c r="F139" s="35">
        <f t="shared" si="14"/>
        <v>1.1261306229332642E-24</v>
      </c>
      <c r="G139" s="35">
        <f t="shared" si="11"/>
        <v>3.7537687431108821E-25</v>
      </c>
      <c r="H139" s="35">
        <v>135</v>
      </c>
    </row>
    <row r="140" spans="2:8" x14ac:dyDescent="0.3">
      <c r="B140" s="35">
        <v>137</v>
      </c>
      <c r="C140" s="35">
        <f t="shared" si="10"/>
        <v>10</v>
      </c>
      <c r="D140" s="35">
        <f t="shared" si="12"/>
        <v>15</v>
      </c>
      <c r="E140" s="35">
        <f t="shared" si="13"/>
        <v>0.66666666666666663</v>
      </c>
      <c r="F140" s="35">
        <f t="shared" si="14"/>
        <v>7.5075374862217606E-25</v>
      </c>
      <c r="G140" s="35">
        <f t="shared" si="11"/>
        <v>2.5025124954072544E-25</v>
      </c>
      <c r="H140" s="35">
        <v>136</v>
      </c>
    </row>
    <row r="141" spans="2:8" x14ac:dyDescent="0.3">
      <c r="B141" s="35">
        <v>138</v>
      </c>
      <c r="C141" s="35">
        <f t="shared" si="10"/>
        <v>10</v>
      </c>
      <c r="D141" s="35">
        <f t="shared" si="12"/>
        <v>15</v>
      </c>
      <c r="E141" s="35">
        <f t="shared" si="13"/>
        <v>0.66666666666666663</v>
      </c>
      <c r="F141" s="35">
        <f t="shared" si="14"/>
        <v>5.005024990814507E-25</v>
      </c>
      <c r="G141" s="35">
        <f t="shared" si="11"/>
        <v>1.6683416636048364E-25</v>
      </c>
      <c r="H141" s="35">
        <v>137</v>
      </c>
    </row>
    <row r="142" spans="2:8" x14ac:dyDescent="0.3">
      <c r="B142" s="35">
        <v>139</v>
      </c>
      <c r="C142" s="35">
        <f t="shared" si="10"/>
        <v>10</v>
      </c>
      <c r="D142" s="35">
        <f t="shared" si="12"/>
        <v>15</v>
      </c>
      <c r="E142" s="35">
        <f t="shared" si="13"/>
        <v>0.66666666666666663</v>
      </c>
      <c r="F142" s="35">
        <f t="shared" si="14"/>
        <v>3.3366833272096711E-25</v>
      </c>
      <c r="G142" s="35">
        <f t="shared" si="11"/>
        <v>1.1122277757365574E-25</v>
      </c>
      <c r="H142" s="35">
        <v>138</v>
      </c>
    </row>
    <row r="143" spans="2:8" x14ac:dyDescent="0.3">
      <c r="B143" s="35">
        <v>140</v>
      </c>
      <c r="C143" s="35">
        <f t="shared" si="10"/>
        <v>10</v>
      </c>
      <c r="D143" s="35">
        <f t="shared" si="12"/>
        <v>15</v>
      </c>
      <c r="E143" s="35">
        <f t="shared" si="13"/>
        <v>0.66666666666666663</v>
      </c>
      <c r="F143" s="35">
        <f t="shared" si="14"/>
        <v>2.2244555514731139E-25</v>
      </c>
      <c r="G143" s="35">
        <f t="shared" si="11"/>
        <v>7.4148518382437164E-26</v>
      </c>
      <c r="H143" s="35">
        <v>139</v>
      </c>
    </row>
    <row r="144" spans="2:8" x14ac:dyDescent="0.3">
      <c r="B144" s="35">
        <v>141</v>
      </c>
      <c r="C144" s="35">
        <f t="shared" si="10"/>
        <v>10</v>
      </c>
      <c r="D144" s="35">
        <f t="shared" si="12"/>
        <v>15</v>
      </c>
      <c r="E144" s="35">
        <f t="shared" si="13"/>
        <v>0.66666666666666663</v>
      </c>
      <c r="F144" s="35">
        <f t="shared" si="14"/>
        <v>1.4829703676487426E-25</v>
      </c>
      <c r="G144" s="35">
        <f t="shared" si="11"/>
        <v>4.9432345588291439E-26</v>
      </c>
      <c r="H144" s="35">
        <v>140</v>
      </c>
    </row>
    <row r="145" spans="2:8" x14ac:dyDescent="0.3">
      <c r="B145" s="35">
        <v>142</v>
      </c>
      <c r="C145" s="35">
        <f t="shared" si="10"/>
        <v>10</v>
      </c>
      <c r="D145" s="35">
        <f t="shared" si="12"/>
        <v>15</v>
      </c>
      <c r="E145" s="35">
        <f t="shared" si="13"/>
        <v>0.66666666666666663</v>
      </c>
      <c r="F145" s="35">
        <f t="shared" si="14"/>
        <v>9.8864691176582832E-26</v>
      </c>
      <c r="G145" s="35">
        <f t="shared" si="11"/>
        <v>3.2954897058860957E-26</v>
      </c>
      <c r="H145" s="35">
        <v>141</v>
      </c>
    </row>
    <row r="146" spans="2:8" x14ac:dyDescent="0.3">
      <c r="B146" s="35">
        <v>143</v>
      </c>
      <c r="C146" s="35">
        <f t="shared" si="10"/>
        <v>10</v>
      </c>
      <c r="D146" s="35">
        <f t="shared" si="12"/>
        <v>15</v>
      </c>
      <c r="E146" s="35">
        <f t="shared" si="13"/>
        <v>0.66666666666666663</v>
      </c>
      <c r="F146" s="35">
        <f t="shared" si="14"/>
        <v>6.590979411772188E-26</v>
      </c>
      <c r="G146" s="35">
        <f t="shared" si="11"/>
        <v>2.196993137257397E-26</v>
      </c>
      <c r="H146" s="35">
        <v>142</v>
      </c>
    </row>
    <row r="147" spans="2:8" x14ac:dyDescent="0.3">
      <c r="B147" s="35">
        <v>144</v>
      </c>
      <c r="C147" s="35">
        <f t="shared" si="10"/>
        <v>10</v>
      </c>
      <c r="D147" s="35">
        <f t="shared" si="12"/>
        <v>15</v>
      </c>
      <c r="E147" s="35">
        <f t="shared" si="13"/>
        <v>0.66666666666666663</v>
      </c>
      <c r="F147" s="35">
        <f t="shared" si="14"/>
        <v>4.3939862745147916E-26</v>
      </c>
      <c r="G147" s="35">
        <f t="shared" si="11"/>
        <v>1.4646620915049311E-26</v>
      </c>
      <c r="H147" s="35">
        <v>143</v>
      </c>
    </row>
    <row r="148" spans="2:8" x14ac:dyDescent="0.3">
      <c r="B148" s="35">
        <v>145</v>
      </c>
      <c r="C148" s="35">
        <f t="shared" si="10"/>
        <v>10</v>
      </c>
      <c r="D148" s="35">
        <f t="shared" si="12"/>
        <v>15</v>
      </c>
      <c r="E148" s="35">
        <f t="shared" si="13"/>
        <v>0.66666666666666663</v>
      </c>
      <c r="F148" s="35">
        <f t="shared" si="14"/>
        <v>2.9293241830098611E-26</v>
      </c>
      <c r="G148" s="35">
        <f t="shared" si="11"/>
        <v>9.7644139433662084E-27</v>
      </c>
      <c r="H148" s="35">
        <v>144</v>
      </c>
    </row>
    <row r="149" spans="2:8" x14ac:dyDescent="0.3">
      <c r="B149" s="35">
        <v>146</v>
      </c>
      <c r="C149" s="35">
        <f t="shared" si="10"/>
        <v>10</v>
      </c>
      <c r="D149" s="35">
        <f t="shared" si="12"/>
        <v>15</v>
      </c>
      <c r="E149" s="35">
        <f t="shared" si="13"/>
        <v>0.66666666666666663</v>
      </c>
      <c r="F149" s="35">
        <f t="shared" si="14"/>
        <v>1.9528827886732405E-26</v>
      </c>
      <c r="G149" s="35">
        <f t="shared" si="11"/>
        <v>6.5096092955774718E-27</v>
      </c>
      <c r="H149" s="35">
        <v>145</v>
      </c>
    </row>
    <row r="150" spans="2:8" x14ac:dyDescent="0.3">
      <c r="B150" s="35">
        <v>147</v>
      </c>
      <c r="C150" s="35">
        <f t="shared" si="10"/>
        <v>10</v>
      </c>
      <c r="D150" s="35">
        <f t="shared" si="12"/>
        <v>15</v>
      </c>
      <c r="E150" s="35">
        <f t="shared" si="13"/>
        <v>0.66666666666666663</v>
      </c>
      <c r="F150" s="35">
        <f t="shared" si="14"/>
        <v>1.3019218591154935E-26</v>
      </c>
      <c r="G150" s="35">
        <f t="shared" si="11"/>
        <v>4.33973953038498E-27</v>
      </c>
      <c r="H150" s="35">
        <v>146</v>
      </c>
    </row>
    <row r="151" spans="2:8" x14ac:dyDescent="0.3">
      <c r="B151" s="35">
        <v>148</v>
      </c>
      <c r="C151" s="35">
        <f t="shared" si="10"/>
        <v>10</v>
      </c>
      <c r="D151" s="35">
        <f t="shared" si="12"/>
        <v>15</v>
      </c>
      <c r="E151" s="35">
        <f t="shared" si="13"/>
        <v>0.66666666666666663</v>
      </c>
      <c r="F151" s="35">
        <f t="shared" si="14"/>
        <v>8.6794790607699557E-27</v>
      </c>
      <c r="G151" s="35">
        <f t="shared" si="11"/>
        <v>2.8931596869233198E-27</v>
      </c>
      <c r="H151" s="35">
        <v>147</v>
      </c>
    </row>
    <row r="152" spans="2:8" x14ac:dyDescent="0.3">
      <c r="B152" s="35">
        <v>149</v>
      </c>
      <c r="C152" s="35">
        <f t="shared" si="10"/>
        <v>10</v>
      </c>
      <c r="D152" s="35">
        <f t="shared" si="12"/>
        <v>15</v>
      </c>
      <c r="E152" s="35">
        <f t="shared" si="13"/>
        <v>0.66666666666666663</v>
      </c>
      <c r="F152" s="35">
        <f t="shared" si="14"/>
        <v>5.7863193738466366E-27</v>
      </c>
      <c r="G152" s="35">
        <f t="shared" si="11"/>
        <v>1.9287731246155465E-27</v>
      </c>
      <c r="H152" s="35">
        <v>148</v>
      </c>
    </row>
    <row r="153" spans="2:8" x14ac:dyDescent="0.3">
      <c r="B153" s="35">
        <v>150</v>
      </c>
      <c r="D153" s="35">
        <f t="shared" si="12"/>
        <v>15</v>
      </c>
      <c r="E153" s="35">
        <f t="shared" si="13"/>
        <v>0.66666666666666663</v>
      </c>
      <c r="F153" s="35">
        <f t="shared" si="14"/>
        <v>3.8575462492310909E-27</v>
      </c>
      <c r="G153" s="35">
        <f t="shared" si="11"/>
        <v>1.2858487497436976E-27</v>
      </c>
      <c r="H153" s="35">
        <v>149</v>
      </c>
    </row>
    <row r="154" spans="2:8" x14ac:dyDescent="0.3">
      <c r="F154" s="35">
        <f>SUM(F3:F153)</f>
        <v>2.9999999999999987</v>
      </c>
      <c r="G154" s="35">
        <f>SUM(G3:G153)</f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CD14-A002-4CAF-9B86-49530ACEEC63}">
  <dimension ref="B2:M155"/>
  <sheetViews>
    <sheetView tabSelected="1" workbookViewId="0">
      <selection activeCell="L16" sqref="L16"/>
    </sheetView>
  </sheetViews>
  <sheetFormatPr defaultColWidth="11.5546875" defaultRowHeight="14.4" x14ac:dyDescent="0.3"/>
  <cols>
    <col min="2" max="4" width="11.5546875" style="35"/>
    <col min="5" max="5" width="16.6640625" style="35" bestFit="1" customWidth="1"/>
    <col min="6" max="6" width="11.5546875" style="35"/>
    <col min="7" max="7" width="14.33203125" style="35" bestFit="1" customWidth="1"/>
    <col min="8" max="11" width="11.5546875" style="35"/>
    <col min="12" max="12" width="16.44140625" style="35" bestFit="1" customWidth="1"/>
  </cols>
  <sheetData>
    <row r="2" spans="2:13" x14ac:dyDescent="0.3">
      <c r="C2" s="35" t="s">
        <v>1</v>
      </c>
      <c r="D2" s="35">
        <v>10</v>
      </c>
      <c r="E2" s="35" t="s">
        <v>42</v>
      </c>
      <c r="F2" s="35">
        <f>60/12</f>
        <v>5</v>
      </c>
    </row>
    <row r="3" spans="2:13" x14ac:dyDescent="0.3">
      <c r="B3" s="38" t="s">
        <v>132</v>
      </c>
      <c r="C3" s="38" t="s">
        <v>1</v>
      </c>
      <c r="D3" s="38" t="s">
        <v>42</v>
      </c>
      <c r="E3" s="38" t="s">
        <v>84</v>
      </c>
      <c r="F3" s="38" t="s">
        <v>44</v>
      </c>
      <c r="G3" s="38" t="s">
        <v>85</v>
      </c>
      <c r="H3" s="38" t="s">
        <v>86</v>
      </c>
    </row>
    <row r="4" spans="2:13" x14ac:dyDescent="0.3">
      <c r="B4" s="35">
        <v>0</v>
      </c>
      <c r="C4" s="35">
        <f>$D$2</f>
        <v>10</v>
      </c>
      <c r="D4" s="35">
        <f>$F$2*0</f>
        <v>0</v>
      </c>
      <c r="F4" s="35">
        <v>1</v>
      </c>
      <c r="G4" s="35">
        <f>F4/$F$155</f>
        <v>1.8181818181818181E-2</v>
      </c>
      <c r="H4" s="35">
        <v>0</v>
      </c>
    </row>
    <row r="5" spans="2:13" x14ac:dyDescent="0.3">
      <c r="B5" s="35">
        <v>1</v>
      </c>
      <c r="C5" s="35">
        <f t="shared" ref="C5:C68" si="0">$D$2</f>
        <v>10</v>
      </c>
      <c r="D5" s="35">
        <f>$F$2*1</f>
        <v>5</v>
      </c>
      <c r="E5" s="35">
        <f>C4/D5</f>
        <v>2</v>
      </c>
      <c r="F5" s="35">
        <f>E5*F4</f>
        <v>2</v>
      </c>
      <c r="G5" s="35">
        <f t="shared" ref="G5:G68" si="1">F5/$F$155</f>
        <v>3.6363636363636362E-2</v>
      </c>
      <c r="H5" s="35">
        <v>0</v>
      </c>
      <c r="J5" s="35" t="s">
        <v>77</v>
      </c>
      <c r="K5" s="35">
        <f>SUMPRODUCT(E5:E154,G4:G153)</f>
        <v>0.98181818181818126</v>
      </c>
      <c r="L5" s="35" t="s">
        <v>135</v>
      </c>
    </row>
    <row r="6" spans="2:13" x14ac:dyDescent="0.3">
      <c r="B6" s="35">
        <v>2</v>
      </c>
      <c r="C6" s="35">
        <f t="shared" si="0"/>
        <v>10</v>
      </c>
      <c r="D6" s="35">
        <f>$F$2*1</f>
        <v>5</v>
      </c>
      <c r="E6" s="35">
        <f>C5/D6</f>
        <v>2</v>
      </c>
      <c r="F6" s="35">
        <f t="shared" ref="F6:F69" si="2">E6*F5</f>
        <v>4</v>
      </c>
      <c r="G6" s="35">
        <f t="shared" si="1"/>
        <v>7.2727272727272724E-2</v>
      </c>
      <c r="H6" s="35">
        <v>1</v>
      </c>
      <c r="J6" s="35" t="s">
        <v>76</v>
      </c>
      <c r="K6" s="35">
        <f>SUMPRODUCT(B4:B154,G4:G154)</f>
        <v>5.4181818181818153</v>
      </c>
      <c r="L6" s="35" t="s">
        <v>133</v>
      </c>
    </row>
    <row r="7" spans="2:13" x14ac:dyDescent="0.3">
      <c r="B7" s="35">
        <v>3</v>
      </c>
      <c r="C7" s="35">
        <f t="shared" si="0"/>
        <v>10</v>
      </c>
      <c r="D7" s="35">
        <f>$F$2*1</f>
        <v>5</v>
      </c>
      <c r="E7" s="35">
        <f>C6/D7</f>
        <v>2</v>
      </c>
      <c r="F7" s="35">
        <f t="shared" si="2"/>
        <v>8</v>
      </c>
      <c r="G7" s="35">
        <f t="shared" si="1"/>
        <v>0.14545454545454545</v>
      </c>
      <c r="H7" s="35">
        <v>2</v>
      </c>
      <c r="J7" s="35" t="s">
        <v>78</v>
      </c>
      <c r="K7" s="35">
        <f>SUMPRODUCT(G4:G154,H4:H154)</f>
        <v>3.4181818181818167</v>
      </c>
      <c r="L7" s="35" t="s">
        <v>134</v>
      </c>
    </row>
    <row r="8" spans="2:13" x14ac:dyDescent="0.3">
      <c r="B8" s="35">
        <v>4</v>
      </c>
      <c r="C8" s="35">
        <f t="shared" si="0"/>
        <v>10</v>
      </c>
      <c r="D8" s="35">
        <f>$F$2*2</f>
        <v>10</v>
      </c>
      <c r="E8" s="35">
        <f t="shared" ref="E8:E69" si="3">C7/D8</f>
        <v>1</v>
      </c>
      <c r="F8" s="35">
        <f t="shared" si="2"/>
        <v>8</v>
      </c>
      <c r="G8" s="35">
        <f t="shared" si="1"/>
        <v>0.14545454545454545</v>
      </c>
      <c r="H8" s="35">
        <v>2</v>
      </c>
      <c r="J8" s="35" t="s">
        <v>81</v>
      </c>
      <c r="K8" s="35">
        <f>1/K6</f>
        <v>0.18456375838926184</v>
      </c>
      <c r="L8" s="35" t="s">
        <v>136</v>
      </c>
      <c r="M8" s="35"/>
    </row>
    <row r="9" spans="2:13" x14ac:dyDescent="0.3">
      <c r="B9" s="35">
        <v>5</v>
      </c>
      <c r="C9" s="35">
        <f t="shared" si="0"/>
        <v>10</v>
      </c>
      <c r="D9" s="35">
        <f t="shared" ref="D9:D10" si="4">$F$2*2</f>
        <v>10</v>
      </c>
      <c r="E9" s="35">
        <f t="shared" si="3"/>
        <v>1</v>
      </c>
      <c r="F9" s="35">
        <f t="shared" si="2"/>
        <v>8</v>
      </c>
      <c r="G9" s="35">
        <f t="shared" si="1"/>
        <v>0.14545454545454545</v>
      </c>
      <c r="H9" s="35">
        <v>3</v>
      </c>
      <c r="J9" s="35" t="s">
        <v>82</v>
      </c>
      <c r="K9" s="35">
        <f>1/K7</f>
        <v>0.29255319148936182</v>
      </c>
      <c r="L9" s="35" t="s">
        <v>137</v>
      </c>
      <c r="M9" s="35"/>
    </row>
    <row r="10" spans="2:13" x14ac:dyDescent="0.3">
      <c r="B10" s="35">
        <v>6</v>
      </c>
      <c r="C10" s="35">
        <f t="shared" si="0"/>
        <v>10</v>
      </c>
      <c r="D10" s="35">
        <f t="shared" si="4"/>
        <v>10</v>
      </c>
      <c r="E10" s="35">
        <f t="shared" si="3"/>
        <v>1</v>
      </c>
      <c r="F10" s="35">
        <f t="shared" si="2"/>
        <v>8</v>
      </c>
      <c r="G10" s="35">
        <f t="shared" si="1"/>
        <v>0.14545454545454545</v>
      </c>
      <c r="H10" s="35">
        <v>4</v>
      </c>
    </row>
    <row r="11" spans="2:13" x14ac:dyDescent="0.3">
      <c r="B11" s="35">
        <v>7</v>
      </c>
      <c r="C11" s="35">
        <f t="shared" si="0"/>
        <v>10</v>
      </c>
      <c r="D11" s="35">
        <f>$F$2*3</f>
        <v>15</v>
      </c>
      <c r="E11" s="35">
        <f t="shared" si="3"/>
        <v>0.66666666666666663</v>
      </c>
      <c r="F11" s="35">
        <f t="shared" si="2"/>
        <v>5.333333333333333</v>
      </c>
      <c r="G11" s="35">
        <f t="shared" si="1"/>
        <v>9.6969696969696956E-2</v>
      </c>
      <c r="H11" s="35">
        <v>4</v>
      </c>
    </row>
    <row r="12" spans="2:13" x14ac:dyDescent="0.3">
      <c r="B12" s="35">
        <v>8</v>
      </c>
      <c r="C12" s="35">
        <f t="shared" si="0"/>
        <v>10</v>
      </c>
      <c r="D12" s="35">
        <f t="shared" ref="D12:D75" si="5">$F$2*3</f>
        <v>15</v>
      </c>
      <c r="E12" s="35">
        <f t="shared" si="3"/>
        <v>0.66666666666666663</v>
      </c>
      <c r="F12" s="35">
        <f t="shared" si="2"/>
        <v>3.5555555555555554</v>
      </c>
      <c r="G12" s="35">
        <f t="shared" si="1"/>
        <v>6.4646464646464633E-2</v>
      </c>
      <c r="H12" s="35">
        <v>5</v>
      </c>
    </row>
    <row r="13" spans="2:13" x14ac:dyDescent="0.3">
      <c r="B13" s="35">
        <v>9</v>
      </c>
      <c r="C13" s="35">
        <f t="shared" si="0"/>
        <v>10</v>
      </c>
      <c r="D13" s="35">
        <f t="shared" si="5"/>
        <v>15</v>
      </c>
      <c r="E13" s="35">
        <f t="shared" si="3"/>
        <v>0.66666666666666663</v>
      </c>
      <c r="F13" s="35">
        <f t="shared" si="2"/>
        <v>2.3703703703703702</v>
      </c>
      <c r="G13" s="35">
        <f t="shared" si="1"/>
        <v>4.3097643097643093E-2</v>
      </c>
      <c r="H13" s="35">
        <v>6</v>
      </c>
    </row>
    <row r="14" spans="2:13" x14ac:dyDescent="0.3">
      <c r="B14" s="35">
        <v>10</v>
      </c>
      <c r="C14" s="35">
        <f t="shared" si="0"/>
        <v>10</v>
      </c>
      <c r="D14" s="35">
        <f t="shared" si="5"/>
        <v>15</v>
      </c>
      <c r="E14" s="35">
        <f t="shared" si="3"/>
        <v>0.66666666666666663</v>
      </c>
      <c r="F14" s="35">
        <f t="shared" si="2"/>
        <v>1.5802469135802468</v>
      </c>
      <c r="G14" s="35">
        <f t="shared" si="1"/>
        <v>2.8731762065095392E-2</v>
      </c>
      <c r="H14" s="35">
        <v>7</v>
      </c>
    </row>
    <row r="15" spans="2:13" x14ac:dyDescent="0.3">
      <c r="B15" s="35">
        <v>11</v>
      </c>
      <c r="C15" s="35">
        <f t="shared" si="0"/>
        <v>10</v>
      </c>
      <c r="D15" s="35">
        <f t="shared" si="5"/>
        <v>15</v>
      </c>
      <c r="E15" s="35">
        <f t="shared" si="3"/>
        <v>0.66666666666666663</v>
      </c>
      <c r="F15" s="35">
        <f t="shared" si="2"/>
        <v>1.0534979423868311</v>
      </c>
      <c r="G15" s="35">
        <f t="shared" si="1"/>
        <v>1.9154508043396929E-2</v>
      </c>
      <c r="H15" s="35">
        <v>8</v>
      </c>
    </row>
    <row r="16" spans="2:13" x14ac:dyDescent="0.3">
      <c r="B16" s="35">
        <v>12</v>
      </c>
      <c r="C16" s="35">
        <f t="shared" si="0"/>
        <v>10</v>
      </c>
      <c r="D16" s="35">
        <f t="shared" si="5"/>
        <v>15</v>
      </c>
      <c r="E16" s="35">
        <f t="shared" si="3"/>
        <v>0.66666666666666663</v>
      </c>
      <c r="F16" s="35">
        <f t="shared" si="2"/>
        <v>0.70233196159122069</v>
      </c>
      <c r="G16" s="35">
        <f t="shared" si="1"/>
        <v>1.2769672028931284E-2</v>
      </c>
      <c r="H16" s="35">
        <v>9</v>
      </c>
    </row>
    <row r="17" spans="2:8" x14ac:dyDescent="0.3">
      <c r="B17" s="35">
        <v>13</v>
      </c>
      <c r="C17" s="35">
        <f t="shared" si="0"/>
        <v>10</v>
      </c>
      <c r="D17" s="35">
        <f t="shared" si="5"/>
        <v>15</v>
      </c>
      <c r="E17" s="35">
        <f t="shared" si="3"/>
        <v>0.66666666666666663</v>
      </c>
      <c r="F17" s="35">
        <f t="shared" si="2"/>
        <v>0.46822130772748044</v>
      </c>
      <c r="G17" s="35">
        <f t="shared" si="1"/>
        <v>8.513114685954188E-3</v>
      </c>
      <c r="H17" s="35">
        <v>10</v>
      </c>
    </row>
    <row r="18" spans="2:8" x14ac:dyDescent="0.3">
      <c r="B18" s="35">
        <v>14</v>
      </c>
      <c r="C18" s="35">
        <f t="shared" si="0"/>
        <v>10</v>
      </c>
      <c r="D18" s="35">
        <f t="shared" si="5"/>
        <v>15</v>
      </c>
      <c r="E18" s="35">
        <f t="shared" si="3"/>
        <v>0.66666666666666663</v>
      </c>
      <c r="F18" s="35">
        <f t="shared" si="2"/>
        <v>0.31214753848498694</v>
      </c>
      <c r="G18" s="35">
        <f t="shared" si="1"/>
        <v>5.6754097906361253E-3</v>
      </c>
      <c r="H18" s="35">
        <v>11</v>
      </c>
    </row>
    <row r="19" spans="2:8" x14ac:dyDescent="0.3">
      <c r="B19" s="35">
        <v>15</v>
      </c>
      <c r="C19" s="35">
        <f t="shared" si="0"/>
        <v>10</v>
      </c>
      <c r="D19" s="35">
        <f t="shared" si="5"/>
        <v>15</v>
      </c>
      <c r="E19" s="35">
        <f t="shared" si="3"/>
        <v>0.66666666666666663</v>
      </c>
      <c r="F19" s="35">
        <f t="shared" si="2"/>
        <v>0.20809835898999129</v>
      </c>
      <c r="G19" s="35">
        <f t="shared" si="1"/>
        <v>3.7836065270907505E-3</v>
      </c>
      <c r="H19" s="35">
        <v>12</v>
      </c>
    </row>
    <row r="20" spans="2:8" x14ac:dyDescent="0.3">
      <c r="B20" s="35">
        <v>16</v>
      </c>
      <c r="C20" s="35">
        <f t="shared" si="0"/>
        <v>10</v>
      </c>
      <c r="D20" s="35">
        <f t="shared" si="5"/>
        <v>15</v>
      </c>
      <c r="E20" s="35">
        <f t="shared" si="3"/>
        <v>0.66666666666666663</v>
      </c>
      <c r="F20" s="35">
        <f t="shared" si="2"/>
        <v>0.13873223932666084</v>
      </c>
      <c r="G20" s="35">
        <f t="shared" si="1"/>
        <v>2.5224043513938331E-3</v>
      </c>
      <c r="H20" s="35">
        <v>13</v>
      </c>
    </row>
    <row r="21" spans="2:8" x14ac:dyDescent="0.3">
      <c r="B21" s="35">
        <v>17</v>
      </c>
      <c r="C21" s="35">
        <f t="shared" si="0"/>
        <v>10</v>
      </c>
      <c r="D21" s="35">
        <f t="shared" si="5"/>
        <v>15</v>
      </c>
      <c r="E21" s="35">
        <f t="shared" si="3"/>
        <v>0.66666666666666663</v>
      </c>
      <c r="F21" s="35">
        <f t="shared" si="2"/>
        <v>9.248815955110723E-2</v>
      </c>
      <c r="G21" s="35">
        <f t="shared" si="1"/>
        <v>1.6816029009292222E-3</v>
      </c>
      <c r="H21" s="35">
        <v>14</v>
      </c>
    </row>
    <row r="22" spans="2:8" x14ac:dyDescent="0.3">
      <c r="B22" s="35">
        <v>18</v>
      </c>
      <c r="C22" s="35">
        <f t="shared" si="0"/>
        <v>10</v>
      </c>
      <c r="D22" s="35">
        <f t="shared" si="5"/>
        <v>15</v>
      </c>
      <c r="E22" s="35">
        <f t="shared" si="3"/>
        <v>0.66666666666666663</v>
      </c>
      <c r="F22" s="35">
        <f t="shared" si="2"/>
        <v>6.1658773034071482E-2</v>
      </c>
      <c r="G22" s="35">
        <f t="shared" si="1"/>
        <v>1.1210686006194813E-3</v>
      </c>
      <c r="H22" s="35">
        <v>15</v>
      </c>
    </row>
    <row r="23" spans="2:8" x14ac:dyDescent="0.3">
      <c r="B23" s="35">
        <v>19</v>
      </c>
      <c r="C23" s="35">
        <f t="shared" si="0"/>
        <v>10</v>
      </c>
      <c r="D23" s="35">
        <f t="shared" si="5"/>
        <v>15</v>
      </c>
      <c r="E23" s="35">
        <f t="shared" si="3"/>
        <v>0.66666666666666663</v>
      </c>
      <c r="F23" s="35">
        <f t="shared" si="2"/>
        <v>4.1105848689380983E-2</v>
      </c>
      <c r="G23" s="35">
        <f t="shared" si="1"/>
        <v>7.4737906707965417E-4</v>
      </c>
      <c r="H23" s="35">
        <v>16</v>
      </c>
    </row>
    <row r="24" spans="2:8" x14ac:dyDescent="0.3">
      <c r="B24" s="35">
        <v>20</v>
      </c>
      <c r="C24" s="35">
        <f t="shared" si="0"/>
        <v>10</v>
      </c>
      <c r="D24" s="35">
        <f t="shared" si="5"/>
        <v>15</v>
      </c>
      <c r="E24" s="35">
        <f t="shared" si="3"/>
        <v>0.66666666666666663</v>
      </c>
      <c r="F24" s="35">
        <f t="shared" si="2"/>
        <v>2.7403899126253989E-2</v>
      </c>
      <c r="G24" s="35">
        <f t="shared" si="1"/>
        <v>4.9825271138643611E-4</v>
      </c>
      <c r="H24" s="35">
        <v>17</v>
      </c>
    </row>
    <row r="25" spans="2:8" x14ac:dyDescent="0.3">
      <c r="B25" s="35">
        <v>21</v>
      </c>
      <c r="C25" s="35">
        <f t="shared" si="0"/>
        <v>10</v>
      </c>
      <c r="D25" s="35">
        <f t="shared" si="5"/>
        <v>15</v>
      </c>
      <c r="E25" s="35">
        <f t="shared" si="3"/>
        <v>0.66666666666666663</v>
      </c>
      <c r="F25" s="35">
        <f t="shared" si="2"/>
        <v>1.8269266084169324E-2</v>
      </c>
      <c r="G25" s="35">
        <f t="shared" si="1"/>
        <v>3.3216847425762404E-4</v>
      </c>
      <c r="H25" s="35">
        <v>18</v>
      </c>
    </row>
    <row r="26" spans="2:8" x14ac:dyDescent="0.3">
      <c r="B26" s="35">
        <v>22</v>
      </c>
      <c r="C26" s="35">
        <f t="shared" si="0"/>
        <v>10</v>
      </c>
      <c r="D26" s="35">
        <f t="shared" si="5"/>
        <v>15</v>
      </c>
      <c r="E26" s="35">
        <f t="shared" si="3"/>
        <v>0.66666666666666663</v>
      </c>
      <c r="F26" s="35">
        <f t="shared" si="2"/>
        <v>1.2179510722779549E-2</v>
      </c>
      <c r="G26" s="35">
        <f t="shared" si="1"/>
        <v>2.2144564950508268E-4</v>
      </c>
      <c r="H26" s="35">
        <v>19</v>
      </c>
    </row>
    <row r="27" spans="2:8" x14ac:dyDescent="0.3">
      <c r="B27" s="35">
        <v>23</v>
      </c>
      <c r="C27" s="35">
        <f t="shared" si="0"/>
        <v>10</v>
      </c>
      <c r="D27" s="35">
        <f t="shared" si="5"/>
        <v>15</v>
      </c>
      <c r="E27" s="35">
        <f t="shared" si="3"/>
        <v>0.66666666666666663</v>
      </c>
      <c r="F27" s="35">
        <f t="shared" si="2"/>
        <v>8.1196738151863655E-3</v>
      </c>
      <c r="G27" s="35">
        <f t="shared" si="1"/>
        <v>1.4763043300338846E-4</v>
      </c>
      <c r="H27" s="35">
        <v>20</v>
      </c>
    </row>
    <row r="28" spans="2:8" x14ac:dyDescent="0.3">
      <c r="B28" s="35">
        <v>24</v>
      </c>
      <c r="C28" s="35">
        <f t="shared" si="0"/>
        <v>10</v>
      </c>
      <c r="D28" s="35">
        <f t="shared" si="5"/>
        <v>15</v>
      </c>
      <c r="E28" s="35">
        <f t="shared" si="3"/>
        <v>0.66666666666666663</v>
      </c>
      <c r="F28" s="35">
        <f t="shared" si="2"/>
        <v>5.4131158767909103E-3</v>
      </c>
      <c r="G28" s="35">
        <f t="shared" si="1"/>
        <v>9.8420288668925633E-5</v>
      </c>
      <c r="H28" s="35">
        <v>21</v>
      </c>
    </row>
    <row r="29" spans="2:8" x14ac:dyDescent="0.3">
      <c r="B29" s="35">
        <v>25</v>
      </c>
      <c r="C29" s="35">
        <f t="shared" si="0"/>
        <v>10</v>
      </c>
      <c r="D29" s="35">
        <f t="shared" si="5"/>
        <v>15</v>
      </c>
      <c r="E29" s="35">
        <f t="shared" si="3"/>
        <v>0.66666666666666663</v>
      </c>
      <c r="F29" s="35">
        <f t="shared" si="2"/>
        <v>3.6087439178606067E-3</v>
      </c>
      <c r="G29" s="35">
        <f t="shared" si="1"/>
        <v>6.5613525779283755E-5</v>
      </c>
      <c r="H29" s="35">
        <v>22</v>
      </c>
    </row>
    <row r="30" spans="2:8" x14ac:dyDescent="0.3">
      <c r="B30" s="35">
        <v>26</v>
      </c>
      <c r="C30" s="35">
        <f t="shared" si="0"/>
        <v>10</v>
      </c>
      <c r="D30" s="35">
        <f t="shared" si="5"/>
        <v>15</v>
      </c>
      <c r="E30" s="35">
        <f t="shared" si="3"/>
        <v>0.66666666666666663</v>
      </c>
      <c r="F30" s="35">
        <f t="shared" si="2"/>
        <v>2.4058292785737378E-3</v>
      </c>
      <c r="G30" s="35">
        <f t="shared" si="1"/>
        <v>4.3742350519522501E-5</v>
      </c>
      <c r="H30" s="35">
        <v>23</v>
      </c>
    </row>
    <row r="31" spans="2:8" x14ac:dyDescent="0.3">
      <c r="B31" s="35">
        <v>27</v>
      </c>
      <c r="C31" s="35">
        <f t="shared" si="0"/>
        <v>10</v>
      </c>
      <c r="D31" s="35">
        <f t="shared" si="5"/>
        <v>15</v>
      </c>
      <c r="E31" s="35">
        <f t="shared" si="3"/>
        <v>0.66666666666666663</v>
      </c>
      <c r="F31" s="35">
        <f t="shared" si="2"/>
        <v>1.6038861857158252E-3</v>
      </c>
      <c r="G31" s="35">
        <f t="shared" si="1"/>
        <v>2.9161567013014999E-5</v>
      </c>
      <c r="H31" s="35">
        <v>24</v>
      </c>
    </row>
    <row r="32" spans="2:8" x14ac:dyDescent="0.3">
      <c r="B32" s="35">
        <v>28</v>
      </c>
      <c r="C32" s="35">
        <f t="shared" si="0"/>
        <v>10</v>
      </c>
      <c r="D32" s="35">
        <f t="shared" si="5"/>
        <v>15</v>
      </c>
      <c r="E32" s="35">
        <f t="shared" si="3"/>
        <v>0.66666666666666663</v>
      </c>
      <c r="F32" s="35">
        <f t="shared" si="2"/>
        <v>1.0692574571438834E-3</v>
      </c>
      <c r="G32" s="35">
        <f t="shared" si="1"/>
        <v>1.9441044675343332E-5</v>
      </c>
      <c r="H32" s="35">
        <v>25</v>
      </c>
    </row>
    <row r="33" spans="2:8" x14ac:dyDescent="0.3">
      <c r="B33" s="35">
        <v>29</v>
      </c>
      <c r="C33" s="35">
        <f t="shared" si="0"/>
        <v>10</v>
      </c>
      <c r="D33" s="35">
        <f t="shared" si="5"/>
        <v>15</v>
      </c>
      <c r="E33" s="35">
        <f t="shared" si="3"/>
        <v>0.66666666666666663</v>
      </c>
      <c r="F33" s="35">
        <f t="shared" si="2"/>
        <v>7.128383047625889E-4</v>
      </c>
      <c r="G33" s="35">
        <f t="shared" si="1"/>
        <v>1.2960696450228888E-5</v>
      </c>
      <c r="H33" s="35">
        <v>26</v>
      </c>
    </row>
    <row r="34" spans="2:8" x14ac:dyDescent="0.3">
      <c r="B34" s="35">
        <v>30</v>
      </c>
      <c r="C34" s="35">
        <f t="shared" si="0"/>
        <v>10</v>
      </c>
      <c r="D34" s="35">
        <f t="shared" si="5"/>
        <v>15</v>
      </c>
      <c r="E34" s="35">
        <f t="shared" si="3"/>
        <v>0.66666666666666663</v>
      </c>
      <c r="F34" s="35">
        <f t="shared" si="2"/>
        <v>4.7522553650839258E-4</v>
      </c>
      <c r="G34" s="35">
        <f t="shared" si="1"/>
        <v>8.6404643001525907E-6</v>
      </c>
      <c r="H34" s="35">
        <v>27</v>
      </c>
    </row>
    <row r="35" spans="2:8" x14ac:dyDescent="0.3">
      <c r="B35" s="35">
        <v>31</v>
      </c>
      <c r="C35" s="35">
        <f t="shared" si="0"/>
        <v>10</v>
      </c>
      <c r="D35" s="35">
        <f t="shared" si="5"/>
        <v>15</v>
      </c>
      <c r="E35" s="35">
        <f t="shared" si="3"/>
        <v>0.66666666666666663</v>
      </c>
      <c r="F35" s="35">
        <f t="shared" si="2"/>
        <v>3.1681702433892839E-4</v>
      </c>
      <c r="G35" s="35">
        <f t="shared" si="1"/>
        <v>5.760309533435061E-6</v>
      </c>
      <c r="H35" s="35">
        <v>28</v>
      </c>
    </row>
    <row r="36" spans="2:8" x14ac:dyDescent="0.3">
      <c r="B36" s="35">
        <v>32</v>
      </c>
      <c r="C36" s="35">
        <f t="shared" si="0"/>
        <v>10</v>
      </c>
      <c r="D36" s="35">
        <f t="shared" si="5"/>
        <v>15</v>
      </c>
      <c r="E36" s="35">
        <f t="shared" si="3"/>
        <v>0.66666666666666663</v>
      </c>
      <c r="F36" s="35">
        <f t="shared" si="2"/>
        <v>2.1121134955928559E-4</v>
      </c>
      <c r="G36" s="35">
        <f t="shared" si="1"/>
        <v>3.8402063556233743E-6</v>
      </c>
      <c r="H36" s="35">
        <v>29</v>
      </c>
    </row>
    <row r="37" spans="2:8" x14ac:dyDescent="0.3">
      <c r="B37" s="35">
        <v>33</v>
      </c>
      <c r="C37" s="35">
        <f t="shared" si="0"/>
        <v>10</v>
      </c>
      <c r="D37" s="35">
        <f t="shared" si="5"/>
        <v>15</v>
      </c>
      <c r="E37" s="35">
        <f t="shared" si="3"/>
        <v>0.66666666666666663</v>
      </c>
      <c r="F37" s="35">
        <f t="shared" si="2"/>
        <v>1.4080756637285704E-4</v>
      </c>
      <c r="G37" s="35">
        <f t="shared" si="1"/>
        <v>2.5601375704155823E-6</v>
      </c>
      <c r="H37" s="35">
        <v>30</v>
      </c>
    </row>
    <row r="38" spans="2:8" x14ac:dyDescent="0.3">
      <c r="B38" s="35">
        <v>34</v>
      </c>
      <c r="C38" s="35">
        <f t="shared" si="0"/>
        <v>10</v>
      </c>
      <c r="D38" s="35">
        <f t="shared" si="5"/>
        <v>15</v>
      </c>
      <c r="E38" s="35">
        <f t="shared" si="3"/>
        <v>0.66666666666666663</v>
      </c>
      <c r="F38" s="35">
        <f t="shared" si="2"/>
        <v>9.3871710915238024E-5</v>
      </c>
      <c r="G38" s="35">
        <f t="shared" si="1"/>
        <v>1.7067583802770549E-6</v>
      </c>
      <c r="H38" s="35">
        <v>31</v>
      </c>
    </row>
    <row r="39" spans="2:8" x14ac:dyDescent="0.3">
      <c r="B39" s="35">
        <v>35</v>
      </c>
      <c r="C39" s="35">
        <f t="shared" si="0"/>
        <v>10</v>
      </c>
      <c r="D39" s="35">
        <f t="shared" si="5"/>
        <v>15</v>
      </c>
      <c r="E39" s="35">
        <f t="shared" si="3"/>
        <v>0.66666666666666663</v>
      </c>
      <c r="F39" s="35">
        <f t="shared" si="2"/>
        <v>6.2581140610158678E-5</v>
      </c>
      <c r="G39" s="35">
        <f t="shared" si="1"/>
        <v>1.137838920184703E-6</v>
      </c>
      <c r="H39" s="35">
        <v>32</v>
      </c>
    </row>
    <row r="40" spans="2:8" x14ac:dyDescent="0.3">
      <c r="B40" s="35">
        <v>36</v>
      </c>
      <c r="C40" s="35">
        <f t="shared" si="0"/>
        <v>10</v>
      </c>
      <c r="D40" s="35">
        <f t="shared" si="5"/>
        <v>15</v>
      </c>
      <c r="E40" s="35">
        <f t="shared" si="3"/>
        <v>0.66666666666666663</v>
      </c>
      <c r="F40" s="35">
        <f t="shared" si="2"/>
        <v>4.1720760406772448E-5</v>
      </c>
      <c r="G40" s="35">
        <f t="shared" si="1"/>
        <v>7.5855928012313532E-7</v>
      </c>
      <c r="H40" s="35">
        <v>33</v>
      </c>
    </row>
    <row r="41" spans="2:8" x14ac:dyDescent="0.3">
      <c r="B41" s="35">
        <v>37</v>
      </c>
      <c r="C41" s="35">
        <f t="shared" si="0"/>
        <v>10</v>
      </c>
      <c r="D41" s="35">
        <f t="shared" si="5"/>
        <v>15</v>
      </c>
      <c r="E41" s="35">
        <f t="shared" si="3"/>
        <v>0.66666666666666663</v>
      </c>
      <c r="F41" s="35">
        <f t="shared" si="2"/>
        <v>2.7813840271181631E-5</v>
      </c>
      <c r="G41" s="35">
        <f t="shared" si="1"/>
        <v>5.0570618674875688E-7</v>
      </c>
      <c r="H41" s="35">
        <v>34</v>
      </c>
    </row>
    <row r="42" spans="2:8" x14ac:dyDescent="0.3">
      <c r="B42" s="35">
        <v>38</v>
      </c>
      <c r="C42" s="35">
        <f t="shared" si="0"/>
        <v>10</v>
      </c>
      <c r="D42" s="35">
        <f t="shared" si="5"/>
        <v>15</v>
      </c>
      <c r="E42" s="35">
        <f t="shared" si="3"/>
        <v>0.66666666666666663</v>
      </c>
      <c r="F42" s="35">
        <f t="shared" si="2"/>
        <v>1.8542560180787753E-5</v>
      </c>
      <c r="G42" s="35">
        <f t="shared" si="1"/>
        <v>3.3713745783250453E-7</v>
      </c>
      <c r="H42" s="35">
        <v>35</v>
      </c>
    </row>
    <row r="43" spans="2:8" x14ac:dyDescent="0.3">
      <c r="B43" s="35">
        <v>39</v>
      </c>
      <c r="C43" s="35">
        <f t="shared" si="0"/>
        <v>10</v>
      </c>
      <c r="D43" s="35">
        <f t="shared" si="5"/>
        <v>15</v>
      </c>
      <c r="E43" s="35">
        <f t="shared" si="3"/>
        <v>0.66666666666666663</v>
      </c>
      <c r="F43" s="35">
        <f t="shared" si="2"/>
        <v>1.2361706787191835E-5</v>
      </c>
      <c r="G43" s="35">
        <f t="shared" si="1"/>
        <v>2.2475830522166969E-7</v>
      </c>
      <c r="H43" s="35">
        <v>36</v>
      </c>
    </row>
    <row r="44" spans="2:8" x14ac:dyDescent="0.3">
      <c r="B44" s="35">
        <v>40</v>
      </c>
      <c r="C44" s="35">
        <f t="shared" si="0"/>
        <v>10</v>
      </c>
      <c r="D44" s="35">
        <f t="shared" si="5"/>
        <v>15</v>
      </c>
      <c r="E44" s="35">
        <f t="shared" si="3"/>
        <v>0.66666666666666663</v>
      </c>
      <c r="F44" s="35">
        <f t="shared" si="2"/>
        <v>8.2411378581278889E-6</v>
      </c>
      <c r="G44" s="35">
        <f t="shared" si="1"/>
        <v>1.4983887014777977E-7</v>
      </c>
      <c r="H44" s="35">
        <v>37</v>
      </c>
    </row>
    <row r="45" spans="2:8" x14ac:dyDescent="0.3">
      <c r="B45" s="35">
        <v>41</v>
      </c>
      <c r="C45" s="35">
        <f t="shared" si="0"/>
        <v>10</v>
      </c>
      <c r="D45" s="35">
        <f t="shared" si="5"/>
        <v>15</v>
      </c>
      <c r="E45" s="35">
        <f t="shared" si="3"/>
        <v>0.66666666666666663</v>
      </c>
      <c r="F45" s="35">
        <f t="shared" si="2"/>
        <v>5.494091905418592E-6</v>
      </c>
      <c r="G45" s="35">
        <f t="shared" si="1"/>
        <v>9.9892580098519836E-8</v>
      </c>
      <c r="H45" s="35">
        <v>38</v>
      </c>
    </row>
    <row r="46" spans="2:8" x14ac:dyDescent="0.3">
      <c r="B46" s="35">
        <v>42</v>
      </c>
      <c r="C46" s="35">
        <f t="shared" si="0"/>
        <v>10</v>
      </c>
      <c r="D46" s="35">
        <f t="shared" si="5"/>
        <v>15</v>
      </c>
      <c r="E46" s="35">
        <f t="shared" si="3"/>
        <v>0.66666666666666663</v>
      </c>
      <c r="F46" s="35">
        <f t="shared" si="2"/>
        <v>3.6627279369457278E-6</v>
      </c>
      <c r="G46" s="35">
        <f t="shared" si="1"/>
        <v>6.6595053399013229E-8</v>
      </c>
      <c r="H46" s="35">
        <v>39</v>
      </c>
    </row>
    <row r="47" spans="2:8" x14ac:dyDescent="0.3">
      <c r="B47" s="35">
        <v>43</v>
      </c>
      <c r="C47" s="35">
        <f t="shared" si="0"/>
        <v>10</v>
      </c>
      <c r="D47" s="35">
        <f t="shared" si="5"/>
        <v>15</v>
      </c>
      <c r="E47" s="35">
        <f t="shared" si="3"/>
        <v>0.66666666666666663</v>
      </c>
      <c r="F47" s="35">
        <f t="shared" si="2"/>
        <v>2.441818624630485E-6</v>
      </c>
      <c r="G47" s="35">
        <f t="shared" si="1"/>
        <v>4.4396702266008813E-8</v>
      </c>
      <c r="H47" s="35">
        <v>40</v>
      </c>
    </row>
    <row r="48" spans="2:8" x14ac:dyDescent="0.3">
      <c r="B48" s="35">
        <v>44</v>
      </c>
      <c r="C48" s="35">
        <f t="shared" si="0"/>
        <v>10</v>
      </c>
      <c r="D48" s="35">
        <f t="shared" si="5"/>
        <v>15</v>
      </c>
      <c r="E48" s="35">
        <f t="shared" si="3"/>
        <v>0.66666666666666663</v>
      </c>
      <c r="F48" s="35">
        <f t="shared" si="2"/>
        <v>1.62787908308699E-6</v>
      </c>
      <c r="G48" s="35">
        <f t="shared" si="1"/>
        <v>2.9597801510672542E-8</v>
      </c>
      <c r="H48" s="35">
        <v>41</v>
      </c>
    </row>
    <row r="49" spans="2:8" x14ac:dyDescent="0.3">
      <c r="B49" s="35">
        <v>45</v>
      </c>
      <c r="C49" s="35">
        <f t="shared" si="0"/>
        <v>10</v>
      </c>
      <c r="D49" s="35">
        <f t="shared" si="5"/>
        <v>15</v>
      </c>
      <c r="E49" s="35">
        <f t="shared" si="3"/>
        <v>0.66666666666666663</v>
      </c>
      <c r="F49" s="35">
        <f t="shared" si="2"/>
        <v>1.0852527220579932E-6</v>
      </c>
      <c r="G49" s="35">
        <f t="shared" si="1"/>
        <v>1.9731867673781693E-8</v>
      </c>
      <c r="H49" s="35">
        <v>42</v>
      </c>
    </row>
    <row r="50" spans="2:8" x14ac:dyDescent="0.3">
      <c r="B50" s="35">
        <v>46</v>
      </c>
      <c r="C50" s="35">
        <f t="shared" si="0"/>
        <v>10</v>
      </c>
      <c r="D50" s="35">
        <f t="shared" si="5"/>
        <v>15</v>
      </c>
      <c r="E50" s="35">
        <f t="shared" si="3"/>
        <v>0.66666666666666663</v>
      </c>
      <c r="F50" s="35">
        <f t="shared" si="2"/>
        <v>7.2350181470532873E-7</v>
      </c>
      <c r="G50" s="35">
        <f t="shared" si="1"/>
        <v>1.3154578449187793E-8</v>
      </c>
      <c r="H50" s="35">
        <v>43</v>
      </c>
    </row>
    <row r="51" spans="2:8" x14ac:dyDescent="0.3">
      <c r="B51" s="35">
        <v>47</v>
      </c>
      <c r="C51" s="35">
        <f t="shared" si="0"/>
        <v>10</v>
      </c>
      <c r="D51" s="35">
        <f t="shared" si="5"/>
        <v>15</v>
      </c>
      <c r="E51" s="35">
        <f t="shared" si="3"/>
        <v>0.66666666666666663</v>
      </c>
      <c r="F51" s="35">
        <f t="shared" si="2"/>
        <v>4.8233454313688579E-7</v>
      </c>
      <c r="G51" s="35">
        <f t="shared" si="1"/>
        <v>8.7697189661251952E-9</v>
      </c>
      <c r="H51" s="35">
        <v>44</v>
      </c>
    </row>
    <row r="52" spans="2:8" x14ac:dyDescent="0.3">
      <c r="B52" s="35">
        <v>48</v>
      </c>
      <c r="C52" s="35">
        <f t="shared" si="0"/>
        <v>10</v>
      </c>
      <c r="D52" s="35">
        <f t="shared" si="5"/>
        <v>15</v>
      </c>
      <c r="E52" s="35">
        <f t="shared" si="3"/>
        <v>0.66666666666666663</v>
      </c>
      <c r="F52" s="35">
        <f t="shared" si="2"/>
        <v>3.2155636209125717E-7</v>
      </c>
      <c r="G52" s="35">
        <f t="shared" si="1"/>
        <v>5.8464793107501299E-9</v>
      </c>
      <c r="H52" s="35">
        <v>45</v>
      </c>
    </row>
    <row r="53" spans="2:8" x14ac:dyDescent="0.3">
      <c r="B53" s="35">
        <v>49</v>
      </c>
      <c r="C53" s="35">
        <f t="shared" si="0"/>
        <v>10</v>
      </c>
      <c r="D53" s="35">
        <f t="shared" si="5"/>
        <v>15</v>
      </c>
      <c r="E53" s="35">
        <f t="shared" si="3"/>
        <v>0.66666666666666663</v>
      </c>
      <c r="F53" s="35">
        <f t="shared" si="2"/>
        <v>2.1437090806083811E-7</v>
      </c>
      <c r="G53" s="35">
        <f t="shared" si="1"/>
        <v>3.8976528738334199E-9</v>
      </c>
      <c r="H53" s="35">
        <v>46</v>
      </c>
    </row>
    <row r="54" spans="2:8" x14ac:dyDescent="0.3">
      <c r="B54" s="35">
        <v>50</v>
      </c>
      <c r="C54" s="35">
        <f t="shared" si="0"/>
        <v>10</v>
      </c>
      <c r="D54" s="35">
        <f t="shared" si="5"/>
        <v>15</v>
      </c>
      <c r="E54" s="35">
        <f t="shared" si="3"/>
        <v>0.66666666666666663</v>
      </c>
      <c r="F54" s="35">
        <f t="shared" si="2"/>
        <v>1.4291393870722539E-7</v>
      </c>
      <c r="G54" s="35">
        <f t="shared" si="1"/>
        <v>2.5984352492222795E-9</v>
      </c>
      <c r="H54" s="35">
        <v>47</v>
      </c>
    </row>
    <row r="55" spans="2:8" x14ac:dyDescent="0.3">
      <c r="B55" s="35">
        <v>51</v>
      </c>
      <c r="C55" s="35">
        <f t="shared" si="0"/>
        <v>10</v>
      </c>
      <c r="D55" s="35">
        <f t="shared" si="5"/>
        <v>15</v>
      </c>
      <c r="E55" s="35">
        <f t="shared" si="3"/>
        <v>0.66666666666666663</v>
      </c>
      <c r="F55" s="35">
        <f t="shared" si="2"/>
        <v>9.5275959138150249E-8</v>
      </c>
      <c r="G55" s="35">
        <f t="shared" si="1"/>
        <v>1.7322901661481861E-9</v>
      </c>
      <c r="H55" s="35">
        <v>48</v>
      </c>
    </row>
    <row r="56" spans="2:8" x14ac:dyDescent="0.3">
      <c r="B56" s="35">
        <v>52</v>
      </c>
      <c r="C56" s="35">
        <f t="shared" si="0"/>
        <v>10</v>
      </c>
      <c r="D56" s="35">
        <f t="shared" si="5"/>
        <v>15</v>
      </c>
      <c r="E56" s="35">
        <f t="shared" si="3"/>
        <v>0.66666666666666663</v>
      </c>
      <c r="F56" s="35">
        <f t="shared" si="2"/>
        <v>6.3517306092100166E-8</v>
      </c>
      <c r="G56" s="35">
        <f t="shared" si="1"/>
        <v>1.1548601107654574E-9</v>
      </c>
      <c r="H56" s="35">
        <v>49</v>
      </c>
    </row>
    <row r="57" spans="2:8" x14ac:dyDescent="0.3">
      <c r="B57" s="35">
        <v>53</v>
      </c>
      <c r="C57" s="35">
        <f t="shared" si="0"/>
        <v>10</v>
      </c>
      <c r="D57" s="35">
        <f t="shared" si="5"/>
        <v>15</v>
      </c>
      <c r="E57" s="35">
        <f t="shared" si="3"/>
        <v>0.66666666666666663</v>
      </c>
      <c r="F57" s="35">
        <f t="shared" si="2"/>
        <v>4.2344870728066777E-8</v>
      </c>
      <c r="G57" s="35">
        <f t="shared" si="1"/>
        <v>7.6990674051030492E-10</v>
      </c>
      <c r="H57" s="35">
        <v>50</v>
      </c>
    </row>
    <row r="58" spans="2:8" x14ac:dyDescent="0.3">
      <c r="B58" s="35">
        <v>54</v>
      </c>
      <c r="C58" s="35">
        <f t="shared" si="0"/>
        <v>10</v>
      </c>
      <c r="D58" s="35">
        <f t="shared" si="5"/>
        <v>15</v>
      </c>
      <c r="E58" s="35">
        <f t="shared" si="3"/>
        <v>0.66666666666666663</v>
      </c>
      <c r="F58" s="35">
        <f t="shared" si="2"/>
        <v>2.8229913818711184E-8</v>
      </c>
      <c r="G58" s="35">
        <f t="shared" si="1"/>
        <v>5.1327116034020328E-10</v>
      </c>
      <c r="H58" s="35">
        <v>51</v>
      </c>
    </row>
    <row r="59" spans="2:8" x14ac:dyDescent="0.3">
      <c r="B59" s="35">
        <v>55</v>
      </c>
      <c r="C59" s="35">
        <f t="shared" si="0"/>
        <v>10</v>
      </c>
      <c r="D59" s="35">
        <f t="shared" si="5"/>
        <v>15</v>
      </c>
      <c r="E59" s="35">
        <f t="shared" si="3"/>
        <v>0.66666666666666663</v>
      </c>
      <c r="F59" s="35">
        <f t="shared" si="2"/>
        <v>1.8819942545807455E-8</v>
      </c>
      <c r="G59" s="35">
        <f t="shared" si="1"/>
        <v>3.4218077356013549E-10</v>
      </c>
      <c r="H59" s="35">
        <v>52</v>
      </c>
    </row>
    <row r="60" spans="2:8" x14ac:dyDescent="0.3">
      <c r="B60" s="35">
        <v>56</v>
      </c>
      <c r="C60" s="35">
        <f t="shared" si="0"/>
        <v>10</v>
      </c>
      <c r="D60" s="35">
        <f t="shared" si="5"/>
        <v>15</v>
      </c>
      <c r="E60" s="35">
        <f t="shared" si="3"/>
        <v>0.66666666666666663</v>
      </c>
      <c r="F60" s="35">
        <f t="shared" si="2"/>
        <v>1.2546628363871636E-8</v>
      </c>
      <c r="G60" s="35">
        <f t="shared" si="1"/>
        <v>2.28120515706757E-10</v>
      </c>
      <c r="H60" s="35">
        <v>53</v>
      </c>
    </row>
    <row r="61" spans="2:8" x14ac:dyDescent="0.3">
      <c r="B61" s="35">
        <v>57</v>
      </c>
      <c r="C61" s="35">
        <f t="shared" si="0"/>
        <v>10</v>
      </c>
      <c r="D61" s="35">
        <f t="shared" si="5"/>
        <v>15</v>
      </c>
      <c r="E61" s="35">
        <f t="shared" si="3"/>
        <v>0.66666666666666663</v>
      </c>
      <c r="F61" s="35">
        <f t="shared" si="2"/>
        <v>8.3644189092477577E-9</v>
      </c>
      <c r="G61" s="35">
        <f t="shared" si="1"/>
        <v>1.5208034380450467E-10</v>
      </c>
      <c r="H61" s="35">
        <v>54</v>
      </c>
    </row>
    <row r="62" spans="2:8" x14ac:dyDescent="0.3">
      <c r="B62" s="35">
        <v>58</v>
      </c>
      <c r="C62" s="35">
        <f t="shared" si="0"/>
        <v>10</v>
      </c>
      <c r="D62" s="35">
        <f t="shared" si="5"/>
        <v>15</v>
      </c>
      <c r="E62" s="35">
        <f t="shared" si="3"/>
        <v>0.66666666666666663</v>
      </c>
      <c r="F62" s="35">
        <f t="shared" si="2"/>
        <v>5.5762792728318379E-9</v>
      </c>
      <c r="G62" s="35">
        <f t="shared" si="1"/>
        <v>1.0138689586966976E-10</v>
      </c>
      <c r="H62" s="35">
        <v>55</v>
      </c>
    </row>
    <row r="63" spans="2:8" x14ac:dyDescent="0.3">
      <c r="B63" s="35">
        <v>59</v>
      </c>
      <c r="C63" s="35">
        <f t="shared" si="0"/>
        <v>10</v>
      </c>
      <c r="D63" s="35">
        <f t="shared" si="5"/>
        <v>15</v>
      </c>
      <c r="E63" s="35">
        <f t="shared" si="3"/>
        <v>0.66666666666666663</v>
      </c>
      <c r="F63" s="35">
        <f t="shared" si="2"/>
        <v>3.7175195152212251E-9</v>
      </c>
      <c r="G63" s="35">
        <f t="shared" si="1"/>
        <v>6.759126391311317E-11</v>
      </c>
      <c r="H63" s="35">
        <v>56</v>
      </c>
    </row>
    <row r="64" spans="2:8" x14ac:dyDescent="0.3">
      <c r="B64" s="35">
        <v>60</v>
      </c>
      <c r="C64" s="35">
        <f t="shared" si="0"/>
        <v>10</v>
      </c>
      <c r="D64" s="35">
        <f t="shared" si="5"/>
        <v>15</v>
      </c>
      <c r="E64" s="35">
        <f t="shared" si="3"/>
        <v>0.66666666666666663</v>
      </c>
      <c r="F64" s="35">
        <f t="shared" si="2"/>
        <v>2.4783463434808166E-9</v>
      </c>
      <c r="G64" s="35">
        <f t="shared" si="1"/>
        <v>4.5060842608742116E-11</v>
      </c>
      <c r="H64" s="35">
        <v>57</v>
      </c>
    </row>
    <row r="65" spans="2:8" x14ac:dyDescent="0.3">
      <c r="B65" s="35">
        <v>61</v>
      </c>
      <c r="C65" s="35">
        <f t="shared" si="0"/>
        <v>10</v>
      </c>
      <c r="D65" s="35">
        <f t="shared" si="5"/>
        <v>15</v>
      </c>
      <c r="E65" s="35">
        <f t="shared" si="3"/>
        <v>0.66666666666666663</v>
      </c>
      <c r="F65" s="35">
        <f t="shared" si="2"/>
        <v>1.6522308956538777E-9</v>
      </c>
      <c r="G65" s="35">
        <f t="shared" si="1"/>
        <v>3.004056173916141E-11</v>
      </c>
      <c r="H65" s="35">
        <v>58</v>
      </c>
    </row>
    <row r="66" spans="2:8" x14ac:dyDescent="0.3">
      <c r="B66" s="35">
        <v>62</v>
      </c>
      <c r="C66" s="35">
        <f t="shared" si="0"/>
        <v>10</v>
      </c>
      <c r="D66" s="35">
        <f t="shared" si="5"/>
        <v>15</v>
      </c>
      <c r="E66" s="35">
        <f t="shared" si="3"/>
        <v>0.66666666666666663</v>
      </c>
      <c r="F66" s="35">
        <f t="shared" si="2"/>
        <v>1.1014872637692518E-9</v>
      </c>
      <c r="G66" s="35">
        <f t="shared" si="1"/>
        <v>2.0027041159440939E-11</v>
      </c>
      <c r="H66" s="35">
        <v>59</v>
      </c>
    </row>
    <row r="67" spans="2:8" x14ac:dyDescent="0.3">
      <c r="B67" s="35">
        <v>63</v>
      </c>
      <c r="C67" s="35">
        <f t="shared" si="0"/>
        <v>10</v>
      </c>
      <c r="D67" s="35">
        <f t="shared" si="5"/>
        <v>15</v>
      </c>
      <c r="E67" s="35">
        <f t="shared" si="3"/>
        <v>0.66666666666666663</v>
      </c>
      <c r="F67" s="35">
        <f t="shared" si="2"/>
        <v>7.3432484251283455E-10</v>
      </c>
      <c r="G67" s="35">
        <f t="shared" si="1"/>
        <v>1.3351360772960627E-11</v>
      </c>
      <c r="H67" s="35">
        <v>60</v>
      </c>
    </row>
    <row r="68" spans="2:8" x14ac:dyDescent="0.3">
      <c r="B68" s="35">
        <v>64</v>
      </c>
      <c r="C68" s="35">
        <f t="shared" si="0"/>
        <v>10</v>
      </c>
      <c r="D68" s="35">
        <f t="shared" si="5"/>
        <v>15</v>
      </c>
      <c r="E68" s="35">
        <f t="shared" si="3"/>
        <v>0.66666666666666663</v>
      </c>
      <c r="F68" s="35">
        <f t="shared" si="2"/>
        <v>4.8954989500855633E-10</v>
      </c>
      <c r="G68" s="35">
        <f t="shared" si="1"/>
        <v>8.9009071819737504E-12</v>
      </c>
      <c r="H68" s="35">
        <v>61</v>
      </c>
    </row>
    <row r="69" spans="2:8" x14ac:dyDescent="0.3">
      <c r="B69" s="35">
        <v>65</v>
      </c>
      <c r="C69" s="35">
        <f t="shared" ref="C69:C132" si="6">$D$2</f>
        <v>10</v>
      </c>
      <c r="D69" s="35">
        <f t="shared" si="5"/>
        <v>15</v>
      </c>
      <c r="E69" s="35">
        <f t="shared" si="3"/>
        <v>0.66666666666666663</v>
      </c>
      <c r="F69" s="35">
        <f t="shared" si="2"/>
        <v>3.2636659667237087E-10</v>
      </c>
      <c r="G69" s="35">
        <f t="shared" ref="G69:G132" si="7">F69/$F$155</f>
        <v>5.9339381213158331E-12</v>
      </c>
      <c r="H69" s="35">
        <v>62</v>
      </c>
    </row>
    <row r="70" spans="2:8" x14ac:dyDescent="0.3">
      <c r="B70" s="35">
        <v>66</v>
      </c>
      <c r="C70" s="35">
        <f t="shared" si="6"/>
        <v>10</v>
      </c>
      <c r="D70" s="35">
        <f t="shared" si="5"/>
        <v>15</v>
      </c>
      <c r="E70" s="35">
        <f t="shared" ref="E70:E133" si="8">C69/D70</f>
        <v>0.66666666666666663</v>
      </c>
      <c r="F70" s="35">
        <f t="shared" ref="F70:F133" si="9">E70*F69</f>
        <v>2.175777311149139E-10</v>
      </c>
      <c r="G70" s="35">
        <f t="shared" si="7"/>
        <v>3.9559587475438884E-12</v>
      </c>
      <c r="H70" s="35">
        <v>63</v>
      </c>
    </row>
    <row r="71" spans="2:8" x14ac:dyDescent="0.3">
      <c r="B71" s="35">
        <v>67</v>
      </c>
      <c r="C71" s="35">
        <f t="shared" si="6"/>
        <v>10</v>
      </c>
      <c r="D71" s="35">
        <f t="shared" si="5"/>
        <v>15</v>
      </c>
      <c r="E71" s="35">
        <f t="shared" si="8"/>
        <v>0.66666666666666663</v>
      </c>
      <c r="F71" s="35">
        <f t="shared" si="9"/>
        <v>1.4505182074327593E-10</v>
      </c>
      <c r="G71" s="35">
        <f t="shared" si="7"/>
        <v>2.6373058316959255E-12</v>
      </c>
      <c r="H71" s="35">
        <v>64</v>
      </c>
    </row>
    <row r="72" spans="2:8" x14ac:dyDescent="0.3">
      <c r="B72" s="35">
        <v>68</v>
      </c>
      <c r="C72" s="35">
        <f t="shared" si="6"/>
        <v>10</v>
      </c>
      <c r="D72" s="35">
        <f t="shared" si="5"/>
        <v>15</v>
      </c>
      <c r="E72" s="35">
        <f t="shared" si="8"/>
        <v>0.66666666666666663</v>
      </c>
      <c r="F72" s="35">
        <f t="shared" si="9"/>
        <v>9.6701213828850621E-11</v>
      </c>
      <c r="G72" s="35">
        <f t="shared" si="7"/>
        <v>1.7582038877972837E-12</v>
      </c>
      <c r="H72" s="35">
        <v>65</v>
      </c>
    </row>
    <row r="73" spans="2:8" x14ac:dyDescent="0.3">
      <c r="B73" s="35">
        <v>69</v>
      </c>
      <c r="C73" s="35">
        <f t="shared" si="6"/>
        <v>10</v>
      </c>
      <c r="D73" s="35">
        <f t="shared" si="5"/>
        <v>15</v>
      </c>
      <c r="E73" s="35">
        <f t="shared" si="8"/>
        <v>0.66666666666666663</v>
      </c>
      <c r="F73" s="35">
        <f t="shared" si="9"/>
        <v>6.4467475885900414E-11</v>
      </c>
      <c r="G73" s="35">
        <f t="shared" si="7"/>
        <v>1.1721359251981893E-12</v>
      </c>
      <c r="H73" s="35">
        <v>66</v>
      </c>
    </row>
    <row r="74" spans="2:8" x14ac:dyDescent="0.3">
      <c r="B74" s="35">
        <v>70</v>
      </c>
      <c r="C74" s="35">
        <f t="shared" si="6"/>
        <v>10</v>
      </c>
      <c r="D74" s="35">
        <f t="shared" si="5"/>
        <v>15</v>
      </c>
      <c r="E74" s="35">
        <f t="shared" si="8"/>
        <v>0.66666666666666663</v>
      </c>
      <c r="F74" s="35">
        <f t="shared" si="9"/>
        <v>4.2978317257266943E-11</v>
      </c>
      <c r="G74" s="35">
        <f t="shared" si="7"/>
        <v>7.8142395013212612E-13</v>
      </c>
      <c r="H74" s="35">
        <v>67</v>
      </c>
    </row>
    <row r="75" spans="2:8" x14ac:dyDescent="0.3">
      <c r="B75" s="35">
        <v>71</v>
      </c>
      <c r="C75" s="35">
        <f t="shared" si="6"/>
        <v>10</v>
      </c>
      <c r="D75" s="35">
        <f t="shared" si="5"/>
        <v>15</v>
      </c>
      <c r="E75" s="35">
        <f t="shared" si="8"/>
        <v>0.66666666666666663</v>
      </c>
      <c r="F75" s="35">
        <f t="shared" si="9"/>
        <v>2.8652211504844628E-11</v>
      </c>
      <c r="G75" s="35">
        <f t="shared" si="7"/>
        <v>5.2094930008808405E-13</v>
      </c>
      <c r="H75" s="35">
        <v>68</v>
      </c>
    </row>
    <row r="76" spans="2:8" x14ac:dyDescent="0.3">
      <c r="B76" s="35">
        <v>72</v>
      </c>
      <c r="C76" s="35">
        <f t="shared" si="6"/>
        <v>10</v>
      </c>
      <c r="D76" s="35">
        <f t="shared" ref="D76:D139" si="10">$F$2*3</f>
        <v>15</v>
      </c>
      <c r="E76" s="35">
        <f t="shared" si="8"/>
        <v>0.66666666666666663</v>
      </c>
      <c r="F76" s="35">
        <f t="shared" si="9"/>
        <v>1.9101474336563085E-11</v>
      </c>
      <c r="G76" s="35">
        <f t="shared" si="7"/>
        <v>3.4729953339205602E-13</v>
      </c>
      <c r="H76" s="35">
        <v>69</v>
      </c>
    </row>
    <row r="77" spans="2:8" x14ac:dyDescent="0.3">
      <c r="B77" s="35">
        <v>73</v>
      </c>
      <c r="C77" s="35">
        <f t="shared" si="6"/>
        <v>10</v>
      </c>
      <c r="D77" s="35">
        <f t="shared" si="10"/>
        <v>15</v>
      </c>
      <c r="E77" s="35">
        <f t="shared" si="8"/>
        <v>0.66666666666666663</v>
      </c>
      <c r="F77" s="35">
        <f t="shared" si="9"/>
        <v>1.2734316224375389E-11</v>
      </c>
      <c r="G77" s="35">
        <f t="shared" si="7"/>
        <v>2.3153302226137069E-13</v>
      </c>
      <c r="H77" s="35">
        <v>70</v>
      </c>
    </row>
    <row r="78" spans="2:8" x14ac:dyDescent="0.3">
      <c r="B78" s="35">
        <v>74</v>
      </c>
      <c r="C78" s="35">
        <f t="shared" si="6"/>
        <v>10</v>
      </c>
      <c r="D78" s="35">
        <f t="shared" si="10"/>
        <v>15</v>
      </c>
      <c r="E78" s="35">
        <f t="shared" si="8"/>
        <v>0.66666666666666663</v>
      </c>
      <c r="F78" s="35">
        <f t="shared" si="9"/>
        <v>8.4895441495835919E-12</v>
      </c>
      <c r="G78" s="35">
        <f t="shared" si="7"/>
        <v>1.543553481742471E-13</v>
      </c>
      <c r="H78" s="35">
        <v>71</v>
      </c>
    </row>
    <row r="79" spans="2:8" x14ac:dyDescent="0.3">
      <c r="B79" s="35">
        <v>75</v>
      </c>
      <c r="C79" s="35">
        <f t="shared" si="6"/>
        <v>10</v>
      </c>
      <c r="D79" s="35">
        <f t="shared" si="10"/>
        <v>15</v>
      </c>
      <c r="E79" s="35">
        <f t="shared" si="8"/>
        <v>0.66666666666666663</v>
      </c>
      <c r="F79" s="35">
        <f t="shared" si="9"/>
        <v>5.659696099722394E-12</v>
      </c>
      <c r="G79" s="35">
        <f t="shared" si="7"/>
        <v>1.0290356544949806E-13</v>
      </c>
      <c r="H79" s="35">
        <v>72</v>
      </c>
    </row>
    <row r="80" spans="2:8" x14ac:dyDescent="0.3">
      <c r="B80" s="35">
        <v>76</v>
      </c>
      <c r="C80" s="35">
        <f t="shared" si="6"/>
        <v>10</v>
      </c>
      <c r="D80" s="35">
        <f t="shared" si="10"/>
        <v>15</v>
      </c>
      <c r="E80" s="35">
        <f t="shared" si="8"/>
        <v>0.66666666666666663</v>
      </c>
      <c r="F80" s="35">
        <f t="shared" si="9"/>
        <v>3.7731307331482627E-12</v>
      </c>
      <c r="G80" s="35">
        <f t="shared" si="7"/>
        <v>6.8602376966332035E-14</v>
      </c>
      <c r="H80" s="35">
        <v>73</v>
      </c>
    </row>
    <row r="81" spans="2:8" x14ac:dyDescent="0.3">
      <c r="B81" s="35">
        <v>77</v>
      </c>
      <c r="C81" s="35">
        <f t="shared" si="6"/>
        <v>10</v>
      </c>
      <c r="D81" s="35">
        <f t="shared" si="10"/>
        <v>15</v>
      </c>
      <c r="E81" s="35">
        <f t="shared" si="8"/>
        <v>0.66666666666666663</v>
      </c>
      <c r="F81" s="35">
        <f t="shared" si="9"/>
        <v>2.5154204887655085E-12</v>
      </c>
      <c r="G81" s="35">
        <f t="shared" si="7"/>
        <v>4.5734917977554695E-14</v>
      </c>
      <c r="H81" s="35">
        <v>74</v>
      </c>
    </row>
    <row r="82" spans="2:8" x14ac:dyDescent="0.3">
      <c r="B82" s="35">
        <v>78</v>
      </c>
      <c r="C82" s="35">
        <f t="shared" si="6"/>
        <v>10</v>
      </c>
      <c r="D82" s="35">
        <f t="shared" si="10"/>
        <v>15</v>
      </c>
      <c r="E82" s="35">
        <f t="shared" si="8"/>
        <v>0.66666666666666663</v>
      </c>
      <c r="F82" s="35">
        <f t="shared" si="9"/>
        <v>1.6769469925103389E-12</v>
      </c>
      <c r="G82" s="35">
        <f t="shared" si="7"/>
        <v>3.0489945318369792E-14</v>
      </c>
      <c r="H82" s="35">
        <v>75</v>
      </c>
    </row>
    <row r="83" spans="2:8" x14ac:dyDescent="0.3">
      <c r="B83" s="35">
        <v>79</v>
      </c>
      <c r="C83" s="35">
        <f t="shared" si="6"/>
        <v>10</v>
      </c>
      <c r="D83" s="35">
        <f t="shared" si="10"/>
        <v>15</v>
      </c>
      <c r="E83" s="35">
        <f t="shared" si="8"/>
        <v>0.66666666666666663</v>
      </c>
      <c r="F83" s="35">
        <f t="shared" si="9"/>
        <v>1.1179646616735592E-12</v>
      </c>
      <c r="G83" s="35">
        <f t="shared" si="7"/>
        <v>2.0326630212246527E-14</v>
      </c>
      <c r="H83" s="35">
        <v>76</v>
      </c>
    </row>
    <row r="84" spans="2:8" x14ac:dyDescent="0.3">
      <c r="B84" s="35">
        <v>80</v>
      </c>
      <c r="C84" s="35">
        <f t="shared" si="6"/>
        <v>10</v>
      </c>
      <c r="D84" s="35">
        <f t="shared" si="10"/>
        <v>15</v>
      </c>
      <c r="E84" s="35">
        <f t="shared" si="8"/>
        <v>0.66666666666666663</v>
      </c>
      <c r="F84" s="35">
        <f t="shared" si="9"/>
        <v>7.453097744490394E-13</v>
      </c>
      <c r="G84" s="35">
        <f t="shared" si="7"/>
        <v>1.355108680816435E-14</v>
      </c>
      <c r="H84" s="35">
        <v>77</v>
      </c>
    </row>
    <row r="85" spans="2:8" x14ac:dyDescent="0.3">
      <c r="B85" s="35">
        <v>81</v>
      </c>
      <c r="C85" s="35">
        <f t="shared" si="6"/>
        <v>10</v>
      </c>
      <c r="D85" s="35">
        <f t="shared" si="10"/>
        <v>15</v>
      </c>
      <c r="E85" s="35">
        <f t="shared" si="8"/>
        <v>0.66666666666666663</v>
      </c>
      <c r="F85" s="35">
        <f t="shared" si="9"/>
        <v>4.9687318296602627E-13</v>
      </c>
      <c r="G85" s="35">
        <f t="shared" si="7"/>
        <v>9.0340578721095674E-15</v>
      </c>
      <c r="H85" s="35">
        <v>78</v>
      </c>
    </row>
    <row r="86" spans="2:8" x14ac:dyDescent="0.3">
      <c r="B86" s="35">
        <v>82</v>
      </c>
      <c r="C86" s="35">
        <f t="shared" si="6"/>
        <v>10</v>
      </c>
      <c r="D86" s="35">
        <f t="shared" si="10"/>
        <v>15</v>
      </c>
      <c r="E86" s="35">
        <f t="shared" si="8"/>
        <v>0.66666666666666663</v>
      </c>
      <c r="F86" s="35">
        <f t="shared" si="9"/>
        <v>3.3124878864401748E-13</v>
      </c>
      <c r="G86" s="35">
        <f t="shared" si="7"/>
        <v>6.0227052480730444E-15</v>
      </c>
      <c r="H86" s="35">
        <v>79</v>
      </c>
    </row>
    <row r="87" spans="2:8" x14ac:dyDescent="0.3">
      <c r="B87" s="35">
        <v>83</v>
      </c>
      <c r="C87" s="35">
        <f t="shared" si="6"/>
        <v>10</v>
      </c>
      <c r="D87" s="35">
        <f t="shared" si="10"/>
        <v>15</v>
      </c>
      <c r="E87" s="35">
        <f t="shared" si="8"/>
        <v>0.66666666666666663</v>
      </c>
      <c r="F87" s="35">
        <f t="shared" si="9"/>
        <v>2.2083252576267832E-13</v>
      </c>
      <c r="G87" s="35">
        <f t="shared" si="7"/>
        <v>4.015136832048696E-15</v>
      </c>
      <c r="H87" s="35">
        <v>80</v>
      </c>
    </row>
    <row r="88" spans="2:8" x14ac:dyDescent="0.3">
      <c r="B88" s="35">
        <v>84</v>
      </c>
      <c r="C88" s="35">
        <f t="shared" si="6"/>
        <v>10</v>
      </c>
      <c r="D88" s="35">
        <f t="shared" si="10"/>
        <v>15</v>
      </c>
      <c r="E88" s="35">
        <f t="shared" si="8"/>
        <v>0.66666666666666663</v>
      </c>
      <c r="F88" s="35">
        <f t="shared" si="9"/>
        <v>1.4722168384178553E-13</v>
      </c>
      <c r="G88" s="35">
        <f t="shared" si="7"/>
        <v>2.6767578880324639E-15</v>
      </c>
      <c r="H88" s="35">
        <v>81</v>
      </c>
    </row>
    <row r="89" spans="2:8" x14ac:dyDescent="0.3">
      <c r="B89" s="35">
        <v>85</v>
      </c>
      <c r="C89" s="35">
        <f t="shared" si="6"/>
        <v>10</v>
      </c>
      <c r="D89" s="35">
        <f t="shared" si="10"/>
        <v>15</v>
      </c>
      <c r="E89" s="35">
        <f t="shared" si="8"/>
        <v>0.66666666666666663</v>
      </c>
      <c r="F89" s="35">
        <f t="shared" si="9"/>
        <v>9.8147789227857011E-14</v>
      </c>
      <c r="G89" s="35">
        <f t="shared" si="7"/>
        <v>1.7845052586883092E-15</v>
      </c>
      <c r="H89" s="35">
        <v>82</v>
      </c>
    </row>
    <row r="90" spans="2:8" x14ac:dyDescent="0.3">
      <c r="B90" s="35">
        <v>86</v>
      </c>
      <c r="C90" s="35">
        <f t="shared" si="6"/>
        <v>10</v>
      </c>
      <c r="D90" s="35">
        <f t="shared" si="10"/>
        <v>15</v>
      </c>
      <c r="E90" s="35">
        <f t="shared" si="8"/>
        <v>0.66666666666666663</v>
      </c>
      <c r="F90" s="35">
        <f t="shared" si="9"/>
        <v>6.5431859485238003E-14</v>
      </c>
      <c r="G90" s="35">
        <f t="shared" si="7"/>
        <v>1.1896701724588726E-15</v>
      </c>
      <c r="H90" s="35">
        <v>83</v>
      </c>
    </row>
    <row r="91" spans="2:8" x14ac:dyDescent="0.3">
      <c r="B91" s="35">
        <v>87</v>
      </c>
      <c r="C91" s="35">
        <f t="shared" si="6"/>
        <v>10</v>
      </c>
      <c r="D91" s="35">
        <f t="shared" si="10"/>
        <v>15</v>
      </c>
      <c r="E91" s="35">
        <f t="shared" si="8"/>
        <v>0.66666666666666663</v>
      </c>
      <c r="F91" s="35">
        <f t="shared" si="9"/>
        <v>4.3621239656825335E-14</v>
      </c>
      <c r="G91" s="35">
        <f t="shared" si="7"/>
        <v>7.9311344830591505E-16</v>
      </c>
      <c r="H91" s="35">
        <v>84</v>
      </c>
    </row>
    <row r="92" spans="2:8" x14ac:dyDescent="0.3">
      <c r="B92" s="35">
        <v>88</v>
      </c>
      <c r="C92" s="35">
        <f t="shared" si="6"/>
        <v>10</v>
      </c>
      <c r="D92" s="35">
        <f t="shared" si="10"/>
        <v>15</v>
      </c>
      <c r="E92" s="35">
        <f t="shared" si="8"/>
        <v>0.66666666666666663</v>
      </c>
      <c r="F92" s="35">
        <f t="shared" si="9"/>
        <v>2.9080826437883553E-14</v>
      </c>
      <c r="G92" s="35">
        <f t="shared" si="7"/>
        <v>5.2874229887061E-16</v>
      </c>
      <c r="H92" s="35">
        <v>85</v>
      </c>
    </row>
    <row r="93" spans="2:8" x14ac:dyDescent="0.3">
      <c r="B93" s="35">
        <v>89</v>
      </c>
      <c r="C93" s="35">
        <f t="shared" si="6"/>
        <v>10</v>
      </c>
      <c r="D93" s="35">
        <f t="shared" si="10"/>
        <v>15</v>
      </c>
      <c r="E93" s="35">
        <f t="shared" si="8"/>
        <v>0.66666666666666663</v>
      </c>
      <c r="F93" s="35">
        <f t="shared" si="9"/>
        <v>1.93872176252557E-14</v>
      </c>
      <c r="G93" s="35">
        <f t="shared" si="7"/>
        <v>3.5249486591373995E-16</v>
      </c>
      <c r="H93" s="35">
        <v>86</v>
      </c>
    </row>
    <row r="94" spans="2:8" x14ac:dyDescent="0.3">
      <c r="B94" s="35">
        <v>90</v>
      </c>
      <c r="C94" s="35">
        <f t="shared" si="6"/>
        <v>10</v>
      </c>
      <c r="D94" s="35">
        <f t="shared" si="10"/>
        <v>15</v>
      </c>
      <c r="E94" s="35">
        <f t="shared" si="8"/>
        <v>0.66666666666666663</v>
      </c>
      <c r="F94" s="35">
        <f t="shared" si="9"/>
        <v>1.2924811750170466E-14</v>
      </c>
      <c r="G94" s="35">
        <f t="shared" si="7"/>
        <v>2.3499657727582663E-16</v>
      </c>
      <c r="H94" s="35">
        <v>87</v>
      </c>
    </row>
    <row r="95" spans="2:8" x14ac:dyDescent="0.3">
      <c r="B95" s="35">
        <v>91</v>
      </c>
      <c r="C95" s="35">
        <f t="shared" si="6"/>
        <v>10</v>
      </c>
      <c r="D95" s="35">
        <f t="shared" si="10"/>
        <v>15</v>
      </c>
      <c r="E95" s="35">
        <f t="shared" si="8"/>
        <v>0.66666666666666663</v>
      </c>
      <c r="F95" s="35">
        <f t="shared" si="9"/>
        <v>8.6165411667803099E-15</v>
      </c>
      <c r="G95" s="35">
        <f t="shared" si="7"/>
        <v>1.5666438485055108E-16</v>
      </c>
      <c r="H95" s="35">
        <v>88</v>
      </c>
    </row>
    <row r="96" spans="2:8" x14ac:dyDescent="0.3">
      <c r="B96" s="35">
        <v>92</v>
      </c>
      <c r="C96" s="35">
        <f t="shared" si="6"/>
        <v>10</v>
      </c>
      <c r="D96" s="35">
        <f t="shared" si="10"/>
        <v>15</v>
      </c>
      <c r="E96" s="35">
        <f t="shared" si="8"/>
        <v>0.66666666666666663</v>
      </c>
      <c r="F96" s="35">
        <f t="shared" si="9"/>
        <v>5.7443607778535394E-15</v>
      </c>
      <c r="G96" s="35">
        <f t="shared" si="7"/>
        <v>1.044429232337007E-16</v>
      </c>
      <c r="H96" s="35">
        <v>89</v>
      </c>
    </row>
    <row r="97" spans="2:8" x14ac:dyDescent="0.3">
      <c r="B97" s="35">
        <v>93</v>
      </c>
      <c r="C97" s="35">
        <f t="shared" si="6"/>
        <v>10</v>
      </c>
      <c r="D97" s="35">
        <f t="shared" si="10"/>
        <v>15</v>
      </c>
      <c r="E97" s="35">
        <f t="shared" si="8"/>
        <v>0.66666666666666663</v>
      </c>
      <c r="F97" s="35">
        <f t="shared" si="9"/>
        <v>3.8295738519023591E-15</v>
      </c>
      <c r="G97" s="35">
        <f t="shared" si="7"/>
        <v>6.9628615489133796E-17</v>
      </c>
      <c r="H97" s="35">
        <v>90</v>
      </c>
    </row>
    <row r="98" spans="2:8" x14ac:dyDescent="0.3">
      <c r="B98" s="35">
        <v>94</v>
      </c>
      <c r="C98" s="35">
        <f t="shared" si="6"/>
        <v>10</v>
      </c>
      <c r="D98" s="35">
        <f t="shared" si="10"/>
        <v>15</v>
      </c>
      <c r="E98" s="35">
        <f t="shared" si="8"/>
        <v>0.66666666666666663</v>
      </c>
      <c r="F98" s="35">
        <f t="shared" si="9"/>
        <v>2.5530492346015725E-15</v>
      </c>
      <c r="G98" s="35">
        <f t="shared" si="7"/>
        <v>4.641907699275586E-17</v>
      </c>
      <c r="H98" s="35">
        <v>91</v>
      </c>
    </row>
    <row r="99" spans="2:8" x14ac:dyDescent="0.3">
      <c r="B99" s="35">
        <v>95</v>
      </c>
      <c r="C99" s="35">
        <f t="shared" si="6"/>
        <v>10</v>
      </c>
      <c r="D99" s="35">
        <f t="shared" si="10"/>
        <v>15</v>
      </c>
      <c r="E99" s="35">
        <f t="shared" si="8"/>
        <v>0.66666666666666663</v>
      </c>
      <c r="F99" s="35">
        <f t="shared" si="9"/>
        <v>1.7020328230677148E-15</v>
      </c>
      <c r="G99" s="35">
        <f t="shared" si="7"/>
        <v>3.0946051328503904E-17</v>
      </c>
      <c r="H99" s="35">
        <v>92</v>
      </c>
    </row>
    <row r="100" spans="2:8" x14ac:dyDescent="0.3">
      <c r="B100" s="35">
        <v>96</v>
      </c>
      <c r="C100" s="35">
        <f t="shared" si="6"/>
        <v>10</v>
      </c>
      <c r="D100" s="35">
        <f t="shared" si="10"/>
        <v>15</v>
      </c>
      <c r="E100" s="35">
        <f t="shared" si="8"/>
        <v>0.66666666666666663</v>
      </c>
      <c r="F100" s="35">
        <f t="shared" si="9"/>
        <v>1.1346885487118098E-15</v>
      </c>
      <c r="G100" s="35">
        <f t="shared" si="7"/>
        <v>2.0630700885669268E-17</v>
      </c>
      <c r="H100" s="35">
        <v>93</v>
      </c>
    </row>
    <row r="101" spans="2:8" x14ac:dyDescent="0.3">
      <c r="B101" s="35">
        <v>97</v>
      </c>
      <c r="C101" s="35">
        <f t="shared" si="6"/>
        <v>10</v>
      </c>
      <c r="D101" s="35">
        <f t="shared" si="10"/>
        <v>15</v>
      </c>
      <c r="E101" s="35">
        <f t="shared" si="8"/>
        <v>0.66666666666666663</v>
      </c>
      <c r="F101" s="35">
        <f t="shared" si="9"/>
        <v>7.5645903247453986E-16</v>
      </c>
      <c r="G101" s="35">
        <f t="shared" si="7"/>
        <v>1.3753800590446177E-17</v>
      </c>
      <c r="H101" s="35">
        <v>94</v>
      </c>
    </row>
    <row r="102" spans="2:8" x14ac:dyDescent="0.3">
      <c r="B102" s="35">
        <v>98</v>
      </c>
      <c r="C102" s="35">
        <f t="shared" si="6"/>
        <v>10</v>
      </c>
      <c r="D102" s="35">
        <f t="shared" si="10"/>
        <v>15</v>
      </c>
      <c r="E102" s="35">
        <f t="shared" si="8"/>
        <v>0.66666666666666663</v>
      </c>
      <c r="F102" s="35">
        <f t="shared" si="9"/>
        <v>5.0430602164969317E-16</v>
      </c>
      <c r="G102" s="35">
        <f t="shared" si="7"/>
        <v>9.1692003936307839E-18</v>
      </c>
      <c r="H102" s="35">
        <v>95</v>
      </c>
    </row>
    <row r="103" spans="2:8" x14ac:dyDescent="0.3">
      <c r="B103" s="35">
        <v>99</v>
      </c>
      <c r="C103" s="35">
        <f t="shared" si="6"/>
        <v>10</v>
      </c>
      <c r="D103" s="35">
        <f t="shared" si="10"/>
        <v>15</v>
      </c>
      <c r="E103" s="35">
        <f t="shared" si="8"/>
        <v>0.66666666666666663</v>
      </c>
      <c r="F103" s="35">
        <f t="shared" si="9"/>
        <v>3.3620401443312878E-16</v>
      </c>
      <c r="G103" s="35">
        <f t="shared" si="7"/>
        <v>6.1128002624205223E-18</v>
      </c>
      <c r="H103" s="35">
        <v>96</v>
      </c>
    </row>
    <row r="104" spans="2:8" x14ac:dyDescent="0.3">
      <c r="B104" s="35">
        <v>100</v>
      </c>
      <c r="C104" s="35">
        <f t="shared" si="6"/>
        <v>10</v>
      </c>
      <c r="D104" s="35">
        <f t="shared" si="10"/>
        <v>15</v>
      </c>
      <c r="E104" s="35">
        <f t="shared" si="8"/>
        <v>0.66666666666666663</v>
      </c>
      <c r="F104" s="35">
        <f t="shared" si="9"/>
        <v>2.2413600962208584E-16</v>
      </c>
      <c r="G104" s="35">
        <f t="shared" si="7"/>
        <v>4.0752001749470146E-18</v>
      </c>
      <c r="H104" s="35">
        <v>97</v>
      </c>
    </row>
    <row r="105" spans="2:8" x14ac:dyDescent="0.3">
      <c r="B105" s="35">
        <v>101</v>
      </c>
      <c r="C105" s="35">
        <f t="shared" si="6"/>
        <v>10</v>
      </c>
      <c r="D105" s="35">
        <f t="shared" si="10"/>
        <v>15</v>
      </c>
      <c r="E105" s="35">
        <f t="shared" si="8"/>
        <v>0.66666666666666663</v>
      </c>
      <c r="F105" s="35">
        <f t="shared" si="9"/>
        <v>1.4942400641472388E-16</v>
      </c>
      <c r="G105" s="35">
        <f t="shared" si="7"/>
        <v>2.7168001166313431E-18</v>
      </c>
      <c r="H105" s="35">
        <v>98</v>
      </c>
    </row>
    <row r="106" spans="2:8" x14ac:dyDescent="0.3">
      <c r="B106" s="35">
        <v>102</v>
      </c>
      <c r="C106" s="35">
        <f t="shared" si="6"/>
        <v>10</v>
      </c>
      <c r="D106" s="35">
        <f t="shared" si="10"/>
        <v>15</v>
      </c>
      <c r="E106" s="35">
        <f t="shared" si="8"/>
        <v>0.66666666666666663</v>
      </c>
      <c r="F106" s="35">
        <f t="shared" si="9"/>
        <v>9.9616004276482585E-17</v>
      </c>
      <c r="G106" s="35">
        <f t="shared" si="7"/>
        <v>1.8112000777542285E-18</v>
      </c>
      <c r="H106" s="35">
        <v>99</v>
      </c>
    </row>
    <row r="107" spans="2:8" x14ac:dyDescent="0.3">
      <c r="B107" s="35">
        <v>103</v>
      </c>
      <c r="C107" s="35">
        <f t="shared" si="6"/>
        <v>10</v>
      </c>
      <c r="D107" s="35">
        <f t="shared" si="10"/>
        <v>15</v>
      </c>
      <c r="E107" s="35">
        <f t="shared" si="8"/>
        <v>0.66666666666666663</v>
      </c>
      <c r="F107" s="35">
        <f t="shared" si="9"/>
        <v>6.6410669517655048E-17</v>
      </c>
      <c r="G107" s="35">
        <f t="shared" si="7"/>
        <v>1.207466718502819E-18</v>
      </c>
      <c r="H107" s="35">
        <v>100</v>
      </c>
    </row>
    <row r="108" spans="2:8" x14ac:dyDescent="0.3">
      <c r="B108" s="35">
        <v>104</v>
      </c>
      <c r="C108" s="35">
        <f t="shared" si="6"/>
        <v>10</v>
      </c>
      <c r="D108" s="35">
        <f t="shared" si="10"/>
        <v>15</v>
      </c>
      <c r="E108" s="35">
        <f t="shared" si="8"/>
        <v>0.66666666666666663</v>
      </c>
      <c r="F108" s="35">
        <f t="shared" si="9"/>
        <v>4.4273779678436697E-17</v>
      </c>
      <c r="G108" s="35">
        <f t="shared" si="7"/>
        <v>8.0497781233521252E-19</v>
      </c>
      <c r="H108" s="35">
        <v>101</v>
      </c>
    </row>
    <row r="109" spans="2:8" x14ac:dyDescent="0.3">
      <c r="B109" s="35">
        <v>105</v>
      </c>
      <c r="C109" s="35">
        <f t="shared" si="6"/>
        <v>10</v>
      </c>
      <c r="D109" s="35">
        <f t="shared" si="10"/>
        <v>15</v>
      </c>
      <c r="E109" s="35">
        <f t="shared" si="8"/>
        <v>0.66666666666666663</v>
      </c>
      <c r="F109" s="35">
        <f t="shared" si="9"/>
        <v>2.9515853118957798E-17</v>
      </c>
      <c r="G109" s="35">
        <f t="shared" si="7"/>
        <v>5.3665187489014168E-19</v>
      </c>
      <c r="H109" s="35">
        <v>102</v>
      </c>
    </row>
    <row r="110" spans="2:8" x14ac:dyDescent="0.3">
      <c r="B110" s="35">
        <v>106</v>
      </c>
      <c r="C110" s="35">
        <f t="shared" si="6"/>
        <v>10</v>
      </c>
      <c r="D110" s="35">
        <f t="shared" si="10"/>
        <v>15</v>
      </c>
      <c r="E110" s="35">
        <f t="shared" si="8"/>
        <v>0.66666666666666663</v>
      </c>
      <c r="F110" s="35">
        <f t="shared" si="9"/>
        <v>1.9677235412638532E-17</v>
      </c>
      <c r="G110" s="35">
        <f t="shared" si="7"/>
        <v>3.5776791659342782E-19</v>
      </c>
      <c r="H110" s="35">
        <v>103</v>
      </c>
    </row>
    <row r="111" spans="2:8" x14ac:dyDescent="0.3">
      <c r="B111" s="35">
        <v>107</v>
      </c>
      <c r="C111" s="35">
        <f t="shared" si="6"/>
        <v>10</v>
      </c>
      <c r="D111" s="35">
        <f t="shared" si="10"/>
        <v>15</v>
      </c>
      <c r="E111" s="35">
        <f t="shared" si="8"/>
        <v>0.66666666666666663</v>
      </c>
      <c r="F111" s="35">
        <f t="shared" si="9"/>
        <v>1.3118156941759021E-17</v>
      </c>
      <c r="G111" s="35">
        <f t="shared" si="7"/>
        <v>2.3851194439561851E-19</v>
      </c>
      <c r="H111" s="35">
        <v>104</v>
      </c>
    </row>
    <row r="112" spans="2:8" x14ac:dyDescent="0.3">
      <c r="B112" s="35">
        <v>108</v>
      </c>
      <c r="C112" s="35">
        <f t="shared" si="6"/>
        <v>10</v>
      </c>
      <c r="D112" s="35">
        <f t="shared" si="10"/>
        <v>15</v>
      </c>
      <c r="E112" s="35">
        <f t="shared" si="8"/>
        <v>0.66666666666666663</v>
      </c>
      <c r="F112" s="35">
        <f t="shared" si="9"/>
        <v>8.7454379611726803E-18</v>
      </c>
      <c r="G112" s="35">
        <f t="shared" si="7"/>
        <v>1.5900796293041235E-19</v>
      </c>
      <c r="H112" s="35">
        <v>105</v>
      </c>
    </row>
    <row r="113" spans="2:8" x14ac:dyDescent="0.3">
      <c r="B113" s="35">
        <v>109</v>
      </c>
      <c r="C113" s="35">
        <f t="shared" si="6"/>
        <v>10</v>
      </c>
      <c r="D113" s="35">
        <f t="shared" si="10"/>
        <v>15</v>
      </c>
      <c r="E113" s="35">
        <f t="shared" si="8"/>
        <v>0.66666666666666663</v>
      </c>
      <c r="F113" s="35">
        <f t="shared" si="9"/>
        <v>5.83029197411512E-18</v>
      </c>
      <c r="G113" s="35">
        <f t="shared" si="7"/>
        <v>1.060053086202749E-19</v>
      </c>
      <c r="H113" s="35">
        <v>106</v>
      </c>
    </row>
    <row r="114" spans="2:8" x14ac:dyDescent="0.3">
      <c r="B114" s="35">
        <v>110</v>
      </c>
      <c r="C114" s="35">
        <f t="shared" si="6"/>
        <v>10</v>
      </c>
      <c r="D114" s="35">
        <f t="shared" si="10"/>
        <v>15</v>
      </c>
      <c r="E114" s="35">
        <f t="shared" si="8"/>
        <v>0.66666666666666663</v>
      </c>
      <c r="F114" s="35">
        <f t="shared" si="9"/>
        <v>3.8868613160767464E-18</v>
      </c>
      <c r="G114" s="35">
        <f t="shared" si="7"/>
        <v>7.067020574684993E-20</v>
      </c>
      <c r="H114" s="35">
        <v>107</v>
      </c>
    </row>
    <row r="115" spans="2:8" x14ac:dyDescent="0.3">
      <c r="B115" s="35">
        <v>111</v>
      </c>
      <c r="C115" s="35">
        <f t="shared" si="6"/>
        <v>10</v>
      </c>
      <c r="D115" s="35">
        <f t="shared" si="10"/>
        <v>15</v>
      </c>
      <c r="E115" s="35">
        <f t="shared" si="8"/>
        <v>0.66666666666666663</v>
      </c>
      <c r="F115" s="35">
        <f t="shared" si="9"/>
        <v>2.5912408773844973E-18</v>
      </c>
      <c r="G115" s="35">
        <f t="shared" si="7"/>
        <v>4.7113470497899943E-20</v>
      </c>
      <c r="H115" s="35">
        <v>108</v>
      </c>
    </row>
    <row r="116" spans="2:8" x14ac:dyDescent="0.3">
      <c r="B116" s="35">
        <v>112</v>
      </c>
      <c r="C116" s="35">
        <f t="shared" si="6"/>
        <v>10</v>
      </c>
      <c r="D116" s="35">
        <f t="shared" si="10"/>
        <v>15</v>
      </c>
      <c r="E116" s="35">
        <f t="shared" si="8"/>
        <v>0.66666666666666663</v>
      </c>
      <c r="F116" s="35">
        <f t="shared" si="9"/>
        <v>1.7274939182563314E-18</v>
      </c>
      <c r="G116" s="35">
        <f t="shared" si="7"/>
        <v>3.1408980331933295E-20</v>
      </c>
      <c r="H116" s="35">
        <v>109</v>
      </c>
    </row>
    <row r="117" spans="2:8" x14ac:dyDescent="0.3">
      <c r="B117" s="35">
        <v>113</v>
      </c>
      <c r="C117" s="35">
        <f t="shared" si="6"/>
        <v>10</v>
      </c>
      <c r="D117" s="35">
        <f t="shared" si="10"/>
        <v>15</v>
      </c>
      <c r="E117" s="35">
        <f t="shared" si="8"/>
        <v>0.66666666666666663</v>
      </c>
      <c r="F117" s="35">
        <f t="shared" si="9"/>
        <v>1.1516626121708876E-18</v>
      </c>
      <c r="G117" s="35">
        <f t="shared" si="7"/>
        <v>2.0939320221288863E-20</v>
      </c>
      <c r="H117" s="35">
        <v>110</v>
      </c>
    </row>
    <row r="118" spans="2:8" x14ac:dyDescent="0.3">
      <c r="B118" s="35">
        <v>114</v>
      </c>
      <c r="C118" s="35">
        <f t="shared" si="6"/>
        <v>10</v>
      </c>
      <c r="D118" s="35">
        <f t="shared" si="10"/>
        <v>15</v>
      </c>
      <c r="E118" s="35">
        <f t="shared" si="8"/>
        <v>0.66666666666666663</v>
      </c>
      <c r="F118" s="35">
        <f t="shared" si="9"/>
        <v>7.6777507478059167E-19</v>
      </c>
      <c r="G118" s="35">
        <f t="shared" si="7"/>
        <v>1.3959546814192575E-20</v>
      </c>
      <c r="H118" s="35">
        <v>111</v>
      </c>
    </row>
    <row r="119" spans="2:8" x14ac:dyDescent="0.3">
      <c r="B119" s="35">
        <v>115</v>
      </c>
      <c r="C119" s="35">
        <f t="shared" si="6"/>
        <v>10</v>
      </c>
      <c r="D119" s="35">
        <f t="shared" si="10"/>
        <v>15</v>
      </c>
      <c r="E119" s="35">
        <f t="shared" si="8"/>
        <v>0.66666666666666663</v>
      </c>
      <c r="F119" s="35">
        <f t="shared" si="9"/>
        <v>5.1185004985372775E-19</v>
      </c>
      <c r="G119" s="35">
        <f t="shared" si="7"/>
        <v>9.3063645427950491E-21</v>
      </c>
      <c r="H119" s="35">
        <v>112</v>
      </c>
    </row>
    <row r="120" spans="2:8" x14ac:dyDescent="0.3">
      <c r="B120" s="35">
        <v>116</v>
      </c>
      <c r="C120" s="35">
        <f t="shared" si="6"/>
        <v>10</v>
      </c>
      <c r="D120" s="35">
        <f t="shared" si="10"/>
        <v>15</v>
      </c>
      <c r="E120" s="35">
        <f t="shared" si="8"/>
        <v>0.66666666666666663</v>
      </c>
      <c r="F120" s="35">
        <f t="shared" si="9"/>
        <v>3.4123336656915182E-19</v>
      </c>
      <c r="G120" s="35">
        <f t="shared" si="7"/>
        <v>6.204243028530032E-21</v>
      </c>
      <c r="H120" s="35">
        <v>113</v>
      </c>
    </row>
    <row r="121" spans="2:8" x14ac:dyDescent="0.3">
      <c r="B121" s="35">
        <v>117</v>
      </c>
      <c r="C121" s="35">
        <f t="shared" si="6"/>
        <v>10</v>
      </c>
      <c r="D121" s="35">
        <f t="shared" si="10"/>
        <v>15</v>
      </c>
      <c r="E121" s="35">
        <f t="shared" si="8"/>
        <v>0.66666666666666663</v>
      </c>
      <c r="F121" s="35">
        <f t="shared" si="9"/>
        <v>2.2748891104610118E-19</v>
      </c>
      <c r="G121" s="35">
        <f t="shared" si="7"/>
        <v>4.1361620190200205E-21</v>
      </c>
      <c r="H121" s="35">
        <v>114</v>
      </c>
    </row>
    <row r="122" spans="2:8" x14ac:dyDescent="0.3">
      <c r="B122" s="35">
        <v>118</v>
      </c>
      <c r="C122" s="35">
        <f t="shared" si="6"/>
        <v>10</v>
      </c>
      <c r="D122" s="35">
        <f t="shared" si="10"/>
        <v>15</v>
      </c>
      <c r="E122" s="35">
        <f t="shared" si="8"/>
        <v>0.66666666666666663</v>
      </c>
      <c r="F122" s="35">
        <f t="shared" si="9"/>
        <v>1.516592740307341E-19</v>
      </c>
      <c r="G122" s="35">
        <f t="shared" si="7"/>
        <v>2.757441346013347E-21</v>
      </c>
      <c r="H122" s="35">
        <v>115</v>
      </c>
    </row>
    <row r="123" spans="2:8" x14ac:dyDescent="0.3">
      <c r="B123" s="35">
        <v>119</v>
      </c>
      <c r="C123" s="35">
        <f t="shared" si="6"/>
        <v>10</v>
      </c>
      <c r="D123" s="35">
        <f t="shared" si="10"/>
        <v>15</v>
      </c>
      <c r="E123" s="35">
        <f t="shared" si="8"/>
        <v>0.66666666666666663</v>
      </c>
      <c r="F123" s="35">
        <f t="shared" si="9"/>
        <v>1.0110618268715606E-19</v>
      </c>
      <c r="G123" s="35">
        <f t="shared" si="7"/>
        <v>1.8382942306755646E-21</v>
      </c>
      <c r="H123" s="35">
        <v>116</v>
      </c>
    </row>
    <row r="124" spans="2:8" x14ac:dyDescent="0.3">
      <c r="B124" s="35">
        <v>120</v>
      </c>
      <c r="C124" s="35">
        <f t="shared" si="6"/>
        <v>10</v>
      </c>
      <c r="D124" s="35">
        <f t="shared" si="10"/>
        <v>15</v>
      </c>
      <c r="E124" s="35">
        <f t="shared" si="8"/>
        <v>0.66666666666666663</v>
      </c>
      <c r="F124" s="35">
        <f t="shared" si="9"/>
        <v>6.7404121791437373E-20</v>
      </c>
      <c r="G124" s="35">
        <f t="shared" si="7"/>
        <v>1.225529487117043E-21</v>
      </c>
      <c r="H124" s="35">
        <v>117</v>
      </c>
    </row>
    <row r="125" spans="2:8" x14ac:dyDescent="0.3">
      <c r="B125" s="35">
        <v>121</v>
      </c>
      <c r="C125" s="35">
        <f t="shared" si="6"/>
        <v>10</v>
      </c>
      <c r="D125" s="35">
        <f t="shared" si="10"/>
        <v>15</v>
      </c>
      <c r="E125" s="35">
        <f t="shared" si="8"/>
        <v>0.66666666666666663</v>
      </c>
      <c r="F125" s="35">
        <f t="shared" si="9"/>
        <v>4.4936081194291582E-20</v>
      </c>
      <c r="G125" s="35">
        <f t="shared" si="7"/>
        <v>8.1701965807802863E-22</v>
      </c>
      <c r="H125" s="35">
        <v>118</v>
      </c>
    </row>
    <row r="126" spans="2:8" x14ac:dyDescent="0.3">
      <c r="B126" s="35">
        <v>122</v>
      </c>
      <c r="C126" s="35">
        <f t="shared" si="6"/>
        <v>10</v>
      </c>
      <c r="D126" s="35">
        <f t="shared" si="10"/>
        <v>15</v>
      </c>
      <c r="E126" s="35">
        <f t="shared" si="8"/>
        <v>0.66666666666666663</v>
      </c>
      <c r="F126" s="35">
        <f t="shared" si="9"/>
        <v>2.995738746286105E-20</v>
      </c>
      <c r="G126" s="35">
        <f t="shared" si="7"/>
        <v>5.4467977205201906E-22</v>
      </c>
      <c r="H126" s="35">
        <v>119</v>
      </c>
    </row>
    <row r="127" spans="2:8" x14ac:dyDescent="0.3">
      <c r="B127" s="35">
        <v>123</v>
      </c>
      <c r="C127" s="35">
        <f t="shared" si="6"/>
        <v>10</v>
      </c>
      <c r="D127" s="35">
        <f t="shared" si="10"/>
        <v>15</v>
      </c>
      <c r="E127" s="35">
        <f t="shared" si="8"/>
        <v>0.66666666666666663</v>
      </c>
      <c r="F127" s="35">
        <f t="shared" si="9"/>
        <v>1.9971591641907365E-20</v>
      </c>
      <c r="G127" s="35">
        <f t="shared" si="7"/>
        <v>3.6311984803467931E-22</v>
      </c>
      <c r="H127" s="35">
        <v>120</v>
      </c>
    </row>
    <row r="128" spans="2:8" x14ac:dyDescent="0.3">
      <c r="B128" s="35">
        <v>124</v>
      </c>
      <c r="C128" s="35">
        <f t="shared" si="6"/>
        <v>10</v>
      </c>
      <c r="D128" s="35">
        <f t="shared" si="10"/>
        <v>15</v>
      </c>
      <c r="E128" s="35">
        <f t="shared" si="8"/>
        <v>0.66666666666666663</v>
      </c>
      <c r="F128" s="35">
        <f t="shared" si="9"/>
        <v>1.3314394427938243E-20</v>
      </c>
      <c r="G128" s="35">
        <f t="shared" si="7"/>
        <v>2.4207989868978621E-22</v>
      </c>
      <c r="H128" s="35">
        <v>121</v>
      </c>
    </row>
    <row r="129" spans="2:8" x14ac:dyDescent="0.3">
      <c r="B129" s="35">
        <v>125</v>
      </c>
      <c r="C129" s="35">
        <f t="shared" si="6"/>
        <v>10</v>
      </c>
      <c r="D129" s="35">
        <f t="shared" si="10"/>
        <v>15</v>
      </c>
      <c r="E129" s="35">
        <f t="shared" si="8"/>
        <v>0.66666666666666663</v>
      </c>
      <c r="F129" s="35">
        <f t="shared" si="9"/>
        <v>8.876262951958828E-21</v>
      </c>
      <c r="G129" s="35">
        <f t="shared" si="7"/>
        <v>1.6138659912652412E-22</v>
      </c>
      <c r="H129" s="35">
        <v>122</v>
      </c>
    </row>
    <row r="130" spans="2:8" x14ac:dyDescent="0.3">
      <c r="B130" s="35">
        <v>126</v>
      </c>
      <c r="C130" s="35">
        <f t="shared" si="6"/>
        <v>10</v>
      </c>
      <c r="D130" s="35">
        <f t="shared" si="10"/>
        <v>15</v>
      </c>
      <c r="E130" s="35">
        <f t="shared" si="8"/>
        <v>0.66666666666666663</v>
      </c>
      <c r="F130" s="35">
        <f t="shared" si="9"/>
        <v>5.9175086346392182E-21</v>
      </c>
      <c r="G130" s="35">
        <f t="shared" si="7"/>
        <v>1.075910660843494E-22</v>
      </c>
      <c r="H130" s="35">
        <v>123</v>
      </c>
    </row>
    <row r="131" spans="2:8" x14ac:dyDescent="0.3">
      <c r="B131" s="35">
        <v>127</v>
      </c>
      <c r="C131" s="35">
        <f t="shared" si="6"/>
        <v>10</v>
      </c>
      <c r="D131" s="35">
        <f t="shared" si="10"/>
        <v>15</v>
      </c>
      <c r="E131" s="35">
        <f t="shared" si="8"/>
        <v>0.66666666666666663</v>
      </c>
      <c r="F131" s="35">
        <f t="shared" si="9"/>
        <v>3.9450057564261452E-21</v>
      </c>
      <c r="G131" s="35">
        <f t="shared" si="7"/>
        <v>7.1727377389566262E-23</v>
      </c>
      <c r="H131" s="35">
        <v>124</v>
      </c>
    </row>
    <row r="132" spans="2:8" x14ac:dyDescent="0.3">
      <c r="B132" s="35">
        <v>128</v>
      </c>
      <c r="C132" s="35">
        <f t="shared" si="6"/>
        <v>10</v>
      </c>
      <c r="D132" s="35">
        <f t="shared" si="10"/>
        <v>15</v>
      </c>
      <c r="E132" s="35">
        <f t="shared" si="8"/>
        <v>0.66666666666666663</v>
      </c>
      <c r="F132" s="35">
        <f t="shared" si="9"/>
        <v>2.6300038376174301E-21</v>
      </c>
      <c r="G132" s="35">
        <f t="shared" si="7"/>
        <v>4.781825159304418E-23</v>
      </c>
      <c r="H132" s="35">
        <v>125</v>
      </c>
    </row>
    <row r="133" spans="2:8" x14ac:dyDescent="0.3">
      <c r="B133" s="35">
        <v>129</v>
      </c>
      <c r="C133" s="35">
        <f t="shared" ref="C133:C153" si="11">$D$2</f>
        <v>10</v>
      </c>
      <c r="D133" s="35">
        <f t="shared" si="10"/>
        <v>15</v>
      </c>
      <c r="E133" s="35">
        <f t="shared" si="8"/>
        <v>0.66666666666666663</v>
      </c>
      <c r="F133" s="35">
        <f t="shared" si="9"/>
        <v>1.7533358917449533E-21</v>
      </c>
      <c r="G133" s="35">
        <f t="shared" ref="G133:G154" si="12">F133/$F$155</f>
        <v>3.1878834395362783E-23</v>
      </c>
      <c r="H133" s="35">
        <v>126</v>
      </c>
    </row>
    <row r="134" spans="2:8" x14ac:dyDescent="0.3">
      <c r="B134" s="35">
        <v>130</v>
      </c>
      <c r="C134" s="35">
        <f t="shared" si="11"/>
        <v>10</v>
      </c>
      <c r="D134" s="35">
        <f t="shared" si="10"/>
        <v>15</v>
      </c>
      <c r="E134" s="35">
        <f t="shared" ref="E134:E154" si="13">C133/D134</f>
        <v>0.66666666666666663</v>
      </c>
      <c r="F134" s="35">
        <f t="shared" ref="F134:F154" si="14">E134*F133</f>
        <v>1.1688905944966354E-21</v>
      </c>
      <c r="G134" s="35">
        <f t="shared" si="12"/>
        <v>2.1252556263575188E-23</v>
      </c>
      <c r="H134" s="35">
        <v>127</v>
      </c>
    </row>
    <row r="135" spans="2:8" x14ac:dyDescent="0.3">
      <c r="B135" s="35">
        <v>131</v>
      </c>
      <c r="C135" s="35">
        <f t="shared" si="11"/>
        <v>10</v>
      </c>
      <c r="D135" s="35">
        <f t="shared" si="10"/>
        <v>15</v>
      </c>
      <c r="E135" s="35">
        <f t="shared" si="13"/>
        <v>0.66666666666666663</v>
      </c>
      <c r="F135" s="35">
        <f t="shared" si="14"/>
        <v>7.7926039633109021E-22</v>
      </c>
      <c r="G135" s="35">
        <f t="shared" si="12"/>
        <v>1.4168370842383456E-23</v>
      </c>
      <c r="H135" s="35">
        <v>128</v>
      </c>
    </row>
    <row r="136" spans="2:8" x14ac:dyDescent="0.3">
      <c r="B136" s="35">
        <v>132</v>
      </c>
      <c r="C136" s="35">
        <f t="shared" si="11"/>
        <v>10</v>
      </c>
      <c r="D136" s="35">
        <f t="shared" si="10"/>
        <v>15</v>
      </c>
      <c r="E136" s="35">
        <f t="shared" si="13"/>
        <v>0.66666666666666663</v>
      </c>
      <c r="F136" s="35">
        <f t="shared" si="14"/>
        <v>5.1950693088739341E-22</v>
      </c>
      <c r="G136" s="35">
        <f t="shared" si="12"/>
        <v>9.4455805615889704E-24</v>
      </c>
      <c r="H136" s="35">
        <v>129</v>
      </c>
    </row>
    <row r="137" spans="2:8" x14ac:dyDescent="0.3">
      <c r="B137" s="35">
        <v>133</v>
      </c>
      <c r="C137" s="35">
        <f t="shared" si="11"/>
        <v>10</v>
      </c>
      <c r="D137" s="35">
        <f t="shared" si="10"/>
        <v>15</v>
      </c>
      <c r="E137" s="35">
        <f t="shared" si="13"/>
        <v>0.66666666666666663</v>
      </c>
      <c r="F137" s="35">
        <f t="shared" si="14"/>
        <v>3.4633795392492892E-22</v>
      </c>
      <c r="G137" s="35">
        <f t="shared" si="12"/>
        <v>6.2970537077259795E-24</v>
      </c>
      <c r="H137" s="35">
        <v>130</v>
      </c>
    </row>
    <row r="138" spans="2:8" x14ac:dyDescent="0.3">
      <c r="B138" s="35">
        <v>134</v>
      </c>
      <c r="C138" s="35">
        <f t="shared" si="11"/>
        <v>10</v>
      </c>
      <c r="D138" s="35">
        <f t="shared" si="10"/>
        <v>15</v>
      </c>
      <c r="E138" s="35">
        <f t="shared" si="13"/>
        <v>0.66666666666666663</v>
      </c>
      <c r="F138" s="35">
        <f t="shared" si="14"/>
        <v>2.3089196928328592E-22</v>
      </c>
      <c r="G138" s="35">
        <f t="shared" si="12"/>
        <v>4.1980358051506528E-24</v>
      </c>
      <c r="H138" s="35">
        <v>131</v>
      </c>
    </row>
    <row r="139" spans="2:8" x14ac:dyDescent="0.3">
      <c r="B139" s="35">
        <v>135</v>
      </c>
      <c r="C139" s="35">
        <f t="shared" si="11"/>
        <v>10</v>
      </c>
      <c r="D139" s="35">
        <f t="shared" si="10"/>
        <v>15</v>
      </c>
      <c r="E139" s="35">
        <f t="shared" si="13"/>
        <v>0.66666666666666663</v>
      </c>
      <c r="F139" s="35">
        <f t="shared" si="14"/>
        <v>1.5392797952219061E-22</v>
      </c>
      <c r="G139" s="35">
        <f t="shared" si="12"/>
        <v>2.7986905367671017E-24</v>
      </c>
      <c r="H139" s="35">
        <v>132</v>
      </c>
    </row>
    <row r="140" spans="2:8" x14ac:dyDescent="0.3">
      <c r="B140" s="35">
        <v>136</v>
      </c>
      <c r="C140" s="35">
        <f t="shared" si="11"/>
        <v>10</v>
      </c>
      <c r="D140" s="35">
        <f t="shared" ref="D140:D154" si="15">$F$2*3</f>
        <v>15</v>
      </c>
      <c r="E140" s="35">
        <f t="shared" si="13"/>
        <v>0.66666666666666663</v>
      </c>
      <c r="F140" s="35">
        <f t="shared" si="14"/>
        <v>1.0261865301479374E-22</v>
      </c>
      <c r="G140" s="35">
        <f t="shared" si="12"/>
        <v>1.8657936911780677E-24</v>
      </c>
      <c r="H140" s="35">
        <v>133</v>
      </c>
    </row>
    <row r="141" spans="2:8" x14ac:dyDescent="0.3">
      <c r="B141" s="35">
        <v>137</v>
      </c>
      <c r="C141" s="35">
        <f t="shared" si="11"/>
        <v>10</v>
      </c>
      <c r="D141" s="35">
        <f t="shared" si="15"/>
        <v>15</v>
      </c>
      <c r="E141" s="35">
        <f t="shared" si="13"/>
        <v>0.66666666666666663</v>
      </c>
      <c r="F141" s="35">
        <f t="shared" si="14"/>
        <v>6.8412435343195824E-23</v>
      </c>
      <c r="G141" s="35">
        <f t="shared" si="12"/>
        <v>1.2438624607853784E-24</v>
      </c>
      <c r="H141" s="35">
        <v>134</v>
      </c>
    </row>
    <row r="142" spans="2:8" x14ac:dyDescent="0.3">
      <c r="B142" s="35">
        <v>138</v>
      </c>
      <c r="C142" s="35">
        <f t="shared" si="11"/>
        <v>10</v>
      </c>
      <c r="D142" s="35">
        <f t="shared" si="15"/>
        <v>15</v>
      </c>
      <c r="E142" s="35">
        <f t="shared" si="13"/>
        <v>0.66666666666666663</v>
      </c>
      <c r="F142" s="35">
        <f t="shared" si="14"/>
        <v>4.5608290228797214E-23</v>
      </c>
      <c r="G142" s="35">
        <f t="shared" si="12"/>
        <v>8.2924164052358554E-25</v>
      </c>
      <c r="H142" s="35">
        <v>135</v>
      </c>
    </row>
    <row r="143" spans="2:8" x14ac:dyDescent="0.3">
      <c r="B143" s="35">
        <v>139</v>
      </c>
      <c r="C143" s="35">
        <f t="shared" si="11"/>
        <v>10</v>
      </c>
      <c r="D143" s="35">
        <f t="shared" si="15"/>
        <v>15</v>
      </c>
      <c r="E143" s="35">
        <f t="shared" si="13"/>
        <v>0.66666666666666663</v>
      </c>
      <c r="F143" s="35">
        <f t="shared" si="14"/>
        <v>3.0405526819198139E-23</v>
      </c>
      <c r="G143" s="35">
        <f t="shared" si="12"/>
        <v>5.5282776034905696E-25</v>
      </c>
      <c r="H143" s="35">
        <v>136</v>
      </c>
    </row>
    <row r="144" spans="2:8" x14ac:dyDescent="0.3">
      <c r="B144" s="35">
        <v>140</v>
      </c>
      <c r="C144" s="35">
        <f t="shared" si="11"/>
        <v>10</v>
      </c>
      <c r="D144" s="35">
        <f t="shared" si="15"/>
        <v>15</v>
      </c>
      <c r="E144" s="35">
        <f t="shared" si="13"/>
        <v>0.66666666666666663</v>
      </c>
      <c r="F144" s="35">
        <f t="shared" si="14"/>
        <v>2.0270351212798758E-23</v>
      </c>
      <c r="G144" s="35">
        <f t="shared" si="12"/>
        <v>3.6855184023270466E-25</v>
      </c>
      <c r="H144" s="35">
        <v>137</v>
      </c>
    </row>
    <row r="145" spans="2:8" x14ac:dyDescent="0.3">
      <c r="B145" s="35">
        <v>141</v>
      </c>
      <c r="C145" s="35">
        <f t="shared" si="11"/>
        <v>10</v>
      </c>
      <c r="D145" s="35">
        <f t="shared" si="15"/>
        <v>15</v>
      </c>
      <c r="E145" s="35">
        <f t="shared" si="13"/>
        <v>0.66666666666666663</v>
      </c>
      <c r="F145" s="35">
        <f t="shared" si="14"/>
        <v>1.351356747519917E-23</v>
      </c>
      <c r="G145" s="35">
        <f t="shared" si="12"/>
        <v>2.4570122682180306E-25</v>
      </c>
      <c r="H145" s="35">
        <v>138</v>
      </c>
    </row>
    <row r="146" spans="2:8" x14ac:dyDescent="0.3">
      <c r="B146" s="35">
        <v>142</v>
      </c>
      <c r="C146" s="35">
        <f t="shared" si="11"/>
        <v>10</v>
      </c>
      <c r="D146" s="35">
        <f t="shared" si="15"/>
        <v>15</v>
      </c>
      <c r="E146" s="35">
        <f t="shared" si="13"/>
        <v>0.66666666666666663</v>
      </c>
      <c r="F146" s="35">
        <f t="shared" si="14"/>
        <v>9.0090449834661134E-24</v>
      </c>
      <c r="G146" s="35">
        <f t="shared" si="12"/>
        <v>1.6380081788120203E-25</v>
      </c>
      <c r="H146" s="35">
        <v>139</v>
      </c>
    </row>
    <row r="147" spans="2:8" x14ac:dyDescent="0.3">
      <c r="B147" s="35">
        <v>143</v>
      </c>
      <c r="C147" s="35">
        <f t="shared" si="11"/>
        <v>10</v>
      </c>
      <c r="D147" s="35">
        <f t="shared" si="15"/>
        <v>15</v>
      </c>
      <c r="E147" s="35">
        <f t="shared" si="13"/>
        <v>0.66666666666666663</v>
      </c>
      <c r="F147" s="35">
        <f t="shared" si="14"/>
        <v>6.0060299889774085E-24</v>
      </c>
      <c r="G147" s="35">
        <f t="shared" si="12"/>
        <v>1.092005452541347E-25</v>
      </c>
      <c r="H147" s="35">
        <v>140</v>
      </c>
    </row>
    <row r="148" spans="2:8" x14ac:dyDescent="0.3">
      <c r="B148" s="35">
        <v>144</v>
      </c>
      <c r="C148" s="35">
        <f t="shared" si="11"/>
        <v>10</v>
      </c>
      <c r="D148" s="35">
        <f t="shared" si="15"/>
        <v>15</v>
      </c>
      <c r="E148" s="35">
        <f t="shared" si="13"/>
        <v>0.66666666666666663</v>
      </c>
      <c r="F148" s="35">
        <f t="shared" si="14"/>
        <v>4.0040199926516056E-24</v>
      </c>
      <c r="G148" s="35">
        <f t="shared" si="12"/>
        <v>7.2800363502756452E-26</v>
      </c>
      <c r="H148" s="35">
        <v>141</v>
      </c>
    </row>
    <row r="149" spans="2:8" x14ac:dyDescent="0.3">
      <c r="B149" s="35">
        <v>145</v>
      </c>
      <c r="C149" s="35">
        <f t="shared" si="11"/>
        <v>10</v>
      </c>
      <c r="D149" s="35">
        <f t="shared" si="15"/>
        <v>15</v>
      </c>
      <c r="E149" s="35">
        <f t="shared" si="13"/>
        <v>0.66666666666666663</v>
      </c>
      <c r="F149" s="35">
        <f t="shared" si="14"/>
        <v>2.6693466617677368E-24</v>
      </c>
      <c r="G149" s="35">
        <f t="shared" si="12"/>
        <v>4.85335756685043E-26</v>
      </c>
      <c r="H149" s="35">
        <v>142</v>
      </c>
    </row>
    <row r="150" spans="2:8" x14ac:dyDescent="0.3">
      <c r="B150" s="35">
        <v>146</v>
      </c>
      <c r="C150" s="35">
        <f t="shared" si="11"/>
        <v>10</v>
      </c>
      <c r="D150" s="35">
        <f t="shared" si="15"/>
        <v>15</v>
      </c>
      <c r="E150" s="35">
        <f t="shared" si="13"/>
        <v>0.66666666666666663</v>
      </c>
      <c r="F150" s="35">
        <f t="shared" si="14"/>
        <v>1.7795644411784911E-24</v>
      </c>
      <c r="G150" s="35">
        <f t="shared" si="12"/>
        <v>3.23557171123362E-26</v>
      </c>
      <c r="H150" s="35">
        <v>143</v>
      </c>
    </row>
    <row r="151" spans="2:8" x14ac:dyDescent="0.3">
      <c r="B151" s="35">
        <v>147</v>
      </c>
      <c r="C151" s="35">
        <f t="shared" si="11"/>
        <v>10</v>
      </c>
      <c r="D151" s="35">
        <f t="shared" si="15"/>
        <v>15</v>
      </c>
      <c r="E151" s="35">
        <f t="shared" si="13"/>
        <v>0.66666666666666663</v>
      </c>
      <c r="F151" s="35">
        <f t="shared" si="14"/>
        <v>1.1863762941189941E-24</v>
      </c>
      <c r="G151" s="35">
        <f t="shared" si="12"/>
        <v>2.1570478074890798E-26</v>
      </c>
      <c r="H151" s="35">
        <v>144</v>
      </c>
    </row>
    <row r="152" spans="2:8" x14ac:dyDescent="0.3">
      <c r="B152" s="35">
        <v>148</v>
      </c>
      <c r="C152" s="35">
        <f t="shared" si="11"/>
        <v>10</v>
      </c>
      <c r="D152" s="35">
        <f t="shared" si="15"/>
        <v>15</v>
      </c>
      <c r="E152" s="35">
        <f t="shared" si="13"/>
        <v>0.66666666666666663</v>
      </c>
      <c r="F152" s="35">
        <f t="shared" si="14"/>
        <v>7.9091752941266265E-25</v>
      </c>
      <c r="G152" s="35">
        <f t="shared" si="12"/>
        <v>1.4380318716593864E-26</v>
      </c>
      <c r="H152" s="35">
        <v>145</v>
      </c>
    </row>
    <row r="153" spans="2:8" x14ac:dyDescent="0.3">
      <c r="B153" s="35">
        <v>149</v>
      </c>
      <c r="C153" s="35">
        <f t="shared" si="11"/>
        <v>10</v>
      </c>
      <c r="D153" s="35">
        <f t="shared" si="15"/>
        <v>15</v>
      </c>
      <c r="E153" s="35">
        <f t="shared" si="13"/>
        <v>0.66666666666666663</v>
      </c>
      <c r="F153" s="35">
        <f t="shared" si="14"/>
        <v>5.2727835294177504E-25</v>
      </c>
      <c r="G153" s="35">
        <f t="shared" si="12"/>
        <v>9.5868791443959081E-27</v>
      </c>
      <c r="H153" s="35">
        <v>146</v>
      </c>
    </row>
    <row r="154" spans="2:8" x14ac:dyDescent="0.3">
      <c r="B154" s="35">
        <v>150</v>
      </c>
      <c r="D154" s="35">
        <f t="shared" si="15"/>
        <v>15</v>
      </c>
      <c r="E154" s="35">
        <f t="shared" si="13"/>
        <v>0.66666666666666663</v>
      </c>
      <c r="F154" s="35">
        <f t="shared" si="14"/>
        <v>3.5151890196118333E-25</v>
      </c>
      <c r="G154" s="35">
        <f t="shared" si="12"/>
        <v>6.3912527629306052E-27</v>
      </c>
      <c r="H154" s="35">
        <v>147</v>
      </c>
    </row>
    <row r="155" spans="2:8" x14ac:dyDescent="0.3">
      <c r="F155" s="35">
        <f>SUM(F4:F154)</f>
        <v>55.000000000000007</v>
      </c>
      <c r="G155" s="35">
        <f>SUM(G4:G154)</f>
        <v>0.99999999999999933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5329-9FDA-450C-A0E3-871CB62D2D40}">
  <dimension ref="A2:W156"/>
  <sheetViews>
    <sheetView topLeftCell="E1" zoomScale="115" zoomScaleNormal="115" workbookViewId="0">
      <selection activeCell="E13" sqref="E13:E14"/>
    </sheetView>
  </sheetViews>
  <sheetFormatPr defaultColWidth="11.5546875" defaultRowHeight="14.4" x14ac:dyDescent="0.3"/>
  <cols>
    <col min="1" max="3" width="11.5546875" style="35"/>
    <col min="4" max="4" width="16.6640625" style="35" bestFit="1" customWidth="1"/>
    <col min="5" max="5" width="11.5546875" style="35"/>
    <col min="6" max="6" width="14.33203125" style="35" bestFit="1" customWidth="1"/>
    <col min="7" max="9" width="11.5546875" style="35"/>
    <col min="10" max="10" width="11.33203125" style="35" customWidth="1"/>
    <col min="11" max="11" width="9.109375" style="88" bestFit="1" customWidth="1"/>
  </cols>
  <sheetData>
    <row r="2" spans="1:23" x14ac:dyDescent="0.3">
      <c r="B2" s="35" t="s">
        <v>1</v>
      </c>
      <c r="C2" s="35">
        <v>32</v>
      </c>
      <c r="D2" s="35" t="s">
        <v>72</v>
      </c>
      <c r="E2" s="35">
        <v>18</v>
      </c>
      <c r="F2" s="35" t="s">
        <v>77</v>
      </c>
      <c r="N2" s="35" t="s">
        <v>1</v>
      </c>
      <c r="O2" s="35">
        <v>64</v>
      </c>
      <c r="P2" s="35" t="s">
        <v>72</v>
      </c>
      <c r="Q2" s="35">
        <v>18</v>
      </c>
      <c r="R2" s="35" t="s">
        <v>77</v>
      </c>
    </row>
    <row r="3" spans="1:23" x14ac:dyDescent="0.3">
      <c r="A3" s="38" t="s">
        <v>41</v>
      </c>
      <c r="B3" s="38" t="s">
        <v>1</v>
      </c>
      <c r="C3" s="38" t="s">
        <v>42</v>
      </c>
      <c r="D3" s="38" t="s">
        <v>84</v>
      </c>
      <c r="E3" s="38" t="s">
        <v>44</v>
      </c>
      <c r="F3" s="38" t="s">
        <v>85</v>
      </c>
      <c r="G3" s="38" t="s">
        <v>86</v>
      </c>
      <c r="M3" s="38" t="s">
        <v>41</v>
      </c>
      <c r="N3" s="38" t="s">
        <v>1</v>
      </c>
      <c r="O3" s="38" t="s">
        <v>42</v>
      </c>
      <c r="P3" s="38" t="s">
        <v>84</v>
      </c>
      <c r="Q3" s="38" t="s">
        <v>44</v>
      </c>
      <c r="R3" s="38" t="s">
        <v>85</v>
      </c>
      <c r="S3" s="38" t="s">
        <v>86</v>
      </c>
      <c r="T3" s="35"/>
      <c r="U3" s="35"/>
      <c r="V3" s="35"/>
      <c r="W3" s="35"/>
    </row>
    <row r="4" spans="1:23" x14ac:dyDescent="0.3">
      <c r="A4" s="35">
        <v>0</v>
      </c>
      <c r="B4" s="35">
        <f>$C$2</f>
        <v>32</v>
      </c>
      <c r="C4" s="35">
        <v>0</v>
      </c>
      <c r="E4" s="35">
        <v>1</v>
      </c>
      <c r="F4" s="35">
        <f>E4/$E$155</f>
        <v>5.8823530587592647E-2</v>
      </c>
      <c r="G4" s="35">
        <v>0</v>
      </c>
      <c r="I4" s="35" t="s">
        <v>77</v>
      </c>
      <c r="J4" s="35">
        <f>C2/E2</f>
        <v>1.7777777777777777</v>
      </c>
      <c r="K4" s="89">
        <f t="shared" ref="K4:K11" si="0">J4*2</f>
        <v>3.5555555555555554</v>
      </c>
      <c r="M4" s="35">
        <v>0</v>
      </c>
      <c r="N4" s="35">
        <f>$O$2</f>
        <v>64</v>
      </c>
      <c r="O4" s="35">
        <v>0</v>
      </c>
      <c r="P4" s="35"/>
      <c r="Q4" s="35">
        <v>1</v>
      </c>
      <c r="R4" s="84">
        <f>Q4/$Q$155</f>
        <v>1.2771325254873756E-2</v>
      </c>
      <c r="S4" s="35">
        <v>0</v>
      </c>
      <c r="T4" s="35"/>
      <c r="U4" s="35" t="s">
        <v>77</v>
      </c>
      <c r="V4" s="84">
        <f>O2/Q2</f>
        <v>3.5555555555555554</v>
      </c>
      <c r="W4" s="35"/>
    </row>
    <row r="5" spans="1:23" x14ac:dyDescent="0.3">
      <c r="A5" s="35">
        <v>1</v>
      </c>
      <c r="B5" s="35">
        <f t="shared" ref="B5:B68" si="1">$C$2</f>
        <v>32</v>
      </c>
      <c r="C5" s="35">
        <f>E2</f>
        <v>18</v>
      </c>
      <c r="D5" s="35">
        <f>B4/C5</f>
        <v>1.7777777777777777</v>
      </c>
      <c r="E5" s="35">
        <f>D5*E4</f>
        <v>1.7777777777777777</v>
      </c>
      <c r="F5" s="35">
        <f t="shared" ref="F5:F68" si="2">E5/$E$155</f>
        <v>0.10457516548905359</v>
      </c>
      <c r="G5" s="35">
        <v>0</v>
      </c>
      <c r="I5" s="35" t="s">
        <v>38</v>
      </c>
      <c r="J5" s="84">
        <f>F4</f>
        <v>5.8823530587592647E-2</v>
      </c>
      <c r="K5" s="89">
        <f t="shared" si="0"/>
        <v>0.11764706117518529</v>
      </c>
      <c r="M5" s="35">
        <v>1</v>
      </c>
      <c r="N5" s="35">
        <f t="shared" ref="N5:N68" si="3">$O$2</f>
        <v>64</v>
      </c>
      <c r="O5" s="35">
        <v>18</v>
      </c>
      <c r="P5" s="35">
        <f>N4/O5</f>
        <v>3.5555555555555554</v>
      </c>
      <c r="Q5" s="35">
        <f>P5*Q4</f>
        <v>3.5555555555555554</v>
      </c>
      <c r="R5" s="35">
        <f t="shared" ref="R5:R68" si="4">Q5/$Q$155</f>
        <v>4.5409156461773355E-2</v>
      </c>
      <c r="S5" s="35">
        <v>0</v>
      </c>
      <c r="T5" s="35"/>
      <c r="U5" s="35" t="s">
        <v>38</v>
      </c>
      <c r="V5" s="84">
        <f>R4</f>
        <v>1.2771325254873756E-2</v>
      </c>
      <c r="W5" s="35"/>
    </row>
    <row r="6" spans="1:23" x14ac:dyDescent="0.3">
      <c r="A6" s="35">
        <v>2</v>
      </c>
      <c r="B6" s="35">
        <f t="shared" si="1"/>
        <v>32</v>
      </c>
      <c r="C6" s="35">
        <f>2*$E$2</f>
        <v>36</v>
      </c>
      <c r="D6" s="35">
        <f t="shared" ref="D6:D69" si="5">B5/C6</f>
        <v>0.88888888888888884</v>
      </c>
      <c r="E6" s="35">
        <f t="shared" ref="E6:E69" si="6">D6*E5</f>
        <v>1.5802469135802468</v>
      </c>
      <c r="F6" s="35">
        <f t="shared" si="2"/>
        <v>9.295570265693652E-2</v>
      </c>
      <c r="G6" s="35">
        <v>0</v>
      </c>
      <c r="I6" s="35" t="s">
        <v>76</v>
      </c>
      <c r="J6" s="84">
        <f>SUMPRODUCT(A4:A154,F4:F154)</f>
        <v>8.4705852263503782</v>
      </c>
      <c r="K6" s="89">
        <f t="shared" si="0"/>
        <v>16.941170452700756</v>
      </c>
      <c r="M6" s="35">
        <v>2</v>
      </c>
      <c r="N6" s="35">
        <f t="shared" si="3"/>
        <v>64</v>
      </c>
      <c r="O6" s="35">
        <f>O5*2</f>
        <v>36</v>
      </c>
      <c r="P6" s="35">
        <f t="shared" ref="P6:P69" si="7">N5/O6</f>
        <v>1.7777777777777777</v>
      </c>
      <c r="Q6" s="35">
        <f t="shared" ref="Q6:Q69" si="8">P6*Q5</f>
        <v>6.3209876543209873</v>
      </c>
      <c r="R6" s="35">
        <f t="shared" si="4"/>
        <v>8.0727389265374844E-2</v>
      </c>
      <c r="S6" s="35">
        <v>0</v>
      </c>
      <c r="T6" s="35"/>
      <c r="U6" s="35" t="s">
        <v>76</v>
      </c>
      <c r="V6" s="84">
        <f>SUMPRODUCT(M4:M154,R4:R154)</f>
        <v>9.6788739285794438</v>
      </c>
      <c r="W6" s="35"/>
    </row>
    <row r="7" spans="1:23" x14ac:dyDescent="0.3">
      <c r="A7" s="35">
        <v>3</v>
      </c>
      <c r="B7" s="35">
        <f t="shared" si="1"/>
        <v>32</v>
      </c>
      <c r="C7" s="35">
        <f t="shared" ref="C7:C70" si="9">2*$E$2</f>
        <v>36</v>
      </c>
      <c r="D7" s="35">
        <f t="shared" si="5"/>
        <v>0.88888888888888884</v>
      </c>
      <c r="E7" s="35">
        <f t="shared" si="6"/>
        <v>1.4046639231824416</v>
      </c>
      <c r="F7" s="35">
        <f t="shared" si="2"/>
        <v>8.2627291250610232E-2</v>
      </c>
      <c r="G7" s="35">
        <v>1</v>
      </c>
      <c r="I7" s="35" t="s">
        <v>78</v>
      </c>
      <c r="J7" s="84">
        <f>SUMPRODUCT(F4:F154,G4:G154)</f>
        <v>6.6928074530146047</v>
      </c>
      <c r="K7" s="89">
        <f t="shared" si="0"/>
        <v>13.385614906029209</v>
      </c>
      <c r="M7" s="35">
        <v>3</v>
      </c>
      <c r="N7" s="35">
        <f t="shared" si="3"/>
        <v>64</v>
      </c>
      <c r="O7" s="35">
        <f>O5*3</f>
        <v>54</v>
      </c>
      <c r="P7" s="35">
        <f t="shared" si="7"/>
        <v>1.1851851851851851</v>
      </c>
      <c r="Q7" s="35">
        <f t="shared" si="8"/>
        <v>7.4915409236396879</v>
      </c>
      <c r="R7" s="35">
        <f t="shared" si="4"/>
        <v>9.5676905795999814E-2</v>
      </c>
      <c r="S7" s="35">
        <v>0</v>
      </c>
      <c r="T7" s="35"/>
      <c r="U7" s="35" t="s">
        <v>78</v>
      </c>
      <c r="V7" s="84">
        <f>SUMPRODUCT(R4:R154,S4:S154)</f>
        <v>6.1233183833110019</v>
      </c>
      <c r="W7" s="35"/>
    </row>
    <row r="8" spans="1:23" x14ac:dyDescent="0.3">
      <c r="A8" s="35">
        <v>4</v>
      </c>
      <c r="B8" s="35">
        <f t="shared" si="1"/>
        <v>32</v>
      </c>
      <c r="C8" s="35">
        <f t="shared" si="9"/>
        <v>36</v>
      </c>
      <c r="D8" s="35">
        <f t="shared" si="5"/>
        <v>0.88888888888888884</v>
      </c>
      <c r="E8" s="35">
        <f t="shared" si="6"/>
        <v>1.248590153939948</v>
      </c>
      <c r="F8" s="35">
        <f t="shared" si="2"/>
        <v>7.3446481111653542E-2</v>
      </c>
      <c r="G8" s="35">
        <v>2</v>
      </c>
      <c r="I8" s="35" t="s">
        <v>79</v>
      </c>
      <c r="J8" s="84">
        <f>J6-J7</f>
        <v>1.7777777733357736</v>
      </c>
      <c r="K8" s="89">
        <f t="shared" si="0"/>
        <v>3.5555555466715472</v>
      </c>
      <c r="M8" s="35">
        <v>4</v>
      </c>
      <c r="N8" s="35">
        <f t="shared" si="3"/>
        <v>64</v>
      </c>
      <c r="O8" s="35">
        <f>O5*4</f>
        <v>72</v>
      </c>
      <c r="P8" s="35">
        <f t="shared" si="7"/>
        <v>0.88888888888888884</v>
      </c>
      <c r="Q8" s="35">
        <f t="shared" si="8"/>
        <v>6.6591474876797223</v>
      </c>
      <c r="R8" s="35">
        <f t="shared" si="4"/>
        <v>8.5046138485333156E-2</v>
      </c>
      <c r="S8" s="35">
        <v>0</v>
      </c>
      <c r="T8" s="35"/>
      <c r="U8" s="35" t="s">
        <v>79</v>
      </c>
      <c r="V8" s="84">
        <f>V6-V7</f>
        <v>3.555555545268442</v>
      </c>
      <c r="W8" s="35"/>
    </row>
    <row r="9" spans="1:23" x14ac:dyDescent="0.3">
      <c r="A9" s="35">
        <v>5</v>
      </c>
      <c r="B9" s="35">
        <f t="shared" si="1"/>
        <v>32</v>
      </c>
      <c r="C9" s="35">
        <f t="shared" si="9"/>
        <v>36</v>
      </c>
      <c r="D9" s="35">
        <f t="shared" si="5"/>
        <v>0.88888888888888884</v>
      </c>
      <c r="E9" s="35">
        <f t="shared" si="6"/>
        <v>1.109857914613287</v>
      </c>
      <c r="F9" s="35">
        <f t="shared" si="2"/>
        <v>6.5285760988136474E-2</v>
      </c>
      <c r="G9" s="35">
        <v>3</v>
      </c>
      <c r="I9" s="35" t="s">
        <v>80</v>
      </c>
      <c r="J9" s="84">
        <f>SUMPRODUCT(F5:F154,C5:C154)</f>
        <v>31.999999920043663</v>
      </c>
      <c r="K9" s="89">
        <f t="shared" si="0"/>
        <v>63.999999840087327</v>
      </c>
      <c r="M9" s="35">
        <v>5</v>
      </c>
      <c r="N9" s="35">
        <f t="shared" si="3"/>
        <v>64</v>
      </c>
      <c r="O9" s="35">
        <f>O8</f>
        <v>72</v>
      </c>
      <c r="P9" s="35">
        <f t="shared" si="7"/>
        <v>0.88888888888888884</v>
      </c>
      <c r="Q9" s="35">
        <f t="shared" si="8"/>
        <v>5.9192422112708636</v>
      </c>
      <c r="R9" s="35">
        <f t="shared" si="4"/>
        <v>7.5596567542518353E-2</v>
      </c>
      <c r="S9" s="35">
        <v>1</v>
      </c>
      <c r="T9" s="35"/>
      <c r="U9" s="35" t="s">
        <v>80</v>
      </c>
      <c r="V9" s="84">
        <f>SUMPRODUCT(R5:R154,O5:O154)</f>
        <v>63.999999814831895</v>
      </c>
      <c r="W9" s="35">
        <f>SUMPRODUCT(N4:N153,R4:R153)</f>
        <v>63.999999814831895</v>
      </c>
    </row>
    <row r="10" spans="1:23" x14ac:dyDescent="0.3">
      <c r="A10" s="35">
        <v>6</v>
      </c>
      <c r="B10" s="35">
        <f t="shared" si="1"/>
        <v>32</v>
      </c>
      <c r="C10" s="35">
        <f t="shared" si="9"/>
        <v>36</v>
      </c>
      <c r="D10" s="35">
        <f t="shared" si="5"/>
        <v>0.88888888888888884</v>
      </c>
      <c r="E10" s="35">
        <f t="shared" si="6"/>
        <v>0.98654036854514393</v>
      </c>
      <c r="F10" s="35">
        <f t="shared" si="2"/>
        <v>5.8031787545010191E-2</v>
      </c>
      <c r="G10" s="35">
        <v>4</v>
      </c>
      <c r="I10" s="35" t="s">
        <v>81</v>
      </c>
      <c r="J10" s="84">
        <f>J6/J9*60</f>
        <v>15.882347339091154</v>
      </c>
      <c r="K10" s="89">
        <f t="shared" si="0"/>
        <v>31.764694678182309</v>
      </c>
      <c r="M10" s="35">
        <v>6</v>
      </c>
      <c r="N10" s="35">
        <f t="shared" si="3"/>
        <v>64</v>
      </c>
      <c r="O10" s="35">
        <f t="shared" ref="O10:O73" si="10">O9</f>
        <v>72</v>
      </c>
      <c r="P10" s="35">
        <f t="shared" si="7"/>
        <v>0.88888888888888884</v>
      </c>
      <c r="Q10" s="35">
        <f t="shared" si="8"/>
        <v>5.2615486322407676</v>
      </c>
      <c r="R10" s="35">
        <f t="shared" si="4"/>
        <v>6.7196948926682987E-2</v>
      </c>
      <c r="S10" s="35">
        <v>2</v>
      </c>
      <c r="T10" s="35"/>
      <c r="U10" s="35" t="s">
        <v>81</v>
      </c>
      <c r="V10" s="84">
        <f>V6/V9*60</f>
        <v>9.0739443342964332</v>
      </c>
      <c r="W10" s="35"/>
    </row>
    <row r="11" spans="1:23" x14ac:dyDescent="0.3">
      <c r="A11" s="35">
        <v>7</v>
      </c>
      <c r="B11" s="35">
        <f t="shared" si="1"/>
        <v>32</v>
      </c>
      <c r="C11" s="35">
        <f t="shared" si="9"/>
        <v>36</v>
      </c>
      <c r="D11" s="35">
        <f t="shared" si="5"/>
        <v>0.88888888888888884</v>
      </c>
      <c r="E11" s="35">
        <f t="shared" si="6"/>
        <v>0.87692477204012786</v>
      </c>
      <c r="F11" s="35">
        <f t="shared" si="2"/>
        <v>5.1583811151120165E-2</v>
      </c>
      <c r="G11" s="35">
        <v>5</v>
      </c>
      <c r="I11" s="35" t="s">
        <v>82</v>
      </c>
      <c r="J11" s="84">
        <f>J7/J9*60</f>
        <v>12.549014005757796</v>
      </c>
      <c r="K11" s="89">
        <f t="shared" si="0"/>
        <v>25.098028011515591</v>
      </c>
      <c r="M11" s="35">
        <v>7</v>
      </c>
      <c r="N11" s="35">
        <f t="shared" si="3"/>
        <v>64</v>
      </c>
      <c r="O11" s="35">
        <f t="shared" si="10"/>
        <v>72</v>
      </c>
      <c r="P11" s="35">
        <f t="shared" si="7"/>
        <v>0.88888888888888884</v>
      </c>
      <c r="Q11" s="35">
        <f t="shared" si="8"/>
        <v>4.6769321175473486</v>
      </c>
      <c r="R11" s="35">
        <f t="shared" si="4"/>
        <v>5.9730621268162649E-2</v>
      </c>
      <c r="S11" s="35">
        <v>3</v>
      </c>
      <c r="T11" s="35"/>
      <c r="U11" s="35" t="s">
        <v>82</v>
      </c>
      <c r="V11" s="84">
        <f>V7/V9*60</f>
        <v>5.7406110009630966</v>
      </c>
      <c r="W11" s="35"/>
    </row>
    <row r="12" spans="1:23" x14ac:dyDescent="0.3">
      <c r="A12" s="35">
        <v>8</v>
      </c>
      <c r="B12" s="35">
        <f t="shared" si="1"/>
        <v>32</v>
      </c>
      <c r="C12" s="35">
        <f t="shared" si="9"/>
        <v>36</v>
      </c>
      <c r="D12" s="35">
        <f t="shared" si="5"/>
        <v>0.88888888888888884</v>
      </c>
      <c r="E12" s="35">
        <f t="shared" si="6"/>
        <v>0.77948868625789136</v>
      </c>
      <c r="F12" s="35">
        <f t="shared" si="2"/>
        <v>4.5852276578773478E-2</v>
      </c>
      <c r="G12" s="35">
        <v>6</v>
      </c>
      <c r="I12" s="35" t="s">
        <v>83</v>
      </c>
      <c r="J12" s="84">
        <f>J10-J11</f>
        <v>3.3333333333333588</v>
      </c>
      <c r="K12" s="89">
        <f>J12*2</f>
        <v>6.6666666666667176</v>
      </c>
      <c r="M12" s="35">
        <v>8</v>
      </c>
      <c r="N12" s="35">
        <f t="shared" si="3"/>
        <v>64</v>
      </c>
      <c r="O12" s="35">
        <f t="shared" si="10"/>
        <v>72</v>
      </c>
      <c r="P12" s="35">
        <f t="shared" si="7"/>
        <v>0.88888888888888884</v>
      </c>
      <c r="Q12" s="35">
        <f t="shared" si="8"/>
        <v>4.1572729933754209</v>
      </c>
      <c r="R12" s="35">
        <f t="shared" si="4"/>
        <v>5.3093885571700132E-2</v>
      </c>
      <c r="S12" s="35">
        <v>4</v>
      </c>
      <c r="T12" s="35"/>
      <c r="U12" s="35" t="s">
        <v>83</v>
      </c>
      <c r="V12" s="84">
        <f>V10-V11</f>
        <v>3.3333333333333366</v>
      </c>
      <c r="W12" s="35"/>
    </row>
    <row r="13" spans="1:23" x14ac:dyDescent="0.3">
      <c r="A13" s="35">
        <v>9</v>
      </c>
      <c r="B13" s="35">
        <f t="shared" si="1"/>
        <v>32</v>
      </c>
      <c r="C13" s="35">
        <f t="shared" si="9"/>
        <v>36</v>
      </c>
      <c r="D13" s="35">
        <f t="shared" si="5"/>
        <v>0.88888888888888884</v>
      </c>
      <c r="E13" s="35">
        <f t="shared" si="6"/>
        <v>0.69287883222923674</v>
      </c>
      <c r="F13" s="35">
        <f t="shared" si="2"/>
        <v>4.075757918113198E-2</v>
      </c>
      <c r="G13" s="35">
        <v>7</v>
      </c>
      <c r="M13" s="35">
        <v>9</v>
      </c>
      <c r="N13" s="35">
        <f t="shared" si="3"/>
        <v>64</v>
      </c>
      <c r="O13" s="35">
        <f t="shared" si="10"/>
        <v>72</v>
      </c>
      <c r="P13" s="35">
        <f t="shared" si="7"/>
        <v>0.88888888888888884</v>
      </c>
      <c r="Q13" s="35">
        <f t="shared" si="8"/>
        <v>3.6953537718892626</v>
      </c>
      <c r="R13" s="35">
        <f t="shared" si="4"/>
        <v>4.719456495262233E-2</v>
      </c>
      <c r="S13" s="35">
        <v>5</v>
      </c>
      <c r="T13" s="35"/>
      <c r="U13" s="35"/>
      <c r="V13" s="35"/>
      <c r="W13" s="35"/>
    </row>
    <row r="14" spans="1:23" x14ac:dyDescent="0.3">
      <c r="A14" s="35">
        <v>10</v>
      </c>
      <c r="B14" s="35">
        <f t="shared" si="1"/>
        <v>32</v>
      </c>
      <c r="C14" s="35">
        <f t="shared" si="9"/>
        <v>36</v>
      </c>
      <c r="D14" s="35">
        <f t="shared" si="5"/>
        <v>0.88888888888888884</v>
      </c>
      <c r="E14" s="35">
        <f t="shared" si="6"/>
        <v>0.6158922953148771</v>
      </c>
      <c r="F14" s="35">
        <f t="shared" si="2"/>
        <v>3.6228959272117313E-2</v>
      </c>
      <c r="G14" s="35">
        <v>8</v>
      </c>
      <c r="M14" s="35">
        <v>10</v>
      </c>
      <c r="N14" s="35">
        <f t="shared" si="3"/>
        <v>64</v>
      </c>
      <c r="O14" s="35">
        <f t="shared" si="10"/>
        <v>72</v>
      </c>
      <c r="P14" s="35">
        <f t="shared" si="7"/>
        <v>0.88888888888888884</v>
      </c>
      <c r="Q14" s="35">
        <f t="shared" si="8"/>
        <v>3.2847589083460109</v>
      </c>
      <c r="R14" s="35">
        <f t="shared" si="4"/>
        <v>4.1950724402330962E-2</v>
      </c>
      <c r="S14" s="35">
        <v>6</v>
      </c>
      <c r="T14" s="35"/>
      <c r="U14" s="35"/>
      <c r="V14" s="35"/>
      <c r="W14" s="35"/>
    </row>
    <row r="15" spans="1:23" x14ac:dyDescent="0.3">
      <c r="A15" s="35">
        <v>11</v>
      </c>
      <c r="B15" s="35">
        <f t="shared" si="1"/>
        <v>32</v>
      </c>
      <c r="C15" s="35">
        <f t="shared" si="9"/>
        <v>36</v>
      </c>
      <c r="D15" s="35">
        <f t="shared" si="5"/>
        <v>0.88888888888888884</v>
      </c>
      <c r="E15" s="35">
        <f t="shared" si="6"/>
        <v>0.54745981805766852</v>
      </c>
      <c r="F15" s="35">
        <f t="shared" si="2"/>
        <v>3.2203519352993169E-2</v>
      </c>
      <c r="G15" s="35">
        <v>9</v>
      </c>
      <c r="M15" s="35">
        <v>11</v>
      </c>
      <c r="N15" s="35">
        <f t="shared" si="3"/>
        <v>64</v>
      </c>
      <c r="O15" s="35">
        <f t="shared" si="10"/>
        <v>72</v>
      </c>
      <c r="P15" s="35">
        <f t="shared" si="7"/>
        <v>0.88888888888888884</v>
      </c>
      <c r="Q15" s="35">
        <f t="shared" si="8"/>
        <v>2.919785696307565</v>
      </c>
      <c r="R15" s="35">
        <f t="shared" si="4"/>
        <v>3.7289532802071958E-2</v>
      </c>
      <c r="S15" s="35">
        <v>7</v>
      </c>
      <c r="T15" s="35"/>
      <c r="U15" s="35"/>
      <c r="V15" s="35"/>
      <c r="W15" s="35"/>
    </row>
    <row r="16" spans="1:23" x14ac:dyDescent="0.3">
      <c r="A16" s="35">
        <v>12</v>
      </c>
      <c r="B16" s="35">
        <f t="shared" si="1"/>
        <v>32</v>
      </c>
      <c r="C16" s="35">
        <f t="shared" si="9"/>
        <v>36</v>
      </c>
      <c r="D16" s="35">
        <f t="shared" si="5"/>
        <v>0.88888888888888884</v>
      </c>
      <c r="E16" s="35">
        <f t="shared" si="6"/>
        <v>0.48663094938459422</v>
      </c>
      <c r="F16" s="35">
        <f t="shared" si="2"/>
        <v>2.8625350535993927E-2</v>
      </c>
      <c r="G16" s="35">
        <v>10</v>
      </c>
      <c r="M16" s="35">
        <v>12</v>
      </c>
      <c r="N16" s="35">
        <f t="shared" si="3"/>
        <v>64</v>
      </c>
      <c r="O16" s="35">
        <f t="shared" si="10"/>
        <v>72</v>
      </c>
      <c r="P16" s="35">
        <f t="shared" si="7"/>
        <v>0.88888888888888884</v>
      </c>
      <c r="Q16" s="35">
        <f t="shared" si="8"/>
        <v>2.5953650633845022</v>
      </c>
      <c r="R16" s="35">
        <f t="shared" si="4"/>
        <v>3.3146251379619518E-2</v>
      </c>
      <c r="S16" s="35">
        <v>8</v>
      </c>
      <c r="T16" s="35"/>
      <c r="U16" s="35"/>
      <c r="V16" s="35"/>
      <c r="W16" s="35"/>
    </row>
    <row r="17" spans="1:23" x14ac:dyDescent="0.3">
      <c r="A17" s="35">
        <v>13</v>
      </c>
      <c r="B17" s="35">
        <f t="shared" si="1"/>
        <v>32</v>
      </c>
      <c r="C17" s="35">
        <f t="shared" si="9"/>
        <v>36</v>
      </c>
      <c r="D17" s="35">
        <f t="shared" si="5"/>
        <v>0.88888888888888884</v>
      </c>
      <c r="E17" s="35">
        <f t="shared" si="6"/>
        <v>0.43256084389741706</v>
      </c>
      <c r="F17" s="35">
        <f t="shared" si="2"/>
        <v>2.54447560319946E-2</v>
      </c>
      <c r="G17" s="35">
        <v>11</v>
      </c>
      <c r="M17" s="35">
        <v>13</v>
      </c>
      <c r="N17" s="35">
        <f t="shared" si="3"/>
        <v>64</v>
      </c>
      <c r="O17" s="35">
        <f t="shared" si="10"/>
        <v>72</v>
      </c>
      <c r="P17" s="35">
        <f t="shared" si="7"/>
        <v>0.88888888888888884</v>
      </c>
      <c r="Q17" s="35">
        <f t="shared" si="8"/>
        <v>2.3069911674528907</v>
      </c>
      <c r="R17" s="35">
        <f t="shared" si="4"/>
        <v>2.9463334559661793E-2</v>
      </c>
      <c r="S17" s="35">
        <v>9</v>
      </c>
      <c r="T17" s="35"/>
      <c r="U17" s="35"/>
      <c r="V17" s="35"/>
      <c r="W17" s="35"/>
    </row>
    <row r="18" spans="1:23" x14ac:dyDescent="0.3">
      <c r="A18" s="35">
        <v>14</v>
      </c>
      <c r="B18" s="35">
        <f t="shared" si="1"/>
        <v>32</v>
      </c>
      <c r="C18" s="35">
        <f t="shared" si="9"/>
        <v>36</v>
      </c>
      <c r="D18" s="35">
        <f t="shared" si="5"/>
        <v>0.88888888888888884</v>
      </c>
      <c r="E18" s="35">
        <f t="shared" si="6"/>
        <v>0.38449852790881517</v>
      </c>
      <c r="F18" s="35">
        <f t="shared" si="2"/>
        <v>2.2617560917328534E-2</v>
      </c>
      <c r="G18" s="35">
        <v>12</v>
      </c>
      <c r="M18" s="35">
        <v>14</v>
      </c>
      <c r="N18" s="35">
        <f t="shared" si="3"/>
        <v>64</v>
      </c>
      <c r="O18" s="35">
        <f t="shared" si="10"/>
        <v>72</v>
      </c>
      <c r="P18" s="35">
        <f t="shared" si="7"/>
        <v>0.88888888888888884</v>
      </c>
      <c r="Q18" s="35">
        <f t="shared" si="8"/>
        <v>2.0506588155136805</v>
      </c>
      <c r="R18" s="35">
        <f t="shared" si="4"/>
        <v>2.6189630719699371E-2</v>
      </c>
      <c r="S18" s="35">
        <v>10</v>
      </c>
      <c r="T18" s="35"/>
      <c r="U18" s="35"/>
      <c r="V18" s="35"/>
      <c r="W18" s="35"/>
    </row>
    <row r="19" spans="1:23" x14ac:dyDescent="0.3">
      <c r="A19" s="35">
        <v>15</v>
      </c>
      <c r="B19" s="35">
        <f t="shared" si="1"/>
        <v>32</v>
      </c>
      <c r="C19" s="35">
        <f t="shared" si="9"/>
        <v>36</v>
      </c>
      <c r="D19" s="35">
        <f t="shared" si="5"/>
        <v>0.88888888888888884</v>
      </c>
      <c r="E19" s="35">
        <f t="shared" si="6"/>
        <v>0.34177646925228011</v>
      </c>
      <c r="F19" s="35">
        <f t="shared" si="2"/>
        <v>2.0104498593180916E-2</v>
      </c>
      <c r="G19" s="35">
        <v>13</v>
      </c>
      <c r="M19" s="35">
        <v>15</v>
      </c>
      <c r="N19" s="35">
        <f t="shared" si="3"/>
        <v>64</v>
      </c>
      <c r="O19" s="35">
        <f t="shared" si="10"/>
        <v>72</v>
      </c>
      <c r="P19" s="35">
        <f t="shared" si="7"/>
        <v>0.88888888888888884</v>
      </c>
      <c r="Q19" s="35">
        <f t="shared" si="8"/>
        <v>1.8228078360121602</v>
      </c>
      <c r="R19" s="35">
        <f t="shared" si="4"/>
        <v>2.3279671750843882E-2</v>
      </c>
      <c r="S19" s="35">
        <v>11</v>
      </c>
      <c r="T19" s="35"/>
      <c r="U19" s="35"/>
      <c r="V19" s="35"/>
      <c r="W19" s="35"/>
    </row>
    <row r="20" spans="1:23" x14ac:dyDescent="0.3">
      <c r="A20" s="35">
        <v>16</v>
      </c>
      <c r="B20" s="35">
        <f t="shared" si="1"/>
        <v>32</v>
      </c>
      <c r="C20" s="35">
        <f t="shared" si="9"/>
        <v>36</v>
      </c>
      <c r="D20" s="35">
        <f t="shared" si="5"/>
        <v>0.88888888888888884</v>
      </c>
      <c r="E20" s="35">
        <f t="shared" si="6"/>
        <v>0.30380130600202676</v>
      </c>
      <c r="F20" s="35">
        <f t="shared" si="2"/>
        <v>1.7870665416160815E-2</v>
      </c>
      <c r="G20" s="35">
        <v>14</v>
      </c>
      <c r="M20" s="35">
        <v>16</v>
      </c>
      <c r="N20" s="35">
        <f t="shared" si="3"/>
        <v>64</v>
      </c>
      <c r="O20" s="35">
        <f t="shared" si="10"/>
        <v>72</v>
      </c>
      <c r="P20" s="35">
        <f t="shared" si="7"/>
        <v>0.88888888888888884</v>
      </c>
      <c r="Q20" s="35">
        <f t="shared" si="8"/>
        <v>1.6202736320108091</v>
      </c>
      <c r="R20" s="35">
        <f t="shared" si="4"/>
        <v>2.0693041556305674E-2</v>
      </c>
      <c r="S20" s="35">
        <v>12</v>
      </c>
      <c r="T20" s="35"/>
      <c r="U20" s="35"/>
      <c r="V20" s="35"/>
      <c r="W20" s="35"/>
    </row>
    <row r="21" spans="1:23" x14ac:dyDescent="0.3">
      <c r="A21" s="35">
        <v>17</v>
      </c>
      <c r="B21" s="35">
        <f t="shared" si="1"/>
        <v>32</v>
      </c>
      <c r="C21" s="35">
        <f t="shared" si="9"/>
        <v>36</v>
      </c>
      <c r="D21" s="35">
        <f t="shared" si="5"/>
        <v>0.88888888888888884</v>
      </c>
      <c r="E21" s="35">
        <f t="shared" si="6"/>
        <v>0.27004560533513489</v>
      </c>
      <c r="F21" s="35">
        <f t="shared" si="2"/>
        <v>1.5885035925476278E-2</v>
      </c>
      <c r="G21" s="35">
        <v>15</v>
      </c>
      <c r="M21" s="35">
        <v>17</v>
      </c>
      <c r="N21" s="35">
        <f t="shared" si="3"/>
        <v>64</v>
      </c>
      <c r="O21" s="35">
        <f t="shared" si="10"/>
        <v>72</v>
      </c>
      <c r="P21" s="35">
        <f t="shared" si="7"/>
        <v>0.88888888888888884</v>
      </c>
      <c r="Q21" s="35">
        <f t="shared" si="8"/>
        <v>1.4402432284540525</v>
      </c>
      <c r="R21" s="35">
        <f t="shared" si="4"/>
        <v>1.8393814716716153E-2</v>
      </c>
      <c r="S21" s="35">
        <v>13</v>
      </c>
      <c r="T21" s="35"/>
      <c r="U21" s="35"/>
      <c r="V21" s="35"/>
      <c r="W21" s="35"/>
    </row>
    <row r="22" spans="1:23" x14ac:dyDescent="0.3">
      <c r="A22" s="35">
        <v>18</v>
      </c>
      <c r="B22" s="35">
        <f t="shared" si="1"/>
        <v>32</v>
      </c>
      <c r="C22" s="35">
        <f t="shared" si="9"/>
        <v>36</v>
      </c>
      <c r="D22" s="35">
        <f t="shared" si="5"/>
        <v>0.88888888888888884</v>
      </c>
      <c r="E22" s="35">
        <f t="shared" si="6"/>
        <v>0.24004053807567544</v>
      </c>
      <c r="F22" s="35">
        <f t="shared" si="2"/>
        <v>1.412003193375669E-2</v>
      </c>
      <c r="G22" s="35">
        <v>16</v>
      </c>
      <c r="M22" s="35">
        <v>18</v>
      </c>
      <c r="N22" s="35">
        <f t="shared" si="3"/>
        <v>64</v>
      </c>
      <c r="O22" s="35">
        <f t="shared" si="10"/>
        <v>72</v>
      </c>
      <c r="P22" s="35">
        <f t="shared" si="7"/>
        <v>0.88888888888888884</v>
      </c>
      <c r="Q22" s="35">
        <f t="shared" si="8"/>
        <v>1.2802162030702688</v>
      </c>
      <c r="R22" s="35">
        <f t="shared" si="4"/>
        <v>1.6350057525969915E-2</v>
      </c>
      <c r="S22" s="35">
        <v>14</v>
      </c>
      <c r="T22" s="35"/>
      <c r="U22" s="35"/>
      <c r="V22" s="35"/>
      <c r="W22" s="35"/>
    </row>
    <row r="23" spans="1:23" x14ac:dyDescent="0.3">
      <c r="A23" s="35">
        <v>19</v>
      </c>
      <c r="B23" s="35">
        <f t="shared" si="1"/>
        <v>32</v>
      </c>
      <c r="C23" s="35">
        <f t="shared" si="9"/>
        <v>36</v>
      </c>
      <c r="D23" s="35">
        <f t="shared" si="5"/>
        <v>0.88888888888888884</v>
      </c>
      <c r="E23" s="35">
        <f t="shared" si="6"/>
        <v>0.21336936717837815</v>
      </c>
      <c r="F23" s="35">
        <f t="shared" si="2"/>
        <v>1.2551139496672614E-2</v>
      </c>
      <c r="G23" s="35">
        <v>17</v>
      </c>
      <c r="M23" s="35">
        <v>19</v>
      </c>
      <c r="N23" s="35">
        <f t="shared" si="3"/>
        <v>64</v>
      </c>
      <c r="O23" s="35">
        <f t="shared" si="10"/>
        <v>72</v>
      </c>
      <c r="P23" s="35">
        <f t="shared" si="7"/>
        <v>0.88888888888888884</v>
      </c>
      <c r="Q23" s="35">
        <f t="shared" si="8"/>
        <v>1.1379699582846834</v>
      </c>
      <c r="R23" s="35">
        <f t="shared" si="4"/>
        <v>1.4533384467528812E-2</v>
      </c>
      <c r="S23" s="35">
        <v>15</v>
      </c>
      <c r="T23" s="35"/>
      <c r="U23" s="35"/>
      <c r="V23" s="35"/>
      <c r="W23" s="35"/>
    </row>
    <row r="24" spans="1:23" x14ac:dyDescent="0.3">
      <c r="A24" s="35">
        <v>20</v>
      </c>
      <c r="B24" s="35">
        <f t="shared" si="1"/>
        <v>32</v>
      </c>
      <c r="C24" s="35">
        <f t="shared" si="9"/>
        <v>36</v>
      </c>
      <c r="D24" s="35">
        <f t="shared" si="5"/>
        <v>0.88888888888888884</v>
      </c>
      <c r="E24" s="35">
        <f t="shared" si="6"/>
        <v>0.18966165971411389</v>
      </c>
      <c r="F24" s="35">
        <f t="shared" si="2"/>
        <v>1.1156568441486766E-2</v>
      </c>
      <c r="G24" s="35">
        <v>18</v>
      </c>
      <c r="M24" s="35">
        <v>20</v>
      </c>
      <c r="N24" s="35">
        <f t="shared" si="3"/>
        <v>64</v>
      </c>
      <c r="O24" s="35">
        <f t="shared" si="10"/>
        <v>72</v>
      </c>
      <c r="P24" s="35">
        <f t="shared" si="7"/>
        <v>0.88888888888888884</v>
      </c>
      <c r="Q24" s="35">
        <f t="shared" si="8"/>
        <v>1.0115288518086074</v>
      </c>
      <c r="R24" s="35">
        <f t="shared" si="4"/>
        <v>1.2918563971136721E-2</v>
      </c>
      <c r="S24" s="35">
        <v>16</v>
      </c>
      <c r="T24" s="35"/>
      <c r="U24" s="35"/>
      <c r="V24" s="35"/>
      <c r="W24" s="35"/>
    </row>
    <row r="25" spans="1:23" x14ac:dyDescent="0.3">
      <c r="A25" s="35">
        <v>21</v>
      </c>
      <c r="B25" s="35">
        <f t="shared" si="1"/>
        <v>32</v>
      </c>
      <c r="C25" s="35">
        <f t="shared" si="9"/>
        <v>36</v>
      </c>
      <c r="D25" s="35">
        <f t="shared" si="5"/>
        <v>0.88888888888888884</v>
      </c>
      <c r="E25" s="35">
        <f t="shared" si="6"/>
        <v>0.16858814196810123</v>
      </c>
      <c r="F25" s="35">
        <f t="shared" si="2"/>
        <v>9.9169497257660146E-3</v>
      </c>
      <c r="G25" s="35">
        <v>19</v>
      </c>
      <c r="M25" s="35">
        <v>21</v>
      </c>
      <c r="N25" s="35">
        <f t="shared" si="3"/>
        <v>64</v>
      </c>
      <c r="O25" s="35">
        <f t="shared" si="10"/>
        <v>72</v>
      </c>
      <c r="P25" s="35">
        <f t="shared" si="7"/>
        <v>0.88888888888888884</v>
      </c>
      <c r="Q25" s="35">
        <f t="shared" si="8"/>
        <v>0.89913675716320651</v>
      </c>
      <c r="R25" s="35">
        <f t="shared" si="4"/>
        <v>1.1483167974343751E-2</v>
      </c>
      <c r="S25" s="35">
        <v>17</v>
      </c>
      <c r="T25" s="35"/>
      <c r="U25" s="35"/>
      <c r="V25" s="35"/>
      <c r="W25" s="35"/>
    </row>
    <row r="26" spans="1:23" x14ac:dyDescent="0.3">
      <c r="A26" s="35">
        <v>22</v>
      </c>
      <c r="B26" s="35">
        <f t="shared" si="1"/>
        <v>32</v>
      </c>
      <c r="C26" s="35">
        <f t="shared" si="9"/>
        <v>36</v>
      </c>
      <c r="D26" s="35">
        <f t="shared" si="5"/>
        <v>0.88888888888888884</v>
      </c>
      <c r="E26" s="35">
        <f t="shared" si="6"/>
        <v>0.14985612619386776</v>
      </c>
      <c r="F26" s="35">
        <f t="shared" si="2"/>
        <v>8.8150664229031239E-3</v>
      </c>
      <c r="G26" s="35">
        <v>20</v>
      </c>
      <c r="M26" s="35">
        <v>22</v>
      </c>
      <c r="N26" s="35">
        <f t="shared" si="3"/>
        <v>64</v>
      </c>
      <c r="O26" s="35">
        <f t="shared" si="10"/>
        <v>72</v>
      </c>
      <c r="P26" s="35">
        <f t="shared" si="7"/>
        <v>0.88888888888888884</v>
      </c>
      <c r="Q26" s="35">
        <f t="shared" si="8"/>
        <v>0.79923267303396128</v>
      </c>
      <c r="R26" s="35">
        <f t="shared" si="4"/>
        <v>1.020726042163889E-2</v>
      </c>
      <c r="S26" s="35">
        <v>18</v>
      </c>
      <c r="T26" s="35"/>
      <c r="U26" s="35"/>
      <c r="V26" s="35"/>
      <c r="W26" s="35"/>
    </row>
    <row r="27" spans="1:23" x14ac:dyDescent="0.3">
      <c r="A27" s="35">
        <v>23</v>
      </c>
      <c r="B27" s="35">
        <f t="shared" si="1"/>
        <v>32</v>
      </c>
      <c r="C27" s="35">
        <f t="shared" si="9"/>
        <v>36</v>
      </c>
      <c r="D27" s="35">
        <f t="shared" si="5"/>
        <v>0.88888888888888884</v>
      </c>
      <c r="E27" s="35">
        <f t="shared" si="6"/>
        <v>0.13320544550566021</v>
      </c>
      <c r="F27" s="35">
        <f t="shared" si="2"/>
        <v>7.8356145981361095E-3</v>
      </c>
      <c r="G27" s="35">
        <v>21</v>
      </c>
      <c r="M27" s="35">
        <v>23</v>
      </c>
      <c r="N27" s="35">
        <f t="shared" si="3"/>
        <v>64</v>
      </c>
      <c r="O27" s="35">
        <f t="shared" si="10"/>
        <v>72</v>
      </c>
      <c r="P27" s="35">
        <f t="shared" si="7"/>
        <v>0.88888888888888884</v>
      </c>
      <c r="Q27" s="35">
        <f t="shared" si="8"/>
        <v>0.71042904269685447</v>
      </c>
      <c r="R27" s="35">
        <f t="shared" si="4"/>
        <v>9.073120374790123E-3</v>
      </c>
      <c r="S27" s="35">
        <v>19</v>
      </c>
      <c r="T27" s="35"/>
      <c r="U27" s="35"/>
      <c r="V27" s="35"/>
      <c r="W27" s="35"/>
    </row>
    <row r="28" spans="1:23" x14ac:dyDescent="0.3">
      <c r="A28" s="35">
        <v>24</v>
      </c>
      <c r="B28" s="35">
        <f t="shared" si="1"/>
        <v>32</v>
      </c>
      <c r="C28" s="35">
        <f t="shared" si="9"/>
        <v>36</v>
      </c>
      <c r="D28" s="35">
        <f t="shared" si="5"/>
        <v>0.88888888888888884</v>
      </c>
      <c r="E28" s="35">
        <f t="shared" si="6"/>
        <v>0.11840484044947575</v>
      </c>
      <c r="F28" s="35">
        <f t="shared" si="2"/>
        <v>6.9649907538987636E-3</v>
      </c>
      <c r="G28" s="35">
        <v>22</v>
      </c>
      <c r="M28" s="35">
        <v>24</v>
      </c>
      <c r="N28" s="35">
        <f t="shared" si="3"/>
        <v>64</v>
      </c>
      <c r="O28" s="35">
        <f t="shared" si="10"/>
        <v>72</v>
      </c>
      <c r="P28" s="35">
        <f t="shared" si="7"/>
        <v>0.88888888888888884</v>
      </c>
      <c r="Q28" s="35">
        <f t="shared" si="8"/>
        <v>0.6314924823972039</v>
      </c>
      <c r="R28" s="35">
        <f t="shared" si="4"/>
        <v>8.0649958887023306E-3</v>
      </c>
      <c r="S28" s="35">
        <v>20</v>
      </c>
      <c r="T28" s="35"/>
      <c r="U28" s="35"/>
      <c r="V28" s="35"/>
      <c r="W28" s="35"/>
    </row>
    <row r="29" spans="1:23" x14ac:dyDescent="0.3">
      <c r="A29" s="35">
        <v>25</v>
      </c>
      <c r="B29" s="35">
        <f t="shared" si="1"/>
        <v>32</v>
      </c>
      <c r="C29" s="35">
        <f t="shared" si="9"/>
        <v>36</v>
      </c>
      <c r="D29" s="35">
        <f t="shared" si="5"/>
        <v>0.88888888888888884</v>
      </c>
      <c r="E29" s="35">
        <f t="shared" si="6"/>
        <v>0.10524874706620066</v>
      </c>
      <c r="F29" s="35">
        <f t="shared" si="2"/>
        <v>6.1911028923544564E-3</v>
      </c>
      <c r="G29" s="35">
        <v>23</v>
      </c>
      <c r="M29" s="35">
        <v>25</v>
      </c>
      <c r="N29" s="35">
        <f t="shared" si="3"/>
        <v>64</v>
      </c>
      <c r="O29" s="35">
        <f t="shared" si="10"/>
        <v>72</v>
      </c>
      <c r="P29" s="35">
        <f t="shared" si="7"/>
        <v>0.88888888888888884</v>
      </c>
      <c r="Q29" s="35">
        <f t="shared" si="8"/>
        <v>0.56132665101973678</v>
      </c>
      <c r="R29" s="35">
        <f t="shared" si="4"/>
        <v>7.1688852344020714E-3</v>
      </c>
      <c r="S29" s="35">
        <v>21</v>
      </c>
      <c r="T29" s="35"/>
      <c r="U29" s="35"/>
      <c r="V29" s="35"/>
      <c r="W29" s="35"/>
    </row>
    <row r="30" spans="1:23" x14ac:dyDescent="0.3">
      <c r="A30" s="35">
        <v>26</v>
      </c>
      <c r="B30" s="35">
        <f t="shared" si="1"/>
        <v>32</v>
      </c>
      <c r="C30" s="35">
        <f t="shared" si="9"/>
        <v>36</v>
      </c>
      <c r="D30" s="35">
        <f t="shared" si="5"/>
        <v>0.88888888888888884</v>
      </c>
      <c r="E30" s="35">
        <f t="shared" si="6"/>
        <v>9.3554441836622801E-2</v>
      </c>
      <c r="F30" s="35">
        <f t="shared" si="2"/>
        <v>5.503202570981738E-3</v>
      </c>
      <c r="G30" s="35">
        <v>24</v>
      </c>
      <c r="M30" s="35">
        <v>26</v>
      </c>
      <c r="N30" s="35">
        <f t="shared" si="3"/>
        <v>64</v>
      </c>
      <c r="O30" s="35">
        <f t="shared" si="10"/>
        <v>72</v>
      </c>
      <c r="P30" s="35">
        <f t="shared" si="7"/>
        <v>0.88888888888888884</v>
      </c>
      <c r="Q30" s="35">
        <f t="shared" si="8"/>
        <v>0.49895702312865486</v>
      </c>
      <c r="R30" s="35">
        <f t="shared" si="4"/>
        <v>6.3723424305796184E-3</v>
      </c>
      <c r="S30" s="35">
        <v>22</v>
      </c>
      <c r="T30" s="35"/>
      <c r="U30" s="35"/>
      <c r="V30" s="35"/>
      <c r="W30" s="35"/>
    </row>
    <row r="31" spans="1:23" x14ac:dyDescent="0.3">
      <c r="A31" s="35">
        <v>27</v>
      </c>
      <c r="B31" s="35">
        <f t="shared" si="1"/>
        <v>32</v>
      </c>
      <c r="C31" s="35">
        <f t="shared" si="9"/>
        <v>36</v>
      </c>
      <c r="D31" s="35">
        <f t="shared" si="5"/>
        <v>0.88888888888888884</v>
      </c>
      <c r="E31" s="35">
        <f t="shared" si="6"/>
        <v>8.3159503854775815E-2</v>
      </c>
      <c r="F31" s="35">
        <f t="shared" si="2"/>
        <v>4.8917356186504333E-3</v>
      </c>
      <c r="G31" s="35">
        <v>25</v>
      </c>
      <c r="M31" s="35">
        <v>27</v>
      </c>
      <c r="N31" s="35">
        <f t="shared" si="3"/>
        <v>64</v>
      </c>
      <c r="O31" s="35">
        <f t="shared" si="10"/>
        <v>72</v>
      </c>
      <c r="P31" s="35">
        <f t="shared" si="7"/>
        <v>0.88888888888888884</v>
      </c>
      <c r="Q31" s="35">
        <f t="shared" si="8"/>
        <v>0.44351735389213764</v>
      </c>
      <c r="R31" s="35">
        <f t="shared" si="4"/>
        <v>5.6643043827374383E-3</v>
      </c>
      <c r="S31" s="35">
        <v>23</v>
      </c>
      <c r="T31" s="35"/>
      <c r="U31" s="35"/>
      <c r="V31" s="35"/>
      <c r="W31" s="35"/>
    </row>
    <row r="32" spans="1:23" x14ac:dyDescent="0.3">
      <c r="A32" s="35">
        <v>28</v>
      </c>
      <c r="B32" s="35">
        <f t="shared" si="1"/>
        <v>32</v>
      </c>
      <c r="C32" s="35">
        <f t="shared" si="9"/>
        <v>36</v>
      </c>
      <c r="D32" s="35">
        <f t="shared" si="5"/>
        <v>0.88888888888888884</v>
      </c>
      <c r="E32" s="35">
        <f t="shared" si="6"/>
        <v>7.3919558982022945E-2</v>
      </c>
      <c r="F32" s="35">
        <f t="shared" si="2"/>
        <v>4.3482094388003854E-3</v>
      </c>
      <c r="G32" s="35">
        <v>26</v>
      </c>
      <c r="M32" s="35">
        <v>28</v>
      </c>
      <c r="N32" s="35">
        <f t="shared" si="3"/>
        <v>64</v>
      </c>
      <c r="O32" s="35">
        <f t="shared" si="10"/>
        <v>72</v>
      </c>
      <c r="P32" s="35">
        <f t="shared" si="7"/>
        <v>0.88888888888888884</v>
      </c>
      <c r="Q32" s="35">
        <f t="shared" si="8"/>
        <v>0.3942376479041223</v>
      </c>
      <c r="R32" s="35">
        <f t="shared" si="4"/>
        <v>5.0349372290999445E-3</v>
      </c>
      <c r="S32" s="35">
        <v>24</v>
      </c>
      <c r="T32" s="35"/>
      <c r="U32" s="35"/>
      <c r="V32" s="35"/>
      <c r="W32" s="35"/>
    </row>
    <row r="33" spans="1:23" x14ac:dyDescent="0.3">
      <c r="A33" s="35">
        <v>29</v>
      </c>
      <c r="B33" s="35">
        <f t="shared" si="1"/>
        <v>32</v>
      </c>
      <c r="C33" s="35">
        <f t="shared" si="9"/>
        <v>36</v>
      </c>
      <c r="D33" s="35">
        <f t="shared" si="5"/>
        <v>0.88888888888888884</v>
      </c>
      <c r="E33" s="35">
        <f t="shared" si="6"/>
        <v>6.5706274650687055E-2</v>
      </c>
      <c r="F33" s="35">
        <f t="shared" si="2"/>
        <v>3.8650750567114532E-3</v>
      </c>
      <c r="G33" s="35">
        <v>27</v>
      </c>
      <c r="M33" s="35">
        <v>29</v>
      </c>
      <c r="N33" s="35">
        <f t="shared" si="3"/>
        <v>64</v>
      </c>
      <c r="O33" s="35">
        <f t="shared" si="10"/>
        <v>72</v>
      </c>
      <c r="P33" s="35">
        <f t="shared" si="7"/>
        <v>0.88888888888888884</v>
      </c>
      <c r="Q33" s="35">
        <f t="shared" si="8"/>
        <v>0.35043346480366427</v>
      </c>
      <c r="R33" s="35">
        <f t="shared" si="4"/>
        <v>4.4754997591999511E-3</v>
      </c>
      <c r="S33" s="35">
        <v>25</v>
      </c>
      <c r="T33" s="35"/>
      <c r="U33" s="35"/>
      <c r="V33" s="35"/>
      <c r="W33" s="35"/>
    </row>
    <row r="34" spans="1:23" x14ac:dyDescent="0.3">
      <c r="A34" s="35">
        <v>30</v>
      </c>
      <c r="B34" s="35">
        <f t="shared" si="1"/>
        <v>32</v>
      </c>
      <c r="C34" s="35">
        <f t="shared" si="9"/>
        <v>36</v>
      </c>
      <c r="D34" s="35">
        <f t="shared" si="5"/>
        <v>0.88888888888888884</v>
      </c>
      <c r="E34" s="35">
        <f t="shared" si="6"/>
        <v>5.8405577467277377E-2</v>
      </c>
      <c r="F34" s="35">
        <f t="shared" si="2"/>
        <v>3.4356222726324025E-3</v>
      </c>
      <c r="G34" s="35">
        <v>28</v>
      </c>
      <c r="M34" s="35">
        <v>30</v>
      </c>
      <c r="N34" s="35">
        <f t="shared" si="3"/>
        <v>64</v>
      </c>
      <c r="O34" s="35">
        <f t="shared" si="10"/>
        <v>72</v>
      </c>
      <c r="P34" s="35">
        <f t="shared" si="7"/>
        <v>0.88888888888888884</v>
      </c>
      <c r="Q34" s="35">
        <f t="shared" si="8"/>
        <v>0.31149641315881266</v>
      </c>
      <c r="R34" s="35">
        <f t="shared" si="4"/>
        <v>3.9782220081777337E-3</v>
      </c>
      <c r="S34" s="35">
        <v>26</v>
      </c>
      <c r="T34" s="35"/>
      <c r="U34" s="35"/>
      <c r="V34" s="35"/>
      <c r="W34" s="35"/>
    </row>
    <row r="35" spans="1:23" x14ac:dyDescent="0.3">
      <c r="A35" s="35">
        <v>31</v>
      </c>
      <c r="B35" s="35">
        <f t="shared" si="1"/>
        <v>32</v>
      </c>
      <c r="C35" s="35">
        <f t="shared" si="9"/>
        <v>36</v>
      </c>
      <c r="D35" s="35">
        <f t="shared" si="5"/>
        <v>0.88888888888888884</v>
      </c>
      <c r="E35" s="35">
        <f t="shared" si="6"/>
        <v>5.1916068859802107E-2</v>
      </c>
      <c r="F35" s="35">
        <f t="shared" si="2"/>
        <v>3.0538864645621353E-3</v>
      </c>
      <c r="G35" s="35">
        <v>29</v>
      </c>
      <c r="M35" s="35">
        <v>31</v>
      </c>
      <c r="N35" s="35">
        <f t="shared" si="3"/>
        <v>64</v>
      </c>
      <c r="O35" s="35">
        <f t="shared" si="10"/>
        <v>72</v>
      </c>
      <c r="P35" s="35">
        <f t="shared" si="7"/>
        <v>0.88888888888888884</v>
      </c>
      <c r="Q35" s="35">
        <f t="shared" si="8"/>
        <v>0.27688570058561124</v>
      </c>
      <c r="R35" s="35">
        <f t="shared" si="4"/>
        <v>3.53619734060243E-3</v>
      </c>
      <c r="S35" s="35">
        <v>27</v>
      </c>
      <c r="T35" s="35"/>
      <c r="U35" s="35"/>
      <c r="V35" s="35"/>
      <c r="W35" s="35"/>
    </row>
    <row r="36" spans="1:23" x14ac:dyDescent="0.3">
      <c r="A36" s="35">
        <v>32</v>
      </c>
      <c r="B36" s="35">
        <f t="shared" si="1"/>
        <v>32</v>
      </c>
      <c r="C36" s="35">
        <f t="shared" si="9"/>
        <v>36</v>
      </c>
      <c r="D36" s="35">
        <f t="shared" si="5"/>
        <v>0.88888888888888884</v>
      </c>
      <c r="E36" s="35">
        <f t="shared" si="6"/>
        <v>4.614761676426854E-2</v>
      </c>
      <c r="F36" s="35">
        <f t="shared" si="2"/>
        <v>2.7145657462774534E-3</v>
      </c>
      <c r="G36" s="35">
        <v>30</v>
      </c>
      <c r="M36" s="35">
        <v>32</v>
      </c>
      <c r="N36" s="35">
        <f t="shared" si="3"/>
        <v>64</v>
      </c>
      <c r="O36" s="35">
        <f t="shared" si="10"/>
        <v>72</v>
      </c>
      <c r="P36" s="35">
        <f t="shared" si="7"/>
        <v>0.88888888888888884</v>
      </c>
      <c r="Q36" s="35">
        <f t="shared" si="8"/>
        <v>0.24612062274276553</v>
      </c>
      <c r="R36" s="35">
        <f t="shared" si="4"/>
        <v>3.1432865249799375E-3</v>
      </c>
      <c r="S36" s="35">
        <v>28</v>
      </c>
      <c r="T36" s="35"/>
      <c r="U36" s="35"/>
      <c r="V36" s="35"/>
      <c r="W36" s="35"/>
    </row>
    <row r="37" spans="1:23" x14ac:dyDescent="0.3">
      <c r="A37" s="35">
        <v>33</v>
      </c>
      <c r="B37" s="35">
        <f t="shared" si="1"/>
        <v>32</v>
      </c>
      <c r="C37" s="35">
        <f t="shared" si="9"/>
        <v>36</v>
      </c>
      <c r="D37" s="35">
        <f t="shared" si="5"/>
        <v>0.88888888888888884</v>
      </c>
      <c r="E37" s="35">
        <f t="shared" si="6"/>
        <v>4.1020103790460921E-2</v>
      </c>
      <c r="F37" s="35">
        <f t="shared" si="2"/>
        <v>2.4129473300244031E-3</v>
      </c>
      <c r="G37" s="35">
        <v>31</v>
      </c>
      <c r="M37" s="35">
        <v>33</v>
      </c>
      <c r="N37" s="35">
        <f t="shared" si="3"/>
        <v>64</v>
      </c>
      <c r="O37" s="35">
        <f t="shared" si="10"/>
        <v>72</v>
      </c>
      <c r="P37" s="35">
        <f t="shared" si="7"/>
        <v>0.88888888888888884</v>
      </c>
      <c r="Q37" s="35">
        <f t="shared" si="8"/>
        <v>0.21877388688245825</v>
      </c>
      <c r="R37" s="35">
        <f t="shared" si="4"/>
        <v>2.7940324666488334E-3</v>
      </c>
      <c r="S37" s="35">
        <v>29</v>
      </c>
      <c r="T37" s="35"/>
      <c r="U37" s="35"/>
      <c r="V37" s="35"/>
      <c r="W37" s="35"/>
    </row>
    <row r="38" spans="1:23" x14ac:dyDescent="0.3">
      <c r="A38" s="35">
        <v>34</v>
      </c>
      <c r="B38" s="35">
        <f t="shared" si="1"/>
        <v>32</v>
      </c>
      <c r="C38" s="35">
        <f t="shared" si="9"/>
        <v>36</v>
      </c>
      <c r="D38" s="35">
        <f t="shared" si="5"/>
        <v>0.88888888888888884</v>
      </c>
      <c r="E38" s="35">
        <f t="shared" si="6"/>
        <v>3.6462314480409708E-2</v>
      </c>
      <c r="F38" s="35">
        <f t="shared" si="2"/>
        <v>2.1448420711328024E-3</v>
      </c>
      <c r="G38" s="35">
        <v>32</v>
      </c>
      <c r="M38" s="35">
        <v>34</v>
      </c>
      <c r="N38" s="35">
        <f t="shared" si="3"/>
        <v>64</v>
      </c>
      <c r="O38" s="35">
        <f t="shared" si="10"/>
        <v>72</v>
      </c>
      <c r="P38" s="35">
        <f t="shared" si="7"/>
        <v>0.88888888888888884</v>
      </c>
      <c r="Q38" s="35">
        <f t="shared" si="8"/>
        <v>0.19446567722885177</v>
      </c>
      <c r="R38" s="35">
        <f t="shared" si="4"/>
        <v>2.483584414798963E-3</v>
      </c>
      <c r="S38" s="35">
        <v>30</v>
      </c>
      <c r="T38" s="35"/>
      <c r="U38" s="35"/>
      <c r="V38" s="35"/>
      <c r="W38" s="35"/>
    </row>
    <row r="39" spans="1:23" x14ac:dyDescent="0.3">
      <c r="A39" s="35">
        <v>35</v>
      </c>
      <c r="B39" s="35">
        <f t="shared" si="1"/>
        <v>32</v>
      </c>
      <c r="C39" s="35">
        <f t="shared" si="9"/>
        <v>36</v>
      </c>
      <c r="D39" s="35">
        <f t="shared" si="5"/>
        <v>0.88888888888888884</v>
      </c>
      <c r="E39" s="35">
        <f t="shared" si="6"/>
        <v>3.2410946204808624E-2</v>
      </c>
      <c r="F39" s="35">
        <f t="shared" si="2"/>
        <v>1.9065262854513799E-3</v>
      </c>
      <c r="G39" s="35">
        <v>33</v>
      </c>
      <c r="M39" s="35">
        <v>35</v>
      </c>
      <c r="N39" s="35">
        <f t="shared" si="3"/>
        <v>64</v>
      </c>
      <c r="O39" s="35">
        <f t="shared" si="10"/>
        <v>72</v>
      </c>
      <c r="P39" s="35">
        <f t="shared" si="7"/>
        <v>0.88888888888888884</v>
      </c>
      <c r="Q39" s="35">
        <f t="shared" si="8"/>
        <v>0.17285837975897936</v>
      </c>
      <c r="R39" s="35">
        <f t="shared" si="4"/>
        <v>2.2076305909324114E-3</v>
      </c>
      <c r="S39" s="35">
        <v>31</v>
      </c>
      <c r="T39" s="35"/>
      <c r="U39" s="35"/>
      <c r="V39" s="35"/>
      <c r="W39" s="35"/>
    </row>
    <row r="40" spans="1:23" x14ac:dyDescent="0.3">
      <c r="A40" s="35">
        <v>36</v>
      </c>
      <c r="B40" s="35">
        <f t="shared" si="1"/>
        <v>32</v>
      </c>
      <c r="C40" s="35">
        <f t="shared" si="9"/>
        <v>36</v>
      </c>
      <c r="D40" s="35">
        <f t="shared" si="5"/>
        <v>0.88888888888888884</v>
      </c>
      <c r="E40" s="35">
        <f t="shared" si="6"/>
        <v>2.8809729959829888E-2</v>
      </c>
      <c r="F40" s="35">
        <f t="shared" si="2"/>
        <v>1.6946900315123377E-3</v>
      </c>
      <c r="G40" s="35">
        <v>34</v>
      </c>
      <c r="M40" s="35">
        <v>36</v>
      </c>
      <c r="N40" s="35">
        <f t="shared" si="3"/>
        <v>64</v>
      </c>
      <c r="O40" s="35">
        <f t="shared" si="10"/>
        <v>72</v>
      </c>
      <c r="P40" s="35">
        <f t="shared" si="7"/>
        <v>0.88888888888888884</v>
      </c>
      <c r="Q40" s="35">
        <f t="shared" si="8"/>
        <v>0.15365189311909275</v>
      </c>
      <c r="R40" s="35">
        <f t="shared" si="4"/>
        <v>1.9623383030510323E-3</v>
      </c>
      <c r="S40" s="35">
        <v>32</v>
      </c>
      <c r="T40" s="35"/>
      <c r="U40" s="35"/>
      <c r="V40" s="35"/>
      <c r="W40" s="35"/>
    </row>
    <row r="41" spans="1:23" x14ac:dyDescent="0.3">
      <c r="A41" s="35">
        <v>37</v>
      </c>
      <c r="B41" s="35">
        <f t="shared" si="1"/>
        <v>32</v>
      </c>
      <c r="C41" s="35">
        <f t="shared" si="9"/>
        <v>36</v>
      </c>
      <c r="D41" s="35">
        <f t="shared" si="5"/>
        <v>0.88888888888888884</v>
      </c>
      <c r="E41" s="35">
        <f t="shared" si="6"/>
        <v>2.560864885318212E-2</v>
      </c>
      <c r="F41" s="35">
        <f t="shared" si="2"/>
        <v>1.5063911391220777E-3</v>
      </c>
      <c r="G41" s="35">
        <v>35</v>
      </c>
      <c r="M41" s="35">
        <v>37</v>
      </c>
      <c r="N41" s="35">
        <f t="shared" si="3"/>
        <v>64</v>
      </c>
      <c r="O41" s="35">
        <f t="shared" si="10"/>
        <v>72</v>
      </c>
      <c r="P41" s="35">
        <f t="shared" si="7"/>
        <v>0.88888888888888884</v>
      </c>
      <c r="Q41" s="35">
        <f t="shared" si="8"/>
        <v>0.13657946055030465</v>
      </c>
      <c r="R41" s="35">
        <f t="shared" si="4"/>
        <v>1.7443007138231395E-3</v>
      </c>
      <c r="S41" s="35">
        <v>33</v>
      </c>
      <c r="T41" s="35"/>
      <c r="U41" s="35"/>
      <c r="V41" s="35"/>
      <c r="W41" s="35"/>
    </row>
    <row r="42" spans="1:23" x14ac:dyDescent="0.3">
      <c r="A42" s="35">
        <v>38</v>
      </c>
      <c r="B42" s="35">
        <f t="shared" si="1"/>
        <v>32</v>
      </c>
      <c r="C42" s="35">
        <f t="shared" si="9"/>
        <v>36</v>
      </c>
      <c r="D42" s="35">
        <f t="shared" si="5"/>
        <v>0.88888888888888884</v>
      </c>
      <c r="E42" s="35">
        <f t="shared" si="6"/>
        <v>2.2763243425050771E-2</v>
      </c>
      <c r="F42" s="35">
        <f t="shared" si="2"/>
        <v>1.3390143458862911E-3</v>
      </c>
      <c r="G42" s="35">
        <v>36</v>
      </c>
      <c r="M42" s="35">
        <v>38</v>
      </c>
      <c r="N42" s="35">
        <f t="shared" si="3"/>
        <v>64</v>
      </c>
      <c r="O42" s="35">
        <f t="shared" si="10"/>
        <v>72</v>
      </c>
      <c r="P42" s="35">
        <f t="shared" si="7"/>
        <v>0.88888888888888884</v>
      </c>
      <c r="Q42" s="35">
        <f t="shared" si="8"/>
        <v>0.12140396493360413</v>
      </c>
      <c r="R42" s="35">
        <f t="shared" si="4"/>
        <v>1.5504895233983463E-3</v>
      </c>
      <c r="S42" s="35">
        <v>34</v>
      </c>
      <c r="T42" s="35"/>
      <c r="U42" s="35"/>
      <c r="V42" s="35"/>
      <c r="W42" s="35"/>
    </row>
    <row r="43" spans="1:23" x14ac:dyDescent="0.3">
      <c r="A43" s="35">
        <v>39</v>
      </c>
      <c r="B43" s="35">
        <f t="shared" si="1"/>
        <v>32</v>
      </c>
      <c r="C43" s="35">
        <f t="shared" si="9"/>
        <v>36</v>
      </c>
      <c r="D43" s="35">
        <f t="shared" si="5"/>
        <v>0.88888888888888884</v>
      </c>
      <c r="E43" s="35">
        <f t="shared" si="6"/>
        <v>2.0233994155600683E-2</v>
      </c>
      <c r="F43" s="35">
        <f t="shared" si="2"/>
        <v>1.1902349741211475E-3</v>
      </c>
      <c r="G43" s="35">
        <v>37</v>
      </c>
      <c r="M43" s="35">
        <v>39</v>
      </c>
      <c r="N43" s="35">
        <f t="shared" si="3"/>
        <v>64</v>
      </c>
      <c r="O43" s="35">
        <f t="shared" si="10"/>
        <v>72</v>
      </c>
      <c r="P43" s="35">
        <f t="shared" si="7"/>
        <v>0.88888888888888884</v>
      </c>
      <c r="Q43" s="35">
        <f t="shared" si="8"/>
        <v>0.107914635496537</v>
      </c>
      <c r="R43" s="35">
        <f t="shared" si="4"/>
        <v>1.3782129096874189E-3</v>
      </c>
      <c r="S43" s="35">
        <v>35</v>
      </c>
      <c r="T43" s="35"/>
      <c r="U43" s="35"/>
      <c r="V43" s="35"/>
      <c r="W43" s="35"/>
    </row>
    <row r="44" spans="1:23" x14ac:dyDescent="0.3">
      <c r="A44" s="35">
        <v>40</v>
      </c>
      <c r="B44" s="35">
        <f t="shared" si="1"/>
        <v>32</v>
      </c>
      <c r="C44" s="35">
        <f t="shared" si="9"/>
        <v>36</v>
      </c>
      <c r="D44" s="35">
        <f t="shared" si="5"/>
        <v>0.88888888888888884</v>
      </c>
      <c r="E44" s="35">
        <f t="shared" si="6"/>
        <v>1.7985772582756163E-2</v>
      </c>
      <c r="F44" s="35">
        <f t="shared" si="2"/>
        <v>1.0579866436632424E-3</v>
      </c>
      <c r="G44" s="35">
        <v>38</v>
      </c>
      <c r="M44" s="35">
        <v>40</v>
      </c>
      <c r="N44" s="35">
        <f t="shared" si="3"/>
        <v>64</v>
      </c>
      <c r="O44" s="35">
        <f t="shared" si="10"/>
        <v>72</v>
      </c>
      <c r="P44" s="35">
        <f t="shared" si="7"/>
        <v>0.88888888888888884</v>
      </c>
      <c r="Q44" s="35">
        <f t="shared" si="8"/>
        <v>9.5924120441366223E-2</v>
      </c>
      <c r="R44" s="35">
        <f t="shared" si="4"/>
        <v>1.2250781419443724E-3</v>
      </c>
      <c r="S44" s="35">
        <v>36</v>
      </c>
      <c r="T44" s="35"/>
      <c r="U44" s="35"/>
      <c r="V44" s="35"/>
      <c r="W44" s="35"/>
    </row>
    <row r="45" spans="1:23" x14ac:dyDescent="0.3">
      <c r="A45" s="35">
        <v>41</v>
      </c>
      <c r="B45" s="35">
        <f t="shared" si="1"/>
        <v>32</v>
      </c>
      <c r="C45" s="35">
        <f t="shared" si="9"/>
        <v>36</v>
      </c>
      <c r="D45" s="35">
        <f t="shared" si="5"/>
        <v>0.88888888888888884</v>
      </c>
      <c r="E45" s="35">
        <f t="shared" si="6"/>
        <v>1.5987353406894368E-2</v>
      </c>
      <c r="F45" s="35">
        <f t="shared" si="2"/>
        <v>9.4043257214510435E-4</v>
      </c>
      <c r="G45" s="35">
        <v>39</v>
      </c>
      <c r="M45" s="35">
        <v>41</v>
      </c>
      <c r="N45" s="35">
        <f t="shared" si="3"/>
        <v>64</v>
      </c>
      <c r="O45" s="35">
        <f t="shared" si="10"/>
        <v>72</v>
      </c>
      <c r="P45" s="35">
        <f t="shared" si="7"/>
        <v>0.88888888888888884</v>
      </c>
      <c r="Q45" s="35">
        <f t="shared" si="8"/>
        <v>8.5265884836769973E-2</v>
      </c>
      <c r="R45" s="35">
        <f t="shared" si="4"/>
        <v>1.0889583483949976E-3</v>
      </c>
      <c r="S45" s="35">
        <v>37</v>
      </c>
      <c r="T45" s="35"/>
      <c r="U45" s="35"/>
      <c r="V45" s="35"/>
      <c r="W45" s="35"/>
    </row>
    <row r="46" spans="1:23" x14ac:dyDescent="0.3">
      <c r="A46" s="35">
        <v>42</v>
      </c>
      <c r="B46" s="35">
        <f t="shared" si="1"/>
        <v>32</v>
      </c>
      <c r="C46" s="35">
        <f t="shared" si="9"/>
        <v>36</v>
      </c>
      <c r="D46" s="35">
        <f t="shared" si="5"/>
        <v>0.88888888888888884</v>
      </c>
      <c r="E46" s="35">
        <f t="shared" si="6"/>
        <v>1.4210980806128327E-2</v>
      </c>
      <c r="F46" s="35">
        <f t="shared" si="2"/>
        <v>8.3594006412898161E-4</v>
      </c>
      <c r="G46" s="35">
        <v>40</v>
      </c>
      <c r="M46" s="35">
        <v>42</v>
      </c>
      <c r="N46" s="35">
        <f t="shared" si="3"/>
        <v>64</v>
      </c>
      <c r="O46" s="35">
        <f t="shared" si="10"/>
        <v>72</v>
      </c>
      <c r="P46" s="35">
        <f t="shared" si="7"/>
        <v>0.88888888888888884</v>
      </c>
      <c r="Q46" s="35">
        <f t="shared" si="8"/>
        <v>7.5791897632684416E-2</v>
      </c>
      <c r="R46" s="35">
        <f t="shared" si="4"/>
        <v>9.6796297635110896E-4</v>
      </c>
      <c r="S46" s="35">
        <v>38</v>
      </c>
      <c r="T46" s="35"/>
      <c r="U46" s="35"/>
      <c r="V46" s="35"/>
      <c r="W46" s="35"/>
    </row>
    <row r="47" spans="1:23" x14ac:dyDescent="0.3">
      <c r="A47" s="35">
        <v>43</v>
      </c>
      <c r="B47" s="35">
        <f t="shared" si="1"/>
        <v>32</v>
      </c>
      <c r="C47" s="35">
        <f t="shared" si="9"/>
        <v>36</v>
      </c>
      <c r="D47" s="35">
        <f t="shared" si="5"/>
        <v>0.88888888888888884</v>
      </c>
      <c r="E47" s="35">
        <f t="shared" si="6"/>
        <v>1.2631982938780734E-2</v>
      </c>
      <c r="F47" s="35">
        <f t="shared" si="2"/>
        <v>7.4305783478131686E-4</v>
      </c>
      <c r="G47" s="35">
        <v>41</v>
      </c>
      <c r="M47" s="35">
        <v>43</v>
      </c>
      <c r="N47" s="35">
        <f t="shared" si="3"/>
        <v>64</v>
      </c>
      <c r="O47" s="35">
        <f t="shared" si="10"/>
        <v>72</v>
      </c>
      <c r="P47" s="35">
        <f t="shared" si="7"/>
        <v>0.88888888888888884</v>
      </c>
      <c r="Q47" s="35">
        <f t="shared" si="8"/>
        <v>6.737057567349726E-2</v>
      </c>
      <c r="R47" s="35">
        <f t="shared" si="4"/>
        <v>8.604115345343191E-4</v>
      </c>
      <c r="S47" s="35">
        <v>39</v>
      </c>
      <c r="T47" s="35"/>
      <c r="U47" s="35"/>
      <c r="V47" s="35"/>
      <c r="W47" s="35"/>
    </row>
    <row r="48" spans="1:23" x14ac:dyDescent="0.3">
      <c r="A48" s="35">
        <v>44</v>
      </c>
      <c r="B48" s="35">
        <f t="shared" si="1"/>
        <v>32</v>
      </c>
      <c r="C48" s="35">
        <f t="shared" si="9"/>
        <v>36</v>
      </c>
      <c r="D48" s="35">
        <f t="shared" si="5"/>
        <v>0.88888888888888884</v>
      </c>
      <c r="E48" s="35">
        <f t="shared" si="6"/>
        <v>1.1228429278916208E-2</v>
      </c>
      <c r="F48" s="35">
        <f t="shared" si="2"/>
        <v>6.6049585313894836E-4</v>
      </c>
      <c r="G48" s="35">
        <v>42</v>
      </c>
      <c r="M48" s="35">
        <v>44</v>
      </c>
      <c r="N48" s="35">
        <f t="shared" si="3"/>
        <v>64</v>
      </c>
      <c r="O48" s="35">
        <f t="shared" si="10"/>
        <v>72</v>
      </c>
      <c r="P48" s="35">
        <f t="shared" si="7"/>
        <v>0.88888888888888884</v>
      </c>
      <c r="Q48" s="35">
        <f t="shared" si="8"/>
        <v>5.9884956154219786E-2</v>
      </c>
      <c r="R48" s="35">
        <f t="shared" si="4"/>
        <v>7.6481025291939473E-4</v>
      </c>
      <c r="S48" s="35">
        <v>40</v>
      </c>
      <c r="T48" s="35"/>
      <c r="U48" s="35"/>
      <c r="V48" s="35"/>
      <c r="W48" s="35"/>
    </row>
    <row r="49" spans="1:23" x14ac:dyDescent="0.3">
      <c r="A49" s="35">
        <v>45</v>
      </c>
      <c r="B49" s="35">
        <f t="shared" si="1"/>
        <v>32</v>
      </c>
      <c r="C49" s="35">
        <f t="shared" si="9"/>
        <v>36</v>
      </c>
      <c r="D49" s="35">
        <f t="shared" si="5"/>
        <v>0.88888888888888884</v>
      </c>
      <c r="E49" s="35">
        <f t="shared" si="6"/>
        <v>9.9808260257032953E-3</v>
      </c>
      <c r="F49" s="35">
        <f t="shared" si="2"/>
        <v>5.8710742501239855E-4</v>
      </c>
      <c r="G49" s="35">
        <v>43</v>
      </c>
      <c r="M49" s="35">
        <v>45</v>
      </c>
      <c r="N49" s="35">
        <f t="shared" si="3"/>
        <v>64</v>
      </c>
      <c r="O49" s="35">
        <f t="shared" si="10"/>
        <v>72</v>
      </c>
      <c r="P49" s="35">
        <f t="shared" si="7"/>
        <v>0.88888888888888884</v>
      </c>
      <c r="Q49" s="35">
        <f t="shared" si="8"/>
        <v>5.3231072137084251E-2</v>
      </c>
      <c r="R49" s="35">
        <f t="shared" si="4"/>
        <v>6.7983133592835077E-4</v>
      </c>
      <c r="S49" s="35">
        <v>41</v>
      </c>
      <c r="T49" s="35"/>
      <c r="U49" s="35"/>
      <c r="V49" s="35"/>
      <c r="W49" s="35"/>
    </row>
    <row r="50" spans="1:23" x14ac:dyDescent="0.3">
      <c r="A50" s="35">
        <v>46</v>
      </c>
      <c r="B50" s="35">
        <f t="shared" si="1"/>
        <v>32</v>
      </c>
      <c r="C50" s="35">
        <f t="shared" si="9"/>
        <v>36</v>
      </c>
      <c r="D50" s="35">
        <f t="shared" si="5"/>
        <v>0.88888888888888884</v>
      </c>
      <c r="E50" s="35">
        <f t="shared" si="6"/>
        <v>8.8718453561807062E-3</v>
      </c>
      <c r="F50" s="35">
        <f t="shared" si="2"/>
        <v>5.2187326667768748E-4</v>
      </c>
      <c r="G50" s="35">
        <v>44</v>
      </c>
      <c r="M50" s="35">
        <v>46</v>
      </c>
      <c r="N50" s="35">
        <f t="shared" si="3"/>
        <v>64</v>
      </c>
      <c r="O50" s="35">
        <f t="shared" si="10"/>
        <v>72</v>
      </c>
      <c r="P50" s="35">
        <f t="shared" si="7"/>
        <v>0.88888888888888884</v>
      </c>
      <c r="Q50" s="35">
        <f t="shared" si="8"/>
        <v>4.7316508566297107E-2</v>
      </c>
      <c r="R50" s="35">
        <f t="shared" si="4"/>
        <v>6.0429452082520069E-4</v>
      </c>
      <c r="S50" s="35">
        <v>42</v>
      </c>
      <c r="T50" s="35"/>
      <c r="U50" s="35"/>
      <c r="V50" s="35"/>
      <c r="W50" s="35"/>
    </row>
    <row r="51" spans="1:23" x14ac:dyDescent="0.3">
      <c r="A51" s="35">
        <v>47</v>
      </c>
      <c r="B51" s="35">
        <f t="shared" si="1"/>
        <v>32</v>
      </c>
      <c r="C51" s="35">
        <f t="shared" si="9"/>
        <v>36</v>
      </c>
      <c r="D51" s="35">
        <f t="shared" si="5"/>
        <v>0.88888888888888884</v>
      </c>
      <c r="E51" s="35">
        <f t="shared" si="6"/>
        <v>7.8860847610495166E-3</v>
      </c>
      <c r="F51" s="35">
        <f t="shared" si="2"/>
        <v>4.6388734815794449E-4</v>
      </c>
      <c r="G51" s="35">
        <v>45</v>
      </c>
      <c r="M51" s="35">
        <v>47</v>
      </c>
      <c r="N51" s="35">
        <f t="shared" si="3"/>
        <v>64</v>
      </c>
      <c r="O51" s="35">
        <f t="shared" si="10"/>
        <v>72</v>
      </c>
      <c r="P51" s="35">
        <f t="shared" si="7"/>
        <v>0.88888888888888884</v>
      </c>
      <c r="Q51" s="35">
        <f t="shared" si="8"/>
        <v>4.2059118725597429E-2</v>
      </c>
      <c r="R51" s="35">
        <f t="shared" si="4"/>
        <v>5.3715068517795617E-4</v>
      </c>
      <c r="S51" s="35">
        <v>43</v>
      </c>
      <c r="T51" s="35"/>
      <c r="U51" s="35"/>
      <c r="V51" s="35"/>
      <c r="W51" s="35"/>
    </row>
    <row r="52" spans="1:23" x14ac:dyDescent="0.3">
      <c r="A52" s="35">
        <v>48</v>
      </c>
      <c r="B52" s="35">
        <f t="shared" si="1"/>
        <v>32</v>
      </c>
      <c r="C52" s="35">
        <f t="shared" si="9"/>
        <v>36</v>
      </c>
      <c r="D52" s="35">
        <f t="shared" si="5"/>
        <v>0.88888888888888884</v>
      </c>
      <c r="E52" s="35">
        <f t="shared" si="6"/>
        <v>7.0098531209329034E-3</v>
      </c>
      <c r="F52" s="35">
        <f t="shared" si="2"/>
        <v>4.1234430947372842E-4</v>
      </c>
      <c r="G52" s="35">
        <v>46</v>
      </c>
      <c r="M52" s="35">
        <v>48</v>
      </c>
      <c r="N52" s="35">
        <f t="shared" si="3"/>
        <v>64</v>
      </c>
      <c r="O52" s="35">
        <f t="shared" si="10"/>
        <v>72</v>
      </c>
      <c r="P52" s="35">
        <f t="shared" si="7"/>
        <v>0.88888888888888884</v>
      </c>
      <c r="Q52" s="35">
        <f t="shared" si="8"/>
        <v>3.7385883311642158E-2</v>
      </c>
      <c r="R52" s="35">
        <f t="shared" si="4"/>
        <v>4.7746727571373881E-4</v>
      </c>
      <c r="S52" s="35">
        <v>44</v>
      </c>
      <c r="T52" s="35"/>
      <c r="U52" s="35"/>
      <c r="V52" s="35"/>
      <c r="W52" s="35"/>
    </row>
    <row r="53" spans="1:23" x14ac:dyDescent="0.3">
      <c r="A53" s="35">
        <v>49</v>
      </c>
      <c r="B53" s="35">
        <f t="shared" si="1"/>
        <v>32</v>
      </c>
      <c r="C53" s="35">
        <f t="shared" si="9"/>
        <v>36</v>
      </c>
      <c r="D53" s="35">
        <f t="shared" si="5"/>
        <v>0.88888888888888884</v>
      </c>
      <c r="E53" s="35">
        <f t="shared" si="6"/>
        <v>6.2309805519403585E-3</v>
      </c>
      <c r="F53" s="35">
        <f t="shared" si="2"/>
        <v>3.6652827508775859E-4</v>
      </c>
      <c r="G53" s="35">
        <v>47</v>
      </c>
      <c r="M53" s="35">
        <v>49</v>
      </c>
      <c r="N53" s="35">
        <f t="shared" si="3"/>
        <v>64</v>
      </c>
      <c r="O53" s="35">
        <f t="shared" si="10"/>
        <v>72</v>
      </c>
      <c r="P53" s="35">
        <f t="shared" si="7"/>
        <v>0.88888888888888884</v>
      </c>
      <c r="Q53" s="35">
        <f t="shared" si="8"/>
        <v>3.3231896277015248E-2</v>
      </c>
      <c r="R53" s="35">
        <f t="shared" si="4"/>
        <v>4.2441535618998997E-4</v>
      </c>
      <c r="S53" s="35">
        <v>45</v>
      </c>
      <c r="T53" s="35"/>
      <c r="U53" s="35"/>
      <c r="V53" s="35"/>
      <c r="W53" s="35"/>
    </row>
    <row r="54" spans="1:23" x14ac:dyDescent="0.3">
      <c r="A54" s="35">
        <v>50</v>
      </c>
      <c r="B54" s="35">
        <f t="shared" si="1"/>
        <v>32</v>
      </c>
      <c r="C54" s="35">
        <f t="shared" si="9"/>
        <v>36</v>
      </c>
      <c r="D54" s="35">
        <f t="shared" si="5"/>
        <v>0.88888888888888884</v>
      </c>
      <c r="E54" s="35">
        <f t="shared" si="6"/>
        <v>5.538649379502541E-3</v>
      </c>
      <c r="F54" s="35">
        <f t="shared" si="2"/>
        <v>3.2580291118911877E-4</v>
      </c>
      <c r="G54" s="35">
        <v>48</v>
      </c>
      <c r="M54" s="35">
        <v>50</v>
      </c>
      <c r="N54" s="35">
        <f t="shared" si="3"/>
        <v>64</v>
      </c>
      <c r="O54" s="35">
        <f t="shared" si="10"/>
        <v>72</v>
      </c>
      <c r="P54" s="35">
        <f t="shared" si="7"/>
        <v>0.88888888888888884</v>
      </c>
      <c r="Q54" s="35">
        <f t="shared" si="8"/>
        <v>2.9539463357346887E-2</v>
      </c>
      <c r="R54" s="35">
        <f t="shared" si="4"/>
        <v>3.7725809439110219E-4</v>
      </c>
      <c r="S54" s="35">
        <v>46</v>
      </c>
      <c r="T54" s="35"/>
      <c r="U54" s="35"/>
      <c r="V54" s="35"/>
      <c r="W54" s="35"/>
    </row>
    <row r="55" spans="1:23" x14ac:dyDescent="0.3">
      <c r="A55" s="35">
        <v>51</v>
      </c>
      <c r="B55" s="35">
        <f t="shared" si="1"/>
        <v>32</v>
      </c>
      <c r="C55" s="35">
        <f t="shared" si="9"/>
        <v>36</v>
      </c>
      <c r="D55" s="35">
        <f t="shared" si="5"/>
        <v>0.88888888888888884</v>
      </c>
      <c r="E55" s="35">
        <f t="shared" si="6"/>
        <v>4.9232438928911472E-3</v>
      </c>
      <c r="F55" s="35">
        <f t="shared" si="2"/>
        <v>2.896025877236611E-4</v>
      </c>
      <c r="G55" s="35">
        <v>49</v>
      </c>
      <c r="M55" s="35">
        <v>51</v>
      </c>
      <c r="N55" s="35">
        <f t="shared" si="3"/>
        <v>64</v>
      </c>
      <c r="O55" s="35">
        <f t="shared" si="10"/>
        <v>72</v>
      </c>
      <c r="P55" s="35">
        <f t="shared" si="7"/>
        <v>0.88888888888888884</v>
      </c>
      <c r="Q55" s="35">
        <f t="shared" si="8"/>
        <v>2.6257300762086121E-2</v>
      </c>
      <c r="R55" s="35">
        <f t="shared" si="4"/>
        <v>3.3534052834764639E-4</v>
      </c>
      <c r="S55" s="35">
        <v>47</v>
      </c>
      <c r="T55" s="35"/>
      <c r="U55" s="35"/>
      <c r="V55" s="35"/>
      <c r="W55" s="35"/>
    </row>
    <row r="56" spans="1:23" x14ac:dyDescent="0.3">
      <c r="A56" s="35">
        <v>52</v>
      </c>
      <c r="B56" s="35">
        <f t="shared" si="1"/>
        <v>32</v>
      </c>
      <c r="C56" s="35">
        <f t="shared" si="9"/>
        <v>36</v>
      </c>
      <c r="D56" s="35">
        <f t="shared" si="5"/>
        <v>0.88888888888888884</v>
      </c>
      <c r="E56" s="35">
        <f t="shared" si="6"/>
        <v>4.3762167936810198E-3</v>
      </c>
      <c r="F56" s="35">
        <f t="shared" si="2"/>
        <v>2.5742452242103207E-4</v>
      </c>
      <c r="G56" s="35">
        <v>50</v>
      </c>
      <c r="M56" s="35">
        <v>52</v>
      </c>
      <c r="N56" s="35">
        <f t="shared" si="3"/>
        <v>64</v>
      </c>
      <c r="O56" s="35">
        <f t="shared" si="10"/>
        <v>72</v>
      </c>
      <c r="P56" s="35">
        <f t="shared" si="7"/>
        <v>0.88888888888888884</v>
      </c>
      <c r="Q56" s="35">
        <f t="shared" si="8"/>
        <v>2.3339822899632105E-2</v>
      </c>
      <c r="R56" s="35">
        <f t="shared" si="4"/>
        <v>2.9808046964235234E-4</v>
      </c>
      <c r="S56" s="35">
        <v>48</v>
      </c>
      <c r="T56" s="35"/>
      <c r="U56" s="35"/>
      <c r="V56" s="35"/>
      <c r="W56" s="35"/>
    </row>
    <row r="57" spans="1:23" x14ac:dyDescent="0.3">
      <c r="A57" s="35">
        <v>53</v>
      </c>
      <c r="B57" s="35">
        <f t="shared" si="1"/>
        <v>32</v>
      </c>
      <c r="C57" s="35">
        <f t="shared" si="9"/>
        <v>36</v>
      </c>
      <c r="D57" s="35">
        <f t="shared" si="5"/>
        <v>0.88888888888888884</v>
      </c>
      <c r="E57" s="35">
        <f t="shared" si="6"/>
        <v>3.8899704832720174E-3</v>
      </c>
      <c r="F57" s="35">
        <f t="shared" si="2"/>
        <v>2.2882179770758405E-4</v>
      </c>
      <c r="G57" s="35">
        <v>51</v>
      </c>
      <c r="M57" s="35">
        <v>53</v>
      </c>
      <c r="N57" s="35">
        <f t="shared" si="3"/>
        <v>64</v>
      </c>
      <c r="O57" s="35">
        <f t="shared" si="10"/>
        <v>72</v>
      </c>
      <c r="P57" s="35">
        <f t="shared" si="7"/>
        <v>0.88888888888888884</v>
      </c>
      <c r="Q57" s="35">
        <f t="shared" si="8"/>
        <v>2.0746509244117424E-2</v>
      </c>
      <c r="R57" s="35">
        <f t="shared" si="4"/>
        <v>2.6496041745986871E-4</v>
      </c>
      <c r="S57" s="35">
        <v>49</v>
      </c>
      <c r="T57" s="35"/>
      <c r="U57" s="35"/>
      <c r="V57" s="35"/>
      <c r="W57" s="35"/>
    </row>
    <row r="58" spans="1:23" x14ac:dyDescent="0.3">
      <c r="A58" s="35">
        <v>54</v>
      </c>
      <c r="B58" s="35">
        <f t="shared" si="1"/>
        <v>32</v>
      </c>
      <c r="C58" s="35">
        <f t="shared" si="9"/>
        <v>36</v>
      </c>
      <c r="D58" s="35">
        <f t="shared" si="5"/>
        <v>0.88888888888888884</v>
      </c>
      <c r="E58" s="35">
        <f t="shared" si="6"/>
        <v>3.4577515406862373E-3</v>
      </c>
      <c r="F58" s="35">
        <f t="shared" si="2"/>
        <v>2.0339715351785247E-4</v>
      </c>
      <c r="G58" s="35">
        <v>52</v>
      </c>
      <c r="M58" s="35">
        <v>54</v>
      </c>
      <c r="N58" s="35">
        <f t="shared" si="3"/>
        <v>64</v>
      </c>
      <c r="O58" s="35">
        <f t="shared" si="10"/>
        <v>72</v>
      </c>
      <c r="P58" s="35">
        <f t="shared" si="7"/>
        <v>0.88888888888888884</v>
      </c>
      <c r="Q58" s="35">
        <f t="shared" si="8"/>
        <v>1.8441341550326597E-2</v>
      </c>
      <c r="R58" s="35">
        <f t="shared" si="4"/>
        <v>2.3552037107543882E-4</v>
      </c>
      <c r="S58" s="35">
        <v>50</v>
      </c>
      <c r="T58" s="35"/>
      <c r="U58" s="35"/>
      <c r="V58" s="35"/>
      <c r="W58" s="35"/>
    </row>
    <row r="59" spans="1:23" x14ac:dyDescent="0.3">
      <c r="A59" s="35">
        <v>55</v>
      </c>
      <c r="B59" s="35">
        <f t="shared" si="1"/>
        <v>32</v>
      </c>
      <c r="C59" s="35">
        <f t="shared" si="9"/>
        <v>36</v>
      </c>
      <c r="D59" s="35">
        <f t="shared" si="5"/>
        <v>0.88888888888888884</v>
      </c>
      <c r="E59" s="35">
        <f t="shared" si="6"/>
        <v>3.0735569250544331E-3</v>
      </c>
      <c r="F59" s="35">
        <f t="shared" si="2"/>
        <v>1.8079746979364665E-4</v>
      </c>
      <c r="G59" s="35">
        <v>53</v>
      </c>
      <c r="M59" s="35">
        <v>55</v>
      </c>
      <c r="N59" s="35">
        <f t="shared" si="3"/>
        <v>64</v>
      </c>
      <c r="O59" s="35">
        <f t="shared" si="10"/>
        <v>72</v>
      </c>
      <c r="P59" s="35">
        <f t="shared" si="7"/>
        <v>0.88888888888888884</v>
      </c>
      <c r="Q59" s="35">
        <f t="shared" si="8"/>
        <v>1.6392303600290307E-2</v>
      </c>
      <c r="R59" s="35">
        <f t="shared" si="4"/>
        <v>2.0935144095594559E-4</v>
      </c>
      <c r="S59" s="35">
        <v>51</v>
      </c>
      <c r="T59" s="35"/>
      <c r="U59" s="35"/>
      <c r="V59" s="35"/>
      <c r="W59" s="35"/>
    </row>
    <row r="60" spans="1:23" x14ac:dyDescent="0.3">
      <c r="A60" s="35">
        <v>56</v>
      </c>
      <c r="B60" s="35">
        <f t="shared" si="1"/>
        <v>32</v>
      </c>
      <c r="C60" s="35">
        <f t="shared" si="9"/>
        <v>36</v>
      </c>
      <c r="D60" s="35">
        <f t="shared" si="5"/>
        <v>0.88888888888888884</v>
      </c>
      <c r="E60" s="35">
        <f t="shared" si="6"/>
        <v>2.7320506000483849E-3</v>
      </c>
      <c r="F60" s="35">
        <f t="shared" si="2"/>
        <v>1.60708862038797E-4</v>
      </c>
      <c r="G60" s="35">
        <v>54</v>
      </c>
      <c r="M60" s="35">
        <v>56</v>
      </c>
      <c r="N60" s="35">
        <f t="shared" si="3"/>
        <v>64</v>
      </c>
      <c r="O60" s="35">
        <f t="shared" si="10"/>
        <v>72</v>
      </c>
      <c r="P60" s="35">
        <f t="shared" si="7"/>
        <v>0.88888888888888884</v>
      </c>
      <c r="Q60" s="35">
        <f t="shared" si="8"/>
        <v>1.4570936533591384E-2</v>
      </c>
      <c r="R60" s="35">
        <f t="shared" si="4"/>
        <v>1.8609016973861832E-4</v>
      </c>
      <c r="S60" s="35">
        <v>52</v>
      </c>
      <c r="T60" s="35"/>
      <c r="U60" s="35"/>
      <c r="V60" s="35"/>
      <c r="W60" s="35"/>
    </row>
    <row r="61" spans="1:23" x14ac:dyDescent="0.3">
      <c r="A61" s="35">
        <v>57</v>
      </c>
      <c r="B61" s="35">
        <f t="shared" si="1"/>
        <v>32</v>
      </c>
      <c r="C61" s="35">
        <f t="shared" si="9"/>
        <v>36</v>
      </c>
      <c r="D61" s="35">
        <f t="shared" si="5"/>
        <v>0.88888888888888884</v>
      </c>
      <c r="E61" s="35">
        <f t="shared" si="6"/>
        <v>2.4284894222652308E-3</v>
      </c>
      <c r="F61" s="35">
        <f t="shared" si="2"/>
        <v>1.4285232181226399E-4</v>
      </c>
      <c r="G61" s="35">
        <v>55</v>
      </c>
      <c r="M61" s="35">
        <v>57</v>
      </c>
      <c r="N61" s="35">
        <f t="shared" si="3"/>
        <v>64</v>
      </c>
      <c r="O61" s="35">
        <f t="shared" si="10"/>
        <v>72</v>
      </c>
      <c r="P61" s="35">
        <f t="shared" si="7"/>
        <v>0.88888888888888884</v>
      </c>
      <c r="Q61" s="35">
        <f t="shared" si="8"/>
        <v>1.2951943585414563E-2</v>
      </c>
      <c r="R61" s="35">
        <f t="shared" si="4"/>
        <v>1.6541348421210514E-4</v>
      </c>
      <c r="S61" s="35">
        <v>53</v>
      </c>
      <c r="T61" s="35"/>
      <c r="U61" s="35"/>
      <c r="V61" s="35"/>
      <c r="W61" s="35"/>
    </row>
    <row r="62" spans="1:23" x14ac:dyDescent="0.3">
      <c r="A62" s="35">
        <v>58</v>
      </c>
      <c r="B62" s="35">
        <f t="shared" si="1"/>
        <v>32</v>
      </c>
      <c r="C62" s="35">
        <f t="shared" si="9"/>
        <v>36</v>
      </c>
      <c r="D62" s="35">
        <f t="shared" si="5"/>
        <v>0.88888888888888884</v>
      </c>
      <c r="E62" s="35">
        <f t="shared" si="6"/>
        <v>2.1586572642357605E-3</v>
      </c>
      <c r="F62" s="35">
        <f t="shared" si="2"/>
        <v>1.2697984161090132E-4</v>
      </c>
      <c r="G62" s="35">
        <v>56</v>
      </c>
      <c r="M62" s="35">
        <v>58</v>
      </c>
      <c r="N62" s="35">
        <f t="shared" si="3"/>
        <v>64</v>
      </c>
      <c r="O62" s="35">
        <f t="shared" si="10"/>
        <v>72</v>
      </c>
      <c r="P62" s="35">
        <f t="shared" si="7"/>
        <v>0.88888888888888884</v>
      </c>
      <c r="Q62" s="35">
        <f t="shared" si="8"/>
        <v>1.1512838742590722E-2</v>
      </c>
      <c r="R62" s="35">
        <f t="shared" si="4"/>
        <v>1.470342081885379E-4</v>
      </c>
      <c r="S62" s="35">
        <v>54</v>
      </c>
      <c r="T62" s="35"/>
      <c r="U62" s="35"/>
      <c r="V62" s="35"/>
      <c r="W62" s="35"/>
    </row>
    <row r="63" spans="1:23" x14ac:dyDescent="0.3">
      <c r="A63" s="35">
        <v>59</v>
      </c>
      <c r="B63" s="35">
        <f t="shared" si="1"/>
        <v>32</v>
      </c>
      <c r="C63" s="35">
        <f t="shared" si="9"/>
        <v>36</v>
      </c>
      <c r="D63" s="35">
        <f t="shared" si="5"/>
        <v>0.88888888888888884</v>
      </c>
      <c r="E63" s="35">
        <f t="shared" si="6"/>
        <v>1.9188064570984536E-3</v>
      </c>
      <c r="F63" s="35">
        <f t="shared" si="2"/>
        <v>1.1287097032080116E-4</v>
      </c>
      <c r="G63" s="35">
        <v>57</v>
      </c>
      <c r="M63" s="35">
        <v>59</v>
      </c>
      <c r="N63" s="35">
        <f t="shared" si="3"/>
        <v>64</v>
      </c>
      <c r="O63" s="35">
        <f t="shared" si="10"/>
        <v>72</v>
      </c>
      <c r="P63" s="35">
        <f t="shared" si="7"/>
        <v>0.88888888888888884</v>
      </c>
      <c r="Q63" s="35">
        <f t="shared" si="8"/>
        <v>1.023363443785842E-2</v>
      </c>
      <c r="R63" s="35">
        <f t="shared" si="4"/>
        <v>1.3069707394536704E-4</v>
      </c>
      <c r="S63" s="35">
        <v>55</v>
      </c>
      <c r="T63" s="35"/>
      <c r="U63" s="35"/>
      <c r="V63" s="35"/>
      <c r="W63" s="35"/>
    </row>
    <row r="64" spans="1:23" x14ac:dyDescent="0.3">
      <c r="A64" s="35">
        <v>60</v>
      </c>
      <c r="B64" s="35">
        <f t="shared" si="1"/>
        <v>32</v>
      </c>
      <c r="C64" s="35">
        <f t="shared" si="9"/>
        <v>36</v>
      </c>
      <c r="D64" s="35">
        <f t="shared" si="5"/>
        <v>0.88888888888888884</v>
      </c>
      <c r="E64" s="35">
        <f t="shared" si="6"/>
        <v>1.7056057396430697E-3</v>
      </c>
      <c r="F64" s="35">
        <f t="shared" si="2"/>
        <v>1.0032975139626768E-4</v>
      </c>
      <c r="G64" s="35">
        <v>58</v>
      </c>
      <c r="M64" s="35">
        <v>60</v>
      </c>
      <c r="N64" s="35">
        <f t="shared" si="3"/>
        <v>64</v>
      </c>
      <c r="O64" s="35">
        <f t="shared" si="10"/>
        <v>72</v>
      </c>
      <c r="P64" s="35">
        <f t="shared" si="7"/>
        <v>0.88888888888888884</v>
      </c>
      <c r="Q64" s="35">
        <f t="shared" si="8"/>
        <v>9.0965639447630389E-3</v>
      </c>
      <c r="R64" s="35">
        <f t="shared" si="4"/>
        <v>1.1617517684032624E-4</v>
      </c>
      <c r="S64" s="35">
        <v>56</v>
      </c>
      <c r="T64" s="35"/>
      <c r="U64" s="35"/>
      <c r="V64" s="35"/>
      <c r="W64" s="35"/>
    </row>
    <row r="65" spans="1:23" x14ac:dyDescent="0.3">
      <c r="A65" s="35">
        <v>61</v>
      </c>
      <c r="B65" s="35">
        <f t="shared" si="1"/>
        <v>32</v>
      </c>
      <c r="C65" s="35">
        <f t="shared" si="9"/>
        <v>36</v>
      </c>
      <c r="D65" s="35">
        <f t="shared" si="5"/>
        <v>0.88888888888888884</v>
      </c>
      <c r="E65" s="35">
        <f t="shared" si="6"/>
        <v>1.5160939907938396E-3</v>
      </c>
      <c r="F65" s="35">
        <f t="shared" si="2"/>
        <v>8.9182001241126818E-5</v>
      </c>
      <c r="G65" s="35">
        <v>59</v>
      </c>
      <c r="M65" s="35">
        <v>61</v>
      </c>
      <c r="N65" s="35">
        <f t="shared" si="3"/>
        <v>64</v>
      </c>
      <c r="O65" s="35">
        <f t="shared" si="10"/>
        <v>72</v>
      </c>
      <c r="P65" s="35">
        <f t="shared" si="7"/>
        <v>0.88888888888888884</v>
      </c>
      <c r="Q65" s="35">
        <f t="shared" si="8"/>
        <v>8.0858346175671451E-3</v>
      </c>
      <c r="R65" s="35">
        <f t="shared" si="4"/>
        <v>1.0326682385806776E-4</v>
      </c>
      <c r="S65" s="35">
        <v>57</v>
      </c>
      <c r="T65" s="35"/>
      <c r="U65" s="35"/>
      <c r="V65" s="35"/>
      <c r="W65" s="35"/>
    </row>
    <row r="66" spans="1:23" x14ac:dyDescent="0.3">
      <c r="A66" s="35">
        <v>62</v>
      </c>
      <c r="B66" s="35">
        <f t="shared" si="1"/>
        <v>32</v>
      </c>
      <c r="C66" s="35">
        <f t="shared" si="9"/>
        <v>36</v>
      </c>
      <c r="D66" s="35">
        <f t="shared" si="5"/>
        <v>0.88888888888888884</v>
      </c>
      <c r="E66" s="35">
        <f t="shared" si="6"/>
        <v>1.3476391029278573E-3</v>
      </c>
      <c r="F66" s="35">
        <f t="shared" si="2"/>
        <v>7.9272889992112731E-5</v>
      </c>
      <c r="G66" s="35">
        <v>60</v>
      </c>
      <c r="M66" s="35">
        <v>62</v>
      </c>
      <c r="N66" s="35">
        <f t="shared" si="3"/>
        <v>64</v>
      </c>
      <c r="O66" s="35">
        <f t="shared" si="10"/>
        <v>72</v>
      </c>
      <c r="P66" s="35">
        <f t="shared" si="7"/>
        <v>0.88888888888888884</v>
      </c>
      <c r="Q66" s="35">
        <f t="shared" si="8"/>
        <v>7.1874085489485734E-3</v>
      </c>
      <c r="R66" s="35">
        <f t="shared" si="4"/>
        <v>9.1792732318282449E-5</v>
      </c>
      <c r="S66" s="35">
        <v>58</v>
      </c>
      <c r="T66" s="35"/>
      <c r="U66" s="35"/>
      <c r="V66" s="35"/>
      <c r="W66" s="35"/>
    </row>
    <row r="67" spans="1:23" x14ac:dyDescent="0.3">
      <c r="A67" s="35">
        <v>63</v>
      </c>
      <c r="B67" s="35">
        <f t="shared" si="1"/>
        <v>32</v>
      </c>
      <c r="C67" s="35">
        <f t="shared" si="9"/>
        <v>36</v>
      </c>
      <c r="D67" s="35">
        <f t="shared" si="5"/>
        <v>0.88888888888888884</v>
      </c>
      <c r="E67" s="35">
        <f t="shared" si="6"/>
        <v>1.1979014248247619E-3</v>
      </c>
      <c r="F67" s="35">
        <f t="shared" si="2"/>
        <v>7.0464791104100192E-5</v>
      </c>
      <c r="G67" s="35">
        <v>61</v>
      </c>
      <c r="M67" s="35">
        <v>63</v>
      </c>
      <c r="N67" s="35">
        <f t="shared" si="3"/>
        <v>64</v>
      </c>
      <c r="O67" s="35">
        <f t="shared" si="10"/>
        <v>72</v>
      </c>
      <c r="P67" s="35">
        <f t="shared" si="7"/>
        <v>0.88888888888888884</v>
      </c>
      <c r="Q67" s="35">
        <f t="shared" si="8"/>
        <v>6.3888075990653978E-3</v>
      </c>
      <c r="R67" s="35">
        <f t="shared" si="4"/>
        <v>8.1593539838473284E-5</v>
      </c>
      <c r="S67" s="35">
        <v>59</v>
      </c>
      <c r="T67" s="35"/>
      <c r="U67" s="35"/>
      <c r="V67" s="35"/>
      <c r="W67" s="35"/>
    </row>
    <row r="68" spans="1:23" x14ac:dyDescent="0.3">
      <c r="A68" s="35">
        <v>64</v>
      </c>
      <c r="B68" s="35">
        <f t="shared" si="1"/>
        <v>32</v>
      </c>
      <c r="C68" s="35">
        <f t="shared" si="9"/>
        <v>36</v>
      </c>
      <c r="D68" s="35">
        <f t="shared" si="5"/>
        <v>0.88888888888888884</v>
      </c>
      <c r="E68" s="35">
        <f t="shared" si="6"/>
        <v>1.0648012665108995E-3</v>
      </c>
      <c r="F68" s="35">
        <f t="shared" si="2"/>
        <v>6.2635369870311285E-5</v>
      </c>
      <c r="G68" s="35">
        <v>62</v>
      </c>
      <c r="M68" s="35">
        <v>64</v>
      </c>
      <c r="N68" s="35">
        <f t="shared" si="3"/>
        <v>64</v>
      </c>
      <c r="O68" s="35">
        <f t="shared" si="10"/>
        <v>72</v>
      </c>
      <c r="P68" s="35">
        <f t="shared" si="7"/>
        <v>0.88888888888888884</v>
      </c>
      <c r="Q68" s="35">
        <f t="shared" si="8"/>
        <v>5.6789400880581315E-3</v>
      </c>
      <c r="R68" s="35">
        <f t="shared" si="4"/>
        <v>7.2527590967531806E-5</v>
      </c>
      <c r="S68" s="35">
        <v>60</v>
      </c>
      <c r="T68" s="35"/>
      <c r="U68" s="35"/>
      <c r="V68" s="35"/>
      <c r="W68" s="35"/>
    </row>
    <row r="69" spans="1:23" x14ac:dyDescent="0.3">
      <c r="A69" s="35">
        <v>65</v>
      </c>
      <c r="B69" s="35">
        <f t="shared" ref="B69:B132" si="11">$C$2</f>
        <v>32</v>
      </c>
      <c r="C69" s="35">
        <f t="shared" si="9"/>
        <v>36</v>
      </c>
      <c r="D69" s="35">
        <f t="shared" si="5"/>
        <v>0.88888888888888884</v>
      </c>
      <c r="E69" s="35">
        <f t="shared" si="6"/>
        <v>9.464900146763551E-4</v>
      </c>
      <c r="F69" s="35">
        <f t="shared" ref="F69:F132" si="12">E69/$E$155</f>
        <v>5.5675884329165585E-5</v>
      </c>
      <c r="G69" s="35">
        <v>63</v>
      </c>
      <c r="M69" s="35">
        <v>65</v>
      </c>
      <c r="N69" s="35">
        <f t="shared" ref="N69:N132" si="13">$O$2</f>
        <v>64</v>
      </c>
      <c r="O69" s="35">
        <f t="shared" si="10"/>
        <v>72</v>
      </c>
      <c r="P69" s="35">
        <f t="shared" si="7"/>
        <v>0.88888888888888884</v>
      </c>
      <c r="Q69" s="35">
        <f t="shared" si="8"/>
        <v>5.0479467449405608E-3</v>
      </c>
      <c r="R69" s="35">
        <f t="shared" ref="R69:R132" si="14">Q69/$Q$155</f>
        <v>6.4468969748917161E-5</v>
      </c>
      <c r="S69" s="35">
        <v>61</v>
      </c>
      <c r="T69" s="35"/>
      <c r="U69" s="35"/>
      <c r="V69" s="35"/>
      <c r="W69" s="35"/>
    </row>
    <row r="70" spans="1:23" x14ac:dyDescent="0.3">
      <c r="A70" s="35">
        <v>66</v>
      </c>
      <c r="B70" s="35">
        <f t="shared" si="11"/>
        <v>32</v>
      </c>
      <c r="C70" s="35">
        <f t="shared" si="9"/>
        <v>36</v>
      </c>
      <c r="D70" s="35">
        <f t="shared" ref="D70:D133" si="15">B69/C70</f>
        <v>0.88888888888888884</v>
      </c>
      <c r="E70" s="35">
        <f t="shared" ref="E70:E133" si="16">D70*E69</f>
        <v>8.413244574900934E-4</v>
      </c>
      <c r="F70" s="35">
        <f t="shared" si="12"/>
        <v>4.9489674959258298E-5</v>
      </c>
      <c r="G70" s="35">
        <v>64</v>
      </c>
      <c r="M70" s="35">
        <v>66</v>
      </c>
      <c r="N70" s="35">
        <f t="shared" si="13"/>
        <v>64</v>
      </c>
      <c r="O70" s="35">
        <f t="shared" si="10"/>
        <v>72</v>
      </c>
      <c r="P70" s="35">
        <f t="shared" ref="P70:P133" si="17">N69/O70</f>
        <v>0.88888888888888884</v>
      </c>
      <c r="Q70" s="35">
        <f t="shared" ref="Q70:Q133" si="18">P70*Q69</f>
        <v>4.4870637732804981E-3</v>
      </c>
      <c r="R70" s="35">
        <f t="shared" si="14"/>
        <v>5.7305750887926356E-5</v>
      </c>
      <c r="S70" s="35">
        <v>62</v>
      </c>
      <c r="T70" s="35"/>
      <c r="U70" s="35"/>
      <c r="V70" s="35"/>
      <c r="W70" s="35"/>
    </row>
    <row r="71" spans="1:23" x14ac:dyDescent="0.3">
      <c r="A71" s="35">
        <v>67</v>
      </c>
      <c r="B71" s="35">
        <f t="shared" si="11"/>
        <v>32</v>
      </c>
      <c r="C71" s="35">
        <f t="shared" ref="C71:C134" si="19">2*$E$2</f>
        <v>36</v>
      </c>
      <c r="D71" s="35">
        <f t="shared" si="15"/>
        <v>0.88888888888888884</v>
      </c>
      <c r="E71" s="35">
        <f t="shared" si="16"/>
        <v>7.4784396221341636E-4</v>
      </c>
      <c r="F71" s="35">
        <f t="shared" si="12"/>
        <v>4.3990822186007377E-5</v>
      </c>
      <c r="G71" s="35">
        <v>65</v>
      </c>
      <c r="M71" s="35">
        <v>67</v>
      </c>
      <c r="N71" s="35">
        <f t="shared" si="13"/>
        <v>64</v>
      </c>
      <c r="O71" s="35">
        <f t="shared" si="10"/>
        <v>72</v>
      </c>
      <c r="P71" s="35">
        <f t="shared" si="17"/>
        <v>0.88888888888888884</v>
      </c>
      <c r="Q71" s="35">
        <f t="shared" si="18"/>
        <v>3.9885011318048866E-3</v>
      </c>
      <c r="R71" s="35">
        <f t="shared" si="14"/>
        <v>5.0938445233712311E-5</v>
      </c>
      <c r="S71" s="35">
        <v>63</v>
      </c>
      <c r="T71" s="35"/>
      <c r="U71" s="35"/>
      <c r="V71" s="35"/>
      <c r="W71" s="35"/>
    </row>
    <row r="72" spans="1:23" x14ac:dyDescent="0.3">
      <c r="A72" s="35">
        <v>68</v>
      </c>
      <c r="B72" s="35">
        <f t="shared" si="11"/>
        <v>32</v>
      </c>
      <c r="C72" s="35">
        <f t="shared" si="19"/>
        <v>36</v>
      </c>
      <c r="D72" s="35">
        <f t="shared" si="15"/>
        <v>0.88888888888888884</v>
      </c>
      <c r="E72" s="35">
        <f t="shared" si="16"/>
        <v>6.6475018863414788E-4</v>
      </c>
      <c r="F72" s="35">
        <f t="shared" si="12"/>
        <v>3.9102953054228777E-5</v>
      </c>
      <c r="G72" s="35">
        <v>66</v>
      </c>
      <c r="M72" s="35">
        <v>68</v>
      </c>
      <c r="N72" s="35">
        <f t="shared" si="13"/>
        <v>64</v>
      </c>
      <c r="O72" s="35">
        <f t="shared" si="10"/>
        <v>72</v>
      </c>
      <c r="P72" s="35">
        <f t="shared" si="17"/>
        <v>0.88888888888888884</v>
      </c>
      <c r="Q72" s="35">
        <f t="shared" si="18"/>
        <v>3.5453343393821212E-3</v>
      </c>
      <c r="R72" s="35">
        <f t="shared" si="14"/>
        <v>4.5278617985522045E-5</v>
      </c>
      <c r="S72" s="35">
        <v>64</v>
      </c>
      <c r="T72" s="35"/>
      <c r="U72" s="35"/>
      <c r="V72" s="35"/>
      <c r="W72" s="35"/>
    </row>
    <row r="73" spans="1:23" x14ac:dyDescent="0.3">
      <c r="A73" s="35">
        <v>69</v>
      </c>
      <c r="B73" s="35">
        <f t="shared" si="11"/>
        <v>32</v>
      </c>
      <c r="C73" s="35">
        <f t="shared" si="19"/>
        <v>36</v>
      </c>
      <c r="D73" s="35">
        <f t="shared" si="15"/>
        <v>0.88888888888888884</v>
      </c>
      <c r="E73" s="35">
        <f t="shared" si="16"/>
        <v>5.9088905656368693E-4</v>
      </c>
      <c r="F73" s="35">
        <f t="shared" si="12"/>
        <v>3.47581804926478E-5</v>
      </c>
      <c r="G73" s="35">
        <v>67</v>
      </c>
      <c r="M73" s="35">
        <v>69</v>
      </c>
      <c r="N73" s="35">
        <f t="shared" si="13"/>
        <v>64</v>
      </c>
      <c r="O73" s="35">
        <f t="shared" si="10"/>
        <v>72</v>
      </c>
      <c r="P73" s="35">
        <f t="shared" si="17"/>
        <v>0.88888888888888884</v>
      </c>
      <c r="Q73" s="35">
        <f t="shared" si="18"/>
        <v>3.1514083016729966E-3</v>
      </c>
      <c r="R73" s="35">
        <f t="shared" si="14"/>
        <v>4.0247660431575153E-5</v>
      </c>
      <c r="S73" s="35">
        <v>65</v>
      </c>
      <c r="T73" s="35"/>
      <c r="U73" s="35"/>
      <c r="V73" s="35"/>
      <c r="W73" s="35"/>
    </row>
    <row r="74" spans="1:23" x14ac:dyDescent="0.3">
      <c r="A74" s="35">
        <v>70</v>
      </c>
      <c r="B74" s="35">
        <f t="shared" si="11"/>
        <v>32</v>
      </c>
      <c r="C74" s="35">
        <f t="shared" si="19"/>
        <v>36</v>
      </c>
      <c r="D74" s="35">
        <f t="shared" si="15"/>
        <v>0.88888888888888884</v>
      </c>
      <c r="E74" s="35">
        <f t="shared" si="16"/>
        <v>5.2523471694549946E-4</v>
      </c>
      <c r="F74" s="35">
        <f t="shared" si="12"/>
        <v>3.089616043790915E-5</v>
      </c>
      <c r="G74" s="35">
        <v>68</v>
      </c>
      <c r="M74" s="35">
        <v>70</v>
      </c>
      <c r="N74" s="35">
        <f t="shared" si="13"/>
        <v>64</v>
      </c>
      <c r="O74" s="35">
        <f t="shared" ref="O74:O137" si="20">O73</f>
        <v>72</v>
      </c>
      <c r="P74" s="35">
        <f t="shared" si="17"/>
        <v>0.88888888888888884</v>
      </c>
      <c r="Q74" s="35">
        <f t="shared" si="18"/>
        <v>2.8012518237093302E-3</v>
      </c>
      <c r="R74" s="35">
        <f t="shared" si="14"/>
        <v>3.5775698161400134E-5</v>
      </c>
      <c r="S74" s="35">
        <v>66</v>
      </c>
      <c r="T74" s="35"/>
      <c r="U74" s="35"/>
      <c r="V74" s="35"/>
      <c r="W74" s="35"/>
    </row>
    <row r="75" spans="1:23" x14ac:dyDescent="0.3">
      <c r="A75" s="35">
        <v>71</v>
      </c>
      <c r="B75" s="35">
        <f t="shared" si="11"/>
        <v>32</v>
      </c>
      <c r="C75" s="35">
        <f t="shared" si="19"/>
        <v>36</v>
      </c>
      <c r="D75" s="35">
        <f t="shared" si="15"/>
        <v>0.88888888888888884</v>
      </c>
      <c r="E75" s="35">
        <f t="shared" si="16"/>
        <v>4.6687530395155506E-4</v>
      </c>
      <c r="F75" s="35">
        <f t="shared" si="12"/>
        <v>2.7463253722585911E-5</v>
      </c>
      <c r="G75" s="35">
        <v>69</v>
      </c>
      <c r="M75" s="35">
        <v>71</v>
      </c>
      <c r="N75" s="35">
        <f t="shared" si="13"/>
        <v>64</v>
      </c>
      <c r="O75" s="35">
        <f t="shared" si="20"/>
        <v>72</v>
      </c>
      <c r="P75" s="35">
        <f t="shared" si="17"/>
        <v>0.88888888888888884</v>
      </c>
      <c r="Q75" s="35">
        <f t="shared" si="18"/>
        <v>2.4900016210749601E-3</v>
      </c>
      <c r="R75" s="35">
        <f t="shared" si="14"/>
        <v>3.1800620587911233E-5</v>
      </c>
      <c r="S75" s="35">
        <v>67</v>
      </c>
      <c r="T75" s="35"/>
      <c r="U75" s="35"/>
      <c r="V75" s="35"/>
      <c r="W75" s="35"/>
    </row>
    <row r="76" spans="1:23" x14ac:dyDescent="0.3">
      <c r="A76" s="35">
        <v>72</v>
      </c>
      <c r="B76" s="35">
        <f t="shared" si="11"/>
        <v>32</v>
      </c>
      <c r="C76" s="35">
        <f t="shared" si="19"/>
        <v>36</v>
      </c>
      <c r="D76" s="35">
        <f t="shared" si="15"/>
        <v>0.88888888888888884</v>
      </c>
      <c r="E76" s="35">
        <f t="shared" si="16"/>
        <v>4.1500027017916003E-4</v>
      </c>
      <c r="F76" s="35">
        <f t="shared" si="12"/>
        <v>2.4411781086743032E-5</v>
      </c>
      <c r="G76" s="35">
        <v>70</v>
      </c>
      <c r="M76" s="35">
        <v>72</v>
      </c>
      <c r="N76" s="35">
        <f t="shared" si="13"/>
        <v>64</v>
      </c>
      <c r="O76" s="35">
        <f t="shared" si="20"/>
        <v>72</v>
      </c>
      <c r="P76" s="35">
        <f t="shared" si="17"/>
        <v>0.88888888888888884</v>
      </c>
      <c r="Q76" s="35">
        <f t="shared" si="18"/>
        <v>2.213334774288853E-3</v>
      </c>
      <c r="R76" s="35">
        <f t="shared" si="14"/>
        <v>2.8267218300365532E-5</v>
      </c>
      <c r="S76" s="35">
        <v>68</v>
      </c>
      <c r="T76" s="35"/>
      <c r="U76" s="35"/>
      <c r="V76" s="35"/>
      <c r="W76" s="35"/>
    </row>
    <row r="77" spans="1:23" x14ac:dyDescent="0.3">
      <c r="A77" s="35">
        <v>73</v>
      </c>
      <c r="B77" s="35">
        <f t="shared" si="11"/>
        <v>32</v>
      </c>
      <c r="C77" s="35">
        <f t="shared" si="19"/>
        <v>36</v>
      </c>
      <c r="D77" s="35">
        <f t="shared" si="15"/>
        <v>0.88888888888888884</v>
      </c>
      <c r="E77" s="35">
        <f t="shared" si="16"/>
        <v>3.6888912904814225E-4</v>
      </c>
      <c r="F77" s="35">
        <f t="shared" si="12"/>
        <v>2.1699360965993807E-5</v>
      </c>
      <c r="G77" s="35">
        <v>71</v>
      </c>
      <c r="M77" s="35">
        <v>73</v>
      </c>
      <c r="N77" s="35">
        <f t="shared" si="13"/>
        <v>64</v>
      </c>
      <c r="O77" s="35">
        <f t="shared" si="20"/>
        <v>72</v>
      </c>
      <c r="P77" s="35">
        <f t="shared" si="17"/>
        <v>0.88888888888888884</v>
      </c>
      <c r="Q77" s="35">
        <f t="shared" si="18"/>
        <v>1.9674086882567584E-3</v>
      </c>
      <c r="R77" s="35">
        <f t="shared" si="14"/>
        <v>2.5126416266991586E-5</v>
      </c>
      <c r="S77" s="35">
        <v>69</v>
      </c>
      <c r="T77" s="35"/>
      <c r="U77" s="35"/>
      <c r="V77" s="35"/>
      <c r="W77" s="35"/>
    </row>
    <row r="78" spans="1:23" x14ac:dyDescent="0.3">
      <c r="A78" s="35">
        <v>74</v>
      </c>
      <c r="B78" s="35">
        <f t="shared" si="11"/>
        <v>32</v>
      </c>
      <c r="C78" s="35">
        <f t="shared" si="19"/>
        <v>36</v>
      </c>
      <c r="D78" s="35">
        <f t="shared" si="15"/>
        <v>0.88888888888888884</v>
      </c>
      <c r="E78" s="35">
        <f t="shared" si="16"/>
        <v>3.279014480427931E-4</v>
      </c>
      <c r="F78" s="35">
        <f t="shared" si="12"/>
        <v>1.9288320858661159E-5</v>
      </c>
      <c r="G78" s="35">
        <v>72</v>
      </c>
      <c r="M78" s="35">
        <v>74</v>
      </c>
      <c r="N78" s="35">
        <f t="shared" si="13"/>
        <v>64</v>
      </c>
      <c r="O78" s="35">
        <f t="shared" si="20"/>
        <v>72</v>
      </c>
      <c r="P78" s="35">
        <f t="shared" si="17"/>
        <v>0.88888888888888884</v>
      </c>
      <c r="Q78" s="35">
        <f t="shared" si="18"/>
        <v>1.7488077228948963E-3</v>
      </c>
      <c r="R78" s="35">
        <f t="shared" si="14"/>
        <v>2.2334592237325855E-5</v>
      </c>
      <c r="S78" s="35">
        <v>70</v>
      </c>
      <c r="T78" s="35"/>
      <c r="U78" s="35"/>
      <c r="V78" s="35"/>
      <c r="W78" s="35"/>
    </row>
    <row r="79" spans="1:23" x14ac:dyDescent="0.3">
      <c r="A79" s="35">
        <v>75</v>
      </c>
      <c r="B79" s="35">
        <f t="shared" si="11"/>
        <v>32</v>
      </c>
      <c r="C79" s="35">
        <f t="shared" si="19"/>
        <v>36</v>
      </c>
      <c r="D79" s="35">
        <f t="shared" si="15"/>
        <v>0.88888888888888884</v>
      </c>
      <c r="E79" s="35">
        <f t="shared" si="16"/>
        <v>2.9146795381581605E-4</v>
      </c>
      <c r="F79" s="35">
        <f t="shared" si="12"/>
        <v>1.7145174096587694E-5</v>
      </c>
      <c r="G79" s="35">
        <v>73</v>
      </c>
      <c r="M79" s="35">
        <v>75</v>
      </c>
      <c r="N79" s="35">
        <f t="shared" si="13"/>
        <v>64</v>
      </c>
      <c r="O79" s="35">
        <f t="shared" si="20"/>
        <v>72</v>
      </c>
      <c r="P79" s="35">
        <f t="shared" si="17"/>
        <v>0.88888888888888884</v>
      </c>
      <c r="Q79" s="35">
        <f t="shared" si="18"/>
        <v>1.5544957536843523E-3</v>
      </c>
      <c r="R79" s="35">
        <f t="shared" si="14"/>
        <v>1.9852970877622982E-5</v>
      </c>
      <c r="S79" s="35">
        <v>71</v>
      </c>
      <c r="T79" s="35"/>
      <c r="U79" s="35"/>
      <c r="V79" s="35"/>
      <c r="W79" s="35"/>
    </row>
    <row r="80" spans="1:23" x14ac:dyDescent="0.3">
      <c r="A80" s="35">
        <v>76</v>
      </c>
      <c r="B80" s="35">
        <f t="shared" si="11"/>
        <v>32</v>
      </c>
      <c r="C80" s="35">
        <f t="shared" si="19"/>
        <v>36</v>
      </c>
      <c r="D80" s="35">
        <f t="shared" si="15"/>
        <v>0.88888888888888884</v>
      </c>
      <c r="E80" s="35">
        <f t="shared" si="16"/>
        <v>2.5908262561405871E-4</v>
      </c>
      <c r="F80" s="35">
        <f t="shared" si="12"/>
        <v>1.5240154752522396E-5</v>
      </c>
      <c r="G80" s="35">
        <v>74</v>
      </c>
      <c r="M80" s="35">
        <v>76</v>
      </c>
      <c r="N80" s="35">
        <f t="shared" si="13"/>
        <v>64</v>
      </c>
      <c r="O80" s="35">
        <f t="shared" si="20"/>
        <v>72</v>
      </c>
      <c r="P80" s="35">
        <f t="shared" si="17"/>
        <v>0.88888888888888884</v>
      </c>
      <c r="Q80" s="35">
        <f t="shared" si="18"/>
        <v>1.3817740032749798E-3</v>
      </c>
      <c r="R80" s="35">
        <f t="shared" si="14"/>
        <v>1.7647085224553762E-5</v>
      </c>
      <c r="S80" s="35">
        <v>72</v>
      </c>
      <c r="T80" s="35"/>
      <c r="U80" s="35"/>
      <c r="V80" s="35"/>
      <c r="W80" s="35"/>
    </row>
    <row r="81" spans="1:23" x14ac:dyDescent="0.3">
      <c r="A81" s="35">
        <v>77</v>
      </c>
      <c r="B81" s="35">
        <f t="shared" si="11"/>
        <v>32</v>
      </c>
      <c r="C81" s="35">
        <f t="shared" si="19"/>
        <v>36</v>
      </c>
      <c r="D81" s="35">
        <f t="shared" si="15"/>
        <v>0.88888888888888884</v>
      </c>
      <c r="E81" s="35">
        <f t="shared" si="16"/>
        <v>2.3029566721249661E-4</v>
      </c>
      <c r="F81" s="35">
        <f t="shared" si="12"/>
        <v>1.3546804224464351E-5</v>
      </c>
      <c r="G81" s="35">
        <v>75</v>
      </c>
      <c r="M81" s="35">
        <v>77</v>
      </c>
      <c r="N81" s="35">
        <f t="shared" si="13"/>
        <v>64</v>
      </c>
      <c r="O81" s="35">
        <f t="shared" si="20"/>
        <v>72</v>
      </c>
      <c r="P81" s="35">
        <f t="shared" si="17"/>
        <v>0.88888888888888884</v>
      </c>
      <c r="Q81" s="35">
        <f t="shared" si="18"/>
        <v>1.2282435584666485E-3</v>
      </c>
      <c r="R81" s="35">
        <f t="shared" si="14"/>
        <v>1.5686297977381121E-5</v>
      </c>
      <c r="S81" s="35">
        <v>73</v>
      </c>
      <c r="T81" s="35"/>
      <c r="U81" s="35"/>
      <c r="V81" s="35"/>
      <c r="W81" s="35"/>
    </row>
    <row r="82" spans="1:23" x14ac:dyDescent="0.3">
      <c r="A82" s="35">
        <v>78</v>
      </c>
      <c r="B82" s="35">
        <f t="shared" si="11"/>
        <v>32</v>
      </c>
      <c r="C82" s="35">
        <f t="shared" si="19"/>
        <v>36</v>
      </c>
      <c r="D82" s="35">
        <f t="shared" si="15"/>
        <v>0.88888888888888884</v>
      </c>
      <c r="E82" s="35">
        <f t="shared" si="16"/>
        <v>2.0470725974444141E-4</v>
      </c>
      <c r="F82" s="35">
        <f t="shared" si="12"/>
        <v>1.2041603755079421E-5</v>
      </c>
      <c r="G82" s="35">
        <v>76</v>
      </c>
      <c r="M82" s="35">
        <v>78</v>
      </c>
      <c r="N82" s="35">
        <f t="shared" si="13"/>
        <v>64</v>
      </c>
      <c r="O82" s="35">
        <f t="shared" si="20"/>
        <v>72</v>
      </c>
      <c r="P82" s="35">
        <f t="shared" si="17"/>
        <v>0.88888888888888884</v>
      </c>
      <c r="Q82" s="35">
        <f t="shared" si="18"/>
        <v>1.0917720519703542E-3</v>
      </c>
      <c r="R82" s="35">
        <f t="shared" si="14"/>
        <v>1.3943375979894328E-5</v>
      </c>
      <c r="S82" s="35">
        <v>74</v>
      </c>
      <c r="T82" s="35"/>
      <c r="U82" s="35"/>
      <c r="V82" s="35"/>
      <c r="W82" s="35"/>
    </row>
    <row r="83" spans="1:23" x14ac:dyDescent="0.3">
      <c r="A83" s="35">
        <v>79</v>
      </c>
      <c r="B83" s="35">
        <f t="shared" si="11"/>
        <v>32</v>
      </c>
      <c r="C83" s="35">
        <f t="shared" si="19"/>
        <v>36</v>
      </c>
      <c r="D83" s="35">
        <f t="shared" si="15"/>
        <v>0.88888888888888884</v>
      </c>
      <c r="E83" s="35">
        <f t="shared" si="16"/>
        <v>1.8196200866172569E-4</v>
      </c>
      <c r="F83" s="35">
        <f t="shared" si="12"/>
        <v>1.0703647782292819E-5</v>
      </c>
      <c r="G83" s="35">
        <v>77</v>
      </c>
      <c r="M83" s="35">
        <v>79</v>
      </c>
      <c r="N83" s="35">
        <f t="shared" si="13"/>
        <v>64</v>
      </c>
      <c r="O83" s="35">
        <f t="shared" si="20"/>
        <v>72</v>
      </c>
      <c r="P83" s="35">
        <f t="shared" si="17"/>
        <v>0.88888888888888884</v>
      </c>
      <c r="Q83" s="35">
        <f t="shared" si="18"/>
        <v>9.7046404619587035E-4</v>
      </c>
      <c r="R83" s="35">
        <f t="shared" si="14"/>
        <v>1.2394111982128291E-5</v>
      </c>
      <c r="S83" s="35">
        <v>75</v>
      </c>
      <c r="T83" s="35"/>
      <c r="U83" s="35"/>
      <c r="V83" s="35"/>
      <c r="W83" s="35"/>
    </row>
    <row r="84" spans="1:23" x14ac:dyDescent="0.3">
      <c r="A84" s="35">
        <v>80</v>
      </c>
      <c r="B84" s="35">
        <f t="shared" si="11"/>
        <v>32</v>
      </c>
      <c r="C84" s="35">
        <f t="shared" si="19"/>
        <v>36</v>
      </c>
      <c r="D84" s="35">
        <f t="shared" si="15"/>
        <v>0.88888888888888884</v>
      </c>
      <c r="E84" s="35">
        <f t="shared" si="16"/>
        <v>1.6174400769931172E-4</v>
      </c>
      <c r="F84" s="35">
        <f t="shared" si="12"/>
        <v>9.5143535842602823E-6</v>
      </c>
      <c r="G84" s="35">
        <v>78</v>
      </c>
      <c r="M84" s="35">
        <v>80</v>
      </c>
      <c r="N84" s="35">
        <f t="shared" si="13"/>
        <v>64</v>
      </c>
      <c r="O84" s="35">
        <f t="shared" si="20"/>
        <v>72</v>
      </c>
      <c r="P84" s="35">
        <f t="shared" si="17"/>
        <v>0.88888888888888884</v>
      </c>
      <c r="Q84" s="35">
        <f t="shared" si="18"/>
        <v>8.6263470772966245E-4</v>
      </c>
      <c r="R84" s="35">
        <f t="shared" si="14"/>
        <v>1.101698842855848E-5</v>
      </c>
      <c r="S84" s="35">
        <v>76</v>
      </c>
      <c r="T84" s="35"/>
      <c r="U84" s="35"/>
      <c r="V84" s="35"/>
      <c r="W84" s="35"/>
    </row>
    <row r="85" spans="1:23" x14ac:dyDescent="0.3">
      <c r="A85" s="35">
        <v>81</v>
      </c>
      <c r="B85" s="35">
        <f t="shared" si="11"/>
        <v>32</v>
      </c>
      <c r="C85" s="35">
        <f t="shared" si="19"/>
        <v>36</v>
      </c>
      <c r="D85" s="35">
        <f t="shared" si="15"/>
        <v>0.88888888888888884</v>
      </c>
      <c r="E85" s="35">
        <f t="shared" si="16"/>
        <v>1.4377245128827708E-4</v>
      </c>
      <c r="F85" s="35">
        <f t="shared" si="12"/>
        <v>8.4572031860091408E-6</v>
      </c>
      <c r="G85" s="35">
        <v>79</v>
      </c>
      <c r="M85" s="35">
        <v>81</v>
      </c>
      <c r="N85" s="35">
        <f t="shared" si="13"/>
        <v>64</v>
      </c>
      <c r="O85" s="35">
        <f t="shared" si="20"/>
        <v>72</v>
      </c>
      <c r="P85" s="35">
        <f t="shared" si="17"/>
        <v>0.88888888888888884</v>
      </c>
      <c r="Q85" s="35">
        <f t="shared" si="18"/>
        <v>7.6678640687081101E-4</v>
      </c>
      <c r="R85" s="35">
        <f t="shared" si="14"/>
        <v>9.7928786031630922E-6</v>
      </c>
      <c r="S85" s="35">
        <v>77</v>
      </c>
      <c r="T85" s="35"/>
      <c r="U85" s="35"/>
      <c r="V85" s="35"/>
      <c r="W85" s="35"/>
    </row>
    <row r="86" spans="1:23" x14ac:dyDescent="0.3">
      <c r="A86" s="35">
        <v>82</v>
      </c>
      <c r="B86" s="35">
        <f t="shared" si="11"/>
        <v>32</v>
      </c>
      <c r="C86" s="35">
        <f t="shared" si="19"/>
        <v>36</v>
      </c>
      <c r="D86" s="35">
        <f t="shared" si="15"/>
        <v>0.88888888888888884</v>
      </c>
      <c r="E86" s="35">
        <f t="shared" si="16"/>
        <v>1.2779773447846852E-4</v>
      </c>
      <c r="F86" s="35">
        <f t="shared" si="12"/>
        <v>7.5175139431192359E-6</v>
      </c>
      <c r="G86" s="35">
        <v>80</v>
      </c>
      <c r="M86" s="35">
        <v>82</v>
      </c>
      <c r="N86" s="35">
        <f t="shared" si="13"/>
        <v>64</v>
      </c>
      <c r="O86" s="35">
        <f t="shared" si="20"/>
        <v>72</v>
      </c>
      <c r="P86" s="35">
        <f t="shared" si="17"/>
        <v>0.88888888888888884</v>
      </c>
      <c r="Q86" s="35">
        <f t="shared" si="18"/>
        <v>6.8158791721849863E-4</v>
      </c>
      <c r="R86" s="35">
        <f t="shared" si="14"/>
        <v>8.7047809805894148E-6</v>
      </c>
      <c r="S86" s="35">
        <v>78</v>
      </c>
      <c r="T86" s="35"/>
      <c r="U86" s="35"/>
      <c r="V86" s="35"/>
      <c r="W86" s="35"/>
    </row>
    <row r="87" spans="1:23" x14ac:dyDescent="0.3">
      <c r="A87" s="35">
        <v>83</v>
      </c>
      <c r="B87" s="35">
        <f t="shared" si="11"/>
        <v>32</v>
      </c>
      <c r="C87" s="35">
        <f t="shared" si="19"/>
        <v>36</v>
      </c>
      <c r="D87" s="35">
        <f t="shared" si="15"/>
        <v>0.88888888888888884</v>
      </c>
      <c r="E87" s="35">
        <f t="shared" si="16"/>
        <v>1.1359798620308312E-4</v>
      </c>
      <c r="F87" s="35">
        <f t="shared" si="12"/>
        <v>6.6822346161059871E-6</v>
      </c>
      <c r="G87" s="35">
        <v>81</v>
      </c>
      <c r="M87" s="35">
        <v>83</v>
      </c>
      <c r="N87" s="35">
        <f t="shared" si="13"/>
        <v>64</v>
      </c>
      <c r="O87" s="35">
        <f t="shared" si="20"/>
        <v>72</v>
      </c>
      <c r="P87" s="35">
        <f t="shared" si="17"/>
        <v>0.88888888888888884</v>
      </c>
      <c r="Q87" s="35">
        <f t="shared" si="18"/>
        <v>6.0585592641644321E-4</v>
      </c>
      <c r="R87" s="35">
        <f t="shared" si="14"/>
        <v>7.7375830938572564E-6</v>
      </c>
      <c r="S87" s="35">
        <v>79</v>
      </c>
      <c r="T87" s="35"/>
      <c r="U87" s="35"/>
      <c r="V87" s="35"/>
      <c r="W87" s="35"/>
    </row>
    <row r="88" spans="1:23" x14ac:dyDescent="0.3">
      <c r="A88" s="35">
        <v>84</v>
      </c>
      <c r="B88" s="35">
        <f t="shared" si="11"/>
        <v>32</v>
      </c>
      <c r="C88" s="35">
        <f t="shared" si="19"/>
        <v>36</v>
      </c>
      <c r="D88" s="35">
        <f t="shared" si="15"/>
        <v>0.88888888888888884</v>
      </c>
      <c r="E88" s="35">
        <f t="shared" si="16"/>
        <v>1.0097598773607388E-4</v>
      </c>
      <c r="F88" s="35">
        <f t="shared" si="12"/>
        <v>5.9397641032053218E-6</v>
      </c>
      <c r="G88" s="35">
        <v>82</v>
      </c>
      <c r="M88" s="35">
        <v>84</v>
      </c>
      <c r="N88" s="35">
        <f t="shared" si="13"/>
        <v>64</v>
      </c>
      <c r="O88" s="35">
        <f t="shared" si="20"/>
        <v>72</v>
      </c>
      <c r="P88" s="35">
        <f t="shared" si="17"/>
        <v>0.88888888888888884</v>
      </c>
      <c r="Q88" s="35">
        <f t="shared" si="18"/>
        <v>5.3853860125906063E-4</v>
      </c>
      <c r="R88" s="35">
        <f t="shared" si="14"/>
        <v>6.8778516389842285E-6</v>
      </c>
      <c r="S88" s="35">
        <v>80</v>
      </c>
      <c r="T88" s="35"/>
      <c r="U88" s="35"/>
      <c r="V88" s="35"/>
      <c r="W88" s="35"/>
    </row>
    <row r="89" spans="1:23" x14ac:dyDescent="0.3">
      <c r="A89" s="35">
        <v>85</v>
      </c>
      <c r="B89" s="35">
        <f t="shared" si="11"/>
        <v>32</v>
      </c>
      <c r="C89" s="35">
        <f t="shared" si="19"/>
        <v>36</v>
      </c>
      <c r="D89" s="35">
        <f t="shared" si="15"/>
        <v>0.88888888888888884</v>
      </c>
      <c r="E89" s="35">
        <f t="shared" si="16"/>
        <v>8.9756433543176781E-5</v>
      </c>
      <c r="F89" s="35">
        <f t="shared" si="12"/>
        <v>5.2797903139602861E-6</v>
      </c>
      <c r="G89" s="35">
        <v>83</v>
      </c>
      <c r="M89" s="35">
        <v>85</v>
      </c>
      <c r="N89" s="35">
        <f t="shared" si="13"/>
        <v>64</v>
      </c>
      <c r="O89" s="35">
        <f t="shared" si="20"/>
        <v>72</v>
      </c>
      <c r="P89" s="35">
        <f t="shared" si="17"/>
        <v>0.88888888888888884</v>
      </c>
      <c r="Q89" s="35">
        <f t="shared" si="18"/>
        <v>4.7870097889694276E-4</v>
      </c>
      <c r="R89" s="35">
        <f t="shared" si="14"/>
        <v>6.1136459013193142E-6</v>
      </c>
      <c r="S89" s="35">
        <v>81</v>
      </c>
      <c r="T89" s="35"/>
      <c r="U89" s="35"/>
      <c r="V89" s="35"/>
      <c r="W89" s="35"/>
    </row>
    <row r="90" spans="1:23" x14ac:dyDescent="0.3">
      <c r="A90" s="35">
        <v>86</v>
      </c>
      <c r="B90" s="35">
        <f t="shared" si="11"/>
        <v>32</v>
      </c>
      <c r="C90" s="35">
        <f t="shared" si="19"/>
        <v>36</v>
      </c>
      <c r="D90" s="35">
        <f t="shared" si="15"/>
        <v>0.88888888888888884</v>
      </c>
      <c r="E90" s="35">
        <f t="shared" si="16"/>
        <v>7.9783496482823798E-5</v>
      </c>
      <c r="F90" s="35">
        <f t="shared" si="12"/>
        <v>4.6931469457424756E-6</v>
      </c>
      <c r="G90" s="35">
        <v>84</v>
      </c>
      <c r="M90" s="35">
        <v>86</v>
      </c>
      <c r="N90" s="35">
        <f t="shared" si="13"/>
        <v>64</v>
      </c>
      <c r="O90" s="35">
        <f t="shared" si="20"/>
        <v>72</v>
      </c>
      <c r="P90" s="35">
        <f t="shared" si="17"/>
        <v>0.88888888888888884</v>
      </c>
      <c r="Q90" s="35">
        <f t="shared" si="18"/>
        <v>4.2551198124172687E-4</v>
      </c>
      <c r="R90" s="35">
        <f t="shared" si="14"/>
        <v>5.434351912283834E-6</v>
      </c>
      <c r="S90" s="35">
        <v>82</v>
      </c>
      <c r="T90" s="35"/>
      <c r="U90" s="35"/>
      <c r="V90" s="35"/>
      <c r="W90" s="35"/>
    </row>
    <row r="91" spans="1:23" x14ac:dyDescent="0.3">
      <c r="A91" s="35">
        <v>87</v>
      </c>
      <c r="B91" s="35">
        <f t="shared" si="11"/>
        <v>32</v>
      </c>
      <c r="C91" s="35">
        <f t="shared" si="19"/>
        <v>36</v>
      </c>
      <c r="D91" s="35">
        <f t="shared" si="15"/>
        <v>0.88888888888888884</v>
      </c>
      <c r="E91" s="35">
        <f t="shared" si="16"/>
        <v>7.091866354028782E-5</v>
      </c>
      <c r="F91" s="35">
        <f t="shared" si="12"/>
        <v>4.1716861739933121E-6</v>
      </c>
      <c r="G91" s="35">
        <v>85</v>
      </c>
      <c r="M91" s="35">
        <v>87</v>
      </c>
      <c r="N91" s="35">
        <f t="shared" si="13"/>
        <v>64</v>
      </c>
      <c r="O91" s="35">
        <f t="shared" si="20"/>
        <v>72</v>
      </c>
      <c r="P91" s="35">
        <f t="shared" si="17"/>
        <v>0.88888888888888884</v>
      </c>
      <c r="Q91" s="35">
        <f t="shared" si="18"/>
        <v>3.782328722148683E-4</v>
      </c>
      <c r="R91" s="35">
        <f t="shared" si="14"/>
        <v>4.8305350331411861E-6</v>
      </c>
      <c r="S91" s="35">
        <v>83</v>
      </c>
      <c r="T91" s="35"/>
      <c r="U91" s="35"/>
      <c r="V91" s="35"/>
      <c r="W91" s="35"/>
    </row>
    <row r="92" spans="1:23" x14ac:dyDescent="0.3">
      <c r="A92" s="35">
        <v>88</v>
      </c>
      <c r="B92" s="35">
        <f t="shared" si="11"/>
        <v>32</v>
      </c>
      <c r="C92" s="35">
        <f t="shared" si="19"/>
        <v>36</v>
      </c>
      <c r="D92" s="35">
        <f t="shared" si="15"/>
        <v>0.88888888888888884</v>
      </c>
      <c r="E92" s="35">
        <f t="shared" si="16"/>
        <v>6.3038812035811397E-5</v>
      </c>
      <c r="F92" s="35">
        <f t="shared" si="12"/>
        <v>3.7081654879940552E-6</v>
      </c>
      <c r="G92" s="35">
        <v>86</v>
      </c>
      <c r="M92" s="35">
        <v>88</v>
      </c>
      <c r="N92" s="35">
        <f t="shared" si="13"/>
        <v>64</v>
      </c>
      <c r="O92" s="35">
        <f t="shared" si="20"/>
        <v>72</v>
      </c>
      <c r="P92" s="35">
        <f t="shared" si="17"/>
        <v>0.88888888888888884</v>
      </c>
      <c r="Q92" s="35">
        <f t="shared" si="18"/>
        <v>3.3620699752432738E-4</v>
      </c>
      <c r="R92" s="35">
        <f t="shared" si="14"/>
        <v>4.2938089183477204E-6</v>
      </c>
      <c r="S92" s="35">
        <v>84</v>
      </c>
      <c r="T92" s="35"/>
      <c r="U92" s="35"/>
      <c r="V92" s="35"/>
      <c r="W92" s="35"/>
    </row>
    <row r="93" spans="1:23" x14ac:dyDescent="0.3">
      <c r="A93" s="35">
        <v>89</v>
      </c>
      <c r="B93" s="35">
        <f t="shared" si="11"/>
        <v>32</v>
      </c>
      <c r="C93" s="35">
        <f t="shared" si="19"/>
        <v>36</v>
      </c>
      <c r="D93" s="35">
        <f t="shared" si="15"/>
        <v>0.88888888888888884</v>
      </c>
      <c r="E93" s="35">
        <f t="shared" si="16"/>
        <v>5.6034499587387904E-5</v>
      </c>
      <c r="F93" s="35">
        <f t="shared" si="12"/>
        <v>3.2961471004391597E-6</v>
      </c>
      <c r="G93" s="35">
        <v>87</v>
      </c>
      <c r="M93" s="35">
        <v>89</v>
      </c>
      <c r="N93" s="35">
        <f t="shared" si="13"/>
        <v>64</v>
      </c>
      <c r="O93" s="35">
        <f t="shared" si="20"/>
        <v>72</v>
      </c>
      <c r="P93" s="35">
        <f t="shared" si="17"/>
        <v>0.88888888888888884</v>
      </c>
      <c r="Q93" s="35">
        <f t="shared" si="18"/>
        <v>2.9885066446606878E-4</v>
      </c>
      <c r="R93" s="35">
        <f t="shared" si="14"/>
        <v>3.8167190385313074E-6</v>
      </c>
      <c r="S93" s="35">
        <v>85</v>
      </c>
      <c r="T93" s="35"/>
      <c r="U93" s="35"/>
      <c r="V93" s="35"/>
      <c r="W93" s="35"/>
    </row>
    <row r="94" spans="1:23" x14ac:dyDescent="0.3">
      <c r="A94" s="35">
        <v>90</v>
      </c>
      <c r="B94" s="35">
        <f t="shared" si="11"/>
        <v>32</v>
      </c>
      <c r="C94" s="35">
        <f t="shared" si="19"/>
        <v>36</v>
      </c>
      <c r="D94" s="35">
        <f t="shared" si="15"/>
        <v>0.88888888888888884</v>
      </c>
      <c r="E94" s="35">
        <f t="shared" si="16"/>
        <v>4.9808444077678135E-5</v>
      </c>
      <c r="F94" s="35">
        <f t="shared" si="12"/>
        <v>2.9299085337236974E-6</v>
      </c>
      <c r="G94" s="35">
        <v>88</v>
      </c>
      <c r="M94" s="35">
        <v>90</v>
      </c>
      <c r="N94" s="35">
        <f t="shared" si="13"/>
        <v>64</v>
      </c>
      <c r="O94" s="35">
        <f t="shared" si="20"/>
        <v>72</v>
      </c>
      <c r="P94" s="35">
        <f t="shared" si="17"/>
        <v>0.88888888888888884</v>
      </c>
      <c r="Q94" s="35">
        <f t="shared" si="18"/>
        <v>2.6564503508095004E-4</v>
      </c>
      <c r="R94" s="35">
        <f t="shared" si="14"/>
        <v>3.3926391453611621E-6</v>
      </c>
      <c r="S94" s="35">
        <v>86</v>
      </c>
      <c r="T94" s="35"/>
      <c r="U94" s="35"/>
      <c r="V94" s="35"/>
      <c r="W94" s="35"/>
    </row>
    <row r="95" spans="1:23" x14ac:dyDescent="0.3">
      <c r="A95" s="35">
        <v>91</v>
      </c>
      <c r="B95" s="35">
        <f t="shared" si="11"/>
        <v>32</v>
      </c>
      <c r="C95" s="35">
        <f t="shared" si="19"/>
        <v>36</v>
      </c>
      <c r="D95" s="35">
        <f t="shared" si="15"/>
        <v>0.88888888888888884</v>
      </c>
      <c r="E95" s="35">
        <f t="shared" si="16"/>
        <v>4.4274172513491675E-5</v>
      </c>
      <c r="F95" s="35">
        <f t="shared" si="12"/>
        <v>2.604363141087731E-6</v>
      </c>
      <c r="G95" s="35">
        <v>89</v>
      </c>
      <c r="M95" s="35">
        <v>91</v>
      </c>
      <c r="N95" s="35">
        <f t="shared" si="13"/>
        <v>64</v>
      </c>
      <c r="O95" s="35">
        <f t="shared" si="20"/>
        <v>72</v>
      </c>
      <c r="P95" s="35">
        <f t="shared" si="17"/>
        <v>0.88888888888888884</v>
      </c>
      <c r="Q95" s="35">
        <f t="shared" si="18"/>
        <v>2.3612892007195558E-4</v>
      </c>
      <c r="R95" s="35">
        <f t="shared" si="14"/>
        <v>3.015679240321033E-6</v>
      </c>
      <c r="S95" s="35">
        <v>87</v>
      </c>
      <c r="T95" s="35"/>
      <c r="U95" s="35"/>
      <c r="V95" s="35"/>
      <c r="W95" s="35"/>
    </row>
    <row r="96" spans="1:23" x14ac:dyDescent="0.3">
      <c r="A96" s="35">
        <v>92</v>
      </c>
      <c r="B96" s="35">
        <f t="shared" si="11"/>
        <v>32</v>
      </c>
      <c r="C96" s="35">
        <f t="shared" si="19"/>
        <v>36</v>
      </c>
      <c r="D96" s="35">
        <f t="shared" si="15"/>
        <v>0.88888888888888884</v>
      </c>
      <c r="E96" s="35">
        <f t="shared" si="16"/>
        <v>3.9354820011992597E-5</v>
      </c>
      <c r="F96" s="35">
        <f t="shared" si="12"/>
        <v>2.3149894587446495E-6</v>
      </c>
      <c r="G96" s="35">
        <v>90</v>
      </c>
      <c r="M96" s="35">
        <v>92</v>
      </c>
      <c r="N96" s="35">
        <f t="shared" si="13"/>
        <v>64</v>
      </c>
      <c r="O96" s="35">
        <f t="shared" si="20"/>
        <v>72</v>
      </c>
      <c r="P96" s="35">
        <f t="shared" si="17"/>
        <v>0.88888888888888884</v>
      </c>
      <c r="Q96" s="35">
        <f t="shared" si="18"/>
        <v>2.0989237339729384E-4</v>
      </c>
      <c r="R96" s="35">
        <f t="shared" si="14"/>
        <v>2.6806037691742514E-6</v>
      </c>
      <c r="S96" s="35">
        <v>88</v>
      </c>
      <c r="T96" s="35"/>
      <c r="U96" s="35"/>
      <c r="V96" s="35"/>
      <c r="W96" s="35"/>
    </row>
    <row r="97" spans="1:23" x14ac:dyDescent="0.3">
      <c r="A97" s="35">
        <v>93</v>
      </c>
      <c r="B97" s="35">
        <f t="shared" si="11"/>
        <v>32</v>
      </c>
      <c r="C97" s="35">
        <f t="shared" si="19"/>
        <v>36</v>
      </c>
      <c r="D97" s="35">
        <f t="shared" si="15"/>
        <v>0.88888888888888884</v>
      </c>
      <c r="E97" s="35">
        <f t="shared" si="16"/>
        <v>3.4982062232882304E-5</v>
      </c>
      <c r="F97" s="35">
        <f t="shared" si="12"/>
        <v>2.0577684077730216E-6</v>
      </c>
      <c r="G97" s="35">
        <v>91</v>
      </c>
      <c r="M97" s="35">
        <v>93</v>
      </c>
      <c r="N97" s="35">
        <f t="shared" si="13"/>
        <v>64</v>
      </c>
      <c r="O97" s="35">
        <f t="shared" si="20"/>
        <v>72</v>
      </c>
      <c r="P97" s="35">
        <f t="shared" si="17"/>
        <v>0.88888888888888884</v>
      </c>
      <c r="Q97" s="35">
        <f t="shared" si="18"/>
        <v>1.8657099857537229E-4</v>
      </c>
      <c r="R97" s="35">
        <f t="shared" si="14"/>
        <v>2.3827589059326677E-6</v>
      </c>
      <c r="S97" s="35">
        <v>89</v>
      </c>
      <c r="T97" s="35"/>
      <c r="U97" s="35"/>
      <c r="V97" s="35"/>
      <c r="W97" s="35"/>
    </row>
    <row r="98" spans="1:23" x14ac:dyDescent="0.3">
      <c r="A98" s="35">
        <v>94</v>
      </c>
      <c r="B98" s="35">
        <f t="shared" si="11"/>
        <v>32</v>
      </c>
      <c r="C98" s="35">
        <f t="shared" si="19"/>
        <v>36</v>
      </c>
      <c r="D98" s="35">
        <f t="shared" si="15"/>
        <v>0.88888888888888884</v>
      </c>
      <c r="E98" s="35">
        <f t="shared" si="16"/>
        <v>3.1095166429228715E-5</v>
      </c>
      <c r="F98" s="35">
        <f t="shared" si="12"/>
        <v>1.8291274735760193E-6</v>
      </c>
      <c r="G98" s="35">
        <v>92</v>
      </c>
      <c r="M98" s="35">
        <v>94</v>
      </c>
      <c r="N98" s="35">
        <f t="shared" si="13"/>
        <v>64</v>
      </c>
      <c r="O98" s="35">
        <f t="shared" si="20"/>
        <v>72</v>
      </c>
      <c r="P98" s="35">
        <f t="shared" si="17"/>
        <v>0.88888888888888884</v>
      </c>
      <c r="Q98" s="35">
        <f t="shared" si="18"/>
        <v>1.6584088762255315E-4</v>
      </c>
      <c r="R98" s="35">
        <f t="shared" si="14"/>
        <v>2.1180079163845934E-6</v>
      </c>
      <c r="S98" s="35">
        <v>90</v>
      </c>
      <c r="T98" s="35"/>
      <c r="U98" s="35"/>
      <c r="V98" s="35"/>
      <c r="W98" s="35"/>
    </row>
    <row r="99" spans="1:23" x14ac:dyDescent="0.3">
      <c r="A99" s="35">
        <v>95</v>
      </c>
      <c r="B99" s="35">
        <f t="shared" si="11"/>
        <v>32</v>
      </c>
      <c r="C99" s="35">
        <f t="shared" si="19"/>
        <v>36</v>
      </c>
      <c r="D99" s="35">
        <f t="shared" si="15"/>
        <v>0.88888888888888884</v>
      </c>
      <c r="E99" s="35">
        <f t="shared" si="16"/>
        <v>2.7640147937092189E-5</v>
      </c>
      <c r="F99" s="35">
        <f t="shared" si="12"/>
        <v>1.6258910876231282E-6</v>
      </c>
      <c r="G99" s="35">
        <v>93</v>
      </c>
      <c r="M99" s="35">
        <v>95</v>
      </c>
      <c r="N99" s="35">
        <f t="shared" si="13"/>
        <v>64</v>
      </c>
      <c r="O99" s="35">
        <f t="shared" si="20"/>
        <v>72</v>
      </c>
      <c r="P99" s="35">
        <f t="shared" si="17"/>
        <v>0.88888888888888884</v>
      </c>
      <c r="Q99" s="35">
        <f t="shared" si="18"/>
        <v>1.4741412233115834E-4</v>
      </c>
      <c r="R99" s="35">
        <f t="shared" si="14"/>
        <v>1.8826737034529718E-6</v>
      </c>
      <c r="S99" s="35">
        <v>91</v>
      </c>
      <c r="T99" s="35"/>
      <c r="U99" s="35"/>
      <c r="V99" s="35"/>
      <c r="W99" s="35"/>
    </row>
    <row r="100" spans="1:23" x14ac:dyDescent="0.3">
      <c r="A100" s="35">
        <v>96</v>
      </c>
      <c r="B100" s="35">
        <f t="shared" si="11"/>
        <v>32</v>
      </c>
      <c r="C100" s="35">
        <f t="shared" si="19"/>
        <v>36</v>
      </c>
      <c r="D100" s="35">
        <f t="shared" si="15"/>
        <v>0.88888888888888884</v>
      </c>
      <c r="E100" s="35">
        <f t="shared" si="16"/>
        <v>2.4569020388526389E-5</v>
      </c>
      <c r="F100" s="35">
        <f t="shared" si="12"/>
        <v>1.4452365223316694E-6</v>
      </c>
      <c r="G100" s="35">
        <v>94</v>
      </c>
      <c r="M100" s="35">
        <v>96</v>
      </c>
      <c r="N100" s="35">
        <f t="shared" si="13"/>
        <v>64</v>
      </c>
      <c r="O100" s="35">
        <f t="shared" si="20"/>
        <v>72</v>
      </c>
      <c r="P100" s="35">
        <f t="shared" si="17"/>
        <v>0.88888888888888884</v>
      </c>
      <c r="Q100" s="35">
        <f t="shared" si="18"/>
        <v>1.3103477540547407E-4</v>
      </c>
      <c r="R100" s="35">
        <f t="shared" si="14"/>
        <v>1.6734877364026415E-6</v>
      </c>
      <c r="S100" s="35">
        <v>92</v>
      </c>
      <c r="T100" s="35"/>
      <c r="U100" s="35"/>
      <c r="V100" s="35"/>
      <c r="W100" s="35"/>
    </row>
    <row r="101" spans="1:23" x14ac:dyDescent="0.3">
      <c r="A101" s="35">
        <v>97</v>
      </c>
      <c r="B101" s="35">
        <f t="shared" si="11"/>
        <v>32</v>
      </c>
      <c r="C101" s="35">
        <f t="shared" si="19"/>
        <v>36</v>
      </c>
      <c r="D101" s="35">
        <f t="shared" si="15"/>
        <v>0.88888888888888884</v>
      </c>
      <c r="E101" s="35">
        <f t="shared" si="16"/>
        <v>2.1839129234245679E-5</v>
      </c>
      <c r="F101" s="35">
        <f t="shared" si="12"/>
        <v>1.2846546865170394E-6</v>
      </c>
      <c r="G101" s="35">
        <v>95</v>
      </c>
      <c r="M101" s="35">
        <v>97</v>
      </c>
      <c r="N101" s="35">
        <f t="shared" si="13"/>
        <v>64</v>
      </c>
      <c r="O101" s="35">
        <f t="shared" si="20"/>
        <v>72</v>
      </c>
      <c r="P101" s="35">
        <f t="shared" si="17"/>
        <v>0.88888888888888884</v>
      </c>
      <c r="Q101" s="35">
        <f t="shared" si="18"/>
        <v>1.1647535591597695E-4</v>
      </c>
      <c r="R101" s="35">
        <f t="shared" si="14"/>
        <v>1.4875446545801258E-6</v>
      </c>
      <c r="S101" s="35">
        <v>93</v>
      </c>
      <c r="T101" s="35"/>
      <c r="U101" s="35"/>
      <c r="V101" s="35"/>
      <c r="W101" s="35"/>
    </row>
    <row r="102" spans="1:23" x14ac:dyDescent="0.3">
      <c r="A102" s="35">
        <v>98</v>
      </c>
      <c r="B102" s="35">
        <f t="shared" si="11"/>
        <v>32</v>
      </c>
      <c r="C102" s="35">
        <f t="shared" si="19"/>
        <v>36</v>
      </c>
      <c r="D102" s="35">
        <f t="shared" si="15"/>
        <v>0.88888888888888884</v>
      </c>
      <c r="E102" s="35">
        <f t="shared" si="16"/>
        <v>1.9412559319329492E-5</v>
      </c>
      <c r="F102" s="35">
        <f t="shared" si="12"/>
        <v>1.141915276904035E-6</v>
      </c>
      <c r="G102" s="35">
        <v>96</v>
      </c>
      <c r="M102" s="35">
        <v>98</v>
      </c>
      <c r="N102" s="35">
        <f t="shared" si="13"/>
        <v>64</v>
      </c>
      <c r="O102" s="35">
        <f t="shared" si="20"/>
        <v>72</v>
      </c>
      <c r="P102" s="35">
        <f t="shared" si="17"/>
        <v>0.88888888888888884</v>
      </c>
      <c r="Q102" s="35">
        <f t="shared" si="18"/>
        <v>1.0353364970309062E-4</v>
      </c>
      <c r="R102" s="35">
        <f t="shared" si="14"/>
        <v>1.3222619151823338E-6</v>
      </c>
      <c r="S102" s="35">
        <v>94</v>
      </c>
      <c r="T102" s="35"/>
      <c r="U102" s="35"/>
      <c r="V102" s="35"/>
      <c r="W102" s="35"/>
    </row>
    <row r="103" spans="1:23" x14ac:dyDescent="0.3">
      <c r="A103" s="35">
        <v>99</v>
      </c>
      <c r="B103" s="35">
        <f t="shared" si="11"/>
        <v>32</v>
      </c>
      <c r="C103" s="35">
        <f t="shared" si="19"/>
        <v>36</v>
      </c>
      <c r="D103" s="35">
        <f t="shared" si="15"/>
        <v>0.88888888888888884</v>
      </c>
      <c r="E103" s="35">
        <f t="shared" si="16"/>
        <v>1.7255608283848435E-5</v>
      </c>
      <c r="F103" s="35">
        <f t="shared" si="12"/>
        <v>1.0150358016924755E-6</v>
      </c>
      <c r="G103" s="35">
        <v>97</v>
      </c>
      <c r="M103" s="35">
        <v>99</v>
      </c>
      <c r="N103" s="35">
        <f t="shared" si="13"/>
        <v>64</v>
      </c>
      <c r="O103" s="35">
        <f t="shared" si="20"/>
        <v>72</v>
      </c>
      <c r="P103" s="35">
        <f t="shared" si="17"/>
        <v>0.88888888888888884</v>
      </c>
      <c r="Q103" s="35">
        <f t="shared" si="18"/>
        <v>9.2029910847191653E-5</v>
      </c>
      <c r="R103" s="35">
        <f t="shared" si="14"/>
        <v>1.1753439246065191E-6</v>
      </c>
      <c r="S103" s="35">
        <v>95</v>
      </c>
      <c r="T103" s="35"/>
      <c r="U103" s="35"/>
      <c r="V103" s="35"/>
      <c r="W103" s="35"/>
    </row>
    <row r="104" spans="1:23" x14ac:dyDescent="0.3">
      <c r="A104" s="35">
        <v>100</v>
      </c>
      <c r="B104" s="35">
        <f t="shared" si="11"/>
        <v>32</v>
      </c>
      <c r="C104" s="35">
        <f t="shared" si="19"/>
        <v>36</v>
      </c>
      <c r="D104" s="35">
        <f t="shared" si="15"/>
        <v>0.88888888888888884</v>
      </c>
      <c r="E104" s="35">
        <f t="shared" si="16"/>
        <v>1.5338318474531941E-5</v>
      </c>
      <c r="F104" s="35">
        <f t="shared" si="12"/>
        <v>9.0225404594886693E-7</v>
      </c>
      <c r="G104" s="35">
        <v>98</v>
      </c>
      <c r="M104" s="35">
        <v>100</v>
      </c>
      <c r="N104" s="35">
        <f t="shared" si="13"/>
        <v>64</v>
      </c>
      <c r="O104" s="35">
        <f t="shared" si="20"/>
        <v>72</v>
      </c>
      <c r="P104" s="35">
        <f t="shared" si="17"/>
        <v>0.88888888888888884</v>
      </c>
      <c r="Q104" s="35">
        <f t="shared" si="18"/>
        <v>8.1804365197503685E-5</v>
      </c>
      <c r="R104" s="35">
        <f t="shared" si="14"/>
        <v>1.0447501552057946E-6</v>
      </c>
      <c r="S104" s="35">
        <v>96</v>
      </c>
      <c r="T104" s="35"/>
      <c r="U104" s="35"/>
      <c r="V104" s="35"/>
      <c r="W104" s="35"/>
    </row>
    <row r="105" spans="1:23" x14ac:dyDescent="0.3">
      <c r="A105" s="35">
        <v>101</v>
      </c>
      <c r="B105" s="35">
        <f t="shared" si="11"/>
        <v>32</v>
      </c>
      <c r="C105" s="35">
        <f t="shared" si="19"/>
        <v>36</v>
      </c>
      <c r="D105" s="35">
        <f t="shared" si="15"/>
        <v>0.88888888888888884</v>
      </c>
      <c r="E105" s="35">
        <f t="shared" si="16"/>
        <v>1.3634060866250613E-5</v>
      </c>
      <c r="F105" s="35">
        <f t="shared" si="12"/>
        <v>8.0200359639899278E-7</v>
      </c>
      <c r="G105" s="35">
        <v>99</v>
      </c>
      <c r="M105" s="35">
        <v>101</v>
      </c>
      <c r="N105" s="35">
        <f t="shared" si="13"/>
        <v>64</v>
      </c>
      <c r="O105" s="35">
        <f t="shared" si="20"/>
        <v>72</v>
      </c>
      <c r="P105" s="35">
        <f t="shared" si="17"/>
        <v>0.88888888888888884</v>
      </c>
      <c r="Q105" s="35">
        <f t="shared" si="18"/>
        <v>7.2714991286669932E-5</v>
      </c>
      <c r="R105" s="35">
        <f t="shared" si="14"/>
        <v>9.2866680462737281E-7</v>
      </c>
      <c r="S105" s="35">
        <v>97</v>
      </c>
      <c r="T105" s="35"/>
      <c r="U105" s="35"/>
      <c r="V105" s="35"/>
      <c r="W105" s="35"/>
    </row>
    <row r="106" spans="1:23" x14ac:dyDescent="0.3">
      <c r="A106" s="35">
        <v>102</v>
      </c>
      <c r="B106" s="35">
        <f t="shared" si="11"/>
        <v>32</v>
      </c>
      <c r="C106" s="35">
        <f t="shared" si="19"/>
        <v>36</v>
      </c>
      <c r="D106" s="35">
        <f t="shared" si="15"/>
        <v>0.88888888888888884</v>
      </c>
      <c r="E106" s="35">
        <f t="shared" si="16"/>
        <v>1.2119165214444988E-5</v>
      </c>
      <c r="F106" s="35">
        <f t="shared" si="12"/>
        <v>7.1289208568799348E-7</v>
      </c>
      <c r="G106" s="35">
        <v>100</v>
      </c>
      <c r="M106" s="35">
        <v>102</v>
      </c>
      <c r="N106" s="35">
        <f t="shared" si="13"/>
        <v>64</v>
      </c>
      <c r="O106" s="35">
        <f t="shared" si="20"/>
        <v>72</v>
      </c>
      <c r="P106" s="35">
        <f t="shared" si="17"/>
        <v>0.88888888888888884</v>
      </c>
      <c r="Q106" s="35">
        <f t="shared" si="18"/>
        <v>6.463554781037327E-5</v>
      </c>
      <c r="R106" s="35">
        <f t="shared" si="14"/>
        <v>8.254816041132203E-7</v>
      </c>
      <c r="S106" s="35">
        <v>98</v>
      </c>
      <c r="T106" s="35"/>
      <c r="U106" s="35"/>
      <c r="V106" s="35"/>
      <c r="W106" s="35"/>
    </row>
    <row r="107" spans="1:23" x14ac:dyDescent="0.3">
      <c r="A107" s="35">
        <v>103</v>
      </c>
      <c r="B107" s="35">
        <f t="shared" si="11"/>
        <v>32</v>
      </c>
      <c r="C107" s="35">
        <f t="shared" si="19"/>
        <v>36</v>
      </c>
      <c r="D107" s="35">
        <f t="shared" si="15"/>
        <v>0.88888888888888884</v>
      </c>
      <c r="E107" s="35">
        <f t="shared" si="16"/>
        <v>1.0772591301728878E-5</v>
      </c>
      <c r="F107" s="35">
        <f t="shared" si="12"/>
        <v>6.3368185394488314E-7</v>
      </c>
      <c r="G107" s="35">
        <v>101</v>
      </c>
      <c r="M107" s="35">
        <v>103</v>
      </c>
      <c r="N107" s="35">
        <f t="shared" si="13"/>
        <v>64</v>
      </c>
      <c r="O107" s="35">
        <f t="shared" si="20"/>
        <v>72</v>
      </c>
      <c r="P107" s="35">
        <f t="shared" si="17"/>
        <v>0.88888888888888884</v>
      </c>
      <c r="Q107" s="35">
        <f t="shared" si="18"/>
        <v>5.7453820275887349E-5</v>
      </c>
      <c r="R107" s="35">
        <f t="shared" si="14"/>
        <v>7.3376142587841796E-7</v>
      </c>
      <c r="S107" s="35">
        <v>99</v>
      </c>
      <c r="T107" s="35"/>
      <c r="U107" s="35"/>
      <c r="V107" s="35"/>
      <c r="W107" s="35"/>
    </row>
    <row r="108" spans="1:23" x14ac:dyDescent="0.3">
      <c r="A108" s="35">
        <v>104</v>
      </c>
      <c r="B108" s="35">
        <f t="shared" si="11"/>
        <v>32</v>
      </c>
      <c r="C108" s="35">
        <f t="shared" si="19"/>
        <v>36</v>
      </c>
      <c r="D108" s="35">
        <f t="shared" si="15"/>
        <v>0.88888888888888884</v>
      </c>
      <c r="E108" s="35">
        <f t="shared" si="16"/>
        <v>9.5756367126478909E-6</v>
      </c>
      <c r="F108" s="35">
        <f t="shared" si="12"/>
        <v>5.6327275906211826E-7</v>
      </c>
      <c r="G108" s="35">
        <v>102</v>
      </c>
      <c r="M108" s="35">
        <v>104</v>
      </c>
      <c r="N108" s="35">
        <f t="shared" si="13"/>
        <v>64</v>
      </c>
      <c r="O108" s="35">
        <f t="shared" si="20"/>
        <v>72</v>
      </c>
      <c r="P108" s="35">
        <f t="shared" si="17"/>
        <v>0.88888888888888884</v>
      </c>
      <c r="Q108" s="35">
        <f t="shared" si="18"/>
        <v>5.107006246745542E-5</v>
      </c>
      <c r="R108" s="35">
        <f t="shared" si="14"/>
        <v>6.5223237855859378E-7</v>
      </c>
      <c r="S108" s="35">
        <v>100</v>
      </c>
      <c r="T108" s="35"/>
      <c r="U108" s="35"/>
      <c r="V108" s="35"/>
      <c r="W108" s="35"/>
    </row>
    <row r="109" spans="1:23" x14ac:dyDescent="0.3">
      <c r="A109" s="35">
        <v>105</v>
      </c>
      <c r="B109" s="35">
        <f t="shared" si="11"/>
        <v>32</v>
      </c>
      <c r="C109" s="35">
        <f t="shared" si="19"/>
        <v>36</v>
      </c>
      <c r="D109" s="35">
        <f t="shared" si="15"/>
        <v>0.88888888888888884</v>
      </c>
      <c r="E109" s="35">
        <f t="shared" si="16"/>
        <v>8.5116770779092356E-6</v>
      </c>
      <c r="F109" s="35">
        <f t="shared" si="12"/>
        <v>5.0068689694410508E-7</v>
      </c>
      <c r="G109" s="35">
        <v>103</v>
      </c>
      <c r="M109" s="35">
        <v>105</v>
      </c>
      <c r="N109" s="35">
        <f t="shared" si="13"/>
        <v>64</v>
      </c>
      <c r="O109" s="35">
        <f t="shared" si="20"/>
        <v>72</v>
      </c>
      <c r="P109" s="35">
        <f t="shared" si="17"/>
        <v>0.88888888888888884</v>
      </c>
      <c r="Q109" s="35">
        <f t="shared" si="18"/>
        <v>4.5395611082182592E-5</v>
      </c>
      <c r="R109" s="35">
        <f t="shared" si="14"/>
        <v>5.7976211427430552E-7</v>
      </c>
      <c r="S109" s="35">
        <v>101</v>
      </c>
      <c r="T109" s="35"/>
      <c r="U109" s="35"/>
      <c r="V109" s="35"/>
      <c r="W109" s="35"/>
    </row>
    <row r="110" spans="1:23" x14ac:dyDescent="0.3">
      <c r="A110" s="35">
        <v>106</v>
      </c>
      <c r="B110" s="35">
        <f t="shared" si="11"/>
        <v>32</v>
      </c>
      <c r="C110" s="35">
        <f t="shared" si="19"/>
        <v>36</v>
      </c>
      <c r="D110" s="35">
        <f t="shared" si="15"/>
        <v>0.88888888888888884</v>
      </c>
      <c r="E110" s="35">
        <f t="shared" si="16"/>
        <v>7.5659351803637642E-6</v>
      </c>
      <c r="F110" s="35">
        <f t="shared" si="12"/>
        <v>4.4505501950587113E-7</v>
      </c>
      <c r="G110" s="35">
        <v>104</v>
      </c>
      <c r="M110" s="35">
        <v>106</v>
      </c>
      <c r="N110" s="35">
        <f t="shared" si="13"/>
        <v>64</v>
      </c>
      <c r="O110" s="35">
        <f t="shared" si="20"/>
        <v>72</v>
      </c>
      <c r="P110" s="35">
        <f t="shared" si="17"/>
        <v>0.88888888888888884</v>
      </c>
      <c r="Q110" s="35">
        <f t="shared" si="18"/>
        <v>4.0351654295273411E-5</v>
      </c>
      <c r="R110" s="35">
        <f t="shared" si="14"/>
        <v>5.1534410157716037E-7</v>
      </c>
      <c r="S110" s="35">
        <v>102</v>
      </c>
      <c r="T110" s="35"/>
      <c r="U110" s="35"/>
      <c r="V110" s="35"/>
      <c r="W110" s="35"/>
    </row>
    <row r="111" spans="1:23" x14ac:dyDescent="0.3">
      <c r="A111" s="35">
        <v>107</v>
      </c>
      <c r="B111" s="35">
        <f t="shared" si="11"/>
        <v>32</v>
      </c>
      <c r="C111" s="35">
        <f t="shared" si="19"/>
        <v>36</v>
      </c>
      <c r="D111" s="35">
        <f t="shared" si="15"/>
        <v>0.88888888888888884</v>
      </c>
      <c r="E111" s="35">
        <f t="shared" si="16"/>
        <v>6.7252757158789008E-6</v>
      </c>
      <c r="F111" s="35">
        <f t="shared" si="12"/>
        <v>3.9560446178299652E-7</v>
      </c>
      <c r="G111" s="35">
        <v>105</v>
      </c>
      <c r="M111" s="35">
        <v>107</v>
      </c>
      <c r="N111" s="35">
        <f t="shared" si="13"/>
        <v>64</v>
      </c>
      <c r="O111" s="35">
        <f t="shared" si="20"/>
        <v>72</v>
      </c>
      <c r="P111" s="35">
        <f t="shared" si="17"/>
        <v>0.88888888888888884</v>
      </c>
      <c r="Q111" s="35">
        <f t="shared" si="18"/>
        <v>3.586813715135414E-5</v>
      </c>
      <c r="R111" s="35">
        <f t="shared" si="14"/>
        <v>4.5808364584636477E-7</v>
      </c>
      <c r="S111" s="35">
        <v>103</v>
      </c>
      <c r="T111" s="35"/>
      <c r="U111" s="35"/>
      <c r="V111" s="35"/>
      <c r="W111" s="35"/>
    </row>
    <row r="112" spans="1:23" x14ac:dyDescent="0.3">
      <c r="A112" s="35">
        <v>108</v>
      </c>
      <c r="B112" s="35">
        <f t="shared" si="11"/>
        <v>32</v>
      </c>
      <c r="C112" s="35">
        <f t="shared" si="19"/>
        <v>36</v>
      </c>
      <c r="D112" s="35">
        <f t="shared" si="15"/>
        <v>0.88888888888888884</v>
      </c>
      <c r="E112" s="35">
        <f t="shared" si="16"/>
        <v>5.9780228585590222E-6</v>
      </c>
      <c r="F112" s="35">
        <f t="shared" si="12"/>
        <v>3.5164841047377465E-7</v>
      </c>
      <c r="G112" s="35">
        <v>106</v>
      </c>
      <c r="M112" s="35">
        <v>108</v>
      </c>
      <c r="N112" s="35">
        <f t="shared" si="13"/>
        <v>64</v>
      </c>
      <c r="O112" s="35">
        <f t="shared" si="20"/>
        <v>72</v>
      </c>
      <c r="P112" s="35">
        <f t="shared" si="17"/>
        <v>0.88888888888888884</v>
      </c>
      <c r="Q112" s="35">
        <f t="shared" si="18"/>
        <v>3.1882788578981456E-5</v>
      </c>
      <c r="R112" s="35">
        <f t="shared" si="14"/>
        <v>4.0718546297454644E-7</v>
      </c>
      <c r="S112" s="35">
        <v>104</v>
      </c>
      <c r="T112" s="35"/>
      <c r="U112" s="35"/>
      <c r="V112" s="35"/>
      <c r="W112" s="35"/>
    </row>
    <row r="113" spans="1:23" x14ac:dyDescent="0.3">
      <c r="A113" s="35">
        <v>109</v>
      </c>
      <c r="B113" s="35">
        <f t="shared" si="11"/>
        <v>32</v>
      </c>
      <c r="C113" s="35">
        <f t="shared" si="19"/>
        <v>36</v>
      </c>
      <c r="D113" s="35">
        <f t="shared" si="15"/>
        <v>0.88888888888888884</v>
      </c>
      <c r="E113" s="35">
        <f t="shared" si="16"/>
        <v>5.3137980964969082E-6</v>
      </c>
      <c r="F113" s="35">
        <f t="shared" si="12"/>
        <v>3.1257636486557747E-7</v>
      </c>
      <c r="G113" s="35">
        <v>107</v>
      </c>
      <c r="M113" s="35">
        <v>109</v>
      </c>
      <c r="N113" s="35">
        <f t="shared" si="13"/>
        <v>64</v>
      </c>
      <c r="O113" s="35">
        <f t="shared" si="20"/>
        <v>72</v>
      </c>
      <c r="P113" s="35">
        <f t="shared" si="17"/>
        <v>0.88888888888888884</v>
      </c>
      <c r="Q113" s="35">
        <f t="shared" si="18"/>
        <v>2.8340256514650182E-5</v>
      </c>
      <c r="R113" s="35">
        <f t="shared" si="14"/>
        <v>3.6194263375515236E-7</v>
      </c>
      <c r="S113" s="35">
        <v>105</v>
      </c>
      <c r="T113" s="35"/>
      <c r="U113" s="35"/>
      <c r="V113" s="35"/>
      <c r="W113" s="35"/>
    </row>
    <row r="114" spans="1:23" x14ac:dyDescent="0.3">
      <c r="A114" s="35">
        <v>110</v>
      </c>
      <c r="B114" s="35">
        <f t="shared" si="11"/>
        <v>32</v>
      </c>
      <c r="C114" s="35">
        <f t="shared" si="19"/>
        <v>36</v>
      </c>
      <c r="D114" s="35">
        <f t="shared" si="15"/>
        <v>0.88888888888888884</v>
      </c>
      <c r="E114" s="35">
        <f t="shared" si="16"/>
        <v>4.7233760857750291E-6</v>
      </c>
      <c r="F114" s="35">
        <f t="shared" si="12"/>
        <v>2.7784565765829107E-7</v>
      </c>
      <c r="G114" s="35">
        <v>108</v>
      </c>
      <c r="M114" s="35">
        <v>110</v>
      </c>
      <c r="N114" s="35">
        <f t="shared" si="13"/>
        <v>64</v>
      </c>
      <c r="O114" s="35">
        <f t="shared" si="20"/>
        <v>72</v>
      </c>
      <c r="P114" s="35">
        <f t="shared" si="17"/>
        <v>0.88888888888888884</v>
      </c>
      <c r="Q114" s="35">
        <f t="shared" si="18"/>
        <v>2.5191339124133492E-5</v>
      </c>
      <c r="R114" s="35">
        <f t="shared" si="14"/>
        <v>3.2172678556013542E-7</v>
      </c>
      <c r="S114" s="35">
        <v>106</v>
      </c>
      <c r="T114" s="35"/>
      <c r="U114" s="35"/>
      <c r="V114" s="35"/>
      <c r="W114" s="35"/>
    </row>
    <row r="115" spans="1:23" x14ac:dyDescent="0.3">
      <c r="A115" s="35">
        <v>111</v>
      </c>
      <c r="B115" s="35">
        <f t="shared" si="11"/>
        <v>32</v>
      </c>
      <c r="C115" s="35">
        <f t="shared" si="19"/>
        <v>36</v>
      </c>
      <c r="D115" s="35">
        <f t="shared" si="15"/>
        <v>0.88888888888888884</v>
      </c>
      <c r="E115" s="35">
        <f t="shared" si="16"/>
        <v>4.1985565206889145E-6</v>
      </c>
      <c r="F115" s="35">
        <f t="shared" si="12"/>
        <v>2.4697391791848093E-7</v>
      </c>
      <c r="G115" s="35">
        <v>109</v>
      </c>
      <c r="M115" s="35">
        <v>111</v>
      </c>
      <c r="N115" s="35">
        <f t="shared" si="13"/>
        <v>64</v>
      </c>
      <c r="O115" s="35">
        <f t="shared" si="20"/>
        <v>72</v>
      </c>
      <c r="P115" s="35">
        <f t="shared" si="17"/>
        <v>0.88888888888888884</v>
      </c>
      <c r="Q115" s="35">
        <f t="shared" si="18"/>
        <v>2.2392301443674213E-5</v>
      </c>
      <c r="R115" s="35">
        <f t="shared" si="14"/>
        <v>2.8597936494234257E-7</v>
      </c>
      <c r="S115" s="35">
        <v>107</v>
      </c>
      <c r="T115" s="35"/>
      <c r="U115" s="35"/>
      <c r="V115" s="35"/>
      <c r="W115" s="35"/>
    </row>
    <row r="116" spans="1:23" x14ac:dyDescent="0.3">
      <c r="A116" s="35">
        <v>112</v>
      </c>
      <c r="B116" s="35">
        <f t="shared" si="11"/>
        <v>32</v>
      </c>
      <c r="C116" s="35">
        <f t="shared" si="19"/>
        <v>36</v>
      </c>
      <c r="D116" s="35">
        <f t="shared" si="15"/>
        <v>0.88888888888888884</v>
      </c>
      <c r="E116" s="35">
        <f t="shared" si="16"/>
        <v>3.7320502406123681E-6</v>
      </c>
      <c r="F116" s="35">
        <f t="shared" si="12"/>
        <v>2.1953237148309413E-7</v>
      </c>
      <c r="G116" s="35">
        <v>110</v>
      </c>
      <c r="M116" s="35">
        <v>112</v>
      </c>
      <c r="N116" s="35">
        <f t="shared" si="13"/>
        <v>64</v>
      </c>
      <c r="O116" s="35">
        <f t="shared" si="20"/>
        <v>72</v>
      </c>
      <c r="P116" s="35">
        <f t="shared" si="17"/>
        <v>0.88888888888888884</v>
      </c>
      <c r="Q116" s="35">
        <f t="shared" si="18"/>
        <v>1.9904267949932632E-5</v>
      </c>
      <c r="R116" s="35">
        <f t="shared" si="14"/>
        <v>2.5420387994874893E-7</v>
      </c>
      <c r="S116" s="35">
        <v>108</v>
      </c>
      <c r="T116" s="35"/>
      <c r="U116" s="35"/>
      <c r="V116" s="35"/>
      <c r="W116" s="35"/>
    </row>
    <row r="117" spans="1:23" x14ac:dyDescent="0.3">
      <c r="A117" s="35">
        <v>113</v>
      </c>
      <c r="B117" s="35">
        <f t="shared" si="11"/>
        <v>32</v>
      </c>
      <c r="C117" s="35">
        <f t="shared" si="19"/>
        <v>36</v>
      </c>
      <c r="D117" s="35">
        <f t="shared" si="15"/>
        <v>0.88888888888888884</v>
      </c>
      <c r="E117" s="35">
        <f t="shared" si="16"/>
        <v>3.317377991655438E-6</v>
      </c>
      <c r="F117" s="35">
        <f t="shared" si="12"/>
        <v>1.951398857627503E-7</v>
      </c>
      <c r="G117" s="35">
        <v>111</v>
      </c>
      <c r="M117" s="35">
        <v>113</v>
      </c>
      <c r="N117" s="35">
        <f t="shared" si="13"/>
        <v>64</v>
      </c>
      <c r="O117" s="35">
        <f t="shared" si="20"/>
        <v>72</v>
      </c>
      <c r="P117" s="35">
        <f t="shared" si="17"/>
        <v>0.88888888888888884</v>
      </c>
      <c r="Q117" s="35">
        <f t="shared" si="18"/>
        <v>1.7692682622162337E-5</v>
      </c>
      <c r="R117" s="35">
        <f t="shared" si="14"/>
        <v>2.2595900439888789E-7</v>
      </c>
      <c r="S117" s="35">
        <v>109</v>
      </c>
      <c r="T117" s="35"/>
      <c r="U117" s="35"/>
      <c r="V117" s="35"/>
      <c r="W117" s="35"/>
    </row>
    <row r="118" spans="1:23" x14ac:dyDescent="0.3">
      <c r="A118" s="35">
        <v>114</v>
      </c>
      <c r="B118" s="35">
        <f t="shared" si="11"/>
        <v>32</v>
      </c>
      <c r="C118" s="35">
        <f t="shared" si="19"/>
        <v>36</v>
      </c>
      <c r="D118" s="35">
        <f t="shared" si="15"/>
        <v>0.88888888888888884</v>
      </c>
      <c r="E118" s="35">
        <f t="shared" si="16"/>
        <v>2.948780437027056E-6</v>
      </c>
      <c r="F118" s="35">
        <f t="shared" si="12"/>
        <v>1.7345767623355584E-7</v>
      </c>
      <c r="G118" s="35">
        <v>112</v>
      </c>
      <c r="M118" s="35">
        <v>114</v>
      </c>
      <c r="N118" s="35">
        <f t="shared" si="13"/>
        <v>64</v>
      </c>
      <c r="O118" s="35">
        <f t="shared" si="20"/>
        <v>72</v>
      </c>
      <c r="P118" s="35">
        <f t="shared" si="17"/>
        <v>0.88888888888888884</v>
      </c>
      <c r="Q118" s="35">
        <f t="shared" si="18"/>
        <v>1.5726828997477633E-5</v>
      </c>
      <c r="R118" s="35">
        <f t="shared" si="14"/>
        <v>2.0085244835456703E-7</v>
      </c>
      <c r="S118" s="35">
        <v>110</v>
      </c>
      <c r="T118" s="35"/>
      <c r="U118" s="35"/>
      <c r="V118" s="35"/>
      <c r="W118" s="35"/>
    </row>
    <row r="119" spans="1:23" x14ac:dyDescent="0.3">
      <c r="A119" s="35">
        <v>115</v>
      </c>
      <c r="B119" s="35">
        <f t="shared" si="11"/>
        <v>32</v>
      </c>
      <c r="C119" s="35">
        <f t="shared" si="19"/>
        <v>36</v>
      </c>
      <c r="D119" s="35">
        <f t="shared" si="15"/>
        <v>0.88888888888888884</v>
      </c>
      <c r="E119" s="35">
        <f t="shared" si="16"/>
        <v>2.6211381662462718E-6</v>
      </c>
      <c r="F119" s="35">
        <f t="shared" si="12"/>
        <v>1.5418460109649406E-7</v>
      </c>
      <c r="G119" s="35">
        <v>113</v>
      </c>
      <c r="M119" s="35">
        <v>115</v>
      </c>
      <c r="N119" s="35">
        <f t="shared" si="13"/>
        <v>64</v>
      </c>
      <c r="O119" s="35">
        <f t="shared" si="20"/>
        <v>72</v>
      </c>
      <c r="P119" s="35">
        <f t="shared" si="17"/>
        <v>0.88888888888888884</v>
      </c>
      <c r="Q119" s="35">
        <f t="shared" si="18"/>
        <v>1.3979403553313451E-5</v>
      </c>
      <c r="R119" s="35">
        <f t="shared" si="14"/>
        <v>1.7853550964850401E-7</v>
      </c>
      <c r="S119" s="35">
        <v>111</v>
      </c>
      <c r="T119" s="35"/>
      <c r="U119" s="35"/>
      <c r="V119" s="35"/>
      <c r="W119" s="35"/>
    </row>
    <row r="120" spans="1:23" x14ac:dyDescent="0.3">
      <c r="A120" s="35">
        <v>116</v>
      </c>
      <c r="B120" s="35">
        <f t="shared" si="11"/>
        <v>32</v>
      </c>
      <c r="C120" s="35">
        <f t="shared" si="19"/>
        <v>36</v>
      </c>
      <c r="D120" s="35">
        <f t="shared" si="15"/>
        <v>0.88888888888888884</v>
      </c>
      <c r="E120" s="35">
        <f t="shared" si="16"/>
        <v>2.329900592218908E-6</v>
      </c>
      <c r="F120" s="35">
        <f t="shared" si="12"/>
        <v>1.3705297875243914E-7</v>
      </c>
      <c r="G120" s="35">
        <v>114</v>
      </c>
      <c r="M120" s="35">
        <v>116</v>
      </c>
      <c r="N120" s="35">
        <f t="shared" si="13"/>
        <v>64</v>
      </c>
      <c r="O120" s="35">
        <f t="shared" si="20"/>
        <v>72</v>
      </c>
      <c r="P120" s="35">
        <f t="shared" si="17"/>
        <v>0.88888888888888884</v>
      </c>
      <c r="Q120" s="35">
        <f t="shared" si="18"/>
        <v>1.2426136491834178E-5</v>
      </c>
      <c r="R120" s="35">
        <f t="shared" si="14"/>
        <v>1.5869823079867022E-7</v>
      </c>
      <c r="S120" s="35">
        <v>112</v>
      </c>
      <c r="T120" s="35"/>
      <c r="U120" s="35"/>
      <c r="V120" s="35"/>
      <c r="W120" s="35"/>
    </row>
    <row r="121" spans="1:23" x14ac:dyDescent="0.3">
      <c r="A121" s="35">
        <v>117</v>
      </c>
      <c r="B121" s="35">
        <f t="shared" si="11"/>
        <v>32</v>
      </c>
      <c r="C121" s="35">
        <f t="shared" si="19"/>
        <v>36</v>
      </c>
      <c r="D121" s="35">
        <f t="shared" si="15"/>
        <v>0.88888888888888884</v>
      </c>
      <c r="E121" s="35">
        <f t="shared" si="16"/>
        <v>2.0710227486390293E-6</v>
      </c>
      <c r="F121" s="35">
        <f t="shared" si="12"/>
        <v>1.2182487000216814E-7</v>
      </c>
      <c r="G121" s="35">
        <v>115</v>
      </c>
      <c r="M121" s="35">
        <v>117</v>
      </c>
      <c r="N121" s="35">
        <f t="shared" si="13"/>
        <v>64</v>
      </c>
      <c r="O121" s="35">
        <f t="shared" si="20"/>
        <v>72</v>
      </c>
      <c r="P121" s="35">
        <f t="shared" si="17"/>
        <v>0.88888888888888884</v>
      </c>
      <c r="Q121" s="35">
        <f t="shared" si="18"/>
        <v>1.1045454659408158E-5</v>
      </c>
      <c r="R121" s="35">
        <f t="shared" si="14"/>
        <v>1.4106509404326242E-7</v>
      </c>
      <c r="S121" s="35">
        <v>113</v>
      </c>
      <c r="T121" s="35"/>
      <c r="U121" s="35"/>
      <c r="V121" s="35"/>
      <c r="W121" s="35"/>
    </row>
    <row r="122" spans="1:23" x14ac:dyDescent="0.3">
      <c r="A122" s="35">
        <v>118</v>
      </c>
      <c r="B122" s="35">
        <f t="shared" si="11"/>
        <v>32</v>
      </c>
      <c r="C122" s="35">
        <f t="shared" si="19"/>
        <v>36</v>
      </c>
      <c r="D122" s="35">
        <f t="shared" si="15"/>
        <v>0.88888888888888884</v>
      </c>
      <c r="E122" s="35">
        <f t="shared" si="16"/>
        <v>1.8409091099013592E-6</v>
      </c>
      <c r="F122" s="35">
        <f t="shared" si="12"/>
        <v>1.0828877333526056E-7</v>
      </c>
      <c r="G122" s="35">
        <v>116</v>
      </c>
      <c r="M122" s="35">
        <v>118</v>
      </c>
      <c r="N122" s="35">
        <f t="shared" si="13"/>
        <v>64</v>
      </c>
      <c r="O122" s="35">
        <f t="shared" si="20"/>
        <v>72</v>
      </c>
      <c r="P122" s="35">
        <f t="shared" si="17"/>
        <v>0.88888888888888884</v>
      </c>
      <c r="Q122" s="35">
        <f t="shared" si="18"/>
        <v>9.8181819194739188E-6</v>
      </c>
      <c r="R122" s="35">
        <f t="shared" si="14"/>
        <v>1.2539119470512216E-7</v>
      </c>
      <c r="S122" s="35">
        <v>114</v>
      </c>
      <c r="T122" s="35"/>
      <c r="U122" s="35"/>
      <c r="V122" s="35"/>
      <c r="W122" s="35"/>
    </row>
    <row r="123" spans="1:23" x14ac:dyDescent="0.3">
      <c r="A123" s="35">
        <v>119</v>
      </c>
      <c r="B123" s="35">
        <f t="shared" si="11"/>
        <v>32</v>
      </c>
      <c r="C123" s="35">
        <f t="shared" si="19"/>
        <v>36</v>
      </c>
      <c r="D123" s="35">
        <f t="shared" si="15"/>
        <v>0.88888888888888884</v>
      </c>
      <c r="E123" s="35">
        <f t="shared" si="16"/>
        <v>1.6363636532456526E-6</v>
      </c>
      <c r="F123" s="35">
        <f t="shared" si="12"/>
        <v>9.6256687409120489E-8</v>
      </c>
      <c r="G123" s="35">
        <v>117</v>
      </c>
      <c r="M123" s="35">
        <v>119</v>
      </c>
      <c r="N123" s="35">
        <f t="shared" si="13"/>
        <v>64</v>
      </c>
      <c r="O123" s="35">
        <f t="shared" si="20"/>
        <v>72</v>
      </c>
      <c r="P123" s="35">
        <f t="shared" si="17"/>
        <v>0.88888888888888884</v>
      </c>
      <c r="Q123" s="35">
        <f t="shared" si="18"/>
        <v>8.7272728173101498E-6</v>
      </c>
      <c r="R123" s="35">
        <f t="shared" si="14"/>
        <v>1.1145883973788635E-7</v>
      </c>
      <c r="S123" s="35">
        <v>115</v>
      </c>
      <c r="T123" s="35"/>
      <c r="U123" s="35"/>
      <c r="V123" s="35"/>
      <c r="W123" s="35"/>
    </row>
    <row r="124" spans="1:23" x14ac:dyDescent="0.3">
      <c r="A124" s="35">
        <v>120</v>
      </c>
      <c r="B124" s="35">
        <f t="shared" si="11"/>
        <v>32</v>
      </c>
      <c r="C124" s="35">
        <f t="shared" si="19"/>
        <v>36</v>
      </c>
      <c r="D124" s="35">
        <f t="shared" si="15"/>
        <v>0.88888888888888884</v>
      </c>
      <c r="E124" s="35">
        <f t="shared" si="16"/>
        <v>1.4545454695516911E-6</v>
      </c>
      <c r="F124" s="35">
        <f t="shared" si="12"/>
        <v>8.5561499919218211E-8</v>
      </c>
      <c r="G124" s="35">
        <v>118</v>
      </c>
      <c r="M124" s="35">
        <v>120</v>
      </c>
      <c r="N124" s="35">
        <f t="shared" si="13"/>
        <v>64</v>
      </c>
      <c r="O124" s="35">
        <f t="shared" si="20"/>
        <v>72</v>
      </c>
      <c r="P124" s="35">
        <f t="shared" si="17"/>
        <v>0.88888888888888884</v>
      </c>
      <c r="Q124" s="35">
        <f t="shared" si="18"/>
        <v>7.7575758376090213E-6</v>
      </c>
      <c r="R124" s="35">
        <f t="shared" si="14"/>
        <v>9.9074524211454522E-8</v>
      </c>
      <c r="S124" s="35">
        <v>116</v>
      </c>
      <c r="T124" s="35"/>
      <c r="U124" s="35"/>
      <c r="V124" s="35"/>
      <c r="W124" s="35"/>
    </row>
    <row r="125" spans="1:23" x14ac:dyDescent="0.3">
      <c r="A125" s="35">
        <v>121</v>
      </c>
      <c r="B125" s="35">
        <f t="shared" si="11"/>
        <v>32</v>
      </c>
      <c r="C125" s="35">
        <f t="shared" si="19"/>
        <v>36</v>
      </c>
      <c r="D125" s="35">
        <f t="shared" si="15"/>
        <v>0.88888888888888884</v>
      </c>
      <c r="E125" s="35">
        <f t="shared" si="16"/>
        <v>1.2929293062681697E-6</v>
      </c>
      <c r="F125" s="35">
        <f t="shared" si="12"/>
        <v>7.6054666594860619E-8</v>
      </c>
      <c r="G125" s="35">
        <v>119</v>
      </c>
      <c r="M125" s="35">
        <v>121</v>
      </c>
      <c r="N125" s="35">
        <f t="shared" si="13"/>
        <v>64</v>
      </c>
      <c r="O125" s="35">
        <f t="shared" si="20"/>
        <v>72</v>
      </c>
      <c r="P125" s="35">
        <f t="shared" si="17"/>
        <v>0.88888888888888884</v>
      </c>
      <c r="Q125" s="35">
        <f t="shared" si="18"/>
        <v>6.8956229667635741E-6</v>
      </c>
      <c r="R125" s="35">
        <f t="shared" si="14"/>
        <v>8.8066243743515129E-8</v>
      </c>
      <c r="S125" s="35">
        <v>117</v>
      </c>
      <c r="T125" s="35"/>
      <c r="U125" s="35"/>
      <c r="V125" s="35"/>
      <c r="W125" s="35"/>
    </row>
    <row r="126" spans="1:23" x14ac:dyDescent="0.3">
      <c r="A126" s="35">
        <v>122</v>
      </c>
      <c r="B126" s="35">
        <f t="shared" si="11"/>
        <v>32</v>
      </c>
      <c r="C126" s="35">
        <f t="shared" si="19"/>
        <v>36</v>
      </c>
      <c r="D126" s="35">
        <f t="shared" si="15"/>
        <v>0.88888888888888884</v>
      </c>
      <c r="E126" s="35">
        <f t="shared" si="16"/>
        <v>1.1492704944605952E-6</v>
      </c>
      <c r="F126" s="35">
        <f t="shared" si="12"/>
        <v>6.760414808432055E-8</v>
      </c>
      <c r="G126" s="35">
        <v>120</v>
      </c>
      <c r="M126" s="35">
        <v>122</v>
      </c>
      <c r="N126" s="35">
        <f t="shared" si="13"/>
        <v>64</v>
      </c>
      <c r="O126" s="35">
        <f t="shared" si="20"/>
        <v>72</v>
      </c>
      <c r="P126" s="35">
        <f t="shared" si="17"/>
        <v>0.88888888888888884</v>
      </c>
      <c r="Q126" s="35">
        <f t="shared" si="18"/>
        <v>6.1294426371231769E-6</v>
      </c>
      <c r="R126" s="35">
        <f t="shared" si="14"/>
        <v>7.8281105549791227E-8</v>
      </c>
      <c r="S126" s="35">
        <v>118</v>
      </c>
      <c r="T126" s="35"/>
      <c r="U126" s="35"/>
      <c r="V126" s="35"/>
      <c r="W126" s="35"/>
    </row>
    <row r="127" spans="1:23" x14ac:dyDescent="0.3">
      <c r="A127" s="35">
        <v>123</v>
      </c>
      <c r="B127" s="35">
        <f t="shared" si="11"/>
        <v>32</v>
      </c>
      <c r="C127" s="35">
        <f t="shared" si="19"/>
        <v>36</v>
      </c>
      <c r="D127" s="35">
        <f t="shared" si="15"/>
        <v>0.88888888888888884</v>
      </c>
      <c r="E127" s="35">
        <f t="shared" si="16"/>
        <v>1.0215737728538624E-6</v>
      </c>
      <c r="F127" s="35">
        <f t="shared" si="12"/>
        <v>6.0092576074951594E-8</v>
      </c>
      <c r="G127" s="35">
        <v>121</v>
      </c>
      <c r="M127" s="35">
        <v>123</v>
      </c>
      <c r="N127" s="35">
        <f t="shared" si="13"/>
        <v>64</v>
      </c>
      <c r="O127" s="35">
        <f t="shared" si="20"/>
        <v>72</v>
      </c>
      <c r="P127" s="35">
        <f t="shared" si="17"/>
        <v>0.88888888888888884</v>
      </c>
      <c r="Q127" s="35">
        <f t="shared" si="18"/>
        <v>5.4483934552206011E-6</v>
      </c>
      <c r="R127" s="35">
        <f t="shared" si="14"/>
        <v>6.958320493314775E-8</v>
      </c>
      <c r="S127" s="35">
        <v>119</v>
      </c>
      <c r="T127" s="35"/>
      <c r="U127" s="35"/>
      <c r="V127" s="35"/>
      <c r="W127" s="35"/>
    </row>
    <row r="128" spans="1:23" x14ac:dyDescent="0.3">
      <c r="A128" s="35">
        <v>124</v>
      </c>
      <c r="B128" s="35">
        <f t="shared" si="11"/>
        <v>32</v>
      </c>
      <c r="C128" s="35">
        <f t="shared" si="19"/>
        <v>36</v>
      </c>
      <c r="D128" s="35">
        <f t="shared" si="15"/>
        <v>0.88888888888888884</v>
      </c>
      <c r="E128" s="35">
        <f t="shared" si="16"/>
        <v>9.0806557587009987E-7</v>
      </c>
      <c r="F128" s="35">
        <f t="shared" si="12"/>
        <v>5.3415623177734752E-8</v>
      </c>
      <c r="G128" s="35">
        <v>122</v>
      </c>
      <c r="M128" s="35">
        <v>124</v>
      </c>
      <c r="N128" s="35">
        <f t="shared" si="13"/>
        <v>64</v>
      </c>
      <c r="O128" s="35">
        <f t="shared" si="20"/>
        <v>72</v>
      </c>
      <c r="P128" s="35">
        <f t="shared" si="17"/>
        <v>0.88888888888888884</v>
      </c>
      <c r="Q128" s="35">
        <f t="shared" si="18"/>
        <v>4.8430164046405338E-6</v>
      </c>
      <c r="R128" s="35">
        <f t="shared" si="14"/>
        <v>6.1851737718353544E-8</v>
      </c>
      <c r="S128" s="35">
        <v>120</v>
      </c>
      <c r="T128" s="35"/>
      <c r="U128" s="35"/>
      <c r="V128" s="35"/>
      <c r="W128" s="35"/>
    </row>
    <row r="129" spans="1:23" x14ac:dyDescent="0.3">
      <c r="A129" s="35">
        <v>125</v>
      </c>
      <c r="B129" s="35">
        <f t="shared" si="11"/>
        <v>32</v>
      </c>
      <c r="C129" s="35">
        <f t="shared" si="19"/>
        <v>36</v>
      </c>
      <c r="D129" s="35">
        <f t="shared" si="15"/>
        <v>0.88888888888888884</v>
      </c>
      <c r="E129" s="35">
        <f t="shared" si="16"/>
        <v>8.0716940077342201E-7</v>
      </c>
      <c r="F129" s="35">
        <f t="shared" si="12"/>
        <v>4.7480553935764214E-8</v>
      </c>
      <c r="G129" s="35">
        <v>123</v>
      </c>
      <c r="M129" s="35">
        <v>125</v>
      </c>
      <c r="N129" s="35">
        <f t="shared" si="13"/>
        <v>64</v>
      </c>
      <c r="O129" s="35">
        <f t="shared" si="20"/>
        <v>72</v>
      </c>
      <c r="P129" s="35">
        <f t="shared" si="17"/>
        <v>0.88888888888888884</v>
      </c>
      <c r="Q129" s="35">
        <f t="shared" si="18"/>
        <v>4.3049034707915855E-6</v>
      </c>
      <c r="R129" s="35">
        <f t="shared" si="14"/>
        <v>5.4979322416314261E-8</v>
      </c>
      <c r="S129" s="35">
        <v>121</v>
      </c>
      <c r="T129" s="35"/>
      <c r="U129" s="35"/>
      <c r="V129" s="35"/>
      <c r="W129" s="35"/>
    </row>
    <row r="130" spans="1:23" x14ac:dyDescent="0.3">
      <c r="A130" s="35">
        <v>126</v>
      </c>
      <c r="B130" s="35">
        <f t="shared" si="11"/>
        <v>32</v>
      </c>
      <c r="C130" s="35">
        <f t="shared" si="19"/>
        <v>36</v>
      </c>
      <c r="D130" s="35">
        <f t="shared" si="15"/>
        <v>0.88888888888888884</v>
      </c>
      <c r="E130" s="35">
        <f t="shared" si="16"/>
        <v>7.1748391179859726E-7</v>
      </c>
      <c r="F130" s="35">
        <f t="shared" si="12"/>
        <v>4.220493683179041E-8</v>
      </c>
      <c r="G130" s="35">
        <v>124</v>
      </c>
      <c r="M130" s="35">
        <v>126</v>
      </c>
      <c r="N130" s="35">
        <f t="shared" si="13"/>
        <v>64</v>
      </c>
      <c r="O130" s="35">
        <f t="shared" si="20"/>
        <v>72</v>
      </c>
      <c r="P130" s="35">
        <f t="shared" si="17"/>
        <v>0.88888888888888884</v>
      </c>
      <c r="Q130" s="35">
        <f t="shared" si="18"/>
        <v>3.8265808629258538E-6</v>
      </c>
      <c r="R130" s="35">
        <f t="shared" si="14"/>
        <v>4.8870508814501565E-8</v>
      </c>
      <c r="S130" s="35">
        <v>122</v>
      </c>
      <c r="T130" s="35"/>
      <c r="U130" s="35"/>
      <c r="V130" s="35"/>
      <c r="W130" s="35"/>
    </row>
    <row r="131" spans="1:23" x14ac:dyDescent="0.3">
      <c r="A131" s="35">
        <v>127</v>
      </c>
      <c r="B131" s="35">
        <f t="shared" si="11"/>
        <v>32</v>
      </c>
      <c r="C131" s="35">
        <f t="shared" si="19"/>
        <v>36</v>
      </c>
      <c r="D131" s="35">
        <f t="shared" si="15"/>
        <v>0.88888888888888884</v>
      </c>
      <c r="E131" s="35">
        <f t="shared" si="16"/>
        <v>6.3776347715430868E-7</v>
      </c>
      <c r="F131" s="35">
        <f t="shared" si="12"/>
        <v>3.7515499406035916E-8</v>
      </c>
      <c r="G131" s="35">
        <v>125</v>
      </c>
      <c r="M131" s="35">
        <v>127</v>
      </c>
      <c r="N131" s="35">
        <f t="shared" si="13"/>
        <v>64</v>
      </c>
      <c r="O131" s="35">
        <f t="shared" si="20"/>
        <v>72</v>
      </c>
      <c r="P131" s="35">
        <f t="shared" si="17"/>
        <v>0.88888888888888884</v>
      </c>
      <c r="Q131" s="35">
        <f t="shared" si="18"/>
        <v>3.4014052114896474E-6</v>
      </c>
      <c r="R131" s="35">
        <f t="shared" si="14"/>
        <v>4.3440452279556947E-8</v>
      </c>
      <c r="S131" s="35">
        <v>123</v>
      </c>
      <c r="T131" s="35"/>
      <c r="U131" s="35"/>
      <c r="V131" s="35"/>
      <c r="W131" s="35"/>
    </row>
    <row r="132" spans="1:23" x14ac:dyDescent="0.3">
      <c r="A132" s="35">
        <v>128</v>
      </c>
      <c r="B132" s="35">
        <f t="shared" si="11"/>
        <v>32</v>
      </c>
      <c r="C132" s="35">
        <f t="shared" si="19"/>
        <v>36</v>
      </c>
      <c r="D132" s="35">
        <f t="shared" si="15"/>
        <v>0.88888888888888884</v>
      </c>
      <c r="E132" s="35">
        <f t="shared" si="16"/>
        <v>5.6690086858160766E-7</v>
      </c>
      <c r="F132" s="35">
        <f t="shared" si="12"/>
        <v>3.3347110583143038E-8</v>
      </c>
      <c r="G132" s="35">
        <v>126</v>
      </c>
      <c r="M132" s="35">
        <v>128</v>
      </c>
      <c r="N132" s="35">
        <f t="shared" si="13"/>
        <v>64</v>
      </c>
      <c r="O132" s="35">
        <f t="shared" si="20"/>
        <v>72</v>
      </c>
      <c r="P132" s="35">
        <f t="shared" si="17"/>
        <v>0.88888888888888884</v>
      </c>
      <c r="Q132" s="35">
        <f t="shared" si="18"/>
        <v>3.0234712991019088E-6</v>
      </c>
      <c r="R132" s="35">
        <f t="shared" si="14"/>
        <v>3.8613735359606173E-8</v>
      </c>
      <c r="S132" s="35">
        <v>124</v>
      </c>
      <c r="T132" s="35"/>
      <c r="U132" s="35"/>
      <c r="V132" s="35"/>
      <c r="W132" s="35"/>
    </row>
    <row r="133" spans="1:23" x14ac:dyDescent="0.3">
      <c r="A133" s="35">
        <v>129</v>
      </c>
      <c r="B133" s="35">
        <f t="shared" ref="B133:B153" si="21">$C$2</f>
        <v>32</v>
      </c>
      <c r="C133" s="35">
        <f t="shared" si="19"/>
        <v>36</v>
      </c>
      <c r="D133" s="35">
        <f t="shared" si="15"/>
        <v>0.88888888888888884</v>
      </c>
      <c r="E133" s="35">
        <f t="shared" si="16"/>
        <v>5.0391188318365121E-7</v>
      </c>
      <c r="F133" s="35">
        <f t="shared" ref="F133:F154" si="22">E133/$E$155</f>
        <v>2.964187607390492E-8</v>
      </c>
      <c r="G133" s="35">
        <v>127</v>
      </c>
      <c r="M133" s="35">
        <v>129</v>
      </c>
      <c r="N133" s="35">
        <f t="shared" ref="N133:N153" si="23">$O$2</f>
        <v>64</v>
      </c>
      <c r="O133" s="35">
        <f t="shared" si="20"/>
        <v>72</v>
      </c>
      <c r="P133" s="35">
        <f t="shared" si="17"/>
        <v>0.88888888888888884</v>
      </c>
      <c r="Q133" s="35">
        <f t="shared" si="18"/>
        <v>2.6875300436461408E-6</v>
      </c>
      <c r="R133" s="35">
        <f t="shared" ref="R133:R154" si="24">Q133/$Q$155</f>
        <v>3.4323320319649924E-8</v>
      </c>
      <c r="S133" s="35">
        <v>125</v>
      </c>
      <c r="T133" s="35"/>
      <c r="U133" s="35"/>
      <c r="V133" s="35"/>
      <c r="W133" s="35"/>
    </row>
    <row r="134" spans="1:23" x14ac:dyDescent="0.3">
      <c r="A134" s="35">
        <v>130</v>
      </c>
      <c r="B134" s="35">
        <f t="shared" si="21"/>
        <v>32</v>
      </c>
      <c r="C134" s="35">
        <f t="shared" si="19"/>
        <v>36</v>
      </c>
      <c r="D134" s="35">
        <f t="shared" ref="D134:D154" si="25">B133/C134</f>
        <v>0.88888888888888884</v>
      </c>
      <c r="E134" s="35">
        <f t="shared" ref="E134:E154" si="26">D134*E133</f>
        <v>4.4792167394102325E-7</v>
      </c>
      <c r="F134" s="35">
        <f t="shared" si="22"/>
        <v>2.6348334287915481E-8</v>
      </c>
      <c r="G134" s="35">
        <v>128</v>
      </c>
      <c r="M134" s="35">
        <v>130</v>
      </c>
      <c r="N134" s="35">
        <f t="shared" si="23"/>
        <v>64</v>
      </c>
      <c r="O134" s="35">
        <f t="shared" si="20"/>
        <v>72</v>
      </c>
      <c r="P134" s="35">
        <f t="shared" ref="P134:P154" si="27">N133/O134</f>
        <v>0.88888888888888884</v>
      </c>
      <c r="Q134" s="35">
        <f t="shared" ref="Q134:Q154" si="28">P134*Q133</f>
        <v>2.3889155943521249E-6</v>
      </c>
      <c r="R134" s="35">
        <f t="shared" si="24"/>
        <v>3.0509618061911045E-8</v>
      </c>
      <c r="S134" s="35">
        <v>126</v>
      </c>
      <c r="T134" s="35"/>
      <c r="U134" s="35"/>
      <c r="V134" s="35"/>
      <c r="W134" s="35"/>
    </row>
    <row r="135" spans="1:23" x14ac:dyDescent="0.3">
      <c r="A135" s="35">
        <v>131</v>
      </c>
      <c r="B135" s="35">
        <f t="shared" si="21"/>
        <v>32</v>
      </c>
      <c r="C135" s="35">
        <f t="shared" ref="C135:C154" si="29">2*$E$2</f>
        <v>36</v>
      </c>
      <c r="D135" s="35">
        <f t="shared" si="25"/>
        <v>0.88888888888888884</v>
      </c>
      <c r="E135" s="35">
        <f t="shared" si="26"/>
        <v>3.9815259905868732E-7</v>
      </c>
      <c r="F135" s="35">
        <f t="shared" si="22"/>
        <v>2.3420741589258205E-8</v>
      </c>
      <c r="G135" s="35">
        <v>129</v>
      </c>
      <c r="M135" s="35">
        <v>131</v>
      </c>
      <c r="N135" s="35">
        <f t="shared" si="23"/>
        <v>64</v>
      </c>
      <c r="O135" s="35">
        <f t="shared" si="20"/>
        <v>72</v>
      </c>
      <c r="P135" s="35">
        <f t="shared" si="27"/>
        <v>0.88888888888888884</v>
      </c>
      <c r="Q135" s="35">
        <f t="shared" si="28"/>
        <v>2.1234805283129996E-6</v>
      </c>
      <c r="R135" s="35">
        <f t="shared" si="24"/>
        <v>2.7119660499476477E-8</v>
      </c>
      <c r="S135" s="35">
        <v>127</v>
      </c>
      <c r="T135" s="35"/>
      <c r="U135" s="35"/>
      <c r="V135" s="35"/>
      <c r="W135" s="35"/>
    </row>
    <row r="136" spans="1:23" x14ac:dyDescent="0.3">
      <c r="A136" s="35">
        <v>132</v>
      </c>
      <c r="B136" s="35">
        <f t="shared" si="21"/>
        <v>32</v>
      </c>
      <c r="C136" s="35">
        <f t="shared" si="29"/>
        <v>36</v>
      </c>
      <c r="D136" s="35">
        <f t="shared" si="25"/>
        <v>0.88888888888888884</v>
      </c>
      <c r="E136" s="35">
        <f t="shared" si="26"/>
        <v>3.5391342138549983E-7</v>
      </c>
      <c r="F136" s="35">
        <f t="shared" si="22"/>
        <v>2.0818436968229513E-8</v>
      </c>
      <c r="G136" s="35">
        <v>130</v>
      </c>
      <c r="M136" s="35">
        <v>132</v>
      </c>
      <c r="N136" s="35">
        <f t="shared" si="23"/>
        <v>64</v>
      </c>
      <c r="O136" s="35">
        <f t="shared" si="20"/>
        <v>72</v>
      </c>
      <c r="P136" s="35">
        <f t="shared" si="27"/>
        <v>0.88888888888888884</v>
      </c>
      <c r="Q136" s="35">
        <f t="shared" si="28"/>
        <v>1.8875382473893328E-6</v>
      </c>
      <c r="R136" s="35">
        <f t="shared" si="24"/>
        <v>2.4106364888423534E-8</v>
      </c>
      <c r="S136" s="35">
        <v>128</v>
      </c>
      <c r="T136" s="35"/>
      <c r="U136" s="35"/>
      <c r="V136" s="35"/>
      <c r="W136" s="35"/>
    </row>
    <row r="137" spans="1:23" x14ac:dyDescent="0.3">
      <c r="A137" s="35">
        <v>133</v>
      </c>
      <c r="B137" s="35">
        <f t="shared" si="21"/>
        <v>32</v>
      </c>
      <c r="C137" s="35">
        <f t="shared" si="29"/>
        <v>36</v>
      </c>
      <c r="D137" s="35">
        <f t="shared" si="25"/>
        <v>0.88888888888888884</v>
      </c>
      <c r="E137" s="35">
        <f t="shared" si="26"/>
        <v>3.1458970789822207E-7</v>
      </c>
      <c r="F137" s="35">
        <f t="shared" si="22"/>
        <v>1.8505277305092901E-8</v>
      </c>
      <c r="G137" s="35">
        <v>131</v>
      </c>
      <c r="M137" s="35">
        <v>133</v>
      </c>
      <c r="N137" s="35">
        <f t="shared" si="23"/>
        <v>64</v>
      </c>
      <c r="O137" s="35">
        <f t="shared" si="20"/>
        <v>72</v>
      </c>
      <c r="P137" s="35">
        <f t="shared" si="27"/>
        <v>0.88888888888888884</v>
      </c>
      <c r="Q137" s="35">
        <f t="shared" si="28"/>
        <v>1.6778117754571847E-6</v>
      </c>
      <c r="R137" s="35">
        <f t="shared" si="24"/>
        <v>2.1427879900820919E-8</v>
      </c>
      <c r="S137" s="35">
        <v>129</v>
      </c>
      <c r="T137" s="35"/>
      <c r="U137" s="35"/>
      <c r="V137" s="35"/>
      <c r="W137" s="35"/>
    </row>
    <row r="138" spans="1:23" x14ac:dyDescent="0.3">
      <c r="A138" s="35">
        <v>134</v>
      </c>
      <c r="B138" s="35">
        <f t="shared" si="21"/>
        <v>32</v>
      </c>
      <c r="C138" s="35">
        <f t="shared" si="29"/>
        <v>36</v>
      </c>
      <c r="D138" s="35">
        <f t="shared" si="25"/>
        <v>0.88888888888888884</v>
      </c>
      <c r="E138" s="35">
        <f t="shared" si="26"/>
        <v>2.796352959095307E-7</v>
      </c>
      <c r="F138" s="35">
        <f t="shared" si="22"/>
        <v>1.6449135382304801E-8</v>
      </c>
      <c r="G138" s="35">
        <v>132</v>
      </c>
      <c r="M138" s="35">
        <v>134</v>
      </c>
      <c r="N138" s="35">
        <f t="shared" si="23"/>
        <v>64</v>
      </c>
      <c r="O138" s="35">
        <f t="shared" ref="O138:O154" si="30">O137</f>
        <v>72</v>
      </c>
      <c r="P138" s="35">
        <f t="shared" si="27"/>
        <v>0.88888888888888884</v>
      </c>
      <c r="Q138" s="35">
        <f t="shared" si="28"/>
        <v>1.4913882448508308E-6</v>
      </c>
      <c r="R138" s="35">
        <f t="shared" si="24"/>
        <v>1.9047004356285261E-8</v>
      </c>
      <c r="S138" s="35">
        <v>130</v>
      </c>
      <c r="T138" s="35"/>
      <c r="U138" s="35"/>
      <c r="V138" s="35"/>
      <c r="W138" s="35"/>
    </row>
    <row r="139" spans="1:23" x14ac:dyDescent="0.3">
      <c r="A139" s="35">
        <v>135</v>
      </c>
      <c r="B139" s="35">
        <f t="shared" si="21"/>
        <v>32</v>
      </c>
      <c r="C139" s="35">
        <f t="shared" si="29"/>
        <v>36</v>
      </c>
      <c r="D139" s="35">
        <f t="shared" si="25"/>
        <v>0.88888888888888884</v>
      </c>
      <c r="E139" s="35">
        <f t="shared" si="26"/>
        <v>2.4856470747513839E-7</v>
      </c>
      <c r="F139" s="35">
        <f t="shared" si="22"/>
        <v>1.4621453673159822E-8</v>
      </c>
      <c r="G139" s="35">
        <v>133</v>
      </c>
      <c r="M139" s="35">
        <v>135</v>
      </c>
      <c r="N139" s="35">
        <f t="shared" si="23"/>
        <v>64</v>
      </c>
      <c r="O139" s="35">
        <f t="shared" si="30"/>
        <v>72</v>
      </c>
      <c r="P139" s="35">
        <f t="shared" si="27"/>
        <v>0.88888888888888884</v>
      </c>
      <c r="Q139" s="35">
        <f t="shared" si="28"/>
        <v>1.325678439867405E-6</v>
      </c>
      <c r="R139" s="35">
        <f t="shared" si="24"/>
        <v>1.6930670538920231E-8</v>
      </c>
      <c r="S139" s="35">
        <v>131</v>
      </c>
      <c r="T139" s="35"/>
      <c r="U139" s="35"/>
      <c r="V139" s="35"/>
      <c r="W139" s="35"/>
    </row>
    <row r="140" spans="1:23" x14ac:dyDescent="0.3">
      <c r="A140" s="35">
        <v>136</v>
      </c>
      <c r="B140" s="35">
        <f t="shared" si="21"/>
        <v>32</v>
      </c>
      <c r="C140" s="35">
        <f t="shared" si="29"/>
        <v>36</v>
      </c>
      <c r="D140" s="35">
        <f t="shared" si="25"/>
        <v>0.88888888888888884</v>
      </c>
      <c r="E140" s="35">
        <f t="shared" si="26"/>
        <v>2.2094640664456745E-7</v>
      </c>
      <c r="F140" s="35">
        <f t="shared" si="22"/>
        <v>1.2996847709475395E-8</v>
      </c>
      <c r="G140" s="35">
        <v>134</v>
      </c>
      <c r="M140" s="35">
        <v>136</v>
      </c>
      <c r="N140" s="35">
        <f t="shared" si="23"/>
        <v>64</v>
      </c>
      <c r="O140" s="35">
        <f t="shared" si="30"/>
        <v>72</v>
      </c>
      <c r="P140" s="35">
        <f t="shared" si="27"/>
        <v>0.88888888888888884</v>
      </c>
      <c r="Q140" s="35">
        <f t="shared" si="28"/>
        <v>1.1783808354376933E-6</v>
      </c>
      <c r="R140" s="35">
        <f t="shared" si="24"/>
        <v>1.5049484923484649E-8</v>
      </c>
      <c r="S140" s="35">
        <v>132</v>
      </c>
      <c r="T140" s="35"/>
      <c r="U140" s="35"/>
      <c r="V140" s="35"/>
      <c r="W140" s="35"/>
    </row>
    <row r="141" spans="1:23" x14ac:dyDescent="0.3">
      <c r="A141" s="35">
        <v>137</v>
      </c>
      <c r="B141" s="35">
        <f t="shared" si="21"/>
        <v>32</v>
      </c>
      <c r="C141" s="35">
        <f t="shared" si="29"/>
        <v>36</v>
      </c>
      <c r="D141" s="35">
        <f t="shared" si="25"/>
        <v>0.88888888888888884</v>
      </c>
      <c r="E141" s="35">
        <f t="shared" si="26"/>
        <v>1.9639680590628215E-7</v>
      </c>
      <c r="F141" s="35">
        <f t="shared" si="22"/>
        <v>1.1552753519533683E-8</v>
      </c>
      <c r="G141" s="35">
        <v>135</v>
      </c>
      <c r="M141" s="35">
        <v>137</v>
      </c>
      <c r="N141" s="35">
        <f t="shared" si="23"/>
        <v>64</v>
      </c>
      <c r="O141" s="35">
        <f t="shared" si="30"/>
        <v>72</v>
      </c>
      <c r="P141" s="35">
        <f t="shared" si="27"/>
        <v>0.88888888888888884</v>
      </c>
      <c r="Q141" s="35">
        <f t="shared" si="28"/>
        <v>1.0474496315001717E-6</v>
      </c>
      <c r="R141" s="35">
        <f t="shared" si="24"/>
        <v>1.3377319931986354E-8</v>
      </c>
      <c r="S141" s="35">
        <v>133</v>
      </c>
      <c r="T141" s="35"/>
      <c r="U141" s="35"/>
      <c r="V141" s="35"/>
      <c r="W141" s="35"/>
    </row>
    <row r="142" spans="1:23" x14ac:dyDescent="0.3">
      <c r="A142" s="35">
        <v>138</v>
      </c>
      <c r="B142" s="35">
        <f t="shared" si="21"/>
        <v>32</v>
      </c>
      <c r="C142" s="35">
        <f t="shared" si="29"/>
        <v>36</v>
      </c>
      <c r="D142" s="35">
        <f t="shared" si="25"/>
        <v>0.88888888888888884</v>
      </c>
      <c r="E142" s="35">
        <f t="shared" si="26"/>
        <v>1.7457493858336191E-7</v>
      </c>
      <c r="F142" s="35">
        <f t="shared" si="22"/>
        <v>1.0269114239585497E-8</v>
      </c>
      <c r="G142" s="35">
        <v>136</v>
      </c>
      <c r="M142" s="35">
        <v>138</v>
      </c>
      <c r="N142" s="35">
        <f t="shared" si="23"/>
        <v>64</v>
      </c>
      <c r="O142" s="35">
        <f t="shared" si="30"/>
        <v>72</v>
      </c>
      <c r="P142" s="35">
        <f t="shared" si="27"/>
        <v>0.88888888888888884</v>
      </c>
      <c r="Q142" s="35">
        <f t="shared" si="28"/>
        <v>9.3106633911126375E-7</v>
      </c>
      <c r="R142" s="35">
        <f t="shared" si="24"/>
        <v>1.1890951050654535E-8</v>
      </c>
      <c r="S142" s="35">
        <v>134</v>
      </c>
      <c r="T142" s="35"/>
      <c r="U142" s="35"/>
      <c r="V142" s="35"/>
      <c r="W142" s="35"/>
    </row>
    <row r="143" spans="1:23" x14ac:dyDescent="0.3">
      <c r="A143" s="35">
        <v>139</v>
      </c>
      <c r="B143" s="35">
        <f t="shared" si="21"/>
        <v>32</v>
      </c>
      <c r="C143" s="35">
        <f t="shared" si="29"/>
        <v>36</v>
      </c>
      <c r="D143" s="35">
        <f t="shared" si="25"/>
        <v>0.88888888888888884</v>
      </c>
      <c r="E143" s="35">
        <f t="shared" si="26"/>
        <v>1.5517772318521057E-7</v>
      </c>
      <c r="F143" s="35">
        <f t="shared" si="22"/>
        <v>9.1281015462982187E-9</v>
      </c>
      <c r="G143" s="35">
        <v>137</v>
      </c>
      <c r="M143" s="35">
        <v>139</v>
      </c>
      <c r="N143" s="35">
        <f t="shared" si="23"/>
        <v>64</v>
      </c>
      <c r="O143" s="35">
        <f t="shared" si="30"/>
        <v>72</v>
      </c>
      <c r="P143" s="35">
        <f t="shared" si="27"/>
        <v>0.88888888888888884</v>
      </c>
      <c r="Q143" s="35">
        <f t="shared" si="28"/>
        <v>8.276145236544566E-7</v>
      </c>
      <c r="R143" s="35">
        <f t="shared" si="24"/>
        <v>1.0569734267248475E-8</v>
      </c>
      <c r="S143" s="35">
        <v>135</v>
      </c>
      <c r="T143" s="35"/>
      <c r="U143" s="35"/>
      <c r="V143" s="35"/>
      <c r="W143" s="35"/>
    </row>
    <row r="144" spans="1:23" x14ac:dyDescent="0.3">
      <c r="A144" s="35">
        <v>140</v>
      </c>
      <c r="B144" s="35">
        <f t="shared" si="21"/>
        <v>32</v>
      </c>
      <c r="C144" s="35">
        <f t="shared" si="29"/>
        <v>36</v>
      </c>
      <c r="D144" s="35">
        <f t="shared" si="25"/>
        <v>0.88888888888888884</v>
      </c>
      <c r="E144" s="35">
        <f t="shared" si="26"/>
        <v>1.3793575394240939E-7</v>
      </c>
      <c r="F144" s="35">
        <f t="shared" si="22"/>
        <v>8.1138680411539709E-9</v>
      </c>
      <c r="G144" s="35">
        <v>138</v>
      </c>
      <c r="M144" s="35">
        <v>140</v>
      </c>
      <c r="N144" s="35">
        <f t="shared" si="23"/>
        <v>64</v>
      </c>
      <c r="O144" s="35">
        <f t="shared" si="30"/>
        <v>72</v>
      </c>
      <c r="P144" s="35">
        <f t="shared" si="27"/>
        <v>0.88888888888888884</v>
      </c>
      <c r="Q144" s="35">
        <f t="shared" si="28"/>
        <v>7.3565735435951699E-7</v>
      </c>
      <c r="R144" s="35">
        <f t="shared" si="24"/>
        <v>9.3953193486653118E-9</v>
      </c>
      <c r="S144" s="35">
        <v>136</v>
      </c>
      <c r="T144" s="35"/>
      <c r="U144" s="35"/>
      <c r="V144" s="35"/>
      <c r="W144" s="35"/>
    </row>
    <row r="145" spans="1:23" x14ac:dyDescent="0.3">
      <c r="A145" s="35">
        <v>141</v>
      </c>
      <c r="B145" s="35">
        <f t="shared" si="21"/>
        <v>32</v>
      </c>
      <c r="C145" s="35">
        <f t="shared" si="29"/>
        <v>36</v>
      </c>
      <c r="D145" s="35">
        <f t="shared" si="25"/>
        <v>0.88888888888888884</v>
      </c>
      <c r="E145" s="35">
        <f t="shared" si="26"/>
        <v>1.2260955905991945E-7</v>
      </c>
      <c r="F145" s="35">
        <f t="shared" si="22"/>
        <v>7.2123271476924188E-9</v>
      </c>
      <c r="G145" s="35">
        <v>139</v>
      </c>
      <c r="M145" s="35">
        <v>141</v>
      </c>
      <c r="N145" s="35">
        <f t="shared" si="23"/>
        <v>64</v>
      </c>
      <c r="O145" s="35">
        <f t="shared" si="30"/>
        <v>72</v>
      </c>
      <c r="P145" s="35">
        <f t="shared" si="27"/>
        <v>0.88888888888888884</v>
      </c>
      <c r="Q145" s="35">
        <f t="shared" si="28"/>
        <v>6.5391764831957067E-7</v>
      </c>
      <c r="R145" s="35">
        <f t="shared" si="24"/>
        <v>8.3513949765913875E-9</v>
      </c>
      <c r="S145" s="35">
        <v>137</v>
      </c>
      <c r="T145" s="35"/>
      <c r="U145" s="35"/>
      <c r="V145" s="35"/>
      <c r="W145" s="35"/>
    </row>
    <row r="146" spans="1:23" x14ac:dyDescent="0.3">
      <c r="A146" s="35">
        <v>142</v>
      </c>
      <c r="B146" s="35">
        <f t="shared" si="21"/>
        <v>32</v>
      </c>
      <c r="C146" s="35">
        <f t="shared" si="29"/>
        <v>36</v>
      </c>
      <c r="D146" s="35">
        <f t="shared" si="25"/>
        <v>0.88888888888888884</v>
      </c>
      <c r="E146" s="35">
        <f t="shared" si="26"/>
        <v>1.089862747199284E-7</v>
      </c>
      <c r="F146" s="35">
        <f t="shared" si="22"/>
        <v>6.4109574646154832E-9</v>
      </c>
      <c r="G146" s="35">
        <v>140</v>
      </c>
      <c r="M146" s="35">
        <v>142</v>
      </c>
      <c r="N146" s="35">
        <f t="shared" si="23"/>
        <v>64</v>
      </c>
      <c r="O146" s="35">
        <f t="shared" si="30"/>
        <v>72</v>
      </c>
      <c r="P146" s="35">
        <f t="shared" si="27"/>
        <v>0.88888888888888884</v>
      </c>
      <c r="Q146" s="35">
        <f t="shared" si="28"/>
        <v>5.8126013183961829E-7</v>
      </c>
      <c r="R146" s="35">
        <f t="shared" si="24"/>
        <v>7.4234622014145663E-9</v>
      </c>
      <c r="S146" s="35">
        <v>138</v>
      </c>
      <c r="T146" s="35"/>
      <c r="U146" s="35"/>
      <c r="V146" s="35"/>
      <c r="W146" s="35"/>
    </row>
    <row r="147" spans="1:23" x14ac:dyDescent="0.3">
      <c r="A147" s="35">
        <v>143</v>
      </c>
      <c r="B147" s="35">
        <f t="shared" si="21"/>
        <v>32</v>
      </c>
      <c r="C147" s="35">
        <f t="shared" si="29"/>
        <v>36</v>
      </c>
      <c r="D147" s="35">
        <f t="shared" si="25"/>
        <v>0.88888888888888884</v>
      </c>
      <c r="E147" s="35">
        <f t="shared" si="26"/>
        <v>9.6876688639936351E-8</v>
      </c>
      <c r="F147" s="35">
        <f t="shared" si="22"/>
        <v>5.698628857435985E-9</v>
      </c>
      <c r="G147" s="35">
        <v>141</v>
      </c>
      <c r="M147" s="35">
        <v>143</v>
      </c>
      <c r="N147" s="35">
        <f t="shared" si="23"/>
        <v>64</v>
      </c>
      <c r="O147" s="35">
        <f t="shared" si="30"/>
        <v>72</v>
      </c>
      <c r="P147" s="35">
        <f t="shared" si="27"/>
        <v>0.88888888888888884</v>
      </c>
      <c r="Q147" s="35">
        <f t="shared" si="28"/>
        <v>5.1667567274632731E-7</v>
      </c>
      <c r="R147" s="35">
        <f t="shared" si="24"/>
        <v>6.5986330679240581E-9</v>
      </c>
      <c r="S147" s="35">
        <v>139</v>
      </c>
      <c r="T147" s="35"/>
      <c r="U147" s="35"/>
      <c r="V147" s="35"/>
      <c r="W147" s="35"/>
    </row>
    <row r="148" spans="1:23" x14ac:dyDescent="0.3">
      <c r="A148" s="35">
        <v>144</v>
      </c>
      <c r="B148" s="35">
        <f t="shared" si="21"/>
        <v>32</v>
      </c>
      <c r="C148" s="35">
        <f t="shared" si="29"/>
        <v>36</v>
      </c>
      <c r="D148" s="35">
        <f t="shared" si="25"/>
        <v>0.88888888888888884</v>
      </c>
      <c r="E148" s="35">
        <f t="shared" si="26"/>
        <v>8.6112612124387867E-8</v>
      </c>
      <c r="F148" s="35">
        <f t="shared" si="22"/>
        <v>5.0654478732764305E-9</v>
      </c>
      <c r="G148" s="35">
        <v>142</v>
      </c>
      <c r="M148" s="35">
        <v>144</v>
      </c>
      <c r="N148" s="35">
        <f t="shared" si="23"/>
        <v>64</v>
      </c>
      <c r="O148" s="35">
        <f t="shared" si="30"/>
        <v>72</v>
      </c>
      <c r="P148" s="35">
        <f t="shared" si="27"/>
        <v>0.88888888888888884</v>
      </c>
      <c r="Q148" s="35">
        <f t="shared" si="28"/>
        <v>4.5926726466340201E-7</v>
      </c>
      <c r="R148" s="35">
        <f t="shared" si="24"/>
        <v>5.8654516159324953E-9</v>
      </c>
      <c r="S148" s="35">
        <v>140</v>
      </c>
      <c r="T148" s="35"/>
      <c r="U148" s="35"/>
      <c r="V148" s="35"/>
      <c r="W148" s="35"/>
    </row>
    <row r="149" spans="1:23" x14ac:dyDescent="0.3">
      <c r="A149" s="35">
        <v>145</v>
      </c>
      <c r="B149" s="35">
        <f t="shared" si="21"/>
        <v>32</v>
      </c>
      <c r="C149" s="35">
        <f t="shared" si="29"/>
        <v>36</v>
      </c>
      <c r="D149" s="35">
        <f t="shared" si="25"/>
        <v>0.88888888888888884</v>
      </c>
      <c r="E149" s="35">
        <f t="shared" si="26"/>
        <v>7.6544544110566984E-8</v>
      </c>
      <c r="F149" s="35">
        <f t="shared" si="22"/>
        <v>4.5026203318012717E-9</v>
      </c>
      <c r="G149" s="35">
        <v>143</v>
      </c>
      <c r="M149" s="35">
        <v>145</v>
      </c>
      <c r="N149" s="35">
        <f t="shared" si="23"/>
        <v>64</v>
      </c>
      <c r="O149" s="35">
        <f t="shared" si="30"/>
        <v>72</v>
      </c>
      <c r="P149" s="35">
        <f t="shared" si="27"/>
        <v>0.88888888888888884</v>
      </c>
      <c r="Q149" s="35">
        <f t="shared" si="28"/>
        <v>4.0823756858969065E-7</v>
      </c>
      <c r="R149" s="35">
        <f t="shared" si="24"/>
        <v>5.2137347697177733E-9</v>
      </c>
      <c r="S149" s="35">
        <v>141</v>
      </c>
      <c r="T149" s="35"/>
      <c r="U149" s="35"/>
      <c r="V149" s="35"/>
      <c r="W149" s="35"/>
    </row>
    <row r="150" spans="1:23" x14ac:dyDescent="0.3">
      <c r="A150" s="35">
        <v>146</v>
      </c>
      <c r="B150" s="35">
        <f t="shared" si="21"/>
        <v>32</v>
      </c>
      <c r="C150" s="35">
        <f t="shared" si="29"/>
        <v>36</v>
      </c>
      <c r="D150" s="35">
        <f t="shared" si="25"/>
        <v>0.88888888888888884</v>
      </c>
      <c r="E150" s="35">
        <f t="shared" si="26"/>
        <v>6.8039594764948429E-8</v>
      </c>
      <c r="F150" s="35">
        <f t="shared" si="22"/>
        <v>4.0023291838233523E-9</v>
      </c>
      <c r="G150" s="35">
        <v>144</v>
      </c>
      <c r="M150" s="35">
        <v>146</v>
      </c>
      <c r="N150" s="35">
        <f t="shared" si="23"/>
        <v>64</v>
      </c>
      <c r="O150" s="35">
        <f t="shared" si="30"/>
        <v>72</v>
      </c>
      <c r="P150" s="35">
        <f t="shared" si="27"/>
        <v>0.88888888888888884</v>
      </c>
      <c r="Q150" s="35">
        <f t="shared" si="28"/>
        <v>3.6287783874639169E-7</v>
      </c>
      <c r="R150" s="35">
        <f t="shared" si="24"/>
        <v>4.6344309064157985E-9</v>
      </c>
      <c r="S150" s="35">
        <v>142</v>
      </c>
      <c r="T150" s="35"/>
      <c r="U150" s="35"/>
      <c r="V150" s="35"/>
      <c r="W150" s="35"/>
    </row>
    <row r="151" spans="1:23" x14ac:dyDescent="0.3">
      <c r="A151" s="35">
        <v>147</v>
      </c>
      <c r="B151" s="35">
        <f t="shared" si="21"/>
        <v>32</v>
      </c>
      <c r="C151" s="35">
        <f t="shared" si="29"/>
        <v>36</v>
      </c>
      <c r="D151" s="35">
        <f t="shared" si="25"/>
        <v>0.88888888888888884</v>
      </c>
      <c r="E151" s="35">
        <f t="shared" si="26"/>
        <v>6.0479639791065269E-8</v>
      </c>
      <c r="F151" s="35">
        <f t="shared" si="22"/>
        <v>3.5576259411763132E-9</v>
      </c>
      <c r="G151" s="35">
        <v>145</v>
      </c>
      <c r="M151" s="35">
        <v>147</v>
      </c>
      <c r="N151" s="35">
        <f t="shared" si="23"/>
        <v>64</v>
      </c>
      <c r="O151" s="35">
        <f t="shared" si="30"/>
        <v>72</v>
      </c>
      <c r="P151" s="35">
        <f t="shared" si="27"/>
        <v>0.88888888888888884</v>
      </c>
      <c r="Q151" s="35">
        <f t="shared" si="28"/>
        <v>3.2255807888568149E-7</v>
      </c>
      <c r="R151" s="35">
        <f t="shared" si="24"/>
        <v>4.1194941390362651E-9</v>
      </c>
      <c r="S151" s="35">
        <v>143</v>
      </c>
      <c r="T151" s="35"/>
      <c r="U151" s="35"/>
      <c r="V151" s="35"/>
      <c r="W151" s="35"/>
    </row>
    <row r="152" spans="1:23" x14ac:dyDescent="0.3">
      <c r="A152" s="35">
        <v>148</v>
      </c>
      <c r="B152" s="35">
        <f t="shared" si="21"/>
        <v>32</v>
      </c>
      <c r="C152" s="35">
        <f t="shared" si="29"/>
        <v>36</v>
      </c>
      <c r="D152" s="35">
        <f t="shared" si="25"/>
        <v>0.88888888888888884</v>
      </c>
      <c r="E152" s="35">
        <f t="shared" si="26"/>
        <v>5.3759679814280234E-8</v>
      </c>
      <c r="F152" s="35">
        <f t="shared" si="22"/>
        <v>3.1623341699345001E-9</v>
      </c>
      <c r="G152" s="35">
        <v>146</v>
      </c>
      <c r="M152" s="35">
        <v>148</v>
      </c>
      <c r="N152" s="35">
        <f t="shared" si="23"/>
        <v>64</v>
      </c>
      <c r="O152" s="35">
        <f t="shared" si="30"/>
        <v>72</v>
      </c>
      <c r="P152" s="35">
        <f t="shared" si="27"/>
        <v>0.88888888888888884</v>
      </c>
      <c r="Q152" s="35">
        <f t="shared" si="28"/>
        <v>2.8671829234282797E-7</v>
      </c>
      <c r="R152" s="35">
        <f t="shared" si="24"/>
        <v>3.6617725680322357E-9</v>
      </c>
      <c r="S152" s="35">
        <v>144</v>
      </c>
      <c r="T152" s="35"/>
      <c r="U152" s="35"/>
      <c r="V152" s="35"/>
      <c r="W152" s="35"/>
    </row>
    <row r="153" spans="1:23" x14ac:dyDescent="0.3">
      <c r="A153" s="35">
        <v>149</v>
      </c>
      <c r="B153" s="35">
        <f t="shared" si="21"/>
        <v>32</v>
      </c>
      <c r="C153" s="35">
        <f t="shared" si="29"/>
        <v>36</v>
      </c>
      <c r="D153" s="35">
        <f t="shared" si="25"/>
        <v>0.88888888888888884</v>
      </c>
      <c r="E153" s="35">
        <f t="shared" si="26"/>
        <v>4.7786382057137982E-8</v>
      </c>
      <c r="F153" s="35">
        <f t="shared" si="22"/>
        <v>2.8109637066084443E-9</v>
      </c>
      <c r="G153" s="35">
        <v>147</v>
      </c>
      <c r="M153" s="35">
        <v>149</v>
      </c>
      <c r="N153" s="35">
        <f t="shared" si="23"/>
        <v>64</v>
      </c>
      <c r="O153" s="35">
        <f t="shared" si="30"/>
        <v>72</v>
      </c>
      <c r="P153" s="35">
        <f t="shared" si="27"/>
        <v>0.88888888888888884</v>
      </c>
      <c r="Q153" s="35">
        <f t="shared" si="28"/>
        <v>2.5486070430473594E-7</v>
      </c>
      <c r="R153" s="35">
        <f t="shared" si="24"/>
        <v>3.2549089493619869E-9</v>
      </c>
      <c r="S153" s="35">
        <v>145</v>
      </c>
      <c r="T153" s="35"/>
      <c r="U153" s="35"/>
      <c r="V153" s="35"/>
      <c r="W153" s="35"/>
    </row>
    <row r="154" spans="1:23" x14ac:dyDescent="0.3">
      <c r="A154" s="35">
        <v>150</v>
      </c>
      <c r="C154" s="35">
        <f t="shared" si="29"/>
        <v>36</v>
      </c>
      <c r="D154" s="35">
        <f t="shared" si="25"/>
        <v>0.88888888888888884</v>
      </c>
      <c r="E154" s="35">
        <f t="shared" si="26"/>
        <v>4.2476784050789314E-8</v>
      </c>
      <c r="F154" s="35">
        <f t="shared" si="22"/>
        <v>2.4986344058741725E-9</v>
      </c>
      <c r="G154" s="35">
        <v>148</v>
      </c>
      <c r="M154" s="35">
        <v>150</v>
      </c>
      <c r="N154" s="35"/>
      <c r="O154" s="35">
        <f t="shared" si="30"/>
        <v>72</v>
      </c>
      <c r="P154" s="35">
        <f t="shared" si="27"/>
        <v>0.88888888888888884</v>
      </c>
      <c r="Q154" s="35">
        <f t="shared" si="28"/>
        <v>2.2654284827087637E-7</v>
      </c>
      <c r="R154" s="35">
        <f t="shared" si="24"/>
        <v>2.8932523994328768E-9</v>
      </c>
      <c r="S154" s="35">
        <v>146</v>
      </c>
      <c r="T154" s="35"/>
      <c r="U154" s="35"/>
      <c r="V154" s="35"/>
      <c r="W154" s="35"/>
    </row>
    <row r="155" spans="1:23" x14ac:dyDescent="0.3">
      <c r="E155" s="35">
        <f>SUM(E4:E154)</f>
        <v>16.999999660185733</v>
      </c>
      <c r="F155" s="35">
        <f>SUM(F4:F154)</f>
        <v>0.999999999999999</v>
      </c>
      <c r="M155" s="35"/>
      <c r="N155" s="35"/>
      <c r="O155" s="35"/>
      <c r="P155" s="35"/>
      <c r="Q155" s="35">
        <f>SUM(Q4:Q154)</f>
        <v>78.300409710290864</v>
      </c>
      <c r="R155" s="35">
        <f>SUM(R4:R154)</f>
        <v>1.0000000000000007</v>
      </c>
      <c r="S155" s="35"/>
      <c r="T155" s="35"/>
      <c r="U155" s="35"/>
      <c r="V155" s="35"/>
      <c r="W155" s="35"/>
    </row>
    <row r="156" spans="1:23" x14ac:dyDescent="0.3"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Problema 1</vt:lpstr>
      <vt:lpstr>Problema 5</vt:lpstr>
      <vt:lpstr>MM3</vt:lpstr>
      <vt:lpstr>MM3Sim</vt:lpstr>
      <vt:lpstr>MixtoSim P5</vt:lpstr>
      <vt:lpstr>Problema 4_Aerolinea</vt:lpstr>
      <vt:lpstr>MM4 Aerolínea</vt:lpstr>
      <vt:lpstr>MM3 Aerolínea</vt:lpstr>
      <vt:lpstr>Problema 12_Zara</vt:lpstr>
      <vt:lpstr>MM2_Zara</vt:lpstr>
      <vt:lpstr>MM1-&gt;MM2_Zara</vt:lpstr>
      <vt:lpstr>Problema 23_ Conmutador (2)</vt:lpstr>
      <vt:lpstr>Problema 23_ Conmutador</vt:lpstr>
      <vt:lpstr>Problema 24_ Modelo Mecánico</vt:lpstr>
      <vt:lpstr>ProblemaMecAjuste</vt:lpstr>
      <vt:lpstr>MecanicoTurbinas</vt:lpstr>
      <vt:lpstr>Problema 25_Mec2</vt:lpstr>
      <vt:lpstr>Problema 32_Ajustador</vt:lpstr>
      <vt:lpstr>Problema 37_Txistas2</vt:lpstr>
      <vt:lpstr>Tarea 7 _ Ej1</vt:lpstr>
      <vt:lpstr>Tarea 7_Ej2</vt:lpstr>
      <vt:lpstr>Ex2_2</vt:lpstr>
      <vt:lpstr>eX2_3</vt:lpstr>
      <vt:lpstr>Ex2_4A</vt:lpstr>
      <vt:lpstr>Hoja4</vt:lpstr>
      <vt:lpstr>Hoja1</vt:lpstr>
      <vt:lpstr>Ex2_4B</vt:lpstr>
      <vt:lpstr>Ex2_4C</vt:lpstr>
      <vt:lpstr>Fórmulas Series.+</vt:lpstr>
      <vt:lpstr>Hoja2</vt:lpstr>
      <vt:lpstr>P1</vt:lpstr>
      <vt:lpstr>Hoja3</vt:lpstr>
      <vt:lpstr>Hoja5</vt:lpstr>
      <vt:lpstr>Hoja7</vt:lpstr>
      <vt:lpstr>Hoja6</vt:lpstr>
      <vt:lpstr>Celdas HW2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2024-02-12T17:13:29Z</dcterms:modified>
</cp:coreProperties>
</file>