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9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<sst xmlns="http://schemas.openxmlformats.org/spreadsheetml/2006/main" count="24" uniqueCount="23">
  <si>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Actual Project time (working days)</t>
  </si>
  <si>
    <t xml:space="preserve"> 10000 / (8*5)</t>
  </si>
  <si>
    <t>Actual Project time (Months)</t>
  </si>
  <si>
    <t>250/24</t>
  </si>
  <si>
    <t>Actual time after safety factor</t>
  </si>
  <si>
    <t>10.4 + 0.1* 10.4</t>
  </si>
  <si>
    <t>12 Months</t>
  </si>
  <si>
    <t>Earned value</t>
  </si>
  <si>
    <t>55% * 10000</t>
  </si>
  <si>
    <t>Assum time point now is 7 months</t>
  </si>
  <si>
    <t>Is project overbudget?</t>
  </si>
  <si>
    <t>yes</t>
  </si>
  <si>
    <t>7000-5500 = 1500</t>
  </si>
  <si>
    <t>Is project delayed?</t>
  </si>
  <si>
    <t>Planned Value = (7/12) * 10000</t>
  </si>
  <si>
    <t>by 333 hours</t>
  </si>
  <si>
    <t>delayed by how many days?</t>
  </si>
  <si>
    <t>333/(8*5)</t>
  </si>
  <si>
    <t>Plotting points</t>
  </si>
  <si>
    <t>Time (months)</t>
  </si>
  <si>
    <t>Actual Cost</t>
  </si>
  <si>
    <t>Earned Value</t>
  </si>
  <si>
    <t>Planned Value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</si>
</sst>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Actual 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Sheet1!$B$14:$B$25</c:f>
              <c:numCache>
                <c:formatCode>General</c:formatCode>
                <c:ptCount val="12"/>
                <c:pt idx="0">
                  <c:v>1000</c:v>
                </c:pt>
                <c:pt idx="1">
                  <c:v>1750</c:v>
                </c:pt>
                <c:pt idx="2">
                  <c:v>2600</c:v>
                </c:pt>
                <c:pt idx="3">
                  <c:v>3800</c:v>
                </c:pt>
                <c:pt idx="4">
                  <c:v>5000</c:v>
                </c:pt>
                <c:pt idx="5">
                  <c:v>6100</c:v>
                </c:pt>
                <c:pt idx="6">
                  <c:v>7000</c:v>
                </c:pt>
                <c:pt idx="7">
                  <c:v>8050</c:v>
                </c:pt>
                <c:pt idx="8">
                  <c:v>9089.28571428571</c:v>
                </c:pt>
                <c:pt idx="9">
                  <c:v>10128.5714285714</c:v>
                </c:pt>
                <c:pt idx="10">
                  <c:v>11167.8571428571</c:v>
                </c:pt>
                <c:pt idx="11">
                  <c:v>12207.1428571429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Earned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Sheet1!$C$14:$C$25</c:f>
              <c:numCache>
                <c:formatCode>General</c:formatCode>
                <c:ptCount val="12"/>
                <c:pt idx="0">
                  <c:v>800</c:v>
                </c:pt>
                <c:pt idx="1">
                  <c:v>1620</c:v>
                </c:pt>
                <c:pt idx="2">
                  <c:v>2200</c:v>
                </c:pt>
                <c:pt idx="3">
                  <c:v>3200</c:v>
                </c:pt>
                <c:pt idx="4">
                  <c:v>3900</c:v>
                </c:pt>
                <c:pt idx="5">
                  <c:v>4700</c:v>
                </c:pt>
                <c:pt idx="6">
                  <c:v>5500</c:v>
                </c:pt>
                <c:pt idx="7">
                  <c:v>6268.57142857143</c:v>
                </c:pt>
                <c:pt idx="8">
                  <c:v>7052.85714285714</c:v>
                </c:pt>
                <c:pt idx="9">
                  <c:v>7837.14285714286</c:v>
                </c:pt>
                <c:pt idx="10">
                  <c:v>8621.42857142857</c:v>
                </c:pt>
                <c:pt idx="11">
                  <c:v>10000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Planned Value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Sheet1!$D$14:$D$25</c:f>
              <c:numCache>
                <c:formatCode>General</c:formatCode>
                <c:ptCount val="12"/>
                <c:pt idx="0">
                  <c:v>833.333333333333</c:v>
                </c:pt>
                <c:pt idx="1">
                  <c:v>1666.66666666667</c:v>
                </c:pt>
                <c:pt idx="2">
                  <c:v>2500</c:v>
                </c:pt>
                <c:pt idx="3">
                  <c:v>3333.33333333333</c:v>
                </c:pt>
                <c:pt idx="4">
                  <c:v>4166.66666666667</c:v>
                </c:pt>
                <c:pt idx="5">
                  <c:v>5000</c:v>
                </c:pt>
                <c:pt idx="6">
                  <c:v>5833.33333333333</c:v>
                </c:pt>
                <c:pt idx="7">
                  <c:v>6666.66666666667</c:v>
                </c:pt>
                <c:pt idx="8">
                  <c:v>7500</c:v>
                </c:pt>
                <c:pt idx="9">
                  <c:v>8333.33333333333</c:v>
                </c:pt>
                <c:pt idx="10">
                  <c:v>9166.66666666667</c:v>
                </c:pt>
                <c:pt idx="11">
                  <c:v>10000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30943162"/>
        <c:axId val="831681080"/>
      </c:lineChart>
      <c:catAx>
        <c:axId val="83094316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Time (Months)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1681080"/>
        <c:crosses val="autoZero"/>
        <c:auto val="1"/>
        <c:lblAlgn val="ctr"/>
        <c:lblOffset val="100"/>
        <c:noMultiLvlLbl val="0"/>
      </c:catAx>
      <c:valAx>
        <c:axId val="83168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Cost (Hours)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094316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26</xdr:row>
      <xdr:rowOff>3175</xdr:rowOff>
    </xdr:from>
    <xdr:to>
      <xdr:col>3</xdr:col>
      <xdr:colOff>1600200</xdr:colOff>
      <xdr:row>47</xdr:row>
      <xdr:rowOff>2540</xdr:rowOff>
    </xdr:to>
    <xdr:graphicFrame>
      <xdr:nvGraphicFramePr>
        <xdr:cNvPr id="4" name="Chart 3"/>
        <xdr:cNvGraphicFramePr/>
      </xdr:nvGraphicFramePr>
      <xdr:xfrm>
        <a:off x="9525" y="4956175"/>
        <a:ext cx="6819900" cy="39998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G30" sqref="G30"/>
    </sheetView>
  </sheetViews>
  <sheetFormatPr defaultColWidth="9.14285714285714" defaultRowHeight="15" outlineLevelCol="3"/>
  <cols>
    <col min="1" max="1" width="32.5714285714286" customWidth="1"/>
    <col min="2" max="2" width="30" customWidth="1"/>
    <col min="3" max="3" width="15.8571428571429" customWidth="1"/>
    <col min="4" max="4" width="24.2857142857143" customWidth="1"/>
  </cols>
  <sheetData>
    <row r="1" spans="1:3">
      <c r="A1" s="1" t="s">
        <v>0</v>
      </c>
      <c r="B1" s="1" t="s">
        <v>1</v>
      </c>
      <c r="C1" s="1">
        <f>10000/(8*5)</f>
        <v>250</v>
      </c>
    </row>
    <row r="2" spans="1:3">
      <c r="A2" s="1" t="s">
        <v>2</v>
      </c>
      <c r="B2" s="1" t="s">
        <v>3</v>
      </c>
      <c r="C2" s="1">
        <f>250/24</f>
        <v>10.4166666666667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>
        <v>5500</v>
      </c>
    </row>
    <row r="5" spans="1:3">
      <c r="A5" s="1" t="s">
        <v>9</v>
      </c>
      <c r="B5" s="1"/>
      <c r="C5" s="1"/>
    </row>
    <row r="7" spans="1:3">
      <c r="A7" s="2" t="s">
        <v>10</v>
      </c>
      <c r="B7" s="2" t="s">
        <v>11</v>
      </c>
      <c r="C7" s="2" t="s">
        <v>12</v>
      </c>
    </row>
    <row r="8" spans="1:3">
      <c r="A8" s="2" t="s">
        <v>13</v>
      </c>
      <c r="B8" s="2" t="s">
        <v>14</v>
      </c>
      <c r="C8" s="2">
        <f>(7/12)*10000</f>
        <v>5833.33333333333</v>
      </c>
    </row>
    <row r="9" spans="1:3">
      <c r="A9" s="2"/>
      <c r="B9" s="2" t="s">
        <v>11</v>
      </c>
      <c r="C9" s="2" t="s">
        <v>15</v>
      </c>
    </row>
    <row r="10" spans="1:3">
      <c r="A10" s="2" t="s">
        <v>16</v>
      </c>
      <c r="B10" s="2" t="s">
        <v>17</v>
      </c>
      <c r="C10" s="2">
        <f>333/(8*5)</f>
        <v>8.325</v>
      </c>
    </row>
    <row r="12" spans="1:1">
      <c r="A12" s="3" t="s">
        <v>18</v>
      </c>
    </row>
    <row r="13" spans="1:4">
      <c r="A13" s="4" t="s">
        <v>19</v>
      </c>
      <c r="B13" s="4" t="s">
        <v>20</v>
      </c>
      <c r="C13" s="4" t="s">
        <v>21</v>
      </c>
      <c r="D13" s="4" t="s">
        <v>22</v>
      </c>
    </row>
    <row r="14" spans="1:4">
      <c r="A14" s="5">
        <v>1</v>
      </c>
      <c r="B14" s="5">
        <v>1000</v>
      </c>
      <c r="C14" s="5">
        <v>800</v>
      </c>
      <c r="D14" s="5">
        <f>1*10000/12</f>
        <v>833.333333333333</v>
      </c>
    </row>
    <row r="15" spans="1:4">
      <c r="A15" s="5">
        <v>2</v>
      </c>
      <c r="B15" s="5">
        <v>1750</v>
      </c>
      <c r="C15" s="5">
        <v>1620</v>
      </c>
      <c r="D15" s="5">
        <f>2*10000/12</f>
        <v>1666.66666666667</v>
      </c>
    </row>
    <row r="16" spans="1:4">
      <c r="A16" s="5">
        <v>3</v>
      </c>
      <c r="B16" s="5">
        <v>2600</v>
      </c>
      <c r="C16" s="5">
        <v>2200</v>
      </c>
      <c r="D16" s="5">
        <f>3*10000/12</f>
        <v>2500</v>
      </c>
    </row>
    <row r="17" spans="1:4">
      <c r="A17" s="5">
        <v>4</v>
      </c>
      <c r="B17" s="5">
        <v>3800</v>
      </c>
      <c r="C17" s="5">
        <v>3200</v>
      </c>
      <c r="D17" s="5">
        <f>4*10000/12</f>
        <v>3333.33333333333</v>
      </c>
    </row>
    <row r="18" spans="1:4">
      <c r="A18" s="5">
        <v>5</v>
      </c>
      <c r="B18" s="5">
        <v>5000</v>
      </c>
      <c r="C18" s="5">
        <v>3900</v>
      </c>
      <c r="D18" s="5">
        <f>5*10000/12</f>
        <v>4166.66666666667</v>
      </c>
    </row>
    <row r="19" spans="1:4">
      <c r="A19" s="5">
        <v>6</v>
      </c>
      <c r="B19" s="5">
        <v>6100</v>
      </c>
      <c r="C19" s="5">
        <v>4700</v>
      </c>
      <c r="D19" s="5">
        <f>6*10000/12</f>
        <v>5000</v>
      </c>
    </row>
    <row r="20" spans="1:4">
      <c r="A20" s="5">
        <v>7</v>
      </c>
      <c r="B20" s="5">
        <v>7000</v>
      </c>
      <c r="C20" s="5">
        <v>5500</v>
      </c>
      <c r="D20" s="5">
        <f>7*10000/12</f>
        <v>5833.33333333333</v>
      </c>
    </row>
    <row r="21" spans="1:4">
      <c r="A21" s="5">
        <v>8</v>
      </c>
      <c r="B21" s="5">
        <v>8050</v>
      </c>
      <c r="C21" s="5">
        <v>6268.57142857143</v>
      </c>
      <c r="D21" s="5">
        <f>8*10000/12</f>
        <v>6666.66666666667</v>
      </c>
    </row>
    <row r="22" spans="1:4">
      <c r="A22" s="5">
        <v>9</v>
      </c>
      <c r="B22" s="5">
        <v>9089.28571428571</v>
      </c>
      <c r="C22" s="5">
        <v>7052.85714285714</v>
      </c>
      <c r="D22" s="5">
        <f>9*10000/12</f>
        <v>7500</v>
      </c>
    </row>
    <row r="23" spans="1:4">
      <c r="A23" s="5">
        <v>10</v>
      </c>
      <c r="B23" s="5">
        <v>10128.5714285714</v>
      </c>
      <c r="C23" s="5">
        <v>7837.14285714286</v>
      </c>
      <c r="D23" s="5">
        <f>10*10000/12</f>
        <v>8333.33333333333</v>
      </c>
    </row>
    <row r="24" spans="1:4">
      <c r="A24" s="5">
        <v>11</v>
      </c>
      <c r="B24" s="5">
        <v>11167.8571428571</v>
      </c>
      <c r="C24" s="5">
        <v>8621.42857142857</v>
      </c>
      <c r="D24" s="5">
        <f>11*10000/12</f>
        <v>9166.66666666667</v>
      </c>
    </row>
    <row r="25" spans="1:4">
      <c r="A25" s="5">
        <v>12</v>
      </c>
      <c r="B25" s="5">
        <v>12207.1428571429</v>
      </c>
      <c r="C25" s="5">
        <v>10000</v>
      </c>
      <c r="D25" s="5">
        <v>10000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2021-06-28T13:48:37Z</dcterms:created>
  <dcterms:modified xsi:type="dcterms:W3CDTF">2021-06-28T14:07:41Z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