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Jai\Cloud4C\SAPDocs\02_CSM\Risk_Assessment\"/>
    </mc:Choice>
  </mc:AlternateContent>
  <xr:revisionPtr revIDLastSave="0" documentId="13_ncr:1_{9E428CB3-405F-4F59-8DD1-42DE0EFECF41}" xr6:coauthVersionLast="47" xr6:coauthVersionMax="47" xr10:uidLastSave="{00000000-0000-0000-0000-000000000000}"/>
  <bookViews>
    <workbookView xWindow="0" yWindow="0" windowWidth="20490" windowHeight="10920" activeTab="1" xr2:uid="{00000000-000D-0000-FFFF-FFFF00000000}"/>
  </bookViews>
  <sheets>
    <sheet name="Risk_Header" sheetId="4" r:id="rId1"/>
    <sheet name="Risk_Register" sheetId="1" r:id="rId2"/>
    <sheet name="Risk Map" sheetId="2" r:id="rId3"/>
    <sheet name="Legend" sheetId="3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" i="1" l="1"/>
  <c r="K7" i="1"/>
  <c r="K2" i="1"/>
  <c r="F2" i="1"/>
  <c r="F3" i="1"/>
  <c r="K3" i="1"/>
  <c r="F4" i="1"/>
  <c r="K4" i="1"/>
  <c r="F5" i="1"/>
  <c r="K5" i="1"/>
  <c r="F6" i="1"/>
  <c r="K6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D1" i="2"/>
  <c r="C1" i="2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F1" i="2"/>
  <c r="E1" i="2"/>
  <c r="A3" i="2"/>
  <c r="B1" i="2"/>
  <c r="A7" i="2"/>
  <c r="A6" i="2"/>
  <c r="A5" i="2"/>
  <c r="A4" i="2"/>
  <c r="B4" i="2" l="1"/>
  <c r="E7" i="2"/>
  <c r="E6" i="2"/>
  <c r="D3" i="2"/>
  <c r="D6" i="2"/>
  <c r="B5" i="2"/>
  <c r="E3" i="2"/>
  <c r="F4" i="2"/>
  <c r="D5" i="2"/>
  <c r="B6" i="2"/>
  <c r="E4" i="2"/>
  <c r="D4" i="2"/>
  <c r="B7" i="2"/>
  <c r="F5" i="2"/>
  <c r="C5" i="2"/>
  <c r="C6" i="2"/>
  <c r="E5" i="2"/>
  <c r="C4" i="2"/>
  <c r="C7" i="2"/>
  <c r="F6" i="2"/>
  <c r="C3" i="2"/>
  <c r="D7" i="2"/>
  <c r="F3" i="2"/>
  <c r="F7" i="2"/>
  <c r="B3" i="2"/>
</calcChain>
</file>

<file path=xl/sharedStrings.xml><?xml version="1.0" encoding="utf-8"?>
<sst xmlns="http://schemas.openxmlformats.org/spreadsheetml/2006/main" count="112" uniqueCount="72">
  <si>
    <t>Risk ID</t>
  </si>
  <si>
    <t>Risk Description</t>
  </si>
  <si>
    <t xml:space="preserve">Risk Category </t>
  </si>
  <si>
    <t>Probability</t>
  </si>
  <si>
    <t xml:space="preserve">Business Impact </t>
  </si>
  <si>
    <t>Risk Onwer</t>
  </si>
  <si>
    <t xml:space="preserve">Risk Response </t>
  </si>
  <si>
    <t>Moderate</t>
  </si>
  <si>
    <t>Certain (&gt; 80%)</t>
  </si>
  <si>
    <t>Likely (50% - 80%)</t>
  </si>
  <si>
    <t>Moderate (25-50%)</t>
  </si>
  <si>
    <t>Unlikely (10-25%)</t>
  </si>
  <si>
    <t>Rare (&lt;10%)</t>
  </si>
  <si>
    <t>Business Impact</t>
  </si>
  <si>
    <t>Low</t>
  </si>
  <si>
    <t>High</t>
  </si>
  <si>
    <t>Very High</t>
  </si>
  <si>
    <t>Risk Rating</t>
  </si>
  <si>
    <t>Probability Rating</t>
  </si>
  <si>
    <t>Business Impact Rating</t>
  </si>
  <si>
    <t>Score</t>
  </si>
  <si>
    <t>Lookup</t>
  </si>
  <si>
    <t xml:space="preserve">Target Date </t>
  </si>
  <si>
    <t>RiskMap</t>
  </si>
  <si>
    <t>Insignificant (Risk is mitigated easily)</t>
  </si>
  <si>
    <t>Minor (&lt;10% delay and/or Extra cost &lt;10%)</t>
  </si>
  <si>
    <t>Moderate (10-30% delay and/or Extra cost 10-30%)</t>
  </si>
  <si>
    <t>High (30-50% delay and/or Extra cost 30-50%)</t>
  </si>
  <si>
    <t>Catastophic (Project abandoned, High Loss Cost or Image)</t>
  </si>
  <si>
    <t xml:space="preserve">Business Impact
</t>
  </si>
  <si>
    <t>Scope</t>
  </si>
  <si>
    <t>Delivery</t>
  </si>
  <si>
    <t>Resources</t>
  </si>
  <si>
    <t>Vendor</t>
  </si>
  <si>
    <t>Others</t>
  </si>
  <si>
    <t>Tools</t>
  </si>
  <si>
    <t>Risk Category</t>
  </si>
  <si>
    <t>Security</t>
  </si>
  <si>
    <t>Prepared by:</t>
  </si>
  <si>
    <t>Project Name:</t>
  </si>
  <si>
    <t>Verified by:</t>
  </si>
  <si>
    <t>Role</t>
  </si>
  <si>
    <t>Risk Assessment Frequency:</t>
  </si>
  <si>
    <t>Accepted</t>
  </si>
  <si>
    <t>Unacceptable</t>
  </si>
  <si>
    <t>Retired</t>
  </si>
  <si>
    <t>Accepted with mitigation</t>
  </si>
  <si>
    <t>Budget</t>
  </si>
  <si>
    <t xml:space="preserve">Identification Date </t>
  </si>
  <si>
    <t>Risk Response Status</t>
  </si>
  <si>
    <t>Risk Item Status</t>
  </si>
  <si>
    <t>Open</t>
  </si>
  <si>
    <t>Completed</t>
  </si>
  <si>
    <t>In Progress</t>
  </si>
  <si>
    <t>Not Started</t>
  </si>
  <si>
    <t>New</t>
  </si>
  <si>
    <t>Test 1</t>
  </si>
  <si>
    <t>Test 2</t>
  </si>
  <si>
    <t>Test 3</t>
  </si>
  <si>
    <t>Test 4</t>
  </si>
  <si>
    <t>Test 5</t>
  </si>
  <si>
    <t>Name 1</t>
  </si>
  <si>
    <t>Name 2</t>
  </si>
  <si>
    <t>Name 3</t>
  </si>
  <si>
    <t>Name 4</t>
  </si>
  <si>
    <t>Name 5</t>
  </si>
  <si>
    <t>Response 1</t>
  </si>
  <si>
    <t>Response 2</t>
  </si>
  <si>
    <t>Response 3</t>
  </si>
  <si>
    <t>Response 4</t>
  </si>
  <si>
    <t>Response 5</t>
  </si>
  <si>
    <t>DD/MM/YYYY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</si>
</sst>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textRotation="180" wrapText="1"/>
    </xf>
    <xf numFmtId="0" fontId="0" fillId="6" borderId="0" xfId="0" applyFill="1"/>
    <xf numFmtId="0" fontId="0" fillId="6" borderId="0" xfId="0" applyFill="1" applyAlignment="1">
      <alignment wrapText="1"/>
    </xf>
    <xf numFmtId="164" fontId="0" fillId="0" borderId="1" xfId="0" applyNumberFormat="1" applyBorder="1"/>
    <xf numFmtId="0" fontId="5" fillId="7" borderId="1" xfId="0" applyFont="1" applyFill="1" applyBorder="1"/>
    <xf numFmtId="0" fontId="5" fillId="6" borderId="1" xfId="0" applyFont="1" applyFill="1" applyBorder="1"/>
    <xf numFmtId="0" fontId="5" fillId="5" borderId="1" xfId="0" applyFont="1" applyFill="1" applyBorder="1"/>
    <xf numFmtId="0" fontId="5" fillId="8" borderId="1" xfId="0" applyFont="1" applyFill="1" applyBorder="1"/>
    <xf numFmtId="0" fontId="5" fillId="0" borderId="1" xfId="0" applyFont="1" applyBorder="1"/>
    <xf numFmtId="0" fontId="1" fillId="6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9" borderId="1" xfId="0" applyFont="1" applyFill="1" applyBorder="1"/>
    <xf numFmtId="0" fontId="1" fillId="5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6" borderId="1" xfId="0" applyFont="1" applyFill="1" applyBorder="1"/>
    <xf numFmtId="0" fontId="5" fillId="5" borderId="2" xfId="0" applyFont="1" applyFill="1" applyBorder="1" applyAlignment="1">
      <alignment horizontal="center" wrapText="1"/>
    </xf>
    <xf numFmtId="0" fontId="5" fillId="5" borderId="3" xfId="0" applyFont="1" applyFill="1" applyBorder="1" applyAlignment="1">
      <alignment horizontal="center" wrapText="1"/>
    </xf>
  </cellXfs>
  <cellStyles count="1">
    <cellStyle name="Normal" xfId="0" builtinId="0"/>
  </cellStyles>
  <dxfs count="26"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00FFCC"/>
        </patternFill>
      </fill>
    </dxf>
    <dxf>
      <font>
        <color theme="1"/>
      </font>
      <fill>
        <patternFill>
          <bgColor rgb="FF00FF00"/>
        </patternFill>
      </fill>
    </dxf>
    <dxf>
      <fill>
        <patternFill>
          <bgColor rgb="FFFFFF99"/>
        </patternFill>
      </fill>
    </dxf>
    <dxf>
      <fill>
        <patternFill>
          <bgColor theme="7" tint="0.79998168889431442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FFCC"/>
      <color rgb="FF00FF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383E3-2C99-4357-AC8A-99CFC84D8569}">
  <dimension ref="A1:B6"/>
  <sheetViews>
    <sheetView workbookViewId="0">
      <selection activeCell="B3" sqref="B3"/>
    </sheetView>
  </sheetViews>
  <sheetFormatPr defaultRowHeight="15" x14ac:dyDescent="0.25"/>
  <cols>
    <col min="1" max="1" width="34.28515625" bestFit="1" customWidth="1"/>
    <col min="2" max="2" width="55" customWidth="1"/>
    <col min="3" max="3" width="12.7109375" customWidth="1"/>
    <col min="4" max="4" width="11.5703125" bestFit="1" customWidth="1"/>
    <col min="5" max="5" width="12.140625" bestFit="1" customWidth="1"/>
    <col min="6" max="6" width="11.7109375" bestFit="1" customWidth="1"/>
    <col min="7" max="7" width="11.5703125" bestFit="1" customWidth="1"/>
  </cols>
  <sheetData>
    <row r="1" spans="1:2" ht="18.75" x14ac:dyDescent="0.3">
      <c r="A1" s="15" t="s">
        <v>39</v>
      </c>
      <c r="B1" s="19"/>
    </row>
    <row r="2" spans="1:2" ht="18.75" x14ac:dyDescent="0.3">
      <c r="A2" s="16" t="s">
        <v>38</v>
      </c>
      <c r="B2" s="19"/>
    </row>
    <row r="3" spans="1:2" ht="18.75" x14ac:dyDescent="0.3">
      <c r="A3" s="16" t="s">
        <v>41</v>
      </c>
      <c r="B3" s="19"/>
    </row>
    <row r="4" spans="1:2" ht="18.75" x14ac:dyDescent="0.3">
      <c r="A4" s="17" t="s">
        <v>40</v>
      </c>
      <c r="B4" s="19"/>
    </row>
    <row r="5" spans="1:2" ht="18.75" x14ac:dyDescent="0.3">
      <c r="A5" s="17" t="s">
        <v>41</v>
      </c>
      <c r="B5" s="19"/>
    </row>
    <row r="6" spans="1:2" ht="18.75" x14ac:dyDescent="0.3">
      <c r="A6" s="18" t="s">
        <v>42</v>
      </c>
      <c r="B6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59999389629810485"/>
  </sheetPr>
  <dimension ref="A1:M119"/>
  <sheetViews>
    <sheetView tabSelected="1" zoomScale="82" zoomScaleNormal="82" workbookViewId="0">
      <selection activeCell="B6" sqref="B6"/>
    </sheetView>
  </sheetViews>
  <sheetFormatPr defaultRowHeight="15" x14ac:dyDescent="0.25"/>
  <cols>
    <col min="1" max="1" width="6.85546875" bestFit="1" customWidth="1"/>
    <col min="2" max="2" width="38.7109375" customWidth="1"/>
    <col min="3" max="3" width="11.85546875" customWidth="1"/>
    <col min="4" max="4" width="10.7109375" bestFit="1" customWidth="1"/>
    <col min="5" max="5" width="8.7109375" bestFit="1" customWidth="1"/>
    <col min="6" max="6" width="10.5703125" bestFit="1" customWidth="1"/>
    <col min="7" max="7" width="17.85546875" customWidth="1"/>
    <col min="8" max="8" width="41.28515625" customWidth="1"/>
    <col min="9" max="9" width="14.28515625" customWidth="1"/>
    <col min="10" max="10" width="12.7109375" bestFit="1" customWidth="1"/>
    <col min="11" max="11" width="8.42578125" hidden="1" customWidth="1"/>
    <col min="12" max="12" width="23.7109375" bestFit="1" customWidth="1"/>
    <col min="13" max="13" width="19.42578125" customWidth="1"/>
  </cols>
  <sheetData>
    <row r="1" spans="1:13" ht="30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17</v>
      </c>
      <c r="G1" s="20" t="s">
        <v>5</v>
      </c>
      <c r="H1" s="20" t="s">
        <v>6</v>
      </c>
      <c r="I1" s="20" t="s">
        <v>48</v>
      </c>
      <c r="J1" s="20" t="s">
        <v>22</v>
      </c>
      <c r="K1" s="21" t="s">
        <v>23</v>
      </c>
      <c r="L1" s="20" t="s">
        <v>49</v>
      </c>
      <c r="M1" s="20" t="s">
        <v>50</v>
      </c>
    </row>
    <row r="2" spans="1:13" x14ac:dyDescent="0.25">
      <c r="A2" s="1">
        <v>1</v>
      </c>
      <c r="B2" s="5" t="s">
        <v>56</v>
      </c>
      <c r="C2" s="1" t="s">
        <v>31</v>
      </c>
      <c r="D2" s="1">
        <v>1</v>
      </c>
      <c r="E2" s="1">
        <v>1</v>
      </c>
      <c r="F2" s="1" t="str">
        <f>IFERROR(VLOOKUP(D2&amp;E2,Legend!$A$8:$E$33,5,0)," ")</f>
        <v>Low</v>
      </c>
      <c r="G2" s="1" t="s">
        <v>61</v>
      </c>
      <c r="H2" s="1" t="s">
        <v>66</v>
      </c>
      <c r="I2" s="14" t="s">
        <v>71</v>
      </c>
      <c r="J2" s="14" t="s">
        <v>71</v>
      </c>
      <c r="K2" s="1" t="str">
        <f t="shared" ref="K2" si="0">(D2&amp;E2)</f>
        <v>11</v>
      </c>
      <c r="L2" s="1" t="s">
        <v>43</v>
      </c>
      <c r="M2" s="1" t="s">
        <v>51</v>
      </c>
    </row>
    <row r="3" spans="1:13" x14ac:dyDescent="0.25">
      <c r="A3" s="1">
        <v>2</v>
      </c>
      <c r="B3" s="5" t="s">
        <v>57</v>
      </c>
      <c r="C3" s="1" t="s">
        <v>34</v>
      </c>
      <c r="D3" s="1">
        <v>2</v>
      </c>
      <c r="E3" s="1">
        <v>1</v>
      </c>
      <c r="F3" s="1" t="str">
        <f>IFERROR(VLOOKUP(D3&amp;E3,Legend!$A$8:$E$33,5,0)," ")</f>
        <v>Low</v>
      </c>
      <c r="G3" s="1" t="s">
        <v>62</v>
      </c>
      <c r="H3" s="5" t="s">
        <v>67</v>
      </c>
      <c r="I3" s="14"/>
      <c r="J3" s="14"/>
      <c r="K3" s="1" t="str">
        <f>(D3&amp;E3)</f>
        <v>21</v>
      </c>
      <c r="L3" s="1"/>
      <c r="M3" s="1"/>
    </row>
    <row r="4" spans="1:13" x14ac:dyDescent="0.25">
      <c r="A4" s="1">
        <v>3</v>
      </c>
      <c r="B4" s="5" t="s">
        <v>58</v>
      </c>
      <c r="C4" s="1" t="s">
        <v>35</v>
      </c>
      <c r="D4" s="1">
        <v>3</v>
      </c>
      <c r="E4" s="1">
        <v>1</v>
      </c>
      <c r="F4" s="1" t="str">
        <f>IFERROR(VLOOKUP(D4&amp;E4,Legend!$A$8:$E$33,5,0)," ")</f>
        <v>Low</v>
      </c>
      <c r="G4" s="1" t="s">
        <v>63</v>
      </c>
      <c r="H4" s="5" t="s">
        <v>68</v>
      </c>
      <c r="I4" s="14"/>
      <c r="J4" s="14"/>
      <c r="K4" s="1" t="str">
        <f t="shared" ref="K4:K7" si="1">(D4&amp;E4)</f>
        <v>31</v>
      </c>
      <c r="L4" s="1"/>
      <c r="M4" s="1" t="s">
        <v>53</v>
      </c>
    </row>
    <row r="5" spans="1:13" x14ac:dyDescent="0.25">
      <c r="A5" s="1">
        <v>4</v>
      </c>
      <c r="B5" s="5" t="s">
        <v>59</v>
      </c>
      <c r="C5" s="1" t="s">
        <v>32</v>
      </c>
      <c r="D5" s="1">
        <v>4</v>
      </c>
      <c r="E5" s="1">
        <v>1</v>
      </c>
      <c r="F5" s="1" t="str">
        <f>IFERROR(VLOOKUP(D5&amp;E5,Legend!$A$8:$E$33,5,0)," ")</f>
        <v>Moderate</v>
      </c>
      <c r="G5" s="1" t="s">
        <v>64</v>
      </c>
      <c r="H5" s="5" t="s">
        <v>69</v>
      </c>
      <c r="I5" s="14"/>
      <c r="J5" s="14"/>
      <c r="K5" s="1" t="str">
        <f t="shared" si="1"/>
        <v>41</v>
      </c>
      <c r="L5" s="1"/>
      <c r="M5" s="1"/>
    </row>
    <row r="6" spans="1:13" x14ac:dyDescent="0.25">
      <c r="A6" s="1">
        <v>5</v>
      </c>
      <c r="B6" s="5" t="s">
        <v>60</v>
      </c>
      <c r="C6" s="1" t="s">
        <v>34</v>
      </c>
      <c r="D6" s="1">
        <v>5</v>
      </c>
      <c r="E6" s="1">
        <v>1</v>
      </c>
      <c r="F6" s="1" t="str">
        <f>IFERROR(VLOOKUP(D6&amp;E6,Legend!$A$8:$E$33,5,0)," ")</f>
        <v>High</v>
      </c>
      <c r="G6" s="1" t="s">
        <v>65</v>
      </c>
      <c r="H6" s="5" t="s">
        <v>70</v>
      </c>
      <c r="I6" s="14"/>
      <c r="J6" s="14"/>
      <c r="K6" s="1" t="str">
        <f t="shared" si="1"/>
        <v>51</v>
      </c>
      <c r="L6" s="1"/>
      <c r="M6" s="1"/>
    </row>
    <row r="7" spans="1:13" x14ac:dyDescent="0.25">
      <c r="A7" s="1">
        <v>6</v>
      </c>
      <c r="B7" s="5"/>
      <c r="C7" s="1"/>
      <c r="D7" s="1">
        <v>1</v>
      </c>
      <c r="E7" s="1">
        <v>2</v>
      </c>
      <c r="F7" s="1" t="str">
        <f>IFERROR(VLOOKUP(D7&amp;E7,Legend!$A$8:$E$33,5,0)," ")</f>
        <v>Low</v>
      </c>
      <c r="G7" s="1"/>
      <c r="H7" s="1"/>
      <c r="I7" s="14"/>
      <c r="J7" s="14"/>
      <c r="K7" s="1" t="str">
        <f t="shared" si="1"/>
        <v>12</v>
      </c>
      <c r="L7" s="1"/>
      <c r="M7" s="1"/>
    </row>
    <row r="8" spans="1:13" x14ac:dyDescent="0.25">
      <c r="A8" s="1">
        <v>7</v>
      </c>
      <c r="B8" s="5"/>
      <c r="C8" s="1"/>
      <c r="D8" s="1">
        <v>2</v>
      </c>
      <c r="E8" s="1">
        <v>2</v>
      </c>
      <c r="F8" s="1" t="str">
        <f>IFERROR(VLOOKUP(D8&amp;E8,Legend!$A$8:$E$33,5,0)," ")</f>
        <v>Low</v>
      </c>
      <c r="G8" s="1"/>
      <c r="H8" s="1"/>
      <c r="I8" s="14"/>
      <c r="J8" s="14"/>
      <c r="K8" s="1" t="str">
        <f t="shared" ref="K8:K17" si="2">(D8&amp;E8)</f>
        <v>22</v>
      </c>
      <c r="L8" s="1"/>
      <c r="M8" s="1" t="s">
        <v>54</v>
      </c>
    </row>
    <row r="9" spans="1:13" x14ac:dyDescent="0.25">
      <c r="A9" s="1">
        <v>8</v>
      </c>
      <c r="B9" s="5"/>
      <c r="C9" s="1"/>
      <c r="D9" s="1">
        <v>3</v>
      </c>
      <c r="E9" s="1">
        <v>2</v>
      </c>
      <c r="F9" s="1" t="str">
        <f>IFERROR(VLOOKUP(D9&amp;E9,Legend!$A$8:$E$33,5,0)," ")</f>
        <v>Moderate</v>
      </c>
      <c r="G9" s="1"/>
      <c r="H9" s="1"/>
      <c r="I9" s="14"/>
      <c r="J9" s="14"/>
      <c r="K9" s="1" t="str">
        <f t="shared" si="2"/>
        <v>32</v>
      </c>
      <c r="L9" s="1"/>
      <c r="M9" s="1"/>
    </row>
    <row r="10" spans="1:13" x14ac:dyDescent="0.25">
      <c r="A10" s="1">
        <v>9</v>
      </c>
      <c r="B10" s="5"/>
      <c r="C10" s="1"/>
      <c r="D10" s="1">
        <v>4</v>
      </c>
      <c r="E10" s="1">
        <v>2</v>
      </c>
      <c r="F10" s="1" t="str">
        <f>IFERROR(VLOOKUP(D10&amp;E10,Legend!$A$8:$E$33,5,0)," ")</f>
        <v>High</v>
      </c>
      <c r="G10" s="1"/>
      <c r="H10" s="1"/>
      <c r="I10" s="14"/>
      <c r="J10" s="14"/>
      <c r="K10" s="1" t="str">
        <f t="shared" si="2"/>
        <v>42</v>
      </c>
      <c r="L10" s="1"/>
      <c r="M10" s="1"/>
    </row>
    <row r="11" spans="1:13" x14ac:dyDescent="0.25">
      <c r="A11" s="1">
        <v>10</v>
      </c>
      <c r="B11" s="5"/>
      <c r="C11" s="1"/>
      <c r="D11" s="1">
        <v>5</v>
      </c>
      <c r="E11" s="1">
        <v>2</v>
      </c>
      <c r="F11" s="1" t="str">
        <f>IFERROR(VLOOKUP(D11&amp;E11,Legend!$A$8:$E$33,5,0)," ")</f>
        <v>High</v>
      </c>
      <c r="G11" s="1"/>
      <c r="H11" s="1"/>
      <c r="I11" s="14"/>
      <c r="J11" s="14"/>
      <c r="K11" s="1" t="str">
        <f t="shared" si="2"/>
        <v>52</v>
      </c>
      <c r="L11" s="1"/>
      <c r="M11" s="1"/>
    </row>
    <row r="12" spans="1:13" x14ac:dyDescent="0.25">
      <c r="A12" s="1">
        <v>11</v>
      </c>
      <c r="B12" s="5"/>
      <c r="C12" s="1"/>
      <c r="D12" s="1">
        <v>1</v>
      </c>
      <c r="E12" s="1">
        <v>3</v>
      </c>
      <c r="F12" s="1" t="str">
        <f>IFERROR(VLOOKUP(D12&amp;E12,Legend!$A$8:$E$33,5,0)," ")</f>
        <v>Moderate</v>
      </c>
      <c r="G12" s="1"/>
      <c r="H12" s="1"/>
      <c r="I12" s="14"/>
      <c r="J12" s="14"/>
      <c r="K12" s="1" t="str">
        <f t="shared" si="2"/>
        <v>13</v>
      </c>
      <c r="L12" s="1"/>
      <c r="M12" s="1"/>
    </row>
    <row r="13" spans="1:13" x14ac:dyDescent="0.25">
      <c r="A13" s="1">
        <v>12</v>
      </c>
      <c r="B13" s="5"/>
      <c r="C13" s="1"/>
      <c r="D13" s="1">
        <v>2</v>
      </c>
      <c r="E13" s="1">
        <v>3</v>
      </c>
      <c r="F13" s="1" t="str">
        <f>IFERROR(VLOOKUP(D13&amp;E13,Legend!$A$8:$E$33,5,0)," ")</f>
        <v>Moderate</v>
      </c>
      <c r="G13" s="1"/>
      <c r="H13" s="1"/>
      <c r="I13" s="14"/>
      <c r="J13" s="14"/>
      <c r="K13" s="1" t="str">
        <f t="shared" si="2"/>
        <v>23</v>
      </c>
      <c r="L13" s="1"/>
      <c r="M13" s="1"/>
    </row>
    <row r="14" spans="1:13" x14ac:dyDescent="0.25">
      <c r="A14" s="1">
        <v>13</v>
      </c>
      <c r="B14" s="5"/>
      <c r="C14" s="1"/>
      <c r="D14" s="1">
        <v>3</v>
      </c>
      <c r="E14" s="1">
        <v>3</v>
      </c>
      <c r="F14" s="1" t="str">
        <f>IFERROR(VLOOKUP(D14&amp;E14,Legend!$A$8:$E$33,5,0)," ")</f>
        <v>High</v>
      </c>
      <c r="G14" s="1"/>
      <c r="H14" s="1"/>
      <c r="I14" s="14"/>
      <c r="J14" s="14"/>
      <c r="K14" s="1" t="str">
        <f t="shared" si="2"/>
        <v>33</v>
      </c>
      <c r="L14" s="1"/>
      <c r="M14" s="1"/>
    </row>
    <row r="15" spans="1:13" x14ac:dyDescent="0.25">
      <c r="A15" s="1">
        <v>14</v>
      </c>
      <c r="B15" s="5"/>
      <c r="C15" s="1"/>
      <c r="D15" s="1">
        <v>4</v>
      </c>
      <c r="E15" s="1">
        <v>3</v>
      </c>
      <c r="F15" s="1" t="str">
        <f>IFERROR(VLOOKUP(D15&amp;E15,Legend!$A$8:$E$33,5,0)," ")</f>
        <v>High</v>
      </c>
      <c r="G15" s="1"/>
      <c r="H15" s="1"/>
      <c r="I15" s="14"/>
      <c r="J15" s="14"/>
      <c r="K15" s="1" t="str">
        <f t="shared" si="2"/>
        <v>43</v>
      </c>
      <c r="L15" s="1"/>
      <c r="M15" s="1"/>
    </row>
    <row r="16" spans="1:13" x14ac:dyDescent="0.25">
      <c r="A16" s="1">
        <v>15</v>
      </c>
      <c r="B16" s="5"/>
      <c r="C16" s="1"/>
      <c r="D16" s="1">
        <v>5</v>
      </c>
      <c r="E16" s="1">
        <v>3</v>
      </c>
      <c r="F16" s="1" t="str">
        <f>IFERROR(VLOOKUP(D16&amp;E16,Legend!$A$8:$E$33,5,0)," ")</f>
        <v>Very High</v>
      </c>
      <c r="G16" s="1"/>
      <c r="H16" s="1"/>
      <c r="I16" s="14"/>
      <c r="J16" s="14"/>
      <c r="K16" s="1" t="str">
        <f t="shared" si="2"/>
        <v>53</v>
      </c>
      <c r="L16" s="1"/>
      <c r="M16" s="1"/>
    </row>
    <row r="17" spans="1:13" x14ac:dyDescent="0.25">
      <c r="A17" s="1">
        <v>16</v>
      </c>
      <c r="B17" s="5"/>
      <c r="C17" s="1"/>
      <c r="D17" s="1">
        <v>1</v>
      </c>
      <c r="E17" s="1">
        <v>4</v>
      </c>
      <c r="F17" s="1" t="str">
        <f>IFERROR(VLOOKUP(D17&amp;E17,Legend!$A$8:$E$33,5,0)," ")</f>
        <v>High</v>
      </c>
      <c r="G17" s="1"/>
      <c r="H17" s="1"/>
      <c r="I17" s="14"/>
      <c r="J17" s="14"/>
      <c r="K17" s="1" t="str">
        <f t="shared" si="2"/>
        <v>14</v>
      </c>
      <c r="L17" s="1"/>
      <c r="M17" s="1"/>
    </row>
    <row r="18" spans="1:13" x14ac:dyDescent="0.25">
      <c r="A18" s="1">
        <v>17</v>
      </c>
      <c r="B18" s="5"/>
      <c r="C18" s="1"/>
      <c r="D18" s="1">
        <v>2</v>
      </c>
      <c r="E18" s="1">
        <v>4</v>
      </c>
      <c r="F18" s="1" t="str">
        <f>IFERROR(VLOOKUP(D18&amp;E18,Legend!$A$8:$E$33,5,0)," ")</f>
        <v>High</v>
      </c>
      <c r="G18" s="1"/>
      <c r="H18" s="1"/>
      <c r="I18" s="14"/>
      <c r="J18" s="14"/>
      <c r="K18" s="1" t="str">
        <f t="shared" ref="K18:K81" si="3">(D18&amp;E18)</f>
        <v>24</v>
      </c>
      <c r="L18" s="1"/>
      <c r="M18" s="1"/>
    </row>
    <row r="19" spans="1:13" x14ac:dyDescent="0.25">
      <c r="A19" s="1">
        <v>18</v>
      </c>
      <c r="B19" s="5"/>
      <c r="C19" s="1"/>
      <c r="D19" s="1">
        <v>3</v>
      </c>
      <c r="E19" s="1">
        <v>4</v>
      </c>
      <c r="F19" s="1" t="str">
        <f>IFERROR(VLOOKUP(D19&amp;E19,Legend!$A$8:$E$33,5,0)," ")</f>
        <v>Very High</v>
      </c>
      <c r="G19" s="1"/>
      <c r="H19" s="1"/>
      <c r="I19" s="14"/>
      <c r="J19" s="14"/>
      <c r="K19" s="1" t="str">
        <f t="shared" si="3"/>
        <v>34</v>
      </c>
      <c r="L19" s="1"/>
      <c r="M19" s="1"/>
    </row>
    <row r="20" spans="1:13" x14ac:dyDescent="0.25">
      <c r="A20" s="1">
        <v>19</v>
      </c>
      <c r="B20" s="5"/>
      <c r="C20" s="1"/>
      <c r="D20" s="1">
        <v>4</v>
      </c>
      <c r="E20" s="1">
        <v>4</v>
      </c>
      <c r="F20" s="1" t="str">
        <f>IFERROR(VLOOKUP(D20&amp;E20,Legend!$A$8:$E$33,5,0)," ")</f>
        <v>Very High</v>
      </c>
      <c r="G20" s="1"/>
      <c r="H20" s="1"/>
      <c r="I20" s="14"/>
      <c r="J20" s="14"/>
      <c r="K20" s="1" t="str">
        <f t="shared" si="3"/>
        <v>44</v>
      </c>
      <c r="L20" s="1"/>
      <c r="M20" s="1"/>
    </row>
    <row r="21" spans="1:13" x14ac:dyDescent="0.25">
      <c r="A21" s="1">
        <v>20</v>
      </c>
      <c r="B21" s="5"/>
      <c r="C21" s="1"/>
      <c r="D21" s="1">
        <v>5</v>
      </c>
      <c r="E21" s="1">
        <v>4</v>
      </c>
      <c r="F21" s="1" t="str">
        <f>IFERROR(VLOOKUP(D21&amp;E21,Legend!$A$8:$E$33,5,0)," ")</f>
        <v>Very High</v>
      </c>
      <c r="G21" s="1"/>
      <c r="H21" s="1"/>
      <c r="I21" s="14"/>
      <c r="J21" s="14"/>
      <c r="K21" s="1" t="str">
        <f t="shared" si="3"/>
        <v>54</v>
      </c>
      <c r="L21" s="1"/>
      <c r="M21" s="1"/>
    </row>
    <row r="22" spans="1:13" x14ac:dyDescent="0.25">
      <c r="A22" s="1">
        <v>21</v>
      </c>
      <c r="B22" s="5"/>
      <c r="C22" s="1"/>
      <c r="D22" s="1">
        <v>1</v>
      </c>
      <c r="E22" s="1">
        <v>5</v>
      </c>
      <c r="F22" s="1" t="str">
        <f>IFERROR(VLOOKUP(D22&amp;E22,Legend!$A$8:$E$33,5,0)," ")</f>
        <v>High</v>
      </c>
      <c r="G22" s="1"/>
      <c r="H22" s="1"/>
      <c r="I22" s="14"/>
      <c r="J22" s="14"/>
      <c r="K22" s="1" t="str">
        <f t="shared" si="3"/>
        <v>15</v>
      </c>
      <c r="L22" s="1"/>
      <c r="M22" s="1"/>
    </row>
    <row r="23" spans="1:13" x14ac:dyDescent="0.25">
      <c r="A23" s="1">
        <v>22</v>
      </c>
      <c r="B23" s="5"/>
      <c r="C23" s="1"/>
      <c r="D23" s="1">
        <v>2</v>
      </c>
      <c r="E23" s="1">
        <v>5</v>
      </c>
      <c r="F23" s="1" t="str">
        <f>IFERROR(VLOOKUP(D23&amp;E23,Legend!$A$8:$E$33,5,0)," ")</f>
        <v>Very High</v>
      </c>
      <c r="G23" s="1"/>
      <c r="H23" s="1"/>
      <c r="I23" s="14"/>
      <c r="J23" s="14"/>
      <c r="K23" s="1" t="str">
        <f t="shared" si="3"/>
        <v>25</v>
      </c>
      <c r="L23" s="1"/>
      <c r="M23" s="1"/>
    </row>
    <row r="24" spans="1:13" x14ac:dyDescent="0.25">
      <c r="A24" s="1">
        <v>23</v>
      </c>
      <c r="B24" s="5"/>
      <c r="C24" s="1"/>
      <c r="D24" s="1">
        <v>3</v>
      </c>
      <c r="E24" s="1">
        <v>5</v>
      </c>
      <c r="F24" s="1" t="str">
        <f>IFERROR(VLOOKUP(D24&amp;E24,Legend!$A$8:$E$33,5,0)," ")</f>
        <v>Very High</v>
      </c>
      <c r="G24" s="1"/>
      <c r="H24" s="1"/>
      <c r="I24" s="14"/>
      <c r="J24" s="14"/>
      <c r="K24" s="1" t="str">
        <f t="shared" si="3"/>
        <v>35</v>
      </c>
      <c r="L24" s="1"/>
      <c r="M24" s="1"/>
    </row>
    <row r="25" spans="1:13" x14ac:dyDescent="0.25">
      <c r="A25" s="1">
        <v>24</v>
      </c>
      <c r="B25" s="5"/>
      <c r="C25" s="1"/>
      <c r="D25" s="1">
        <v>4</v>
      </c>
      <c r="E25" s="1">
        <v>5</v>
      </c>
      <c r="F25" s="1" t="str">
        <f>IFERROR(VLOOKUP(D25&amp;E25,Legend!$A$8:$E$33,5,0)," ")</f>
        <v>Very High</v>
      </c>
      <c r="G25" s="1"/>
      <c r="H25" s="1"/>
      <c r="I25" s="14"/>
      <c r="J25" s="14"/>
      <c r="K25" s="1" t="str">
        <f t="shared" si="3"/>
        <v>45</v>
      </c>
      <c r="L25" s="1"/>
      <c r="M25" s="1"/>
    </row>
    <row r="26" spans="1:13" x14ac:dyDescent="0.25">
      <c r="A26" s="1">
        <v>25</v>
      </c>
      <c r="B26" s="5"/>
      <c r="C26" s="1"/>
      <c r="D26" s="1">
        <v>5</v>
      </c>
      <c r="E26" s="1">
        <v>5</v>
      </c>
      <c r="F26" s="1" t="str">
        <f>IFERROR(VLOOKUP(D26&amp;E26,Legend!$A$8:$E$33,5,0)," ")</f>
        <v>Very High</v>
      </c>
      <c r="G26" s="1"/>
      <c r="H26" s="1"/>
      <c r="I26" s="14"/>
      <c r="J26" s="14"/>
      <c r="K26" s="1" t="str">
        <f t="shared" si="3"/>
        <v>55</v>
      </c>
      <c r="L26" s="1"/>
      <c r="M26" s="1"/>
    </row>
    <row r="27" spans="1:13" x14ac:dyDescent="0.25">
      <c r="A27" s="1">
        <v>26</v>
      </c>
      <c r="B27" s="5"/>
      <c r="C27" s="1"/>
      <c r="D27" s="1"/>
      <c r="E27" s="1"/>
      <c r="F27" s="1" t="str">
        <f>IFERROR(VLOOKUP(D27&amp;E27,Legend!$A$8:$E$33,5,0)," ")</f>
        <v xml:space="preserve"> </v>
      </c>
      <c r="G27" s="1"/>
      <c r="H27" s="1"/>
      <c r="I27" s="14"/>
      <c r="J27" s="14"/>
      <c r="K27" s="1" t="str">
        <f t="shared" si="3"/>
        <v/>
      </c>
      <c r="L27" s="1"/>
      <c r="M27" s="1"/>
    </row>
    <row r="28" spans="1:13" x14ac:dyDescent="0.25">
      <c r="A28" s="1">
        <v>27</v>
      </c>
      <c r="B28" s="5"/>
      <c r="C28" s="1"/>
      <c r="D28" s="1"/>
      <c r="E28" s="1"/>
      <c r="F28" s="1" t="str">
        <f>IFERROR(VLOOKUP(D28&amp;E28,Legend!$A$8:$E$33,5,0)," ")</f>
        <v xml:space="preserve"> </v>
      </c>
      <c r="G28" s="1"/>
      <c r="H28" s="1"/>
      <c r="I28" s="14"/>
      <c r="J28" s="14"/>
      <c r="K28" s="1" t="str">
        <f t="shared" si="3"/>
        <v/>
      </c>
      <c r="L28" s="1"/>
      <c r="M28" s="1"/>
    </row>
    <row r="29" spans="1:13" x14ac:dyDescent="0.25">
      <c r="A29" s="1">
        <v>28</v>
      </c>
      <c r="B29" s="5"/>
      <c r="C29" s="1"/>
      <c r="D29" s="1"/>
      <c r="E29" s="1"/>
      <c r="F29" s="1" t="str">
        <f>IFERROR(VLOOKUP(D29&amp;E29,Legend!$A$8:$E$33,5,0)," ")</f>
        <v xml:space="preserve"> </v>
      </c>
      <c r="G29" s="1"/>
      <c r="H29" s="1"/>
      <c r="I29" s="14"/>
      <c r="J29" s="14"/>
      <c r="K29" s="1" t="str">
        <f t="shared" si="3"/>
        <v/>
      </c>
      <c r="L29" s="1"/>
      <c r="M29" s="1"/>
    </row>
    <row r="30" spans="1:13" x14ac:dyDescent="0.25">
      <c r="A30" s="1">
        <v>29</v>
      </c>
      <c r="B30" s="5"/>
      <c r="C30" s="1"/>
      <c r="D30" s="1"/>
      <c r="E30" s="1"/>
      <c r="F30" s="1" t="str">
        <f>IFERROR(VLOOKUP(D30&amp;E30,Legend!$A$8:$E$33,5,0)," ")</f>
        <v xml:space="preserve"> </v>
      </c>
      <c r="G30" s="1"/>
      <c r="H30" s="1"/>
      <c r="I30" s="14"/>
      <c r="J30" s="14"/>
      <c r="K30" s="1" t="str">
        <f t="shared" si="3"/>
        <v/>
      </c>
      <c r="L30" s="1"/>
      <c r="M30" s="1"/>
    </row>
    <row r="31" spans="1:13" x14ac:dyDescent="0.25">
      <c r="A31" s="1">
        <v>30</v>
      </c>
      <c r="B31" s="5"/>
      <c r="C31" s="1"/>
      <c r="D31" s="1"/>
      <c r="E31" s="1"/>
      <c r="F31" s="1" t="str">
        <f>IFERROR(VLOOKUP(D31&amp;E31,Legend!$A$8:$E$33,5,0)," ")</f>
        <v xml:space="preserve"> </v>
      </c>
      <c r="G31" s="1"/>
      <c r="H31" s="1"/>
      <c r="I31" s="14"/>
      <c r="J31" s="14"/>
      <c r="K31" s="1" t="str">
        <f t="shared" si="3"/>
        <v/>
      </c>
      <c r="L31" s="1"/>
      <c r="M31" s="1"/>
    </row>
    <row r="32" spans="1:13" x14ac:dyDescent="0.25">
      <c r="A32" s="1">
        <v>31</v>
      </c>
      <c r="B32" s="5"/>
      <c r="C32" s="1"/>
      <c r="D32" s="1"/>
      <c r="E32" s="1"/>
      <c r="F32" s="1" t="str">
        <f>IFERROR(VLOOKUP(D32&amp;E32,Legend!$A$8:$E$33,5,0)," ")</f>
        <v xml:space="preserve"> </v>
      </c>
      <c r="G32" s="1"/>
      <c r="H32" s="1"/>
      <c r="I32" s="14"/>
      <c r="J32" s="14"/>
      <c r="K32" s="1" t="str">
        <f t="shared" si="3"/>
        <v/>
      </c>
      <c r="L32" s="1"/>
      <c r="M32" s="1"/>
    </row>
    <row r="33" spans="1:13" x14ac:dyDescent="0.25">
      <c r="A33" s="1">
        <v>32</v>
      </c>
      <c r="B33" s="5"/>
      <c r="C33" s="1"/>
      <c r="D33" s="1"/>
      <c r="E33" s="1"/>
      <c r="F33" s="1" t="str">
        <f>IFERROR(VLOOKUP(D33&amp;E33,Legend!$A$8:$E$33,5,0)," ")</f>
        <v xml:space="preserve"> </v>
      </c>
      <c r="G33" s="1"/>
      <c r="H33" s="1"/>
      <c r="I33" s="14"/>
      <c r="J33" s="14"/>
      <c r="K33" s="1" t="str">
        <f t="shared" si="3"/>
        <v/>
      </c>
      <c r="L33" s="1"/>
      <c r="M33" s="1"/>
    </row>
    <row r="34" spans="1:13" x14ac:dyDescent="0.25">
      <c r="A34" s="1">
        <v>33</v>
      </c>
      <c r="B34" s="5"/>
      <c r="C34" s="1"/>
      <c r="D34" s="1"/>
      <c r="E34" s="1"/>
      <c r="F34" s="1" t="str">
        <f>IFERROR(VLOOKUP(D34&amp;E34,Legend!$A$8:$E$33,5,0)," ")</f>
        <v xml:space="preserve"> </v>
      </c>
      <c r="G34" s="1"/>
      <c r="H34" s="1"/>
      <c r="I34" s="14"/>
      <c r="J34" s="14"/>
      <c r="K34" s="1" t="str">
        <f t="shared" si="3"/>
        <v/>
      </c>
      <c r="L34" s="1"/>
      <c r="M34" s="1"/>
    </row>
    <row r="35" spans="1:13" x14ac:dyDescent="0.25">
      <c r="A35" s="1">
        <v>34</v>
      </c>
      <c r="B35" s="5"/>
      <c r="C35" s="1"/>
      <c r="D35" s="1"/>
      <c r="E35" s="1"/>
      <c r="F35" s="1" t="str">
        <f>IFERROR(VLOOKUP(D35&amp;E35,Legend!$A$8:$E$33,5,0)," ")</f>
        <v xml:space="preserve"> </v>
      </c>
      <c r="G35" s="1"/>
      <c r="H35" s="1"/>
      <c r="I35" s="14"/>
      <c r="J35" s="14"/>
      <c r="K35" s="1" t="str">
        <f t="shared" si="3"/>
        <v/>
      </c>
      <c r="L35" s="1"/>
      <c r="M35" s="1"/>
    </row>
    <row r="36" spans="1:13" x14ac:dyDescent="0.25">
      <c r="A36" s="1">
        <v>35</v>
      </c>
      <c r="B36" s="5"/>
      <c r="C36" s="1"/>
      <c r="D36" s="1"/>
      <c r="E36" s="1"/>
      <c r="F36" s="1" t="str">
        <f>IFERROR(VLOOKUP(D36&amp;E36,Legend!$A$8:$E$33,5,0)," ")</f>
        <v xml:space="preserve"> </v>
      </c>
      <c r="G36" s="1"/>
      <c r="H36" s="1"/>
      <c r="I36" s="14"/>
      <c r="J36" s="14"/>
      <c r="K36" s="1" t="str">
        <f t="shared" si="3"/>
        <v/>
      </c>
      <c r="L36" s="1"/>
      <c r="M36" s="1"/>
    </row>
    <row r="37" spans="1:13" x14ac:dyDescent="0.25">
      <c r="A37" s="1">
        <v>36</v>
      </c>
      <c r="B37" s="5"/>
      <c r="C37" s="1"/>
      <c r="D37" s="1"/>
      <c r="E37" s="1"/>
      <c r="F37" s="1" t="str">
        <f>IFERROR(VLOOKUP(D37&amp;E37,Legend!$A$8:$E$33,5,0)," ")</f>
        <v xml:space="preserve"> </v>
      </c>
      <c r="G37" s="1"/>
      <c r="H37" s="1"/>
      <c r="I37" s="14"/>
      <c r="J37" s="14"/>
      <c r="K37" s="1" t="str">
        <f t="shared" si="3"/>
        <v/>
      </c>
      <c r="L37" s="1"/>
      <c r="M37" s="1"/>
    </row>
    <row r="38" spans="1:13" x14ac:dyDescent="0.25">
      <c r="A38" s="1">
        <v>37</v>
      </c>
      <c r="B38" s="5"/>
      <c r="C38" s="1"/>
      <c r="D38" s="1"/>
      <c r="E38" s="1"/>
      <c r="F38" s="1" t="str">
        <f>IFERROR(VLOOKUP(D38&amp;E38,Legend!$A$8:$E$33,5,0)," ")</f>
        <v xml:space="preserve"> </v>
      </c>
      <c r="G38" s="1"/>
      <c r="H38" s="1"/>
      <c r="I38" s="14"/>
      <c r="J38" s="14"/>
      <c r="K38" s="1" t="str">
        <f t="shared" si="3"/>
        <v/>
      </c>
      <c r="L38" s="1"/>
      <c r="M38" s="1"/>
    </row>
    <row r="39" spans="1:13" x14ac:dyDescent="0.25">
      <c r="A39" s="1">
        <v>38</v>
      </c>
      <c r="B39" s="5"/>
      <c r="C39" s="1"/>
      <c r="D39" s="1"/>
      <c r="E39" s="1"/>
      <c r="F39" s="1" t="str">
        <f>IFERROR(VLOOKUP(D39&amp;E39,Legend!$A$8:$E$33,5,0)," ")</f>
        <v xml:space="preserve"> </v>
      </c>
      <c r="G39" s="1"/>
      <c r="H39" s="1"/>
      <c r="I39" s="14"/>
      <c r="J39" s="14"/>
      <c r="K39" s="1" t="str">
        <f t="shared" si="3"/>
        <v/>
      </c>
      <c r="L39" s="1"/>
      <c r="M39" s="1"/>
    </row>
    <row r="40" spans="1:13" x14ac:dyDescent="0.25">
      <c r="A40" s="1">
        <v>39</v>
      </c>
      <c r="B40" s="5"/>
      <c r="C40" s="1"/>
      <c r="D40" s="1"/>
      <c r="E40" s="1"/>
      <c r="F40" s="1" t="str">
        <f>IFERROR(VLOOKUP(D40&amp;E40,Legend!$A$8:$E$33,5,0)," ")</f>
        <v xml:space="preserve"> </v>
      </c>
      <c r="G40" s="1"/>
      <c r="H40" s="1"/>
      <c r="I40" s="14"/>
      <c r="J40" s="14"/>
      <c r="K40" s="1" t="str">
        <f t="shared" si="3"/>
        <v/>
      </c>
      <c r="L40" s="1"/>
      <c r="M40" s="1"/>
    </row>
    <row r="41" spans="1:13" x14ac:dyDescent="0.25">
      <c r="A41" s="1">
        <v>40</v>
      </c>
      <c r="B41" s="5"/>
      <c r="C41" s="1"/>
      <c r="D41" s="1"/>
      <c r="E41" s="1"/>
      <c r="F41" s="1" t="str">
        <f>IFERROR(VLOOKUP(D41&amp;E41,Legend!$A$8:$E$33,5,0)," ")</f>
        <v xml:space="preserve"> </v>
      </c>
      <c r="G41" s="1"/>
      <c r="H41" s="1"/>
      <c r="I41" s="14"/>
      <c r="J41" s="14"/>
      <c r="K41" s="1" t="str">
        <f t="shared" si="3"/>
        <v/>
      </c>
      <c r="L41" s="1"/>
      <c r="M41" s="1"/>
    </row>
    <row r="42" spans="1:13" x14ac:dyDescent="0.25">
      <c r="A42" s="1">
        <v>41</v>
      </c>
      <c r="B42" s="5"/>
      <c r="C42" s="1"/>
      <c r="D42" s="1"/>
      <c r="E42" s="1"/>
      <c r="F42" s="1" t="str">
        <f>IFERROR(VLOOKUP(D42&amp;E42,Legend!$A$8:$E$33,5,0)," ")</f>
        <v xml:space="preserve"> </v>
      </c>
      <c r="G42" s="1"/>
      <c r="H42" s="1"/>
      <c r="I42" s="14"/>
      <c r="J42" s="14"/>
      <c r="K42" s="1" t="str">
        <f t="shared" si="3"/>
        <v/>
      </c>
      <c r="L42" s="1"/>
      <c r="M42" s="1"/>
    </row>
    <row r="43" spans="1:13" x14ac:dyDescent="0.25">
      <c r="A43" s="1">
        <v>42</v>
      </c>
      <c r="B43" s="5"/>
      <c r="C43" s="1"/>
      <c r="D43" s="1"/>
      <c r="E43" s="1"/>
      <c r="F43" s="1" t="str">
        <f>IFERROR(VLOOKUP(D43&amp;E43,Legend!$A$8:$E$33,5,0)," ")</f>
        <v xml:space="preserve"> </v>
      </c>
      <c r="G43" s="1"/>
      <c r="H43" s="1"/>
      <c r="I43" s="14"/>
      <c r="J43" s="14"/>
      <c r="K43" s="1" t="str">
        <f t="shared" si="3"/>
        <v/>
      </c>
      <c r="L43" s="1"/>
      <c r="M43" s="1"/>
    </row>
    <row r="44" spans="1:13" x14ac:dyDescent="0.25">
      <c r="A44" s="1">
        <v>43</v>
      </c>
      <c r="B44" s="5"/>
      <c r="C44" s="1"/>
      <c r="D44" s="1"/>
      <c r="E44" s="1"/>
      <c r="F44" s="1" t="str">
        <f>IFERROR(VLOOKUP(D44&amp;E44,Legend!$A$8:$E$33,5,0)," ")</f>
        <v xml:space="preserve"> </v>
      </c>
      <c r="G44" s="1"/>
      <c r="H44" s="1"/>
      <c r="I44" s="14"/>
      <c r="J44" s="14"/>
      <c r="K44" s="1" t="str">
        <f t="shared" si="3"/>
        <v/>
      </c>
      <c r="L44" s="1"/>
      <c r="M44" s="1"/>
    </row>
    <row r="45" spans="1:13" x14ac:dyDescent="0.25">
      <c r="A45" s="1">
        <v>44</v>
      </c>
      <c r="B45" s="5"/>
      <c r="C45" s="1"/>
      <c r="D45" s="1"/>
      <c r="E45" s="1"/>
      <c r="F45" s="1" t="str">
        <f>IFERROR(VLOOKUP(D45&amp;E45,Legend!$A$8:$E$33,5,0)," ")</f>
        <v xml:space="preserve"> </v>
      </c>
      <c r="G45" s="1"/>
      <c r="H45" s="1"/>
      <c r="I45" s="14"/>
      <c r="J45" s="14"/>
      <c r="K45" s="1" t="str">
        <f t="shared" si="3"/>
        <v/>
      </c>
      <c r="L45" s="1"/>
      <c r="M45" s="1"/>
    </row>
    <row r="46" spans="1:13" x14ac:dyDescent="0.25">
      <c r="A46" s="1">
        <v>45</v>
      </c>
      <c r="B46" s="5"/>
      <c r="C46" s="1"/>
      <c r="D46" s="1"/>
      <c r="E46" s="1"/>
      <c r="F46" s="1" t="str">
        <f>IFERROR(VLOOKUP(D46&amp;E46,Legend!$A$8:$E$33,5,0)," ")</f>
        <v xml:space="preserve"> </v>
      </c>
      <c r="G46" s="1"/>
      <c r="H46" s="1"/>
      <c r="I46" s="14"/>
      <c r="J46" s="14"/>
      <c r="K46" s="1" t="str">
        <f t="shared" si="3"/>
        <v/>
      </c>
      <c r="L46" s="1"/>
      <c r="M46" s="1"/>
    </row>
    <row r="47" spans="1:13" x14ac:dyDescent="0.25">
      <c r="A47" s="1">
        <v>46</v>
      </c>
      <c r="B47" s="5"/>
      <c r="C47" s="1"/>
      <c r="D47" s="1"/>
      <c r="E47" s="1"/>
      <c r="F47" s="1" t="str">
        <f>IFERROR(VLOOKUP(D47&amp;E47,Legend!$A$8:$E$33,5,0)," ")</f>
        <v xml:space="preserve"> </v>
      </c>
      <c r="G47" s="1"/>
      <c r="H47" s="1"/>
      <c r="I47" s="14"/>
      <c r="J47" s="14"/>
      <c r="K47" s="1" t="str">
        <f t="shared" si="3"/>
        <v/>
      </c>
      <c r="L47" s="1"/>
      <c r="M47" s="1"/>
    </row>
    <row r="48" spans="1:13" x14ac:dyDescent="0.25">
      <c r="A48" s="1">
        <v>47</v>
      </c>
      <c r="B48" s="5"/>
      <c r="C48" s="1"/>
      <c r="D48" s="1"/>
      <c r="E48" s="1"/>
      <c r="F48" s="1" t="str">
        <f>IFERROR(VLOOKUP(D48&amp;E48,Legend!$A$8:$E$33,5,0)," ")</f>
        <v xml:space="preserve"> </v>
      </c>
      <c r="G48" s="1"/>
      <c r="H48" s="1"/>
      <c r="I48" s="14"/>
      <c r="J48" s="14"/>
      <c r="K48" s="1" t="str">
        <f t="shared" si="3"/>
        <v/>
      </c>
      <c r="L48" s="1"/>
      <c r="M48" s="1"/>
    </row>
    <row r="49" spans="1:13" x14ac:dyDescent="0.25">
      <c r="A49" s="1">
        <v>48</v>
      </c>
      <c r="B49" s="5"/>
      <c r="C49" s="1"/>
      <c r="D49" s="1"/>
      <c r="E49" s="1"/>
      <c r="F49" s="1" t="str">
        <f>IFERROR(VLOOKUP(D49&amp;E49,Legend!$A$8:$E$33,5,0)," ")</f>
        <v xml:space="preserve"> </v>
      </c>
      <c r="G49" s="1"/>
      <c r="H49" s="1"/>
      <c r="I49" s="14"/>
      <c r="J49" s="14"/>
      <c r="K49" s="1" t="str">
        <f t="shared" si="3"/>
        <v/>
      </c>
      <c r="L49" s="1"/>
      <c r="M49" s="1"/>
    </row>
    <row r="50" spans="1:13" x14ac:dyDescent="0.25">
      <c r="A50" s="1">
        <v>49</v>
      </c>
      <c r="B50" s="5"/>
      <c r="C50" s="1"/>
      <c r="D50" s="1"/>
      <c r="E50" s="1"/>
      <c r="F50" s="1" t="str">
        <f>IFERROR(VLOOKUP(D50&amp;E50,Legend!$A$8:$E$33,5,0)," ")</f>
        <v xml:space="preserve"> </v>
      </c>
      <c r="G50" s="1"/>
      <c r="H50" s="1"/>
      <c r="I50" s="14"/>
      <c r="J50" s="14"/>
      <c r="K50" s="1" t="str">
        <f t="shared" si="3"/>
        <v/>
      </c>
      <c r="L50" s="1"/>
      <c r="M50" s="1"/>
    </row>
    <row r="51" spans="1:13" x14ac:dyDescent="0.25">
      <c r="A51" s="1">
        <v>50</v>
      </c>
      <c r="B51" s="5"/>
      <c r="C51" s="1"/>
      <c r="D51" s="1"/>
      <c r="E51" s="1"/>
      <c r="F51" s="1" t="str">
        <f>IFERROR(VLOOKUP(D51&amp;E51,Legend!$A$8:$E$33,5,0)," ")</f>
        <v xml:space="preserve"> </v>
      </c>
      <c r="G51" s="1"/>
      <c r="H51" s="1"/>
      <c r="I51" s="14"/>
      <c r="J51" s="14"/>
      <c r="K51" s="1" t="str">
        <f t="shared" si="3"/>
        <v/>
      </c>
      <c r="L51" s="1"/>
      <c r="M51" s="1"/>
    </row>
    <row r="52" spans="1:13" x14ac:dyDescent="0.25">
      <c r="A52" s="1">
        <v>51</v>
      </c>
      <c r="B52" s="5"/>
      <c r="C52" s="1"/>
      <c r="D52" s="1"/>
      <c r="E52" s="1"/>
      <c r="F52" s="1" t="str">
        <f>IFERROR(VLOOKUP(D52&amp;E52,Legend!$A$8:$E$33,5,0)," ")</f>
        <v xml:space="preserve"> </v>
      </c>
      <c r="G52" s="1"/>
      <c r="H52" s="1"/>
      <c r="I52" s="14"/>
      <c r="J52" s="14"/>
      <c r="K52" s="1" t="str">
        <f t="shared" si="3"/>
        <v/>
      </c>
      <c r="L52" s="1"/>
      <c r="M52" s="1"/>
    </row>
    <row r="53" spans="1:13" x14ac:dyDescent="0.25">
      <c r="A53" s="1">
        <v>52</v>
      </c>
      <c r="B53" s="5"/>
      <c r="C53" s="1"/>
      <c r="D53" s="1"/>
      <c r="E53" s="1"/>
      <c r="F53" s="1" t="str">
        <f>IFERROR(VLOOKUP(D53&amp;E53,Legend!$A$8:$E$33,5,0)," ")</f>
        <v xml:space="preserve"> </v>
      </c>
      <c r="G53" s="1"/>
      <c r="H53" s="1"/>
      <c r="I53" s="14"/>
      <c r="J53" s="14"/>
      <c r="K53" s="1" t="str">
        <f t="shared" si="3"/>
        <v/>
      </c>
      <c r="L53" s="1"/>
      <c r="M53" s="1"/>
    </row>
    <row r="54" spans="1:13" x14ac:dyDescent="0.25">
      <c r="A54" s="1">
        <v>53</v>
      </c>
      <c r="B54" s="5"/>
      <c r="C54" s="1"/>
      <c r="D54" s="1"/>
      <c r="E54" s="1"/>
      <c r="F54" s="1" t="str">
        <f>IFERROR(VLOOKUP(D54&amp;E54,Legend!$A$8:$E$33,5,0)," ")</f>
        <v xml:space="preserve"> </v>
      </c>
      <c r="G54" s="1"/>
      <c r="H54" s="1"/>
      <c r="I54" s="14"/>
      <c r="J54" s="14"/>
      <c r="K54" s="1" t="str">
        <f t="shared" si="3"/>
        <v/>
      </c>
      <c r="L54" s="1"/>
      <c r="M54" s="1"/>
    </row>
    <row r="55" spans="1:13" x14ac:dyDescent="0.25">
      <c r="A55" s="1">
        <v>54</v>
      </c>
      <c r="B55" s="5"/>
      <c r="C55" s="1"/>
      <c r="D55" s="1"/>
      <c r="E55" s="1"/>
      <c r="F55" s="1" t="str">
        <f>IFERROR(VLOOKUP(D55&amp;E55,Legend!$A$8:$E$33,5,0)," ")</f>
        <v xml:space="preserve"> </v>
      </c>
      <c r="G55" s="1"/>
      <c r="H55" s="1"/>
      <c r="I55" s="14"/>
      <c r="J55" s="14"/>
      <c r="K55" s="1" t="str">
        <f t="shared" si="3"/>
        <v/>
      </c>
      <c r="L55" s="1"/>
      <c r="M55" s="1"/>
    </row>
    <row r="56" spans="1:13" x14ac:dyDescent="0.25">
      <c r="A56" s="1">
        <v>55</v>
      </c>
      <c r="B56" s="5"/>
      <c r="C56" s="1"/>
      <c r="D56" s="1"/>
      <c r="E56" s="1"/>
      <c r="F56" s="1" t="str">
        <f>IFERROR(VLOOKUP(D56&amp;E56,Legend!$A$8:$E$33,5,0)," ")</f>
        <v xml:space="preserve"> </v>
      </c>
      <c r="G56" s="1"/>
      <c r="H56" s="1"/>
      <c r="I56" s="14"/>
      <c r="J56" s="14"/>
      <c r="K56" s="1" t="str">
        <f t="shared" si="3"/>
        <v/>
      </c>
      <c r="L56" s="1"/>
      <c r="M56" s="1"/>
    </row>
    <row r="57" spans="1:13" x14ac:dyDescent="0.25">
      <c r="A57" s="1">
        <v>56</v>
      </c>
      <c r="B57" s="5"/>
      <c r="C57" s="1"/>
      <c r="D57" s="1"/>
      <c r="E57" s="1"/>
      <c r="F57" s="1" t="str">
        <f>IFERROR(VLOOKUP(D57&amp;E57,Legend!$A$8:$E$33,5,0)," ")</f>
        <v xml:space="preserve"> </v>
      </c>
      <c r="G57" s="1"/>
      <c r="H57" s="1"/>
      <c r="I57" s="14"/>
      <c r="J57" s="14"/>
      <c r="K57" s="1" t="str">
        <f t="shared" si="3"/>
        <v/>
      </c>
      <c r="L57" s="1"/>
      <c r="M57" s="1"/>
    </row>
    <row r="58" spans="1:13" x14ac:dyDescent="0.25">
      <c r="A58" s="1">
        <v>57</v>
      </c>
      <c r="B58" s="5"/>
      <c r="C58" s="1"/>
      <c r="D58" s="1"/>
      <c r="E58" s="1"/>
      <c r="F58" s="1" t="str">
        <f>IFERROR(VLOOKUP(D58&amp;E58,Legend!$A$8:$E$33,5,0)," ")</f>
        <v xml:space="preserve"> </v>
      </c>
      <c r="G58" s="1"/>
      <c r="H58" s="1"/>
      <c r="I58" s="14"/>
      <c r="J58" s="14"/>
      <c r="K58" s="1" t="str">
        <f t="shared" si="3"/>
        <v/>
      </c>
      <c r="L58" s="1"/>
      <c r="M58" s="1"/>
    </row>
    <row r="59" spans="1:13" x14ac:dyDescent="0.25">
      <c r="A59" s="1">
        <v>58</v>
      </c>
      <c r="B59" s="5"/>
      <c r="C59" s="1"/>
      <c r="D59" s="1"/>
      <c r="E59" s="1"/>
      <c r="F59" s="1" t="str">
        <f>IFERROR(VLOOKUP(D59&amp;E59,Legend!$A$8:$E$33,5,0)," ")</f>
        <v xml:space="preserve"> </v>
      </c>
      <c r="G59" s="1"/>
      <c r="H59" s="1"/>
      <c r="I59" s="14"/>
      <c r="J59" s="14"/>
      <c r="K59" s="1" t="str">
        <f t="shared" si="3"/>
        <v/>
      </c>
      <c r="L59" s="1"/>
      <c r="M59" s="1"/>
    </row>
    <row r="60" spans="1:13" x14ac:dyDescent="0.25">
      <c r="A60" s="1">
        <v>59</v>
      </c>
      <c r="B60" s="5"/>
      <c r="C60" s="1"/>
      <c r="D60" s="1"/>
      <c r="E60" s="1"/>
      <c r="F60" s="1" t="str">
        <f>IFERROR(VLOOKUP(D60&amp;E60,Legend!$A$8:$E$33,5,0)," ")</f>
        <v xml:space="preserve"> </v>
      </c>
      <c r="G60" s="1"/>
      <c r="H60" s="1"/>
      <c r="I60" s="14"/>
      <c r="J60" s="14"/>
      <c r="K60" s="1" t="str">
        <f t="shared" si="3"/>
        <v/>
      </c>
      <c r="L60" s="1"/>
      <c r="M60" s="1"/>
    </row>
    <row r="61" spans="1:13" x14ac:dyDescent="0.25">
      <c r="A61" s="1">
        <v>60</v>
      </c>
      <c r="B61" s="5"/>
      <c r="C61" s="1"/>
      <c r="D61" s="1"/>
      <c r="E61" s="1"/>
      <c r="F61" s="1" t="str">
        <f>IFERROR(VLOOKUP(D61&amp;E61,Legend!$A$8:$E$33,5,0)," ")</f>
        <v xml:space="preserve"> </v>
      </c>
      <c r="G61" s="1"/>
      <c r="H61" s="1"/>
      <c r="I61" s="14"/>
      <c r="J61" s="14"/>
      <c r="K61" s="1" t="str">
        <f t="shared" si="3"/>
        <v/>
      </c>
      <c r="L61" s="1"/>
      <c r="M61" s="1"/>
    </row>
    <row r="62" spans="1:13" x14ac:dyDescent="0.25">
      <c r="A62" s="1">
        <v>61</v>
      </c>
      <c r="B62" s="5"/>
      <c r="C62" s="1"/>
      <c r="D62" s="1"/>
      <c r="E62" s="1"/>
      <c r="F62" s="1" t="str">
        <f>IFERROR(VLOOKUP(D62&amp;E62,Legend!$A$8:$E$33,5,0)," ")</f>
        <v xml:space="preserve"> </v>
      </c>
      <c r="G62" s="1"/>
      <c r="H62" s="1"/>
      <c r="I62" s="14"/>
      <c r="J62" s="14"/>
      <c r="K62" s="1" t="str">
        <f t="shared" si="3"/>
        <v/>
      </c>
      <c r="L62" s="1"/>
      <c r="M62" s="1"/>
    </row>
    <row r="63" spans="1:13" x14ac:dyDescent="0.25">
      <c r="A63" s="1">
        <v>62</v>
      </c>
      <c r="B63" s="5"/>
      <c r="C63" s="1"/>
      <c r="D63" s="1"/>
      <c r="E63" s="1"/>
      <c r="F63" s="1" t="str">
        <f>IFERROR(VLOOKUP(D63&amp;E63,Legend!$A$8:$E$33,5,0)," ")</f>
        <v xml:space="preserve"> </v>
      </c>
      <c r="G63" s="1"/>
      <c r="H63" s="1"/>
      <c r="I63" s="14"/>
      <c r="J63" s="14"/>
      <c r="K63" s="1" t="str">
        <f t="shared" si="3"/>
        <v/>
      </c>
      <c r="L63" s="1"/>
      <c r="M63" s="1"/>
    </row>
    <row r="64" spans="1:13" x14ac:dyDescent="0.25">
      <c r="A64" s="1">
        <v>63</v>
      </c>
      <c r="B64" s="5"/>
      <c r="C64" s="1"/>
      <c r="D64" s="1"/>
      <c r="E64" s="1"/>
      <c r="F64" s="1" t="str">
        <f>IFERROR(VLOOKUP(D64&amp;E64,Legend!$A$8:$E$33,5,0)," ")</f>
        <v xml:space="preserve"> </v>
      </c>
      <c r="G64" s="1"/>
      <c r="H64" s="1"/>
      <c r="I64" s="14"/>
      <c r="J64" s="14"/>
      <c r="K64" s="1" t="str">
        <f t="shared" si="3"/>
        <v/>
      </c>
      <c r="L64" s="1"/>
      <c r="M64" s="1"/>
    </row>
    <row r="65" spans="1:13" x14ac:dyDescent="0.25">
      <c r="A65" s="1">
        <v>64</v>
      </c>
      <c r="B65" s="5"/>
      <c r="C65" s="1"/>
      <c r="D65" s="1"/>
      <c r="E65" s="1"/>
      <c r="F65" s="1" t="str">
        <f>IFERROR(VLOOKUP(D65&amp;E65,Legend!$A$8:$E$33,5,0)," ")</f>
        <v xml:space="preserve"> </v>
      </c>
      <c r="G65" s="1"/>
      <c r="H65" s="1"/>
      <c r="I65" s="14"/>
      <c r="J65" s="14"/>
      <c r="K65" s="1" t="str">
        <f t="shared" si="3"/>
        <v/>
      </c>
      <c r="L65" s="1"/>
      <c r="M65" s="1"/>
    </row>
    <row r="66" spans="1:13" x14ac:dyDescent="0.25">
      <c r="A66" s="1">
        <v>65</v>
      </c>
      <c r="B66" s="5"/>
      <c r="C66" s="1"/>
      <c r="D66" s="1"/>
      <c r="E66" s="1"/>
      <c r="F66" s="1" t="str">
        <f>IFERROR(VLOOKUP(D66&amp;E66,Legend!$A$8:$E$33,5,0)," ")</f>
        <v xml:space="preserve"> </v>
      </c>
      <c r="G66" s="1"/>
      <c r="H66" s="1"/>
      <c r="I66" s="14"/>
      <c r="J66" s="14"/>
      <c r="K66" s="1" t="str">
        <f t="shared" si="3"/>
        <v/>
      </c>
      <c r="L66" s="1"/>
      <c r="M66" s="1"/>
    </row>
    <row r="67" spans="1:13" x14ac:dyDescent="0.25">
      <c r="A67" s="1">
        <v>66</v>
      </c>
      <c r="B67" s="5"/>
      <c r="C67" s="1"/>
      <c r="D67" s="1"/>
      <c r="E67" s="1"/>
      <c r="F67" s="1" t="str">
        <f>IFERROR(VLOOKUP(D67&amp;E67,Legend!$A$8:$E$33,5,0)," ")</f>
        <v xml:space="preserve"> </v>
      </c>
      <c r="G67" s="1"/>
      <c r="H67" s="1"/>
      <c r="I67" s="14"/>
      <c r="J67" s="14"/>
      <c r="K67" s="1" t="str">
        <f t="shared" si="3"/>
        <v/>
      </c>
      <c r="L67" s="1"/>
      <c r="M67" s="1"/>
    </row>
    <row r="68" spans="1:13" x14ac:dyDescent="0.25">
      <c r="A68" s="1">
        <v>67</v>
      </c>
      <c r="B68" s="5"/>
      <c r="C68" s="1"/>
      <c r="D68" s="1"/>
      <c r="E68" s="1"/>
      <c r="F68" s="1" t="str">
        <f>IFERROR(VLOOKUP(D68&amp;E68,Legend!$A$8:$E$33,5,0)," ")</f>
        <v xml:space="preserve"> </v>
      </c>
      <c r="G68" s="1"/>
      <c r="H68" s="1"/>
      <c r="I68" s="14"/>
      <c r="J68" s="14"/>
      <c r="K68" s="1" t="str">
        <f t="shared" si="3"/>
        <v/>
      </c>
      <c r="L68" s="1"/>
      <c r="M68" s="1"/>
    </row>
    <row r="69" spans="1:13" x14ac:dyDescent="0.25">
      <c r="A69" s="1">
        <v>68</v>
      </c>
      <c r="B69" s="5"/>
      <c r="C69" s="1"/>
      <c r="D69" s="1"/>
      <c r="E69" s="1"/>
      <c r="F69" s="1" t="str">
        <f>IFERROR(VLOOKUP(D69&amp;E69,Legend!$A$8:$E$33,5,0)," ")</f>
        <v xml:space="preserve"> </v>
      </c>
      <c r="G69" s="1"/>
      <c r="H69" s="1"/>
      <c r="I69" s="14"/>
      <c r="J69" s="14"/>
      <c r="K69" s="1" t="str">
        <f t="shared" si="3"/>
        <v/>
      </c>
      <c r="L69" s="1"/>
      <c r="M69" s="1"/>
    </row>
    <row r="70" spans="1:13" x14ac:dyDescent="0.25">
      <c r="A70" s="1">
        <v>69</v>
      </c>
      <c r="B70" s="5"/>
      <c r="C70" s="1"/>
      <c r="D70" s="1"/>
      <c r="E70" s="1"/>
      <c r="F70" s="1" t="str">
        <f>IFERROR(VLOOKUP(D70&amp;E70,Legend!$A$8:$E$33,5,0)," ")</f>
        <v xml:space="preserve"> </v>
      </c>
      <c r="G70" s="1"/>
      <c r="H70" s="1"/>
      <c r="I70" s="14"/>
      <c r="J70" s="14"/>
      <c r="K70" s="1" t="str">
        <f t="shared" si="3"/>
        <v/>
      </c>
      <c r="L70" s="1"/>
      <c r="M70" s="1"/>
    </row>
    <row r="71" spans="1:13" x14ac:dyDescent="0.25">
      <c r="A71" s="1">
        <v>70</v>
      </c>
      <c r="B71" s="5"/>
      <c r="C71" s="1"/>
      <c r="D71" s="1"/>
      <c r="E71" s="1"/>
      <c r="F71" s="1" t="str">
        <f>IFERROR(VLOOKUP(D71&amp;E71,Legend!$A$8:$E$33,5,0)," ")</f>
        <v xml:space="preserve"> </v>
      </c>
      <c r="G71" s="1"/>
      <c r="H71" s="1"/>
      <c r="I71" s="14"/>
      <c r="J71" s="14"/>
      <c r="K71" s="1" t="str">
        <f t="shared" si="3"/>
        <v/>
      </c>
      <c r="L71" s="1"/>
      <c r="M71" s="1"/>
    </row>
    <row r="72" spans="1:13" x14ac:dyDescent="0.25">
      <c r="A72" s="1">
        <v>71</v>
      </c>
      <c r="B72" s="5"/>
      <c r="C72" s="1"/>
      <c r="D72" s="1"/>
      <c r="E72" s="1"/>
      <c r="F72" s="1" t="str">
        <f>IFERROR(VLOOKUP(D72&amp;E72,Legend!$A$8:$E$33,5,0)," ")</f>
        <v xml:space="preserve"> </v>
      </c>
      <c r="G72" s="1"/>
      <c r="H72" s="1"/>
      <c r="I72" s="14"/>
      <c r="J72" s="14"/>
      <c r="K72" s="1" t="str">
        <f t="shared" si="3"/>
        <v/>
      </c>
      <c r="L72" s="1"/>
      <c r="M72" s="1"/>
    </row>
    <row r="73" spans="1:13" x14ac:dyDescent="0.25">
      <c r="A73" s="1">
        <v>72</v>
      </c>
      <c r="B73" s="5"/>
      <c r="C73" s="1"/>
      <c r="D73" s="1"/>
      <c r="E73" s="1"/>
      <c r="F73" s="1" t="str">
        <f>IFERROR(VLOOKUP(D73&amp;E73,Legend!$A$8:$E$33,5,0)," ")</f>
        <v xml:space="preserve"> </v>
      </c>
      <c r="G73" s="1"/>
      <c r="H73" s="1"/>
      <c r="I73" s="14"/>
      <c r="J73" s="14"/>
      <c r="K73" s="1" t="str">
        <f t="shared" si="3"/>
        <v/>
      </c>
      <c r="L73" s="1"/>
      <c r="M73" s="1"/>
    </row>
    <row r="74" spans="1:13" x14ac:dyDescent="0.25">
      <c r="A74" s="1">
        <v>73</v>
      </c>
      <c r="B74" s="5"/>
      <c r="C74" s="1"/>
      <c r="D74" s="1"/>
      <c r="E74" s="1"/>
      <c r="F74" s="1" t="str">
        <f>IFERROR(VLOOKUP(D74&amp;E74,Legend!$A$8:$E$33,5,0)," ")</f>
        <v xml:space="preserve"> </v>
      </c>
      <c r="G74" s="1"/>
      <c r="H74" s="1"/>
      <c r="I74" s="14"/>
      <c r="J74" s="14"/>
      <c r="K74" s="1" t="str">
        <f t="shared" si="3"/>
        <v/>
      </c>
      <c r="L74" s="1"/>
      <c r="M74" s="1"/>
    </row>
    <row r="75" spans="1:13" x14ac:dyDescent="0.25">
      <c r="A75" s="1">
        <v>74</v>
      </c>
      <c r="B75" s="5"/>
      <c r="C75" s="1"/>
      <c r="D75" s="1"/>
      <c r="E75" s="1"/>
      <c r="F75" s="1" t="str">
        <f>IFERROR(VLOOKUP(D75&amp;E75,Legend!$A$8:$E$33,5,0)," ")</f>
        <v xml:space="preserve"> </v>
      </c>
      <c r="G75" s="1"/>
      <c r="H75" s="1"/>
      <c r="I75" s="14"/>
      <c r="J75" s="14"/>
      <c r="K75" s="1" t="str">
        <f t="shared" si="3"/>
        <v/>
      </c>
      <c r="L75" s="1"/>
      <c r="M75" s="1"/>
    </row>
    <row r="76" spans="1:13" x14ac:dyDescent="0.25">
      <c r="A76" s="1">
        <v>75</v>
      </c>
      <c r="B76" s="5"/>
      <c r="C76" s="1"/>
      <c r="D76" s="1"/>
      <c r="E76" s="1"/>
      <c r="F76" s="1" t="str">
        <f>IFERROR(VLOOKUP(D76&amp;E76,Legend!$A$8:$E$33,5,0)," ")</f>
        <v xml:space="preserve"> </v>
      </c>
      <c r="G76" s="1"/>
      <c r="H76" s="1"/>
      <c r="I76" s="14"/>
      <c r="J76" s="14"/>
      <c r="K76" s="1" t="str">
        <f t="shared" si="3"/>
        <v/>
      </c>
      <c r="L76" s="1"/>
      <c r="M76" s="1"/>
    </row>
    <row r="77" spans="1:13" x14ac:dyDescent="0.25">
      <c r="A77" s="1">
        <v>76</v>
      </c>
      <c r="B77" s="5"/>
      <c r="C77" s="1"/>
      <c r="D77" s="1"/>
      <c r="E77" s="1"/>
      <c r="F77" s="1" t="str">
        <f>IFERROR(VLOOKUP(D77&amp;E77,Legend!$A$8:$E$33,5,0)," ")</f>
        <v xml:space="preserve"> </v>
      </c>
      <c r="G77" s="1"/>
      <c r="H77" s="1"/>
      <c r="I77" s="14"/>
      <c r="J77" s="14"/>
      <c r="K77" s="1" t="str">
        <f t="shared" si="3"/>
        <v/>
      </c>
      <c r="L77" s="1"/>
      <c r="M77" s="1"/>
    </row>
    <row r="78" spans="1:13" x14ac:dyDescent="0.25">
      <c r="A78" s="1">
        <v>77</v>
      </c>
      <c r="B78" s="5"/>
      <c r="C78" s="1"/>
      <c r="D78" s="1"/>
      <c r="E78" s="1"/>
      <c r="F78" s="1" t="str">
        <f>IFERROR(VLOOKUP(D78&amp;E78,Legend!$A$8:$E$33,5,0)," ")</f>
        <v xml:space="preserve"> </v>
      </c>
      <c r="G78" s="1"/>
      <c r="H78" s="1"/>
      <c r="I78" s="14"/>
      <c r="J78" s="14"/>
      <c r="K78" s="1" t="str">
        <f t="shared" si="3"/>
        <v/>
      </c>
      <c r="L78" s="1"/>
      <c r="M78" s="1"/>
    </row>
    <row r="79" spans="1:13" x14ac:dyDescent="0.25">
      <c r="A79" s="1">
        <v>78</v>
      </c>
      <c r="B79" s="5"/>
      <c r="C79" s="1"/>
      <c r="D79" s="1"/>
      <c r="E79" s="1"/>
      <c r="F79" s="1" t="str">
        <f>IFERROR(VLOOKUP(D79&amp;E79,Legend!$A$8:$E$33,5,0)," ")</f>
        <v xml:space="preserve"> </v>
      </c>
      <c r="G79" s="1"/>
      <c r="H79" s="1"/>
      <c r="I79" s="14"/>
      <c r="J79" s="14"/>
      <c r="K79" s="1" t="str">
        <f t="shared" si="3"/>
        <v/>
      </c>
      <c r="L79" s="1"/>
      <c r="M79" s="1"/>
    </row>
    <row r="80" spans="1:13" x14ac:dyDescent="0.25">
      <c r="A80" s="1">
        <v>79</v>
      </c>
      <c r="B80" s="5"/>
      <c r="C80" s="1"/>
      <c r="D80" s="1"/>
      <c r="E80" s="1"/>
      <c r="F80" s="1" t="str">
        <f>IFERROR(VLOOKUP(D80&amp;E80,Legend!$A$8:$E$33,5,0)," ")</f>
        <v xml:space="preserve"> </v>
      </c>
      <c r="G80" s="1"/>
      <c r="H80" s="1"/>
      <c r="I80" s="14"/>
      <c r="J80" s="14"/>
      <c r="K80" s="1" t="str">
        <f t="shared" si="3"/>
        <v/>
      </c>
      <c r="L80" s="1"/>
      <c r="M80" s="1"/>
    </row>
    <row r="81" spans="1:13" x14ac:dyDescent="0.25">
      <c r="A81" s="1">
        <v>80</v>
      </c>
      <c r="B81" s="5"/>
      <c r="C81" s="1"/>
      <c r="D81" s="1"/>
      <c r="E81" s="1"/>
      <c r="F81" s="1" t="str">
        <f>IFERROR(VLOOKUP(D81&amp;E81,Legend!$A$8:$E$33,5,0)," ")</f>
        <v xml:space="preserve"> </v>
      </c>
      <c r="G81" s="1"/>
      <c r="H81" s="1"/>
      <c r="I81" s="14"/>
      <c r="J81" s="14"/>
      <c r="K81" s="1" t="str">
        <f t="shared" si="3"/>
        <v/>
      </c>
      <c r="L81" s="1"/>
      <c r="M81" s="1"/>
    </row>
    <row r="82" spans="1:13" x14ac:dyDescent="0.25">
      <c r="A82" s="1">
        <v>81</v>
      </c>
      <c r="B82" s="5"/>
      <c r="C82" s="1"/>
      <c r="D82" s="1"/>
      <c r="E82" s="1"/>
      <c r="F82" s="1" t="str">
        <f>IFERROR(VLOOKUP(D82&amp;E82,Legend!$A$8:$E$33,5,0)," ")</f>
        <v xml:space="preserve"> </v>
      </c>
      <c r="G82" s="1"/>
      <c r="H82" s="1"/>
      <c r="I82" s="14"/>
      <c r="J82" s="14"/>
      <c r="K82" s="1" t="str">
        <f t="shared" ref="K82:K119" si="4">(D82&amp;E82)</f>
        <v/>
      </c>
      <c r="L82" s="1"/>
      <c r="M82" s="1"/>
    </row>
    <row r="83" spans="1:13" x14ac:dyDescent="0.25">
      <c r="A83" s="1">
        <v>82</v>
      </c>
      <c r="B83" s="5"/>
      <c r="C83" s="1"/>
      <c r="D83" s="1"/>
      <c r="E83" s="1"/>
      <c r="F83" s="1" t="str">
        <f>IFERROR(VLOOKUP(D83&amp;E83,Legend!$A$8:$E$33,5,0)," ")</f>
        <v xml:space="preserve"> </v>
      </c>
      <c r="G83" s="1"/>
      <c r="H83" s="1"/>
      <c r="I83" s="14"/>
      <c r="J83" s="14"/>
      <c r="K83" s="1" t="str">
        <f t="shared" si="4"/>
        <v/>
      </c>
      <c r="L83" s="1"/>
      <c r="M83" s="1"/>
    </row>
    <row r="84" spans="1:13" x14ac:dyDescent="0.25">
      <c r="A84" s="1">
        <v>83</v>
      </c>
      <c r="B84" s="5"/>
      <c r="C84" s="1"/>
      <c r="D84" s="1"/>
      <c r="E84" s="1"/>
      <c r="F84" s="1" t="str">
        <f>IFERROR(VLOOKUP(D84&amp;E84,Legend!$A$8:$E$33,5,0)," ")</f>
        <v xml:space="preserve"> </v>
      </c>
      <c r="G84" s="1"/>
      <c r="H84" s="1"/>
      <c r="I84" s="14"/>
      <c r="J84" s="14"/>
      <c r="K84" s="1" t="str">
        <f t="shared" si="4"/>
        <v/>
      </c>
      <c r="L84" s="1"/>
      <c r="M84" s="1"/>
    </row>
    <row r="85" spans="1:13" x14ac:dyDescent="0.25">
      <c r="A85" s="1">
        <v>84</v>
      </c>
      <c r="B85" s="5"/>
      <c r="C85" s="1"/>
      <c r="D85" s="1"/>
      <c r="E85" s="1"/>
      <c r="F85" s="1" t="str">
        <f>IFERROR(VLOOKUP(D85&amp;E85,Legend!$A$8:$E$33,5,0)," ")</f>
        <v xml:space="preserve"> </v>
      </c>
      <c r="G85" s="1"/>
      <c r="H85" s="1"/>
      <c r="I85" s="14"/>
      <c r="J85" s="14"/>
      <c r="K85" s="1" t="str">
        <f t="shared" si="4"/>
        <v/>
      </c>
      <c r="L85" s="1"/>
      <c r="M85" s="1"/>
    </row>
    <row r="86" spans="1:13" x14ac:dyDescent="0.25">
      <c r="A86" s="1">
        <v>85</v>
      </c>
      <c r="B86" s="5"/>
      <c r="C86" s="1"/>
      <c r="D86" s="1"/>
      <c r="E86" s="1"/>
      <c r="F86" s="1" t="str">
        <f>IFERROR(VLOOKUP(D86&amp;E86,Legend!$A$8:$E$33,5,0)," ")</f>
        <v xml:space="preserve"> </v>
      </c>
      <c r="G86" s="1"/>
      <c r="H86" s="1"/>
      <c r="I86" s="14"/>
      <c r="J86" s="14"/>
      <c r="K86" s="1" t="str">
        <f t="shared" si="4"/>
        <v/>
      </c>
      <c r="L86" s="1"/>
      <c r="M86" s="1"/>
    </row>
    <row r="87" spans="1:13" x14ac:dyDescent="0.25">
      <c r="A87" s="1">
        <v>86</v>
      </c>
      <c r="B87" s="5"/>
      <c r="C87" s="1"/>
      <c r="D87" s="1"/>
      <c r="E87" s="1"/>
      <c r="F87" s="1" t="str">
        <f>IFERROR(VLOOKUP(D87&amp;E87,Legend!$A$8:$E$33,5,0)," ")</f>
        <v xml:space="preserve"> </v>
      </c>
      <c r="G87" s="1"/>
      <c r="H87" s="1"/>
      <c r="I87" s="14"/>
      <c r="J87" s="14"/>
      <c r="K87" s="1" t="str">
        <f t="shared" si="4"/>
        <v/>
      </c>
      <c r="L87" s="1"/>
      <c r="M87" s="1"/>
    </row>
    <row r="88" spans="1:13" x14ac:dyDescent="0.25">
      <c r="A88" s="1">
        <v>87</v>
      </c>
      <c r="B88" s="5"/>
      <c r="C88" s="1"/>
      <c r="D88" s="1"/>
      <c r="E88" s="1"/>
      <c r="F88" s="1" t="str">
        <f>IFERROR(VLOOKUP(D88&amp;E88,Legend!$A$8:$E$33,5,0)," ")</f>
        <v xml:space="preserve"> </v>
      </c>
      <c r="G88" s="1"/>
      <c r="H88" s="1"/>
      <c r="I88" s="14"/>
      <c r="J88" s="14"/>
      <c r="K88" s="1" t="str">
        <f t="shared" si="4"/>
        <v/>
      </c>
      <c r="L88" s="1"/>
      <c r="M88" s="1"/>
    </row>
    <row r="89" spans="1:13" x14ac:dyDescent="0.25">
      <c r="A89" s="1">
        <v>88</v>
      </c>
      <c r="B89" s="5"/>
      <c r="C89" s="1"/>
      <c r="D89" s="1"/>
      <c r="E89" s="1"/>
      <c r="F89" s="1" t="str">
        <f>IFERROR(VLOOKUP(D89&amp;E89,Legend!$A$8:$E$33,5,0)," ")</f>
        <v xml:space="preserve"> </v>
      </c>
      <c r="G89" s="1"/>
      <c r="H89" s="1"/>
      <c r="I89" s="14"/>
      <c r="J89" s="14"/>
      <c r="K89" s="1" t="str">
        <f t="shared" si="4"/>
        <v/>
      </c>
      <c r="L89" s="1"/>
      <c r="M89" s="1"/>
    </row>
    <row r="90" spans="1:13" x14ac:dyDescent="0.25">
      <c r="A90" s="1">
        <v>89</v>
      </c>
      <c r="B90" s="5"/>
      <c r="C90" s="1"/>
      <c r="D90" s="1"/>
      <c r="E90" s="1"/>
      <c r="F90" s="1" t="str">
        <f>IFERROR(VLOOKUP(D90&amp;E90,Legend!$A$8:$E$33,5,0)," ")</f>
        <v xml:space="preserve"> </v>
      </c>
      <c r="G90" s="1"/>
      <c r="H90" s="1"/>
      <c r="I90" s="14"/>
      <c r="J90" s="14"/>
      <c r="K90" s="1" t="str">
        <f t="shared" si="4"/>
        <v/>
      </c>
      <c r="L90" s="1"/>
      <c r="M90" s="1"/>
    </row>
    <row r="91" spans="1:13" x14ac:dyDescent="0.25">
      <c r="A91" s="1">
        <v>90</v>
      </c>
      <c r="B91" s="5"/>
      <c r="C91" s="1"/>
      <c r="D91" s="1"/>
      <c r="E91" s="1"/>
      <c r="F91" s="1" t="str">
        <f>IFERROR(VLOOKUP(D91&amp;E91,Legend!$A$8:$E$33,5,0)," ")</f>
        <v xml:space="preserve"> </v>
      </c>
      <c r="G91" s="1"/>
      <c r="H91" s="1"/>
      <c r="I91" s="14"/>
      <c r="J91" s="14"/>
      <c r="K91" s="1" t="str">
        <f t="shared" si="4"/>
        <v/>
      </c>
      <c r="L91" s="1"/>
      <c r="M91" s="1"/>
    </row>
    <row r="92" spans="1:13" x14ac:dyDescent="0.25">
      <c r="A92" s="1">
        <v>91</v>
      </c>
      <c r="B92" s="5"/>
      <c r="C92" s="1"/>
      <c r="D92" s="1"/>
      <c r="E92" s="1"/>
      <c r="F92" s="1" t="str">
        <f>IFERROR(VLOOKUP(D92&amp;E92,Legend!$A$8:$E$33,5,0)," ")</f>
        <v xml:space="preserve"> </v>
      </c>
      <c r="G92" s="1"/>
      <c r="H92" s="1"/>
      <c r="I92" s="14"/>
      <c r="J92" s="14"/>
      <c r="K92" s="1" t="str">
        <f t="shared" si="4"/>
        <v/>
      </c>
      <c r="L92" s="1"/>
      <c r="M92" s="1"/>
    </row>
    <row r="93" spans="1:13" x14ac:dyDescent="0.25">
      <c r="A93" s="1">
        <v>92</v>
      </c>
      <c r="B93" s="5"/>
      <c r="C93" s="1"/>
      <c r="D93" s="1"/>
      <c r="E93" s="1"/>
      <c r="F93" s="1" t="str">
        <f>IFERROR(VLOOKUP(D93&amp;E93,Legend!$A$8:$E$33,5,0)," ")</f>
        <v xml:space="preserve"> </v>
      </c>
      <c r="G93" s="1"/>
      <c r="H93" s="1"/>
      <c r="I93" s="14"/>
      <c r="J93" s="14"/>
      <c r="K93" s="1" t="str">
        <f t="shared" si="4"/>
        <v/>
      </c>
      <c r="L93" s="1"/>
      <c r="M93" s="1"/>
    </row>
    <row r="94" spans="1:13" x14ac:dyDescent="0.25">
      <c r="A94" s="1">
        <v>93</v>
      </c>
      <c r="B94" s="5"/>
      <c r="C94" s="1"/>
      <c r="D94" s="1"/>
      <c r="E94" s="1"/>
      <c r="F94" s="1" t="str">
        <f>IFERROR(VLOOKUP(D94&amp;E94,Legend!$A$8:$E$33,5,0)," ")</f>
        <v xml:space="preserve"> </v>
      </c>
      <c r="G94" s="1"/>
      <c r="H94" s="1"/>
      <c r="I94" s="14"/>
      <c r="J94" s="14"/>
      <c r="K94" s="1" t="str">
        <f t="shared" si="4"/>
        <v/>
      </c>
      <c r="L94" s="1"/>
      <c r="M94" s="1"/>
    </row>
    <row r="95" spans="1:13" x14ac:dyDescent="0.25">
      <c r="A95" s="1">
        <v>94</v>
      </c>
      <c r="B95" s="5"/>
      <c r="C95" s="1"/>
      <c r="D95" s="1"/>
      <c r="E95" s="1"/>
      <c r="F95" s="1" t="str">
        <f>IFERROR(VLOOKUP(D95&amp;E95,Legend!$A$8:$E$33,5,0)," ")</f>
        <v xml:space="preserve"> </v>
      </c>
      <c r="G95" s="1"/>
      <c r="H95" s="1"/>
      <c r="I95" s="14"/>
      <c r="J95" s="14"/>
      <c r="K95" s="1" t="str">
        <f t="shared" si="4"/>
        <v/>
      </c>
      <c r="L95" s="1"/>
      <c r="M95" s="1"/>
    </row>
    <row r="96" spans="1:13" x14ac:dyDescent="0.25">
      <c r="A96" s="1">
        <v>95</v>
      </c>
      <c r="B96" s="5"/>
      <c r="C96" s="1"/>
      <c r="D96" s="1"/>
      <c r="E96" s="1"/>
      <c r="F96" s="1" t="str">
        <f>IFERROR(VLOOKUP(D96&amp;E96,Legend!$A$8:$E$33,5,0)," ")</f>
        <v xml:space="preserve"> </v>
      </c>
      <c r="G96" s="1"/>
      <c r="H96" s="1"/>
      <c r="I96" s="14"/>
      <c r="J96" s="14"/>
      <c r="K96" s="1" t="str">
        <f t="shared" si="4"/>
        <v/>
      </c>
      <c r="L96" s="1"/>
      <c r="M96" s="1"/>
    </row>
    <row r="97" spans="1:13" x14ac:dyDescent="0.25">
      <c r="A97" s="1">
        <v>96</v>
      </c>
      <c r="B97" s="5"/>
      <c r="C97" s="1"/>
      <c r="D97" s="1"/>
      <c r="E97" s="1"/>
      <c r="F97" s="1" t="str">
        <f>IFERROR(VLOOKUP(D97&amp;E97,Legend!$A$8:$E$33,5,0)," ")</f>
        <v xml:space="preserve"> </v>
      </c>
      <c r="G97" s="1"/>
      <c r="H97" s="1"/>
      <c r="I97" s="14"/>
      <c r="J97" s="14"/>
      <c r="K97" s="1" t="str">
        <f t="shared" si="4"/>
        <v/>
      </c>
      <c r="L97" s="1"/>
      <c r="M97" s="1"/>
    </row>
    <row r="98" spans="1:13" x14ac:dyDescent="0.25">
      <c r="A98" s="1">
        <v>97</v>
      </c>
      <c r="B98" s="5"/>
      <c r="C98" s="1"/>
      <c r="D98" s="1"/>
      <c r="E98" s="1"/>
      <c r="F98" s="1" t="str">
        <f>IFERROR(VLOOKUP(D98&amp;E98,Legend!$A$8:$E$33,5,0)," ")</f>
        <v xml:space="preserve"> </v>
      </c>
      <c r="G98" s="1"/>
      <c r="H98" s="1"/>
      <c r="I98" s="14"/>
      <c r="J98" s="14"/>
      <c r="K98" s="1" t="str">
        <f t="shared" si="4"/>
        <v/>
      </c>
      <c r="L98" s="1"/>
      <c r="M98" s="1"/>
    </row>
    <row r="99" spans="1:13" x14ac:dyDescent="0.25">
      <c r="A99" s="1">
        <v>98</v>
      </c>
      <c r="B99" s="5"/>
      <c r="C99" s="1"/>
      <c r="D99" s="1"/>
      <c r="E99" s="1"/>
      <c r="F99" s="1" t="str">
        <f>IFERROR(VLOOKUP(D99&amp;E99,Legend!$A$8:$E$33,5,0)," ")</f>
        <v xml:space="preserve"> </v>
      </c>
      <c r="G99" s="1"/>
      <c r="H99" s="1"/>
      <c r="I99" s="14"/>
      <c r="J99" s="14"/>
      <c r="K99" s="1" t="str">
        <f t="shared" si="4"/>
        <v/>
      </c>
      <c r="L99" s="1"/>
      <c r="M99" s="1"/>
    </row>
    <row r="100" spans="1:13" x14ac:dyDescent="0.25">
      <c r="A100" s="1">
        <v>99</v>
      </c>
      <c r="B100" s="5"/>
      <c r="C100" s="1"/>
      <c r="D100" s="1"/>
      <c r="E100" s="1"/>
      <c r="F100" s="1" t="str">
        <f>IFERROR(VLOOKUP(D100&amp;E100,Legend!$A$8:$E$33,5,0)," ")</f>
        <v xml:space="preserve"> </v>
      </c>
      <c r="G100" s="1"/>
      <c r="H100" s="1"/>
      <c r="I100" s="14"/>
      <c r="J100" s="14"/>
      <c r="K100" s="1" t="str">
        <f t="shared" si="4"/>
        <v/>
      </c>
      <c r="L100" s="1"/>
      <c r="M100" s="1"/>
    </row>
    <row r="101" spans="1:13" x14ac:dyDescent="0.25">
      <c r="A101" s="1">
        <v>100</v>
      </c>
      <c r="B101" s="5"/>
      <c r="C101" s="1"/>
      <c r="D101" s="1"/>
      <c r="E101" s="1"/>
      <c r="F101" s="1" t="str">
        <f>IFERROR(VLOOKUP(D101&amp;E101,Legend!$A$8:$E$33,5,0)," ")</f>
        <v xml:space="preserve"> </v>
      </c>
      <c r="G101" s="1"/>
      <c r="H101" s="1"/>
      <c r="I101" s="14"/>
      <c r="J101" s="14"/>
      <c r="K101" s="1" t="str">
        <f t="shared" si="4"/>
        <v/>
      </c>
      <c r="L101" s="1"/>
      <c r="M101" s="1"/>
    </row>
    <row r="102" spans="1:13" x14ac:dyDescent="0.25">
      <c r="A102" s="1">
        <v>101</v>
      </c>
      <c r="B102" s="5"/>
      <c r="C102" s="1"/>
      <c r="D102" s="1"/>
      <c r="E102" s="1"/>
      <c r="F102" s="1" t="str">
        <f>IFERROR(VLOOKUP(D102&amp;E102,Legend!$A$8:$E$33,5,0)," ")</f>
        <v xml:space="preserve"> </v>
      </c>
      <c r="G102" s="1"/>
      <c r="H102" s="1"/>
      <c r="I102" s="14"/>
      <c r="J102" s="14"/>
      <c r="K102" s="1" t="str">
        <f t="shared" si="4"/>
        <v/>
      </c>
      <c r="L102" s="1"/>
      <c r="M102" s="1"/>
    </row>
    <row r="103" spans="1:13" x14ac:dyDescent="0.25">
      <c r="A103" s="1">
        <v>102</v>
      </c>
      <c r="B103" s="5"/>
      <c r="C103" s="1"/>
      <c r="D103" s="1"/>
      <c r="E103" s="1"/>
      <c r="F103" s="1" t="str">
        <f>IFERROR(VLOOKUP(D103&amp;E103,Legend!$A$8:$E$33,5,0)," ")</f>
        <v xml:space="preserve"> </v>
      </c>
      <c r="G103" s="1"/>
      <c r="H103" s="1"/>
      <c r="I103" s="14"/>
      <c r="J103" s="14"/>
      <c r="K103" s="1" t="str">
        <f t="shared" si="4"/>
        <v/>
      </c>
      <c r="L103" s="1"/>
      <c r="M103" s="1"/>
    </row>
    <row r="104" spans="1:13" x14ac:dyDescent="0.25">
      <c r="A104" s="1">
        <v>103</v>
      </c>
      <c r="B104" s="5"/>
      <c r="C104" s="1"/>
      <c r="D104" s="1"/>
      <c r="E104" s="1"/>
      <c r="F104" s="1" t="str">
        <f>IFERROR(VLOOKUP(D104&amp;E104,Legend!$A$8:$E$33,5,0)," ")</f>
        <v xml:space="preserve"> </v>
      </c>
      <c r="G104" s="1"/>
      <c r="H104" s="1"/>
      <c r="I104" s="14"/>
      <c r="J104" s="14"/>
      <c r="K104" s="1" t="str">
        <f t="shared" si="4"/>
        <v/>
      </c>
      <c r="L104" s="1"/>
      <c r="M104" s="1"/>
    </row>
    <row r="105" spans="1:13" x14ac:dyDescent="0.25">
      <c r="A105" s="1">
        <v>104</v>
      </c>
      <c r="B105" s="5"/>
      <c r="C105" s="1"/>
      <c r="D105" s="1"/>
      <c r="E105" s="1"/>
      <c r="F105" s="1" t="str">
        <f>IFERROR(VLOOKUP(D105&amp;E105,Legend!$A$8:$E$33,5,0)," ")</f>
        <v xml:space="preserve"> </v>
      </c>
      <c r="G105" s="1"/>
      <c r="H105" s="1"/>
      <c r="I105" s="14"/>
      <c r="J105" s="14"/>
      <c r="K105" s="1" t="str">
        <f t="shared" si="4"/>
        <v/>
      </c>
      <c r="L105" s="1"/>
      <c r="M105" s="1"/>
    </row>
    <row r="106" spans="1:13" x14ac:dyDescent="0.25">
      <c r="A106" s="1">
        <v>105</v>
      </c>
      <c r="B106" s="5"/>
      <c r="C106" s="1"/>
      <c r="D106" s="1"/>
      <c r="E106" s="1"/>
      <c r="F106" s="1" t="str">
        <f>IFERROR(VLOOKUP(D106&amp;E106,Legend!$A$8:$E$33,5,0)," ")</f>
        <v xml:space="preserve"> </v>
      </c>
      <c r="G106" s="1"/>
      <c r="H106" s="1"/>
      <c r="I106" s="14"/>
      <c r="J106" s="14"/>
      <c r="K106" s="1" t="str">
        <f t="shared" si="4"/>
        <v/>
      </c>
      <c r="L106" s="1"/>
      <c r="M106" s="1"/>
    </row>
    <row r="107" spans="1:13" x14ac:dyDescent="0.25">
      <c r="A107" s="1">
        <v>106</v>
      </c>
      <c r="B107" s="5"/>
      <c r="C107" s="1"/>
      <c r="D107" s="1"/>
      <c r="E107" s="1"/>
      <c r="F107" s="1" t="str">
        <f>IFERROR(VLOOKUP(D107&amp;E107,Legend!$A$8:$E$33,5,0)," ")</f>
        <v xml:space="preserve"> </v>
      </c>
      <c r="G107" s="1"/>
      <c r="H107" s="1"/>
      <c r="I107" s="14"/>
      <c r="J107" s="14"/>
      <c r="K107" s="1" t="str">
        <f t="shared" si="4"/>
        <v/>
      </c>
      <c r="L107" s="1"/>
      <c r="M107" s="1"/>
    </row>
    <row r="108" spans="1:13" x14ac:dyDescent="0.25">
      <c r="A108" s="1">
        <v>107</v>
      </c>
      <c r="B108" s="5"/>
      <c r="C108" s="1"/>
      <c r="D108" s="1"/>
      <c r="E108" s="1"/>
      <c r="F108" s="1" t="str">
        <f>IFERROR(VLOOKUP(D108&amp;E108,Legend!$A$8:$E$33,5,0)," ")</f>
        <v xml:space="preserve"> </v>
      </c>
      <c r="G108" s="1"/>
      <c r="H108" s="1"/>
      <c r="I108" s="14"/>
      <c r="J108" s="14"/>
      <c r="K108" s="1" t="str">
        <f t="shared" si="4"/>
        <v/>
      </c>
      <c r="L108" s="1"/>
      <c r="M108" s="1"/>
    </row>
    <row r="109" spans="1:13" x14ac:dyDescent="0.25">
      <c r="A109" s="1">
        <v>108</v>
      </c>
      <c r="B109" s="5"/>
      <c r="C109" s="1"/>
      <c r="D109" s="1"/>
      <c r="E109" s="1"/>
      <c r="F109" s="1" t="str">
        <f>IFERROR(VLOOKUP(D109&amp;E109,Legend!$A$8:$E$33,5,0)," ")</f>
        <v xml:space="preserve"> </v>
      </c>
      <c r="G109" s="1"/>
      <c r="H109" s="1"/>
      <c r="I109" s="14"/>
      <c r="J109" s="14"/>
      <c r="K109" s="1" t="str">
        <f t="shared" si="4"/>
        <v/>
      </c>
      <c r="L109" s="1"/>
      <c r="M109" s="1"/>
    </row>
    <row r="110" spans="1:13" x14ac:dyDescent="0.25">
      <c r="A110" s="1">
        <v>109</v>
      </c>
      <c r="B110" s="5"/>
      <c r="C110" s="1"/>
      <c r="D110" s="1"/>
      <c r="E110" s="1"/>
      <c r="F110" s="1" t="str">
        <f>IFERROR(VLOOKUP(D110&amp;E110,Legend!$A$8:$E$33,5,0)," ")</f>
        <v xml:space="preserve"> </v>
      </c>
      <c r="G110" s="1"/>
      <c r="H110" s="1"/>
      <c r="I110" s="14"/>
      <c r="J110" s="14"/>
      <c r="K110" s="1" t="str">
        <f t="shared" si="4"/>
        <v/>
      </c>
      <c r="L110" s="1"/>
      <c r="M110" s="1"/>
    </row>
    <row r="111" spans="1:13" x14ac:dyDescent="0.25">
      <c r="A111" s="1">
        <v>110</v>
      </c>
      <c r="B111" s="5"/>
      <c r="C111" s="1"/>
      <c r="D111" s="1"/>
      <c r="E111" s="1"/>
      <c r="F111" s="1" t="str">
        <f>IFERROR(VLOOKUP(D111&amp;E111,Legend!$A$8:$E$33,5,0)," ")</f>
        <v xml:space="preserve"> </v>
      </c>
      <c r="G111" s="1"/>
      <c r="H111" s="1"/>
      <c r="I111" s="14"/>
      <c r="J111" s="14"/>
      <c r="K111" s="1" t="str">
        <f t="shared" si="4"/>
        <v/>
      </c>
      <c r="L111" s="1"/>
      <c r="M111" s="1"/>
    </row>
    <row r="112" spans="1:13" x14ac:dyDescent="0.25">
      <c r="A112" s="1">
        <v>111</v>
      </c>
      <c r="B112" s="5"/>
      <c r="C112" s="1"/>
      <c r="D112" s="1"/>
      <c r="E112" s="1"/>
      <c r="F112" s="1" t="str">
        <f>IFERROR(VLOOKUP(D112&amp;E112,Legend!$A$8:$E$33,5,0)," ")</f>
        <v xml:space="preserve"> </v>
      </c>
      <c r="G112" s="1"/>
      <c r="H112" s="1"/>
      <c r="I112" s="14"/>
      <c r="J112" s="14"/>
      <c r="K112" s="1" t="str">
        <f t="shared" si="4"/>
        <v/>
      </c>
      <c r="L112" s="1"/>
      <c r="M112" s="1"/>
    </row>
    <row r="113" spans="1:13" x14ac:dyDescent="0.25">
      <c r="A113" s="1">
        <v>112</v>
      </c>
      <c r="B113" s="5"/>
      <c r="C113" s="1"/>
      <c r="D113" s="1"/>
      <c r="E113" s="1"/>
      <c r="F113" s="1" t="str">
        <f>IFERROR(VLOOKUP(D113&amp;E113,Legend!$A$8:$E$33,5,0)," ")</f>
        <v xml:space="preserve"> </v>
      </c>
      <c r="G113" s="1"/>
      <c r="H113" s="1"/>
      <c r="I113" s="14"/>
      <c r="J113" s="14"/>
      <c r="K113" s="1" t="str">
        <f t="shared" si="4"/>
        <v/>
      </c>
      <c r="L113" s="1"/>
      <c r="M113" s="1"/>
    </row>
    <row r="114" spans="1:13" x14ac:dyDescent="0.25">
      <c r="A114" s="1">
        <v>113</v>
      </c>
      <c r="B114" s="5"/>
      <c r="C114" s="1"/>
      <c r="D114" s="1"/>
      <c r="E114" s="1"/>
      <c r="F114" s="1" t="str">
        <f>IFERROR(VLOOKUP(D114&amp;E114,Legend!$A$8:$E$33,5,0)," ")</f>
        <v xml:space="preserve"> </v>
      </c>
      <c r="G114" s="1"/>
      <c r="H114" s="1"/>
      <c r="I114" s="14"/>
      <c r="J114" s="14"/>
      <c r="K114" s="1" t="str">
        <f t="shared" si="4"/>
        <v/>
      </c>
      <c r="L114" s="1"/>
      <c r="M114" s="1"/>
    </row>
    <row r="115" spans="1:13" x14ac:dyDescent="0.25">
      <c r="A115" s="1">
        <v>114</v>
      </c>
      <c r="B115" s="5"/>
      <c r="C115" s="1"/>
      <c r="D115" s="1"/>
      <c r="E115" s="1"/>
      <c r="F115" s="1" t="str">
        <f>IFERROR(VLOOKUP(D115&amp;E115,Legend!$A$8:$E$33,5,0)," ")</f>
        <v xml:space="preserve"> </v>
      </c>
      <c r="G115" s="1"/>
      <c r="H115" s="1"/>
      <c r="I115" s="14"/>
      <c r="J115" s="14"/>
      <c r="K115" s="1" t="str">
        <f t="shared" si="4"/>
        <v/>
      </c>
      <c r="L115" s="1"/>
      <c r="M115" s="1"/>
    </row>
    <row r="116" spans="1:13" x14ac:dyDescent="0.25">
      <c r="A116" s="1">
        <v>115</v>
      </c>
      <c r="B116" s="5"/>
      <c r="C116" s="1"/>
      <c r="D116" s="1"/>
      <c r="E116" s="1"/>
      <c r="F116" s="1" t="str">
        <f>IFERROR(VLOOKUP(D116&amp;E116,Legend!$A$8:$E$33,5,0)," ")</f>
        <v xml:space="preserve"> </v>
      </c>
      <c r="G116" s="1"/>
      <c r="H116" s="1"/>
      <c r="I116" s="14"/>
      <c r="J116" s="14"/>
      <c r="K116" s="1" t="str">
        <f t="shared" si="4"/>
        <v/>
      </c>
      <c r="L116" s="1"/>
      <c r="M116" s="1"/>
    </row>
    <row r="117" spans="1:13" x14ac:dyDescent="0.25">
      <c r="A117" s="1">
        <v>116</v>
      </c>
      <c r="B117" s="5"/>
      <c r="C117" s="1"/>
      <c r="D117" s="1"/>
      <c r="E117" s="1"/>
      <c r="F117" s="1" t="str">
        <f>IFERROR(VLOOKUP(D117&amp;E117,Legend!$A$8:$E$33,5,0)," ")</f>
        <v xml:space="preserve"> </v>
      </c>
      <c r="G117" s="1"/>
      <c r="H117" s="1"/>
      <c r="I117" s="14"/>
      <c r="J117" s="14"/>
      <c r="K117" s="1" t="str">
        <f t="shared" si="4"/>
        <v/>
      </c>
      <c r="L117" s="1"/>
      <c r="M117" s="1"/>
    </row>
    <row r="118" spans="1:13" x14ac:dyDescent="0.25">
      <c r="A118" s="1">
        <v>117</v>
      </c>
      <c r="B118" s="5"/>
      <c r="C118" s="1"/>
      <c r="D118" s="1"/>
      <c r="E118" s="1"/>
      <c r="F118" s="1" t="str">
        <f>IFERROR(VLOOKUP(D118&amp;E118,Legend!$A$8:$E$33,5,0)," ")</f>
        <v xml:space="preserve"> </v>
      </c>
      <c r="G118" s="1"/>
      <c r="H118" s="1"/>
      <c r="I118" s="14"/>
      <c r="J118" s="14"/>
      <c r="K118" s="1" t="str">
        <f t="shared" si="4"/>
        <v/>
      </c>
      <c r="L118" s="1"/>
      <c r="M118" s="1"/>
    </row>
    <row r="119" spans="1:13" x14ac:dyDescent="0.25">
      <c r="A119" s="1">
        <v>118</v>
      </c>
      <c r="B119" s="5"/>
      <c r="C119" s="1"/>
      <c r="D119" s="1"/>
      <c r="E119" s="1"/>
      <c r="F119" s="1" t="str">
        <f>IFERROR(VLOOKUP(D119&amp;E119,Legend!$A$8:$E$33,5,0)," ")</f>
        <v xml:space="preserve"> </v>
      </c>
      <c r="G119" s="1"/>
      <c r="H119" s="1"/>
      <c r="I119" s="14"/>
      <c r="J119" s="14"/>
      <c r="K119" s="1" t="str">
        <f t="shared" si="4"/>
        <v/>
      </c>
      <c r="L119" s="1"/>
      <c r="M119" s="1"/>
    </row>
  </sheetData>
  <phoneticPr fontId="7" type="noConversion"/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1" stopIfTrue="1" operator="equal" id="{B0739EC1-2725-4E23-9A1F-8348842A63DD}">
            <xm:f>Legend!$E$18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32" stopIfTrue="1" operator="equal" id="{CDC99B20-DB11-4A51-AE90-9DF5D4C3FD39}">
            <xm:f>Legend!$E$12</xm:f>
            <x14:dxf>
              <fill>
                <patternFill>
                  <bgColor rgb="FFFFFF00"/>
                </patternFill>
              </fill>
            </x14:dxf>
          </x14:cfRule>
          <x14:cfRule type="cellIs" priority="33" stopIfTrue="1" operator="equal" id="{9908F149-7CCE-4A64-9114-9996CD6A07FB}">
            <xm:f>Legend!$E$11</xm:f>
            <x14:dxf>
              <fill>
                <patternFill>
                  <bgColor rgb="FF00FF00"/>
                </patternFill>
              </fill>
            </x14:dxf>
          </x14:cfRule>
          <x14:cfRule type="cellIs" priority="34" stopIfTrue="1" operator="equal" id="{AD907C59-0791-4B29-9A39-7DBC9608E512}">
            <xm:f>Legend!$E$9</xm:f>
            <x14:dxf>
              <font>
                <color auto="1"/>
              </font>
              <fill>
                <patternFill>
                  <bgColor rgb="FF00FF00"/>
                </patternFill>
              </fill>
            </x14:dxf>
          </x14:cfRule>
          <xm:sqref>F2:F300</xm:sqref>
        </x14:conditionalFormatting>
        <x14:conditionalFormatting xmlns:xm="http://schemas.microsoft.com/office/excel/2006/main">
          <x14:cfRule type="cellIs" priority="19" stopIfTrue="1" operator="equal" id="{2E63B119-B4E0-4A87-B1CC-B03B6CAC56DD}">
            <xm:f>Legend!$G$12</xm:f>
            <x14:dxf>
              <fill>
                <patternFill>
                  <bgColor theme="4" tint="0.59996337778862885"/>
                </patternFill>
              </fill>
            </x14:dxf>
          </x14:cfRule>
          <x14:cfRule type="cellIs" priority="20" stopIfTrue="1" operator="equal" id="{7F858423-BF1A-4BCD-B3F9-027B2AEAB585}">
            <xm:f>Legend!$G$11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1" stopIfTrue="1" operator="equal" id="{A37D0F25-CA7F-4B93-A23A-FA6304DA269A}">
            <xm:f>Legend!$G$10</xm:f>
            <x14:dxf>
              <fill>
                <patternFill>
                  <bgColor rgb="FFFFFF00"/>
                </patternFill>
              </fill>
            </x14:dxf>
          </x14:cfRule>
          <x14:cfRule type="cellIs" priority="22" stopIfTrue="1" operator="equal" id="{9E84E444-53BC-44A2-B11D-0ECD962ADDC0}">
            <xm:f>Legend!$G$9</xm:f>
            <x14:dxf>
              <fill>
                <patternFill>
                  <bgColor rgb="FF00FF00"/>
                </patternFill>
              </fill>
            </x14:dxf>
          </x14:cfRule>
          <xm:sqref>L2:L300</xm:sqref>
        </x14:conditionalFormatting>
        <x14:conditionalFormatting xmlns:xm="http://schemas.microsoft.com/office/excel/2006/main">
          <x14:cfRule type="cellIs" priority="11" stopIfTrue="1" operator="equal" id="{59A6E9C3-8135-4378-A3DB-2D5C09CC0513}">
            <xm:f>Legend!$F$9</xm:f>
            <x14:dxf>
              <fill>
                <patternFill>
                  <bgColor theme="3" tint="0.79998168889431442"/>
                </patternFill>
              </fill>
            </x14:dxf>
          </x14:cfRule>
          <x14:cfRule type="cellIs" priority="12" stopIfTrue="1" operator="equal" id="{181B0B11-1131-4481-8966-55BA11ADD19D}">
            <xm:f>Legend!$F$10</xm:f>
            <x14:dxf>
              <fill>
                <patternFill>
                  <bgColor theme="4" tint="0.59996337778862885"/>
                </patternFill>
              </fill>
            </x14:dxf>
          </x14:cfRule>
          <x14:cfRule type="cellIs" priority="13" stopIfTrue="1" operator="equal" id="{AD9D2011-46F3-4D24-9F83-09F5CE96C12C}">
            <xm:f>Legend!$F$11</xm:f>
            <x14:dxf>
              <fill>
                <patternFill>
                  <bgColor theme="5" tint="0.59996337778862885"/>
                </patternFill>
              </fill>
            </x14:dxf>
          </x14:cfRule>
          <x14:cfRule type="cellIs" priority="14" stopIfTrue="1" operator="equal" id="{57C5F448-AAE9-483D-8330-E602504D0368}">
            <xm:f>Legend!$F$12</xm:f>
            <x14:dxf>
              <fill>
                <patternFill>
                  <bgColor theme="7" tint="0.59996337778862885"/>
                </patternFill>
              </fill>
            </x14:dxf>
          </x14:cfRule>
          <x14:cfRule type="cellIs" priority="15" stopIfTrue="1" operator="equal" id="{56B96A83-1C99-48EB-A58F-AA6A6E3FC902}">
            <xm:f>Legend!$F$13</xm:f>
            <x14:dxf>
              <fill>
                <patternFill>
                  <bgColor theme="8" tint="0.39994506668294322"/>
                </patternFill>
              </fill>
            </x14:dxf>
          </x14:cfRule>
          <x14:cfRule type="cellIs" priority="16" stopIfTrue="1" operator="equal" id="{712C2CF6-F4A9-47E8-A7EC-61CB7EE15EF8}">
            <xm:f>Legend!$F$14</xm:f>
            <x14:dxf>
              <fill>
                <patternFill>
                  <bgColor rgb="FF00B0F0"/>
                </patternFill>
              </fill>
            </x14:dxf>
          </x14:cfRule>
          <x14:cfRule type="cellIs" priority="17" stopIfTrue="1" operator="equal" id="{0E32C8E3-F5A4-4AEC-93F1-5898C74CF5A5}">
            <xm:f>Legend!$F$15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18" stopIfTrue="1" operator="equal" id="{EEB8F88D-84A0-4CC3-99F1-B98A22DBF3C7}">
            <xm:f>Legend!$F$16</xm:f>
            <x14:dxf>
              <fill>
                <patternFill>
                  <bgColor theme="0" tint="-0.24994659260841701"/>
                </patternFill>
              </fill>
            </x14:dxf>
          </x14:cfRule>
          <xm:sqref>C2:C300</xm:sqref>
        </x14:conditionalFormatting>
        <x14:conditionalFormatting xmlns:xm="http://schemas.microsoft.com/office/excel/2006/main">
          <x14:cfRule type="cellIs" priority="7" stopIfTrue="1" operator="equal" id="{7F16ED1E-8821-4170-8860-80484F0EA6EF}">
            <xm:f>Legend!$G$12</xm:f>
            <x14:dxf>
              <fill>
                <patternFill>
                  <bgColor theme="4" tint="0.59996337778862885"/>
                </patternFill>
              </fill>
            </x14:dxf>
          </x14:cfRule>
          <x14:cfRule type="cellIs" priority="8" stopIfTrue="1" operator="equal" id="{15DC91D7-28BC-42CF-8605-9EF0133C17B1}">
            <xm:f>Legend!$G$11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9" stopIfTrue="1" operator="equal" id="{5691DCB3-BA83-4117-BF5D-9B081ADCEA79}">
            <xm:f>Legend!$G$10</xm:f>
            <x14:dxf>
              <fill>
                <patternFill>
                  <bgColor rgb="FFFFFF00"/>
                </patternFill>
              </fill>
            </x14:dxf>
          </x14:cfRule>
          <x14:cfRule type="cellIs" priority="10" stopIfTrue="1" operator="equal" id="{E2E78328-6F81-4C59-9293-EB85B6A3597A}">
            <xm:f>Legend!$G$9</xm:f>
            <x14:dxf>
              <fill>
                <patternFill>
                  <bgColor rgb="FF00FF00"/>
                </patternFill>
              </fill>
            </x14:dxf>
          </x14:cfRule>
          <xm:sqref>M120:M300</xm:sqref>
        </x14:conditionalFormatting>
        <x14:conditionalFormatting xmlns:xm="http://schemas.microsoft.com/office/excel/2006/main">
          <x14:cfRule type="cellIs" priority="2" stopIfTrue="1" operator="equal" id="{A9DB0061-4295-401D-9563-CDD58E5DA599}">
            <xm:f>Legend!$H$13</xm:f>
            <x14:dxf>
              <fill>
                <patternFill>
                  <bgColor theme="7" tint="0.79998168889431442"/>
                </patternFill>
              </fill>
            </x14:dxf>
          </x14:cfRule>
          <x14:cfRule type="cellIs" priority="3" stopIfTrue="1" operator="equal" id="{229C4760-085A-4E81-BFEB-C4BC41B5E8F7}">
            <xm:f>Legend!$H$9</xm:f>
            <x14:dxf>
              <fill>
                <patternFill>
                  <bgColor rgb="FFFFFF99"/>
                </patternFill>
              </fill>
            </x14:dxf>
          </x14:cfRule>
          <x14:cfRule type="cellIs" priority="4" stopIfTrue="1" operator="equal" id="{D4604A93-9BD7-4B13-98AA-E1F1697E66EA}">
            <xm:f>Legend!$H$10</xm:f>
            <x14:dxf>
              <font>
                <color theme="1"/>
              </font>
              <fill>
                <patternFill>
                  <bgColor rgb="FF00FF00"/>
                </patternFill>
              </fill>
            </x14:dxf>
          </x14:cfRule>
          <x14:cfRule type="cellIs" priority="5" stopIfTrue="1" operator="equal" id="{2CAF7A2C-65D0-4624-9750-C95A5C000035}">
            <xm:f>Legend!$H$11</xm:f>
            <x14:dxf>
              <fill>
                <patternFill>
                  <bgColor rgb="FF00FFCC"/>
                </patternFill>
              </fill>
            </x14:dxf>
          </x14:cfRule>
          <x14:cfRule type="cellIs" priority="6" stopIfTrue="1" operator="equal" id="{F9DAE88A-F355-489D-991D-54D271364737}">
            <xm:f>Legend!$H$12</xm:f>
            <x14:dxf>
              <fill>
                <patternFill>
                  <bgColor theme="6" tint="0.39994506668294322"/>
                </patternFill>
              </fill>
            </x14:dxf>
          </x14:cfRule>
          <x14:cfRule type="cellIs" priority="1" stopIfTrue="1" operator="equal" id="{BEBB494A-D52D-4E62-8E17-7CCD74C6C856}">
            <xm:f>Legend!$H$14</xm:f>
            <x14:dxf>
              <fill>
                <patternFill>
                  <bgColor theme="8" tint="0.39994506668294322"/>
                </patternFill>
              </fill>
            </x14:dxf>
          </x14:cfRule>
          <xm:sqref>M2:M119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xWindow="402" yWindow="305" count="5">
        <x14:dataValidation type="list" allowBlank="1" showInputMessage="1" showErrorMessage="1" promptTitle="Input Probability" prompt="1: Rare (&lt;10%)_x000a_2: Unlikely (10-25%)_x000a_3: Moderate (25-50%)_x000a_4: Likely (50% - 80%)_x000a_5: Certain (&gt; 80%)" xr:uid="{9047E2F2-50FE-467C-BAE6-5BB8F5D54479}">
          <x14:formula1>
            <xm:f>Legend!$D$2:$D$6</xm:f>
          </x14:formula1>
          <xm:sqref>D2:D119</xm:sqref>
        </x14:dataValidation>
        <x14:dataValidation type="list" allowBlank="1" showInputMessage="1" showErrorMessage="1" promptTitle="Input Business Impact" prompt="1: Insignificant (Risk is mitigated easily)_x000a_2: Minor (&lt;10% delay and/or Extra cost &lt;10%)_x000a_3: Moderate (10-30% delay and/or Extra cost 10-30%)_x000a_4: High (30-50% delay and/or Extra cost 30-50%)_x000a_5: Catastophic (Project abandoned, High Loss Cost or Image)" xr:uid="{2B8E798F-5E1C-4DA8-B387-B70B28FE088F}">
          <x14:formula1>
            <xm:f>Legend!$F$2:$F$6</xm:f>
          </x14:formula1>
          <xm:sqref>E2:E119</xm:sqref>
        </x14:dataValidation>
        <x14:dataValidation type="list" allowBlank="1" showInputMessage="1" showErrorMessage="1" promptTitle="Input Status" prompt="Accepted_x000a_Accepted with mitigation_x000a_Unacceptable_x000a_Retired" xr:uid="{47866099-FCA9-4D56-A6E1-F460709DF307}">
          <x14:formula1>
            <xm:f>Legend!$G$9:$G$12</xm:f>
          </x14:formula1>
          <xm:sqref>L2:L119</xm:sqref>
        </x14:dataValidation>
        <x14:dataValidation type="list" allowBlank="1" showInputMessage="1" showErrorMessage="1" promptTitle="Input Risj Category" prompt="Scope_x000a_Budget_x000a_Delivery_x000a_Resources_x000a_Vendor_x000a_Tools_x000a_Security_x000a_Others" xr:uid="{CF772E33-DF90-4A6F-9E80-47A937AC44BA}">
          <x14:formula1>
            <xm:f>Legend!$F$9:$F$16</xm:f>
          </x14:formula1>
          <xm:sqref>C2:C119</xm:sqref>
        </x14:dataValidation>
        <x14:dataValidation type="list" allowBlank="1" showInputMessage="1" showErrorMessage="1" promptTitle="Input Status" prompt="Open_x000a_Completed_x000a_In Progress_x000a_Not Started_x000a_New_x000a_Retired" xr:uid="{B311DB2F-72EF-4D92-B3B6-12B48859B115}">
          <x14:formula1>
            <xm:f>Legend!$H$9:$H$14</xm:f>
          </x14:formula1>
          <xm:sqref>M2:M119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34177-63D5-44FF-9283-2E38C8BA72D5}">
  <sheetPr>
    <tabColor theme="3" tint="0.39997558519241921"/>
  </sheetPr>
  <dimension ref="A1:F7"/>
  <sheetViews>
    <sheetView zoomScale="91" zoomScaleNormal="91" workbookViewId="0">
      <selection activeCell="K2" sqref="K2"/>
    </sheetView>
  </sheetViews>
  <sheetFormatPr defaultRowHeight="15" x14ac:dyDescent="0.25"/>
  <cols>
    <col min="1" max="1" width="24" bestFit="1" customWidth="1"/>
    <col min="2" max="2" width="15.5703125" customWidth="1"/>
    <col min="3" max="3" width="14.85546875" customWidth="1"/>
    <col min="4" max="4" width="16.140625" customWidth="1"/>
    <col min="5" max="5" width="14.7109375" customWidth="1"/>
    <col min="6" max="6" width="18" customWidth="1"/>
  </cols>
  <sheetData>
    <row r="1" spans="1:6" ht="42.75" customHeight="1" x14ac:dyDescent="0.25">
      <c r="A1" s="10" t="s">
        <v>29</v>
      </c>
      <c r="B1" s="28" t="str">
        <f>Legend!E2</f>
        <v>Insignificant (Risk is mitigated easily)</v>
      </c>
      <c r="C1" s="28" t="str">
        <f>Legend!E3</f>
        <v>Minor (&lt;10% delay and/or Extra cost &lt;10%)</v>
      </c>
      <c r="D1" s="28" t="str">
        <f>Legend!E4</f>
        <v>Moderate (10-30% delay and/or Extra cost 10-30%)</v>
      </c>
      <c r="E1" s="28" t="str">
        <f>Legend!E5</f>
        <v>High (30-50% delay and/or Extra cost 30-50%)</v>
      </c>
      <c r="F1" s="28" t="str">
        <f>Legend!E6</f>
        <v>Catastophic (Project abandoned, High Loss Cost or Image)</v>
      </c>
    </row>
    <row r="2" spans="1:6" ht="75" customHeight="1" x14ac:dyDescent="0.25">
      <c r="A2" s="11" t="s">
        <v>3</v>
      </c>
      <c r="B2" s="29"/>
      <c r="C2" s="29"/>
      <c r="D2" s="29"/>
      <c r="E2" s="29"/>
      <c r="F2" s="29"/>
    </row>
    <row r="3" spans="1:6" ht="44.25" customHeight="1" x14ac:dyDescent="0.25">
      <c r="A3" s="9" t="str">
        <f>Legend!C6</f>
        <v>Certain (&gt; 80%)</v>
      </c>
      <c r="B3" s="7">
        <f>COUNTIF(Risk_Register!$K$2:$K$300,51)</f>
        <v>1</v>
      </c>
      <c r="C3" s="7">
        <f>COUNTIF(Risk_Register!$K$2:$K$300,52)</f>
        <v>1</v>
      </c>
      <c r="D3" s="6">
        <f>COUNTIF(Risk_Register!$K$2:$K$300,53)</f>
        <v>1</v>
      </c>
      <c r="E3" s="6">
        <f>COUNTIF(Risk_Register!$K$2:$K$300,54)</f>
        <v>1</v>
      </c>
      <c r="F3" s="6">
        <f>COUNTIF(Risk_Register!$K$2:$K$300,55)</f>
        <v>1</v>
      </c>
    </row>
    <row r="4" spans="1:6" ht="39.75" customHeight="1" x14ac:dyDescent="0.25">
      <c r="A4" s="9" t="str">
        <f>Legend!C5</f>
        <v>Likely (50% - 80%)</v>
      </c>
      <c r="B4" s="8">
        <f>COUNTIF(Risk_Register!$K$2:$K$300,41)</f>
        <v>1</v>
      </c>
      <c r="C4" s="7">
        <f>COUNTIF(Risk_Register!$K$2:$K$300,42)</f>
        <v>1</v>
      </c>
      <c r="D4" s="7">
        <f>COUNTIF(Risk_Register!$K$2:$K$300,43)</f>
        <v>1</v>
      </c>
      <c r="E4" s="6">
        <f>COUNTIF(Risk_Register!$K$2:$K$300,44)</f>
        <v>1</v>
      </c>
      <c r="F4" s="6">
        <f>COUNTIF(Risk_Register!$K$2:$K$300,45)</f>
        <v>1</v>
      </c>
    </row>
    <row r="5" spans="1:6" ht="39.75" customHeight="1" x14ac:dyDescent="0.25">
      <c r="A5" s="9" t="str">
        <f>Legend!C4</f>
        <v>Moderate (25-50%)</v>
      </c>
      <c r="B5" s="8">
        <f>COUNTIF(Risk_Register!$K$2:$K$300,31)</f>
        <v>1</v>
      </c>
      <c r="C5" s="7">
        <f>COUNTIF(Risk_Register!$K$2:$K$300,32)</f>
        <v>1</v>
      </c>
      <c r="D5" s="7">
        <f>COUNTIF(Risk_Register!$K$2:$K$300,33)</f>
        <v>1</v>
      </c>
      <c r="E5" s="6">
        <f>COUNTIF(Risk_Register!$K$2:$K$300,34)</f>
        <v>1</v>
      </c>
      <c r="F5" s="6">
        <f>COUNTIF(Risk_Register!$K$2:$K$300,35)</f>
        <v>1</v>
      </c>
    </row>
    <row r="6" spans="1:6" ht="40.5" customHeight="1" x14ac:dyDescent="0.25">
      <c r="A6" s="9" t="str">
        <f>Legend!C3</f>
        <v>Unlikely (10-25%)</v>
      </c>
      <c r="B6" s="8">
        <f>COUNTIF(Risk_Register!$K$2:$K$300,21)</f>
        <v>1</v>
      </c>
      <c r="C6" s="8">
        <f>COUNTIF(Risk_Register!$K$2:$K$300,22)</f>
        <v>1</v>
      </c>
      <c r="D6" s="7">
        <f>COUNTIF(Risk_Register!$K$2:$K$300,23)</f>
        <v>1</v>
      </c>
      <c r="E6" s="7">
        <f>COUNTIF(Risk_Register!$K$2:$K$300,24)</f>
        <v>1</v>
      </c>
      <c r="F6" s="6">
        <f>COUNTIF(Risk_Register!$K$2:$K$300,25)</f>
        <v>1</v>
      </c>
    </row>
    <row r="7" spans="1:6" ht="48.75" customHeight="1" x14ac:dyDescent="0.25">
      <c r="A7" s="9" t="str">
        <f>Legend!C2</f>
        <v>Rare (&lt;10%)</v>
      </c>
      <c r="B7" s="8">
        <f>COUNTIF(Risk_Register!$K$2:$K$300,11)</f>
        <v>1</v>
      </c>
      <c r="C7" s="8">
        <f>COUNTIF(Risk_Register!$K$2:$K$300,12)</f>
        <v>1</v>
      </c>
      <c r="D7" s="8">
        <f>COUNTIF(Risk_Register!$K$2:$K$300,13)</f>
        <v>1</v>
      </c>
      <c r="E7" s="8">
        <f>COUNTIF(Risk_Register!$K$2:$K$300,14)</f>
        <v>1</v>
      </c>
      <c r="F7" s="7">
        <f>COUNTIF(Risk_Register!$K$2:$K$300,15)</f>
        <v>1</v>
      </c>
    </row>
  </sheetData>
  <mergeCells count="5"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A8717-4156-495B-894D-7AA98B6DF7C9}">
  <dimension ref="A1:H33"/>
  <sheetViews>
    <sheetView topLeftCell="B1" workbookViewId="0">
      <selection activeCell="H8" sqref="H8:H14"/>
    </sheetView>
  </sheetViews>
  <sheetFormatPr defaultRowHeight="15" x14ac:dyDescent="0.25"/>
  <cols>
    <col min="2" max="2" width="10.7109375" bestFit="1" customWidth="1"/>
    <col min="3" max="3" width="18.140625" bestFit="1" customWidth="1"/>
    <col min="4" max="4" width="18.140625" customWidth="1"/>
    <col min="5" max="5" width="56.85546875" customWidth="1"/>
    <col min="6" max="6" width="21.5703125" bestFit="1" customWidth="1"/>
    <col min="7" max="7" width="23.7109375" bestFit="1" customWidth="1"/>
    <col min="8" max="8" width="15.140625" bestFit="1" customWidth="1"/>
  </cols>
  <sheetData>
    <row r="1" spans="1:8" x14ac:dyDescent="0.25">
      <c r="C1" s="22" t="s">
        <v>3</v>
      </c>
      <c r="D1" s="22" t="s">
        <v>18</v>
      </c>
      <c r="E1" s="23" t="s">
        <v>13</v>
      </c>
      <c r="F1" s="23" t="s">
        <v>19</v>
      </c>
    </row>
    <row r="2" spans="1:8" x14ac:dyDescent="0.25">
      <c r="B2" s="1">
        <v>1</v>
      </c>
      <c r="C2" s="24" t="s">
        <v>12</v>
      </c>
      <c r="D2" s="25">
        <v>1</v>
      </c>
      <c r="E2" s="26" t="s">
        <v>24</v>
      </c>
      <c r="F2" s="25">
        <v>1</v>
      </c>
    </row>
    <row r="3" spans="1:8" x14ac:dyDescent="0.25">
      <c r="B3" s="1">
        <v>2</v>
      </c>
      <c r="C3" s="24" t="s">
        <v>11</v>
      </c>
      <c r="D3" s="25">
        <v>2</v>
      </c>
      <c r="E3" s="26" t="s">
        <v>25</v>
      </c>
      <c r="F3" s="25">
        <v>2</v>
      </c>
    </row>
    <row r="4" spans="1:8" x14ac:dyDescent="0.25">
      <c r="B4" s="1">
        <v>3</v>
      </c>
      <c r="C4" s="24" t="s">
        <v>10</v>
      </c>
      <c r="D4" s="25">
        <v>3</v>
      </c>
      <c r="E4" s="26" t="s">
        <v>26</v>
      </c>
      <c r="F4" s="25">
        <v>3</v>
      </c>
    </row>
    <row r="5" spans="1:8" x14ac:dyDescent="0.25">
      <c r="B5" s="1">
        <v>4</v>
      </c>
      <c r="C5" s="24" t="s">
        <v>9</v>
      </c>
      <c r="D5" s="25">
        <v>4</v>
      </c>
      <c r="E5" s="26" t="s">
        <v>27</v>
      </c>
      <c r="F5" s="25">
        <v>4</v>
      </c>
    </row>
    <row r="6" spans="1:8" x14ac:dyDescent="0.25">
      <c r="B6" s="1">
        <v>5</v>
      </c>
      <c r="C6" s="24" t="s">
        <v>8</v>
      </c>
      <c r="D6" s="25">
        <v>5</v>
      </c>
      <c r="E6" s="26" t="s">
        <v>28</v>
      </c>
      <c r="F6" s="25">
        <v>5</v>
      </c>
    </row>
    <row r="8" spans="1:8" x14ac:dyDescent="0.25">
      <c r="A8" s="12" t="s">
        <v>21</v>
      </c>
      <c r="B8" s="12" t="s">
        <v>3</v>
      </c>
      <c r="C8" s="12" t="s">
        <v>13</v>
      </c>
      <c r="D8" s="12" t="s">
        <v>20</v>
      </c>
      <c r="E8" s="13" t="s">
        <v>17</v>
      </c>
      <c r="F8" s="27" t="s">
        <v>36</v>
      </c>
      <c r="G8" s="27" t="s">
        <v>49</v>
      </c>
      <c r="H8" s="27" t="s">
        <v>50</v>
      </c>
    </row>
    <row r="9" spans="1:8" x14ac:dyDescent="0.25">
      <c r="A9" t="str">
        <f>(B9&amp;C9)</f>
        <v>11</v>
      </c>
      <c r="B9">
        <v>1</v>
      </c>
      <c r="C9">
        <v>1</v>
      </c>
      <c r="D9">
        <f t="shared" ref="D9:D33" si="0">B9*C9</f>
        <v>1</v>
      </c>
      <c r="E9" s="2" t="s">
        <v>14</v>
      </c>
      <c r="F9" s="24" t="s">
        <v>30</v>
      </c>
      <c r="G9" s="24" t="s">
        <v>43</v>
      </c>
      <c r="H9" s="24" t="s">
        <v>51</v>
      </c>
    </row>
    <row r="10" spans="1:8" x14ac:dyDescent="0.25">
      <c r="A10" t="str">
        <f t="shared" ref="A10:A33" si="1">(B10&amp;C10)</f>
        <v>12</v>
      </c>
      <c r="B10">
        <v>1</v>
      </c>
      <c r="C10">
        <v>2</v>
      </c>
      <c r="D10">
        <f t="shared" si="0"/>
        <v>2</v>
      </c>
      <c r="E10" s="2" t="s">
        <v>14</v>
      </c>
      <c r="F10" s="24" t="s">
        <v>47</v>
      </c>
      <c r="G10" s="24" t="s">
        <v>46</v>
      </c>
      <c r="H10" s="24" t="s">
        <v>52</v>
      </c>
    </row>
    <row r="11" spans="1:8" x14ac:dyDescent="0.25">
      <c r="A11" t="str">
        <f t="shared" si="1"/>
        <v>13</v>
      </c>
      <c r="B11">
        <v>1</v>
      </c>
      <c r="C11">
        <v>3</v>
      </c>
      <c r="D11">
        <f t="shared" si="0"/>
        <v>3</v>
      </c>
      <c r="E11" s="2" t="s">
        <v>7</v>
      </c>
      <c r="F11" s="24" t="s">
        <v>31</v>
      </c>
      <c r="G11" s="24" t="s">
        <v>44</v>
      </c>
      <c r="H11" s="24" t="s">
        <v>53</v>
      </c>
    </row>
    <row r="12" spans="1:8" x14ac:dyDescent="0.25">
      <c r="A12" t="str">
        <f t="shared" si="1"/>
        <v>14</v>
      </c>
      <c r="B12">
        <v>1</v>
      </c>
      <c r="C12">
        <v>4</v>
      </c>
      <c r="D12">
        <f t="shared" si="0"/>
        <v>4</v>
      </c>
      <c r="E12" s="4" t="s">
        <v>15</v>
      </c>
      <c r="F12" s="24" t="s">
        <v>32</v>
      </c>
      <c r="G12" s="24" t="s">
        <v>45</v>
      </c>
      <c r="H12" s="24" t="s">
        <v>54</v>
      </c>
    </row>
    <row r="13" spans="1:8" x14ac:dyDescent="0.25">
      <c r="A13" t="str">
        <f t="shared" si="1"/>
        <v>15</v>
      </c>
      <c r="B13">
        <v>1</v>
      </c>
      <c r="C13">
        <v>5</v>
      </c>
      <c r="D13">
        <f t="shared" si="0"/>
        <v>5</v>
      </c>
      <c r="E13" s="4" t="s">
        <v>15</v>
      </c>
      <c r="F13" s="24" t="s">
        <v>33</v>
      </c>
      <c r="G13" s="24"/>
      <c r="H13" s="24" t="s">
        <v>55</v>
      </c>
    </row>
    <row r="14" spans="1:8" x14ac:dyDescent="0.25">
      <c r="A14" t="str">
        <f t="shared" si="1"/>
        <v>21</v>
      </c>
      <c r="B14">
        <v>2</v>
      </c>
      <c r="C14">
        <v>1</v>
      </c>
      <c r="D14">
        <f t="shared" si="0"/>
        <v>2</v>
      </c>
      <c r="E14" s="2" t="s">
        <v>14</v>
      </c>
      <c r="F14" s="24" t="s">
        <v>35</v>
      </c>
      <c r="G14" s="24"/>
      <c r="H14" s="24" t="s">
        <v>45</v>
      </c>
    </row>
    <row r="15" spans="1:8" x14ac:dyDescent="0.25">
      <c r="A15" t="str">
        <f t="shared" si="1"/>
        <v>22</v>
      </c>
      <c r="B15">
        <v>2</v>
      </c>
      <c r="C15">
        <v>2</v>
      </c>
      <c r="D15">
        <f t="shared" si="0"/>
        <v>4</v>
      </c>
      <c r="E15" s="2" t="s">
        <v>14</v>
      </c>
      <c r="F15" s="24" t="s">
        <v>37</v>
      </c>
      <c r="G15" s="24"/>
      <c r="H15" s="24"/>
    </row>
    <row r="16" spans="1:8" x14ac:dyDescent="0.25">
      <c r="A16" t="str">
        <f t="shared" si="1"/>
        <v>23</v>
      </c>
      <c r="B16">
        <v>2</v>
      </c>
      <c r="C16">
        <v>3</v>
      </c>
      <c r="D16">
        <f t="shared" si="0"/>
        <v>6</v>
      </c>
      <c r="E16" s="2" t="s">
        <v>7</v>
      </c>
      <c r="F16" s="24" t="s">
        <v>34</v>
      </c>
      <c r="G16" s="24"/>
      <c r="H16" s="24"/>
    </row>
    <row r="17" spans="1:5" x14ac:dyDescent="0.25">
      <c r="A17" t="str">
        <f t="shared" si="1"/>
        <v>24</v>
      </c>
      <c r="B17">
        <v>2</v>
      </c>
      <c r="C17">
        <v>4</v>
      </c>
      <c r="D17">
        <f t="shared" si="0"/>
        <v>8</v>
      </c>
      <c r="E17" s="4" t="s">
        <v>15</v>
      </c>
    </row>
    <row r="18" spans="1:5" x14ac:dyDescent="0.25">
      <c r="A18" t="str">
        <f t="shared" si="1"/>
        <v>25</v>
      </c>
      <c r="B18">
        <v>2</v>
      </c>
      <c r="C18">
        <v>5</v>
      </c>
      <c r="D18">
        <f t="shared" si="0"/>
        <v>10</v>
      </c>
      <c r="E18" s="3" t="s">
        <v>16</v>
      </c>
    </row>
    <row r="19" spans="1:5" x14ac:dyDescent="0.25">
      <c r="A19" t="str">
        <f t="shared" si="1"/>
        <v>31</v>
      </c>
      <c r="B19">
        <v>3</v>
      </c>
      <c r="C19">
        <v>1</v>
      </c>
      <c r="D19">
        <f t="shared" si="0"/>
        <v>3</v>
      </c>
      <c r="E19" s="2" t="s">
        <v>14</v>
      </c>
    </row>
    <row r="20" spans="1:5" x14ac:dyDescent="0.25">
      <c r="A20" t="str">
        <f t="shared" si="1"/>
        <v>32</v>
      </c>
      <c r="B20">
        <v>3</v>
      </c>
      <c r="C20">
        <v>2</v>
      </c>
      <c r="D20">
        <f t="shared" si="0"/>
        <v>6</v>
      </c>
      <c r="E20" s="2" t="s">
        <v>7</v>
      </c>
    </row>
    <row r="21" spans="1:5" x14ac:dyDescent="0.25">
      <c r="A21" t="str">
        <f t="shared" si="1"/>
        <v>33</v>
      </c>
      <c r="B21">
        <v>3</v>
      </c>
      <c r="C21">
        <v>3</v>
      </c>
      <c r="D21">
        <f t="shared" si="0"/>
        <v>9</v>
      </c>
      <c r="E21" s="4" t="s">
        <v>15</v>
      </c>
    </row>
    <row r="22" spans="1:5" x14ac:dyDescent="0.25">
      <c r="A22" t="str">
        <f t="shared" si="1"/>
        <v>34</v>
      </c>
      <c r="B22">
        <v>3</v>
      </c>
      <c r="C22">
        <v>4</v>
      </c>
      <c r="D22">
        <f t="shared" si="0"/>
        <v>12</v>
      </c>
      <c r="E22" s="3" t="s">
        <v>16</v>
      </c>
    </row>
    <row r="23" spans="1:5" x14ac:dyDescent="0.25">
      <c r="A23" t="str">
        <f t="shared" si="1"/>
        <v>35</v>
      </c>
      <c r="B23">
        <v>3</v>
      </c>
      <c r="C23">
        <v>5</v>
      </c>
      <c r="D23">
        <f t="shared" si="0"/>
        <v>15</v>
      </c>
      <c r="E23" s="3" t="s">
        <v>16</v>
      </c>
    </row>
    <row r="24" spans="1:5" x14ac:dyDescent="0.25">
      <c r="A24" t="str">
        <f t="shared" si="1"/>
        <v>41</v>
      </c>
      <c r="B24">
        <v>4</v>
      </c>
      <c r="C24">
        <v>1</v>
      </c>
      <c r="D24">
        <f t="shared" si="0"/>
        <v>4</v>
      </c>
      <c r="E24" s="2" t="s">
        <v>7</v>
      </c>
    </row>
    <row r="25" spans="1:5" x14ac:dyDescent="0.25">
      <c r="A25" t="str">
        <f t="shared" si="1"/>
        <v>42</v>
      </c>
      <c r="B25">
        <v>4</v>
      </c>
      <c r="C25">
        <v>2</v>
      </c>
      <c r="D25">
        <f t="shared" si="0"/>
        <v>8</v>
      </c>
      <c r="E25" s="4" t="s">
        <v>15</v>
      </c>
    </row>
    <row r="26" spans="1:5" x14ac:dyDescent="0.25">
      <c r="A26" t="str">
        <f t="shared" si="1"/>
        <v>43</v>
      </c>
      <c r="B26">
        <v>4</v>
      </c>
      <c r="C26">
        <v>3</v>
      </c>
      <c r="D26">
        <f t="shared" si="0"/>
        <v>12</v>
      </c>
      <c r="E26" s="4" t="s">
        <v>15</v>
      </c>
    </row>
    <row r="27" spans="1:5" x14ac:dyDescent="0.25">
      <c r="A27" t="str">
        <f t="shared" si="1"/>
        <v>44</v>
      </c>
      <c r="B27">
        <v>4</v>
      </c>
      <c r="C27">
        <v>4</v>
      </c>
      <c r="D27">
        <f t="shared" si="0"/>
        <v>16</v>
      </c>
      <c r="E27" s="3" t="s">
        <v>16</v>
      </c>
    </row>
    <row r="28" spans="1:5" x14ac:dyDescent="0.25">
      <c r="A28" t="str">
        <f t="shared" si="1"/>
        <v>45</v>
      </c>
      <c r="B28">
        <v>4</v>
      </c>
      <c r="C28">
        <v>5</v>
      </c>
      <c r="D28">
        <f t="shared" si="0"/>
        <v>20</v>
      </c>
      <c r="E28" s="3" t="s">
        <v>16</v>
      </c>
    </row>
    <row r="29" spans="1:5" x14ac:dyDescent="0.25">
      <c r="A29" t="str">
        <f t="shared" si="1"/>
        <v>51</v>
      </c>
      <c r="B29">
        <v>5</v>
      </c>
      <c r="C29">
        <v>1</v>
      </c>
      <c r="D29">
        <f t="shared" si="0"/>
        <v>5</v>
      </c>
      <c r="E29" s="4" t="s">
        <v>15</v>
      </c>
    </row>
    <row r="30" spans="1:5" x14ac:dyDescent="0.25">
      <c r="A30" t="str">
        <f t="shared" si="1"/>
        <v>52</v>
      </c>
      <c r="B30">
        <v>5</v>
      </c>
      <c r="C30">
        <v>2</v>
      </c>
      <c r="D30">
        <f t="shared" si="0"/>
        <v>10</v>
      </c>
      <c r="E30" s="4" t="s">
        <v>15</v>
      </c>
    </row>
    <row r="31" spans="1:5" x14ac:dyDescent="0.25">
      <c r="A31" t="str">
        <f t="shared" si="1"/>
        <v>53</v>
      </c>
      <c r="B31">
        <v>5</v>
      </c>
      <c r="C31">
        <v>3</v>
      </c>
      <c r="D31">
        <f t="shared" si="0"/>
        <v>15</v>
      </c>
      <c r="E31" s="3" t="s">
        <v>16</v>
      </c>
    </row>
    <row r="32" spans="1:5" x14ac:dyDescent="0.25">
      <c r="A32" t="str">
        <f t="shared" si="1"/>
        <v>54</v>
      </c>
      <c r="B32">
        <v>5</v>
      </c>
      <c r="C32">
        <v>4</v>
      </c>
      <c r="D32">
        <f t="shared" si="0"/>
        <v>20</v>
      </c>
      <c r="E32" s="3" t="s">
        <v>16</v>
      </c>
    </row>
    <row r="33" spans="1:5" x14ac:dyDescent="0.25">
      <c r="A33" t="str">
        <f t="shared" si="1"/>
        <v>55</v>
      </c>
      <c r="B33">
        <v>5</v>
      </c>
      <c r="C33">
        <v>5</v>
      </c>
      <c r="D33">
        <f t="shared" si="0"/>
        <v>25</v>
      </c>
      <c r="E33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Risk_Header</vt:lpstr>
      <vt:lpstr>Risk_Register</vt:lpstr>
      <vt:lpstr>Risk Map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Nethala</dc:creator>
  <cp:lastModifiedBy>Jai Nethala</cp:lastModifiedBy>
  <dcterms:created xsi:type="dcterms:W3CDTF">2015-06-05T18:17:20Z</dcterms:created>
  <dcterms:modified xsi:type="dcterms:W3CDTF">2022-06-30T16:20:06Z</dcterms:modified>
</cp:coreProperties>
</file>