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njiehuang/Desktop/LyonLumiere2/M2/StageM2/Transferrability-HHMT-to-HMMT/"/>
    </mc:Choice>
  </mc:AlternateContent>
  <xr:revisionPtr revIDLastSave="0" documentId="13_ncr:1_{470F29C2-48AF-2942-BCA4-82748E5E5F0E}" xr6:coauthVersionLast="47" xr6:coauthVersionMax="47" xr10:uidLastSave="{00000000-0000-0000-0000-000000000000}"/>
  <bookViews>
    <workbookView xWindow="2320" yWindow="-16940" windowWidth="22100" windowHeight="16940" activeTab="3" xr2:uid="{3B405D4C-F112-5F41-B6C2-7E402373CB48}"/>
  </bookViews>
  <sheets>
    <sheet name="PRQF" sheetId="1" r:id="rId1"/>
    <sheet name="STPQ" sheetId="2" r:id="rId2"/>
    <sheet name="factorial" sheetId="4" r:id="rId3"/>
    <sheet name="participant" sheetId="5" r:id="rId4"/>
    <sheet name="STPQref_T scores corresponda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AC11" i="2"/>
  <c r="AC12" i="2"/>
  <c r="AC13" i="2"/>
  <c r="AF13" i="2" s="1"/>
  <c r="AK13" i="2" s="1"/>
  <c r="AC14" i="2"/>
  <c r="AC15" i="2"/>
  <c r="AF15" i="2" s="1"/>
  <c r="AK15" i="2" s="1"/>
  <c r="AC16" i="2"/>
  <c r="AI16" i="2" s="1"/>
  <c r="AN16" i="2" s="1"/>
  <c r="AC17" i="2"/>
  <c r="AF17" i="2" s="1"/>
  <c r="AK17" i="2" s="1"/>
  <c r="AC18" i="2"/>
  <c r="AF18" i="2" s="1"/>
  <c r="AK18" i="2" s="1"/>
  <c r="AC19" i="2"/>
  <c r="AC20" i="2"/>
  <c r="AC21" i="2"/>
  <c r="AF21" i="2" s="1"/>
  <c r="AK21" i="2" s="1"/>
  <c r="AC22" i="2"/>
  <c r="AF22" i="2" s="1"/>
  <c r="AK22" i="2" s="1"/>
  <c r="AC23" i="2"/>
  <c r="AC24" i="2"/>
  <c r="AC25" i="2"/>
  <c r="AC26" i="2"/>
  <c r="AC27" i="2"/>
  <c r="AC28" i="2"/>
  <c r="AC29" i="2"/>
  <c r="R4" i="1"/>
  <c r="S4" i="1"/>
  <c r="T4" i="1"/>
  <c r="U4" i="1"/>
  <c r="V4" i="1"/>
  <c r="W4" i="1"/>
  <c r="R3" i="1"/>
  <c r="S3" i="1"/>
  <c r="T3" i="1"/>
  <c r="U3" i="1"/>
  <c r="V3" i="1"/>
  <c r="W3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AI23" i="2"/>
  <c r="AN23" i="2" s="1"/>
  <c r="AH23" i="2"/>
  <c r="AM23" i="2" s="1"/>
  <c r="AG23" i="2"/>
  <c r="AL23" i="2" s="1"/>
  <c r="AF23" i="2"/>
  <c r="AK23" i="2" s="1"/>
  <c r="AI22" i="2"/>
  <c r="AN22" i="2" s="1"/>
  <c r="AH22" i="2"/>
  <c r="AM22" i="2" s="1"/>
  <c r="AG22" i="2"/>
  <c r="AL22" i="2" s="1"/>
  <c r="AH21" i="2"/>
  <c r="AM21" i="2" s="1"/>
  <c r="AG21" i="2"/>
  <c r="AL21" i="2" s="1"/>
  <c r="AH20" i="2"/>
  <c r="AM20" i="2" s="1"/>
  <c r="AG20" i="2"/>
  <c r="AL20" i="2" s="1"/>
  <c r="AI20" i="2"/>
  <c r="AN20" i="2" s="1"/>
  <c r="AH19" i="2"/>
  <c r="AM19" i="2" s="1"/>
  <c r="AG19" i="2"/>
  <c r="AL19" i="2" s="1"/>
  <c r="AI19" i="2"/>
  <c r="AN19" i="2" s="1"/>
  <c r="AH18" i="2"/>
  <c r="AM18" i="2" s="1"/>
  <c r="AG18" i="2"/>
  <c r="AL18" i="2" s="1"/>
  <c r="AI17" i="2"/>
  <c r="AN17" i="2" s="1"/>
  <c r="AH17" i="2"/>
  <c r="AM17" i="2" s="1"/>
  <c r="AG17" i="2"/>
  <c r="AL17" i="2" s="1"/>
  <c r="AH16" i="2"/>
  <c r="AM16" i="2" s="1"/>
  <c r="AG16" i="2"/>
  <c r="AL16" i="2" s="1"/>
  <c r="AH15" i="2"/>
  <c r="AM15" i="2" s="1"/>
  <c r="AG15" i="2"/>
  <c r="AL15" i="2" s="1"/>
  <c r="AI14" i="2"/>
  <c r="AN14" i="2" s="1"/>
  <c r="AH14" i="2"/>
  <c r="AM14" i="2" s="1"/>
  <c r="AG14" i="2"/>
  <c r="AL14" i="2" s="1"/>
  <c r="AF14" i="2"/>
  <c r="AK14" i="2" s="1"/>
  <c r="AH13" i="2"/>
  <c r="AM13" i="2" s="1"/>
  <c r="AG13" i="2"/>
  <c r="AL13" i="2" s="1"/>
  <c r="AH12" i="2"/>
  <c r="AM12" i="2" s="1"/>
  <c r="AG12" i="2"/>
  <c r="AL12" i="2" s="1"/>
  <c r="AF12" i="2"/>
  <c r="AK12" i="2" s="1"/>
  <c r="AH11" i="2"/>
  <c r="AM11" i="2" s="1"/>
  <c r="AG11" i="2"/>
  <c r="AL11" i="2" s="1"/>
  <c r="AI11" i="2"/>
  <c r="AN11" i="2" s="1"/>
  <c r="AH10" i="2"/>
  <c r="AM10" i="2" s="1"/>
  <c r="AG10" i="2"/>
  <c r="AL10" i="2" s="1"/>
  <c r="AC10" i="2"/>
  <c r="AI10" i="2" s="1"/>
  <c r="AN10" i="2" s="1"/>
  <c r="AI15" i="2" l="1"/>
  <c r="AN15" i="2" s="1"/>
  <c r="AF16" i="2"/>
  <c r="AK16" i="2" s="1"/>
  <c r="AI18" i="2"/>
  <c r="AN18" i="2" s="1"/>
  <c r="AF10" i="2"/>
  <c r="AK10" i="2" s="1"/>
  <c r="AF20" i="2"/>
  <c r="AK20" i="2" s="1"/>
  <c r="AI12" i="2"/>
  <c r="AN12" i="2" s="1"/>
  <c r="AI13" i="2"/>
  <c r="AN13" i="2" s="1"/>
  <c r="AI21" i="2"/>
  <c r="AN21" i="2" s="1"/>
  <c r="AF11" i="2"/>
  <c r="AK11" i="2" s="1"/>
  <c r="AF19" i="2"/>
  <c r="AK19" i="2" s="1"/>
</calcChain>
</file>

<file path=xl/sharedStrings.xml><?xml version="1.0" encoding="utf-8"?>
<sst xmlns="http://schemas.openxmlformats.org/spreadsheetml/2006/main" count="179" uniqueCount="147">
  <si>
    <t>PRQ-F</t>
  </si>
  <si>
    <t>PRQF</t>
  </si>
  <si>
    <t>participant</t>
  </si>
  <si>
    <t>Score global</t>
  </si>
  <si>
    <t>Attitude</t>
  </si>
  <si>
    <t>normes sociale</t>
  </si>
  <si>
    <t>effectiveness</t>
  </si>
  <si>
    <t>trust</t>
  </si>
  <si>
    <t>compatibility</t>
  </si>
  <si>
    <t>The items are numbered as in the questionnaire version published in Ergonomics, 2022</t>
  </si>
  <si>
    <t>How to use me?</t>
  </si>
  <si>
    <t>1- Paste the scores from items 1 to item 27 collected in the columns B to AB</t>
  </si>
  <si>
    <t xml:space="preserve">2- Double-click the plus sign at the bottom right of the cell lane 10 to fill the whole column AC </t>
  </si>
  <si>
    <t xml:space="preserve">3- Drag the plus sign at the bottom right of the cell lane 10 to fill the whole columns AF to AI </t>
  </si>
  <si>
    <t xml:space="preserve">3- Drag the plus sign at the bottom right of the cell lane 10 to fill the whole columns AK to AN </t>
  </si>
  <si>
    <t>STP_Q items</t>
  </si>
  <si>
    <t>Column to be updated</t>
  </si>
  <si>
    <t>Raw results</t>
  </si>
  <si>
    <t>T scores</t>
  </si>
  <si>
    <t>Participants</t>
  </si>
  <si>
    <t>17 inverted</t>
  </si>
  <si>
    <t>Total STP_Q score</t>
  </si>
  <si>
    <t>Factor 1 (F1)</t>
  </si>
  <si>
    <t>Factor 2 (F2)</t>
  </si>
  <si>
    <t>Factor 3 (F3)</t>
  </si>
  <si>
    <t>Total Tscore</t>
  </si>
  <si>
    <t>T-score F1</t>
  </si>
  <si>
    <t>T-score F2</t>
  </si>
  <si>
    <t>T-score F3</t>
  </si>
  <si>
    <t>Exemple</t>
  </si>
  <si>
    <t xml:space="preserve">Sum of all items </t>
  </si>
  <si>
    <t>Sum items F1</t>
  </si>
  <si>
    <t>Sum items F2</t>
  </si>
  <si>
    <t>Sum items F3</t>
  </si>
  <si>
    <t>T score</t>
  </si>
  <si>
    <t>27-40</t>
  </si>
  <si>
    <t>41-42</t>
  </si>
  <si>
    <t>44-45</t>
  </si>
  <si>
    <t>48-49</t>
  </si>
  <si>
    <t>51-52</t>
  </si>
  <si>
    <t>53-54</t>
  </si>
  <si>
    <t>55-56</t>
  </si>
  <si>
    <t>58-59</t>
  </si>
  <si>
    <t>60-61</t>
  </si>
  <si>
    <t>62-63</t>
  </si>
  <si>
    <t>65-66</t>
  </si>
  <si>
    <t>67-68</t>
  </si>
  <si>
    <t>69-70</t>
  </si>
  <si>
    <t>72-73</t>
  </si>
  <si>
    <t>74-75</t>
  </si>
  <si>
    <t>76-77</t>
  </si>
  <si>
    <t>79-80</t>
  </si>
  <si>
    <t>81-82</t>
  </si>
  <si>
    <t>84-85</t>
  </si>
  <si>
    <t>86-87</t>
  </si>
  <si>
    <t>88-89</t>
  </si>
  <si>
    <t>91-92</t>
  </si>
  <si>
    <t>93-94</t>
  </si>
  <si>
    <t>95-96</t>
  </si>
  <si>
    <t>98-99</t>
  </si>
  <si>
    <t>100-101</t>
  </si>
  <si>
    <t>102-103</t>
  </si>
  <si>
    <t>105-106</t>
  </si>
  <si>
    <t>107-108</t>
  </si>
  <si>
    <t>109-110</t>
  </si>
  <si>
    <t>112-113</t>
  </si>
  <si>
    <t>114-115</t>
  </si>
  <si>
    <t>116-117</t>
  </si>
  <si>
    <t>119-120</t>
  </si>
  <si>
    <t>121-122</t>
  </si>
  <si>
    <t>123-124</t>
  </si>
  <si>
    <t>126-127</t>
  </si>
  <si>
    <t>128-129</t>
  </si>
  <si>
    <t>130-131</t>
  </si>
  <si>
    <t>133-134</t>
  </si>
  <si>
    <t>135-136</t>
  </si>
  <si>
    <t>137-138</t>
  </si>
  <si>
    <t>140-141</t>
  </si>
  <si>
    <t>142-143</t>
  </si>
  <si>
    <t>144-145</t>
  </si>
  <si>
    <t>147-148</t>
  </si>
  <si>
    <t>149-150</t>
  </si>
  <si>
    <t>151-152</t>
  </si>
  <si>
    <t>154-155</t>
  </si>
  <si>
    <t>156-157</t>
  </si>
  <si>
    <t>159-160</t>
  </si>
  <si>
    <t>161-162</t>
  </si>
  <si>
    <t>163-164</t>
  </si>
  <si>
    <t>166-167</t>
  </si>
  <si>
    <t>168-169</t>
  </si>
  <si>
    <t>170-171</t>
  </si>
  <si>
    <t>173-174</t>
  </si>
  <si>
    <t>175-176</t>
  </si>
  <si>
    <t>177-178</t>
  </si>
  <si>
    <t>180-181</t>
  </si>
  <si>
    <t>182-183</t>
  </si>
  <si>
    <t>184-185</t>
  </si>
  <si>
    <t>187-188</t>
  </si>
  <si>
    <t>exemple</t>
  </si>
  <si>
    <t>S2</t>
  </si>
  <si>
    <t>SameSpeed</t>
  </si>
  <si>
    <t>SpeedUp</t>
  </si>
  <si>
    <t>SlowDown</t>
  </si>
  <si>
    <t>AccelDirection</t>
  </si>
  <si>
    <t>InitialSpeed</t>
  </si>
  <si>
    <t>0.04</t>
  </si>
  <si>
    <t>0.08</t>
  </si>
  <si>
    <t>p01</t>
  </si>
  <si>
    <t>p02</t>
  </si>
  <si>
    <t>…</t>
  </si>
  <si>
    <t>Pn</t>
  </si>
  <si>
    <t>Conditions</t>
  </si>
  <si>
    <t>SameSpeed30</t>
  </si>
  <si>
    <t>SameSpeed50</t>
  </si>
  <si>
    <t>SpeedUpFrom30a08</t>
  </si>
  <si>
    <t>SpeedUpFrom30a04</t>
  </si>
  <si>
    <t>SpeedUpFrom50a04</t>
  </si>
  <si>
    <t>SpeedUpFrom50a08</t>
  </si>
  <si>
    <t>SlowDownFrom30a04</t>
  </si>
  <si>
    <t>SlowDownFrom30a08</t>
  </si>
  <si>
    <t>SlowDownFrom50a04</t>
  </si>
  <si>
    <t>SlowDownFrom50a08</t>
  </si>
  <si>
    <t>Session (S)</t>
  </si>
  <si>
    <t>Behavior (B)</t>
  </si>
  <si>
    <t>Participant (P)</t>
  </si>
  <si>
    <t>P10*S2*B3</t>
  </si>
  <si>
    <t>participant pool</t>
  </si>
  <si>
    <t>age</t>
  </si>
  <si>
    <t>mean</t>
  </si>
  <si>
    <t>sd</t>
  </si>
  <si>
    <t>STPQ</t>
  </si>
  <si>
    <t>participant number</t>
  </si>
  <si>
    <t>total t-score</t>
  </si>
  <si>
    <t>F1_t-score</t>
  </si>
  <si>
    <t>F2_t-score</t>
  </si>
  <si>
    <t>F3_t-score</t>
  </si>
  <si>
    <t>HHMT</t>
  </si>
  <si>
    <t>HMMT</t>
  </si>
  <si>
    <t>HMMT-good</t>
  </si>
  <si>
    <t>p-value</t>
  </si>
  <si>
    <t>0.004</t>
  </si>
  <si>
    <t>p5</t>
  </si>
  <si>
    <t>p6</t>
  </si>
  <si>
    <t>0.028</t>
  </si>
  <si>
    <t>p12</t>
  </si>
  <si>
    <t>&lt;0.001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</si>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</sst>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theme="1"/>
      <name val="Arial"/>
      <family val="2"/>
    </font>
    <font>
      <sz val="1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i/>
      <sz val="12"/>
      <color rgb="FF000000"/>
      <name val="Aptos Narrow"/>
      <family val="2"/>
      <scheme val="minor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CEEF"/>
        <bgColor rgb="FF000000"/>
      </patternFill>
    </fill>
  </fills>
  <borders count="3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5" fillId="0" borderId="5" xfId="0" applyFont="1" applyBorder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5" borderId="8" xfId="0" applyFont="1" applyFill="1" applyBorder="1"/>
    <xf numFmtId="0" fontId="9" fillId="6" borderId="9" xfId="0" applyFont="1" applyFill="1" applyBorder="1"/>
    <xf numFmtId="0" fontId="9" fillId="6" borderId="10" xfId="0" applyFont="1" applyFill="1" applyBorder="1"/>
    <xf numFmtId="0" fontId="10" fillId="3" borderId="0" xfId="0" applyFont="1" applyFill="1"/>
    <xf numFmtId="0" fontId="6" fillId="6" borderId="10" xfId="0" applyFont="1" applyFill="1" applyBorder="1"/>
    <xf numFmtId="0" fontId="6" fillId="0" borderId="0" xfId="0" applyFont="1"/>
    <xf numFmtId="0" fontId="2" fillId="7" borderId="0" xfId="0" applyFont="1" applyFill="1"/>
    <xf numFmtId="0" fontId="0" fillId="7" borderId="0" xfId="0" applyFill="1"/>
    <xf numFmtId="0" fontId="11" fillId="0" borderId="0" xfId="0" applyFont="1"/>
    <xf numFmtId="1" fontId="0" fillId="0" borderId="0" xfId="0" applyNumberFormat="1"/>
    <xf numFmtId="0" fontId="1" fillId="8" borderId="1" xfId="1" applyFill="1"/>
    <xf numFmtId="0" fontId="2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12" fillId="0" borderId="0" xfId="0" applyFont="1"/>
    <xf numFmtId="0" fontId="9" fillId="12" borderId="10" xfId="0" applyFont="1" applyFill="1" applyBorder="1"/>
    <xf numFmtId="0" fontId="13" fillId="12" borderId="9" xfId="0" applyFont="1" applyFill="1" applyBorder="1"/>
    <xf numFmtId="0" fontId="9" fillId="12" borderId="9" xfId="0" applyFont="1" applyFill="1" applyBorder="1"/>
    <xf numFmtId="0" fontId="9" fillId="12" borderId="16" xfId="0" applyFont="1" applyFill="1" applyBorder="1"/>
    <xf numFmtId="0" fontId="13" fillId="12" borderId="13" xfId="0" applyFont="1" applyFill="1" applyBorder="1"/>
    <xf numFmtId="0" fontId="9" fillId="12" borderId="13" xfId="0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0" xfId="0" applyFill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35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10" borderId="25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76D6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27BE-362E-6847-8D0E-0E157629CA01}">
  <dimension ref="A1:W24"/>
  <sheetViews>
    <sheetView topLeftCell="G1" workbookViewId="0">
      <selection activeCell="B16" sqref="B16"/>
    </sheetView>
  </sheetViews>
  <sheetFormatPr baseColWidth="10" defaultRowHeight="15" x14ac:dyDescent="0.2"/>
  <sheetData>
    <row r="1" spans="1:23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</row>
    <row r="2" spans="1:23" ht="16" thickBot="1" x14ac:dyDescent="0.25">
      <c r="A2" t="s">
        <v>2</v>
      </c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</row>
    <row r="3" spans="1:23" s="26" customFormat="1" ht="18" thickTop="1" thickBot="1" x14ac:dyDescent="0.25">
      <c r="A3" s="24" t="s">
        <v>98</v>
      </c>
      <c r="B3" s="25">
        <v>4</v>
      </c>
      <c r="C3" s="25">
        <v>3</v>
      </c>
      <c r="D3" s="25">
        <v>4</v>
      </c>
      <c r="E3" s="25">
        <v>3</v>
      </c>
      <c r="F3" s="25">
        <v>4</v>
      </c>
      <c r="G3" s="25">
        <v>3</v>
      </c>
      <c r="I3" s="25">
        <v>3</v>
      </c>
      <c r="J3" s="25">
        <v>3</v>
      </c>
      <c r="K3" s="25">
        <v>4</v>
      </c>
      <c r="L3" s="25">
        <v>3</v>
      </c>
      <c r="M3" s="25">
        <v>4</v>
      </c>
      <c r="N3" s="25">
        <v>1</v>
      </c>
      <c r="O3" s="25">
        <v>1</v>
      </c>
      <c r="P3" s="25">
        <v>1</v>
      </c>
      <c r="Q3" s="25">
        <v>2</v>
      </c>
      <c r="R3" s="27">
        <f>SUM(B3:G3,I3:Q3)+(8-H3)</f>
        <v>51</v>
      </c>
      <c r="S3" s="27">
        <f t="shared" ref="S3:S15" si="0">SUM(B3:F3)</f>
        <v>18</v>
      </c>
      <c r="T3" s="27">
        <f>SUM(G3,I3)+(8-H3)</f>
        <v>14</v>
      </c>
      <c r="U3" s="27">
        <f t="shared" ref="U3:U15" si="1">SUM(J3:K3,Q3)</f>
        <v>9</v>
      </c>
      <c r="V3" s="27">
        <f t="shared" ref="V3:V15" si="2">SUM(L3:N3)</f>
        <v>8</v>
      </c>
      <c r="W3" s="27">
        <f t="shared" ref="W3:W15" si="3">SUM(O3:Q3)</f>
        <v>4</v>
      </c>
    </row>
    <row r="4" spans="1:23" ht="18" thickTop="1" thickBot="1" x14ac:dyDescent="0.25">
      <c r="A4" s="5">
        <v>1</v>
      </c>
      <c r="B4">
        <v>3</v>
      </c>
      <c r="C4">
        <v>4</v>
      </c>
      <c r="D4">
        <v>4</v>
      </c>
      <c r="E4">
        <v>5</v>
      </c>
      <c r="F4">
        <v>5</v>
      </c>
      <c r="G4">
        <v>6</v>
      </c>
      <c r="H4">
        <v>6</v>
      </c>
      <c r="I4">
        <v>5</v>
      </c>
      <c r="J4">
        <v>6</v>
      </c>
      <c r="K4">
        <v>7</v>
      </c>
      <c r="L4">
        <v>5</v>
      </c>
      <c r="M4">
        <v>4</v>
      </c>
      <c r="N4">
        <v>4</v>
      </c>
      <c r="O4">
        <v>1</v>
      </c>
      <c r="P4">
        <v>3</v>
      </c>
      <c r="Q4">
        <v>4</v>
      </c>
      <c r="R4" s="2">
        <f t="shared" ref="R4:R15" si="4">SUM(B4:G4,I4:Q4)+(8-H4)</f>
        <v>68</v>
      </c>
      <c r="S4" s="2">
        <f t="shared" si="0"/>
        <v>21</v>
      </c>
      <c r="T4" s="2">
        <f t="shared" ref="T4:T15" si="5">SUM(G4,I4)+(8-H4)</f>
        <v>13</v>
      </c>
      <c r="U4" s="2">
        <f t="shared" si="1"/>
        <v>17</v>
      </c>
      <c r="V4" s="2">
        <f t="shared" si="2"/>
        <v>13</v>
      </c>
      <c r="W4" s="2">
        <f t="shared" si="3"/>
        <v>8</v>
      </c>
    </row>
    <row r="5" spans="1:23" ht="18" thickTop="1" thickBot="1" x14ac:dyDescent="0.25">
      <c r="A5" s="5">
        <v>2</v>
      </c>
      <c r="B5">
        <v>7</v>
      </c>
      <c r="C5">
        <v>7</v>
      </c>
      <c r="D5">
        <v>4</v>
      </c>
      <c r="E5">
        <v>3</v>
      </c>
      <c r="F5">
        <v>4</v>
      </c>
      <c r="G5">
        <v>4</v>
      </c>
      <c r="H5">
        <v>1</v>
      </c>
      <c r="I5">
        <v>3</v>
      </c>
      <c r="J5">
        <v>5</v>
      </c>
      <c r="K5">
        <v>5</v>
      </c>
      <c r="L5">
        <v>4</v>
      </c>
      <c r="M5">
        <v>5</v>
      </c>
      <c r="N5">
        <v>6</v>
      </c>
      <c r="O5">
        <v>1</v>
      </c>
      <c r="P5">
        <v>6</v>
      </c>
      <c r="Q5">
        <v>5</v>
      </c>
      <c r="R5" s="2">
        <f t="shared" si="4"/>
        <v>76</v>
      </c>
      <c r="S5" s="2">
        <f t="shared" si="0"/>
        <v>25</v>
      </c>
      <c r="T5" s="2">
        <f t="shared" si="5"/>
        <v>14</v>
      </c>
      <c r="U5" s="2">
        <f t="shared" si="1"/>
        <v>15</v>
      </c>
      <c r="V5" s="2">
        <f t="shared" si="2"/>
        <v>15</v>
      </c>
      <c r="W5" s="2">
        <f t="shared" si="3"/>
        <v>12</v>
      </c>
    </row>
    <row r="6" spans="1:23" ht="18" thickTop="1" thickBot="1" x14ac:dyDescent="0.25">
      <c r="A6" s="5">
        <v>3</v>
      </c>
      <c r="B6">
        <v>3</v>
      </c>
      <c r="C6">
        <v>5</v>
      </c>
      <c r="D6">
        <v>4</v>
      </c>
      <c r="E6">
        <v>1</v>
      </c>
      <c r="F6">
        <v>4</v>
      </c>
      <c r="G6">
        <v>4</v>
      </c>
      <c r="H6">
        <v>4</v>
      </c>
      <c r="I6">
        <v>4</v>
      </c>
      <c r="J6">
        <v>1</v>
      </c>
      <c r="K6">
        <v>4</v>
      </c>
      <c r="L6">
        <v>4</v>
      </c>
      <c r="M6">
        <v>3</v>
      </c>
      <c r="N6">
        <v>1</v>
      </c>
      <c r="O6">
        <v>3</v>
      </c>
      <c r="P6">
        <v>5</v>
      </c>
      <c r="Q6">
        <v>5</v>
      </c>
      <c r="R6" s="2">
        <f t="shared" si="4"/>
        <v>55</v>
      </c>
      <c r="S6" s="2">
        <f t="shared" si="0"/>
        <v>17</v>
      </c>
      <c r="T6" s="2">
        <f t="shared" si="5"/>
        <v>12</v>
      </c>
      <c r="U6" s="2">
        <f t="shared" si="1"/>
        <v>10</v>
      </c>
      <c r="V6" s="2">
        <f t="shared" si="2"/>
        <v>8</v>
      </c>
      <c r="W6" s="2">
        <f t="shared" si="3"/>
        <v>13</v>
      </c>
    </row>
    <row r="7" spans="1:23" ht="18" thickTop="1" thickBot="1" x14ac:dyDescent="0.25">
      <c r="A7" s="5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2</v>
      </c>
      <c r="H7">
        <v>4</v>
      </c>
      <c r="I7">
        <v>4</v>
      </c>
      <c r="J7">
        <v>5</v>
      </c>
      <c r="K7">
        <v>5</v>
      </c>
      <c r="L7">
        <v>4</v>
      </c>
      <c r="M7">
        <v>4</v>
      </c>
      <c r="N7">
        <v>4</v>
      </c>
      <c r="O7">
        <v>3</v>
      </c>
      <c r="P7">
        <v>3</v>
      </c>
      <c r="Q7">
        <v>4</v>
      </c>
      <c r="R7" s="2">
        <f t="shared" si="4"/>
        <v>62</v>
      </c>
      <c r="S7" s="2">
        <f t="shared" si="0"/>
        <v>20</v>
      </c>
      <c r="T7" s="2">
        <f t="shared" si="5"/>
        <v>10</v>
      </c>
      <c r="U7" s="2">
        <f t="shared" si="1"/>
        <v>14</v>
      </c>
      <c r="V7" s="2">
        <f t="shared" si="2"/>
        <v>12</v>
      </c>
      <c r="W7" s="2">
        <f t="shared" si="3"/>
        <v>10</v>
      </c>
    </row>
    <row r="8" spans="1:23" ht="18" thickTop="1" thickBot="1" x14ac:dyDescent="0.25">
      <c r="A8" s="5">
        <v>5</v>
      </c>
      <c r="B8">
        <v>4</v>
      </c>
      <c r="C8">
        <v>2</v>
      </c>
      <c r="D8">
        <v>2</v>
      </c>
      <c r="E8">
        <v>2</v>
      </c>
      <c r="F8">
        <v>2</v>
      </c>
      <c r="G8">
        <v>4</v>
      </c>
      <c r="H8">
        <v>2</v>
      </c>
      <c r="I8">
        <v>3</v>
      </c>
      <c r="J8">
        <v>3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 s="2">
        <f t="shared" si="4"/>
        <v>37</v>
      </c>
      <c r="S8" s="2">
        <f t="shared" si="0"/>
        <v>12</v>
      </c>
      <c r="T8" s="2">
        <f t="shared" si="5"/>
        <v>13</v>
      </c>
      <c r="U8" s="2">
        <f t="shared" si="1"/>
        <v>7</v>
      </c>
      <c r="V8" s="2">
        <f t="shared" si="2"/>
        <v>3</v>
      </c>
      <c r="W8" s="2">
        <f t="shared" si="3"/>
        <v>4</v>
      </c>
    </row>
    <row r="9" spans="1:23" ht="18" thickTop="1" thickBot="1" x14ac:dyDescent="0.25">
      <c r="A9" s="5">
        <v>6</v>
      </c>
      <c r="B9">
        <v>6</v>
      </c>
      <c r="C9">
        <v>6</v>
      </c>
      <c r="D9">
        <v>4</v>
      </c>
      <c r="E9">
        <v>4</v>
      </c>
      <c r="F9">
        <v>3</v>
      </c>
      <c r="G9">
        <v>3</v>
      </c>
      <c r="H9">
        <v>5</v>
      </c>
      <c r="I9">
        <v>4</v>
      </c>
      <c r="J9">
        <v>4</v>
      </c>
      <c r="K9">
        <v>3</v>
      </c>
      <c r="L9">
        <v>4</v>
      </c>
      <c r="M9">
        <v>4</v>
      </c>
      <c r="N9">
        <v>3</v>
      </c>
      <c r="O9">
        <v>1</v>
      </c>
      <c r="P9">
        <v>3</v>
      </c>
      <c r="Q9">
        <v>3</v>
      </c>
      <c r="R9" s="2">
        <f t="shared" si="4"/>
        <v>58</v>
      </c>
      <c r="S9" s="2">
        <f t="shared" si="0"/>
        <v>23</v>
      </c>
      <c r="T9" s="2">
        <f t="shared" si="5"/>
        <v>10</v>
      </c>
      <c r="U9" s="2">
        <f t="shared" si="1"/>
        <v>10</v>
      </c>
      <c r="V9" s="2">
        <f t="shared" si="2"/>
        <v>11</v>
      </c>
      <c r="W9" s="2">
        <f t="shared" si="3"/>
        <v>7</v>
      </c>
    </row>
    <row r="10" spans="1:23" ht="18" thickTop="1" thickBot="1" x14ac:dyDescent="0.25">
      <c r="A10" s="5">
        <v>7</v>
      </c>
      <c r="B10">
        <v>5</v>
      </c>
      <c r="C10">
        <v>4</v>
      </c>
      <c r="D10">
        <v>5</v>
      </c>
      <c r="E10">
        <v>3</v>
      </c>
      <c r="F10">
        <v>5</v>
      </c>
      <c r="G10">
        <v>4</v>
      </c>
      <c r="H10">
        <v>4</v>
      </c>
      <c r="I10">
        <v>6</v>
      </c>
      <c r="J10">
        <v>6</v>
      </c>
      <c r="K10">
        <v>6</v>
      </c>
      <c r="L10">
        <v>5</v>
      </c>
      <c r="M10">
        <v>4</v>
      </c>
      <c r="N10">
        <v>3</v>
      </c>
      <c r="O10">
        <v>6</v>
      </c>
      <c r="P10">
        <v>5</v>
      </c>
      <c r="Q10">
        <v>6</v>
      </c>
      <c r="R10" s="2">
        <f t="shared" si="4"/>
        <v>77</v>
      </c>
      <c r="S10" s="2">
        <f t="shared" si="0"/>
        <v>22</v>
      </c>
      <c r="T10" s="2">
        <f t="shared" si="5"/>
        <v>14</v>
      </c>
      <c r="U10" s="2">
        <f t="shared" si="1"/>
        <v>18</v>
      </c>
      <c r="V10" s="2">
        <f t="shared" si="2"/>
        <v>12</v>
      </c>
      <c r="W10" s="2">
        <f t="shared" si="3"/>
        <v>17</v>
      </c>
    </row>
    <row r="11" spans="1:23" ht="18" thickTop="1" thickBot="1" x14ac:dyDescent="0.25">
      <c r="A11" s="5">
        <v>8</v>
      </c>
      <c r="B11">
        <v>5</v>
      </c>
      <c r="C11">
        <v>4</v>
      </c>
      <c r="D11">
        <v>3</v>
      </c>
      <c r="E11">
        <v>1</v>
      </c>
      <c r="F11">
        <v>2</v>
      </c>
      <c r="G11">
        <v>3</v>
      </c>
      <c r="H11">
        <v>4</v>
      </c>
      <c r="I11">
        <v>4</v>
      </c>
      <c r="J11">
        <v>2</v>
      </c>
      <c r="K11">
        <v>5</v>
      </c>
      <c r="L11">
        <v>4</v>
      </c>
      <c r="M11">
        <v>4</v>
      </c>
      <c r="N11">
        <v>3</v>
      </c>
      <c r="O11">
        <v>2</v>
      </c>
      <c r="P11">
        <v>2</v>
      </c>
      <c r="Q11">
        <v>3</v>
      </c>
      <c r="R11" s="2">
        <f t="shared" si="4"/>
        <v>51</v>
      </c>
      <c r="S11" s="2">
        <f t="shared" si="0"/>
        <v>15</v>
      </c>
      <c r="T11" s="2">
        <f t="shared" si="5"/>
        <v>11</v>
      </c>
      <c r="U11" s="2">
        <f t="shared" si="1"/>
        <v>10</v>
      </c>
      <c r="V11" s="2">
        <f t="shared" si="2"/>
        <v>11</v>
      </c>
      <c r="W11" s="2">
        <f t="shared" si="3"/>
        <v>7</v>
      </c>
    </row>
    <row r="12" spans="1:23" ht="18" thickTop="1" thickBot="1" x14ac:dyDescent="0.25">
      <c r="A12" s="5">
        <v>9</v>
      </c>
      <c r="B12">
        <v>4</v>
      </c>
      <c r="C12">
        <v>4</v>
      </c>
      <c r="D12">
        <v>4</v>
      </c>
      <c r="E12">
        <v>4</v>
      </c>
      <c r="F12">
        <v>4</v>
      </c>
      <c r="G12">
        <v>6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2</v>
      </c>
      <c r="O12">
        <v>1</v>
      </c>
      <c r="P12">
        <v>1</v>
      </c>
      <c r="Q12">
        <v>3</v>
      </c>
      <c r="R12" s="2">
        <f t="shared" si="4"/>
        <v>57</v>
      </c>
      <c r="S12" s="2">
        <f t="shared" si="0"/>
        <v>20</v>
      </c>
      <c r="T12" s="2">
        <f t="shared" si="5"/>
        <v>14</v>
      </c>
      <c r="U12" s="2">
        <f t="shared" si="1"/>
        <v>11</v>
      </c>
      <c r="V12" s="2">
        <f t="shared" si="2"/>
        <v>10</v>
      </c>
      <c r="W12" s="2">
        <f t="shared" si="3"/>
        <v>5</v>
      </c>
    </row>
    <row r="13" spans="1:23" ht="18" thickTop="1" thickBot="1" x14ac:dyDescent="0.25">
      <c r="A13" s="5">
        <v>10</v>
      </c>
      <c r="B13">
        <v>5</v>
      </c>
      <c r="C13">
        <v>5</v>
      </c>
      <c r="D13">
        <v>5</v>
      </c>
      <c r="E13">
        <v>3</v>
      </c>
      <c r="F13">
        <v>3</v>
      </c>
      <c r="G13">
        <v>3</v>
      </c>
      <c r="H13">
        <v>3</v>
      </c>
      <c r="I13">
        <v>3</v>
      </c>
      <c r="J13">
        <v>4</v>
      </c>
      <c r="K13">
        <v>5</v>
      </c>
      <c r="L13">
        <v>5</v>
      </c>
      <c r="M13">
        <v>5</v>
      </c>
      <c r="N13">
        <v>3</v>
      </c>
      <c r="O13">
        <v>1</v>
      </c>
      <c r="P13">
        <v>1</v>
      </c>
      <c r="Q13">
        <v>4</v>
      </c>
      <c r="R13" s="2">
        <f t="shared" si="4"/>
        <v>60</v>
      </c>
      <c r="S13" s="2">
        <f t="shared" si="0"/>
        <v>21</v>
      </c>
      <c r="T13" s="2">
        <f t="shared" si="5"/>
        <v>11</v>
      </c>
      <c r="U13" s="2">
        <f t="shared" si="1"/>
        <v>13</v>
      </c>
      <c r="V13" s="2">
        <f t="shared" si="2"/>
        <v>13</v>
      </c>
      <c r="W13" s="2">
        <f t="shared" si="3"/>
        <v>6</v>
      </c>
    </row>
    <row r="14" spans="1:23" ht="18" thickTop="1" thickBot="1" x14ac:dyDescent="0.25">
      <c r="A14" s="5">
        <v>11</v>
      </c>
      <c r="B14">
        <v>6</v>
      </c>
      <c r="C14">
        <v>6</v>
      </c>
      <c r="D14">
        <v>5</v>
      </c>
      <c r="E14">
        <v>5</v>
      </c>
      <c r="F14">
        <v>4</v>
      </c>
      <c r="G14">
        <v>5</v>
      </c>
      <c r="H14">
        <v>4</v>
      </c>
      <c r="I14">
        <v>4</v>
      </c>
      <c r="J14">
        <v>4</v>
      </c>
      <c r="K14">
        <v>6</v>
      </c>
      <c r="L14">
        <v>5</v>
      </c>
      <c r="M14">
        <v>4</v>
      </c>
      <c r="N14">
        <v>5</v>
      </c>
      <c r="O14">
        <v>3</v>
      </c>
      <c r="P14">
        <v>6</v>
      </c>
      <c r="Q14">
        <v>6</v>
      </c>
      <c r="R14" s="2">
        <f t="shared" si="4"/>
        <v>78</v>
      </c>
      <c r="S14" s="2">
        <f t="shared" si="0"/>
        <v>26</v>
      </c>
      <c r="T14" s="2">
        <f t="shared" si="5"/>
        <v>13</v>
      </c>
      <c r="U14" s="2">
        <f t="shared" si="1"/>
        <v>16</v>
      </c>
      <c r="V14" s="2">
        <f t="shared" si="2"/>
        <v>14</v>
      </c>
      <c r="W14" s="2">
        <f t="shared" si="3"/>
        <v>15</v>
      </c>
    </row>
    <row r="15" spans="1:23" ht="18" thickTop="1" thickBot="1" x14ac:dyDescent="0.25">
      <c r="A15" s="5">
        <v>12</v>
      </c>
      <c r="B15">
        <v>3</v>
      </c>
      <c r="C15">
        <v>3</v>
      </c>
      <c r="D15">
        <v>6</v>
      </c>
      <c r="E15">
        <v>3</v>
      </c>
      <c r="F15">
        <v>6</v>
      </c>
      <c r="G15">
        <v>4</v>
      </c>
      <c r="H15">
        <v>2</v>
      </c>
      <c r="I15">
        <v>7</v>
      </c>
      <c r="J15">
        <v>2</v>
      </c>
      <c r="K15">
        <v>2</v>
      </c>
      <c r="L15">
        <v>3</v>
      </c>
      <c r="M15">
        <v>3</v>
      </c>
      <c r="N15">
        <v>1</v>
      </c>
      <c r="O15">
        <v>2</v>
      </c>
      <c r="P15">
        <v>2</v>
      </c>
      <c r="Q15">
        <v>1</v>
      </c>
      <c r="R15" s="2">
        <f t="shared" si="4"/>
        <v>54</v>
      </c>
      <c r="S15" s="2">
        <f t="shared" si="0"/>
        <v>21</v>
      </c>
      <c r="T15" s="2">
        <f t="shared" si="5"/>
        <v>17</v>
      </c>
      <c r="U15" s="2">
        <f t="shared" si="1"/>
        <v>5</v>
      </c>
      <c r="V15" s="2">
        <f t="shared" si="2"/>
        <v>7</v>
      </c>
      <c r="W15" s="2">
        <f t="shared" si="3"/>
        <v>5</v>
      </c>
    </row>
    <row r="16" spans="1:23" ht="18" thickTop="1" thickBot="1" x14ac:dyDescent="0.25">
      <c r="A16" s="5">
        <v>13</v>
      </c>
    </row>
    <row r="17" spans="1:1" ht="18" thickTop="1" thickBot="1" x14ac:dyDescent="0.25">
      <c r="A17" s="5">
        <v>14</v>
      </c>
    </row>
    <row r="18" spans="1:1" ht="18" thickTop="1" thickBot="1" x14ac:dyDescent="0.25">
      <c r="A18" s="5">
        <v>15</v>
      </c>
    </row>
    <row r="19" spans="1:1" ht="18" thickTop="1" thickBot="1" x14ac:dyDescent="0.25">
      <c r="A19" s="5">
        <v>16</v>
      </c>
    </row>
    <row r="20" spans="1:1" ht="18" thickTop="1" thickBot="1" x14ac:dyDescent="0.25">
      <c r="A20" s="5">
        <v>17</v>
      </c>
    </row>
    <row r="21" spans="1:1" ht="18" thickTop="1" thickBot="1" x14ac:dyDescent="0.25">
      <c r="A21" s="5">
        <v>18</v>
      </c>
    </row>
    <row r="22" spans="1:1" ht="18" thickTop="1" thickBot="1" x14ac:dyDescent="0.25">
      <c r="A22" s="5">
        <v>19</v>
      </c>
    </row>
    <row r="23" spans="1:1" ht="18" thickTop="1" thickBot="1" x14ac:dyDescent="0.25">
      <c r="A23" s="5">
        <v>20</v>
      </c>
    </row>
    <row r="24" spans="1:1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4748-379C-4241-A000-E7DA973231EC}">
  <dimension ref="A1:AN30"/>
  <sheetViews>
    <sheetView topLeftCell="AC3" zoomScale="115" workbookViewId="0">
      <selection activeCell="AK11" sqref="AK11:AN22"/>
    </sheetView>
  </sheetViews>
  <sheetFormatPr baseColWidth="10" defaultRowHeight="15" x14ac:dyDescent="0.2"/>
  <cols>
    <col min="1" max="1" width="23.83203125" customWidth="1"/>
    <col min="29" max="29" width="26.83203125" customWidth="1"/>
    <col min="32" max="32" width="14.6640625" bestFit="1" customWidth="1"/>
  </cols>
  <sheetData>
    <row r="1" spans="1:40" ht="24" x14ac:dyDescent="0.3">
      <c r="A1" s="7" t="s">
        <v>9</v>
      </c>
      <c r="B1" s="7"/>
      <c r="R1" s="8"/>
    </row>
    <row r="2" spans="1:40" ht="24" x14ac:dyDescent="0.3">
      <c r="A2" s="7" t="s">
        <v>10</v>
      </c>
      <c r="B2" s="7"/>
      <c r="R2" s="8"/>
    </row>
    <row r="3" spans="1:40" ht="24" x14ac:dyDescent="0.3">
      <c r="A3" s="7" t="s">
        <v>11</v>
      </c>
      <c r="B3" s="7"/>
      <c r="R3" s="8"/>
    </row>
    <row r="4" spans="1:40" ht="24" x14ac:dyDescent="0.3">
      <c r="A4" s="7" t="s">
        <v>12</v>
      </c>
      <c r="B4" s="7"/>
      <c r="R4" s="8"/>
    </row>
    <row r="5" spans="1:40" ht="24" x14ac:dyDescent="0.3">
      <c r="A5" s="7" t="s">
        <v>13</v>
      </c>
      <c r="B5" s="7"/>
      <c r="R5" s="8"/>
    </row>
    <row r="6" spans="1:40" ht="24" x14ac:dyDescent="0.3">
      <c r="A6" s="7" t="s">
        <v>14</v>
      </c>
      <c r="B6" s="7"/>
      <c r="R6" s="8"/>
    </row>
    <row r="7" spans="1:40" ht="25" thickBot="1" x14ac:dyDescent="0.35">
      <c r="A7" s="7"/>
      <c r="B7" s="7"/>
      <c r="R7" s="8"/>
    </row>
    <row r="8" spans="1:40" ht="20" thickBot="1" x14ac:dyDescent="0.3">
      <c r="B8" s="52" t="s">
        <v>15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4"/>
      <c r="AC8" s="9" t="s">
        <v>16</v>
      </c>
      <c r="AF8" s="55" t="s">
        <v>17</v>
      </c>
      <c r="AG8" s="56"/>
      <c r="AH8" s="56"/>
      <c r="AI8" s="57"/>
      <c r="AK8" s="55" t="s">
        <v>18</v>
      </c>
      <c r="AL8" s="56"/>
      <c r="AM8" s="56"/>
      <c r="AN8" s="57"/>
    </row>
    <row r="9" spans="1:40" ht="20" thickBot="1" x14ac:dyDescent="0.3">
      <c r="A9" s="10" t="s">
        <v>19</v>
      </c>
      <c r="B9" s="11">
        <v>1</v>
      </c>
      <c r="C9" s="11">
        <v>2</v>
      </c>
      <c r="D9" s="11">
        <v>3</v>
      </c>
      <c r="E9" s="11">
        <v>4</v>
      </c>
      <c r="F9" s="11">
        <v>5</v>
      </c>
      <c r="G9" s="11">
        <v>6</v>
      </c>
      <c r="H9" s="11">
        <v>7</v>
      </c>
      <c r="I9" s="11">
        <v>8</v>
      </c>
      <c r="J9" s="11">
        <v>9</v>
      </c>
      <c r="K9" s="11">
        <v>10</v>
      </c>
      <c r="L9" s="11">
        <v>11</v>
      </c>
      <c r="M9" s="11">
        <v>12</v>
      </c>
      <c r="N9" s="11">
        <v>13</v>
      </c>
      <c r="O9" s="11">
        <v>14</v>
      </c>
      <c r="P9" s="11">
        <v>15</v>
      </c>
      <c r="Q9" s="11">
        <v>16</v>
      </c>
      <c r="R9" s="12">
        <v>17</v>
      </c>
      <c r="S9" s="11">
        <v>18</v>
      </c>
      <c r="T9" s="11">
        <v>19</v>
      </c>
      <c r="U9" s="11">
        <v>20</v>
      </c>
      <c r="V9" s="11">
        <v>21</v>
      </c>
      <c r="W9" s="11">
        <v>22</v>
      </c>
      <c r="X9" s="11">
        <v>23</v>
      </c>
      <c r="Y9" s="11">
        <v>24</v>
      </c>
      <c r="Z9" s="11">
        <v>25</v>
      </c>
      <c r="AA9" s="11">
        <v>26</v>
      </c>
      <c r="AB9" s="11">
        <v>27</v>
      </c>
      <c r="AC9" s="13" t="s">
        <v>20</v>
      </c>
      <c r="AF9" s="11" t="s">
        <v>21</v>
      </c>
      <c r="AG9" s="11" t="s">
        <v>22</v>
      </c>
      <c r="AH9" s="11" t="s">
        <v>23</v>
      </c>
      <c r="AI9" s="11" t="s">
        <v>24</v>
      </c>
      <c r="AK9" s="11" t="s">
        <v>25</v>
      </c>
      <c r="AL9" s="11" t="s">
        <v>26</v>
      </c>
      <c r="AM9" s="11" t="s">
        <v>27</v>
      </c>
      <c r="AN9" s="11" t="s">
        <v>28</v>
      </c>
    </row>
    <row r="10" spans="1:40" s="19" customFormat="1" ht="16" x14ac:dyDescent="0.2">
      <c r="A10" s="14" t="s">
        <v>29</v>
      </c>
      <c r="B10" s="15">
        <v>5</v>
      </c>
      <c r="C10" s="16">
        <v>6</v>
      </c>
      <c r="D10" s="16">
        <v>4</v>
      </c>
      <c r="E10" s="16">
        <v>6</v>
      </c>
      <c r="F10" s="16">
        <v>6</v>
      </c>
      <c r="G10" s="16">
        <v>2</v>
      </c>
      <c r="H10" s="16">
        <v>7</v>
      </c>
      <c r="I10" s="16">
        <v>7</v>
      </c>
      <c r="J10" s="16">
        <v>3</v>
      </c>
      <c r="K10" s="16">
        <v>6</v>
      </c>
      <c r="L10" s="16">
        <v>7</v>
      </c>
      <c r="M10" s="16">
        <v>2</v>
      </c>
      <c r="N10" s="16">
        <v>2</v>
      </c>
      <c r="O10" s="16">
        <v>3</v>
      </c>
      <c r="P10" s="16">
        <v>6</v>
      </c>
      <c r="Q10" s="16">
        <v>4</v>
      </c>
      <c r="R10" s="17">
        <v>2</v>
      </c>
      <c r="S10" s="16">
        <v>5</v>
      </c>
      <c r="T10" s="16">
        <v>4</v>
      </c>
      <c r="U10" s="16">
        <v>3</v>
      </c>
      <c r="V10" s="16">
        <v>4</v>
      </c>
      <c r="W10" s="16">
        <v>6</v>
      </c>
      <c r="X10" s="16">
        <v>4</v>
      </c>
      <c r="Y10" s="16">
        <v>5</v>
      </c>
      <c r="Z10" s="16">
        <v>3</v>
      </c>
      <c r="AA10" s="16">
        <v>5</v>
      </c>
      <c r="AB10" s="16">
        <v>4</v>
      </c>
      <c r="AC10" s="16">
        <f>8-R10</f>
        <v>6</v>
      </c>
      <c r="AD10"/>
      <c r="AE10"/>
      <c r="AF10" s="18">
        <f>SUM(B10:Q10,S10:AC10)</f>
        <v>125</v>
      </c>
      <c r="AG10" s="18">
        <f>SUM(F10,H10,I10:L10,O10,P10,Q10,S10,T10,Y10)</f>
        <v>63</v>
      </c>
      <c r="AH10" s="18">
        <f>SUM(G10,M10,V10,W10,X10,Z10,AA10,AB10)</f>
        <v>30</v>
      </c>
      <c r="AI10" s="18">
        <f>SUM(B10:E10,N10,AC10,U10)</f>
        <v>32</v>
      </c>
      <c r="AK10" s="16">
        <f>VLOOKUP(AF10,'STPQref_T scores correspondance'!$A$3:$F$102,6,1)</f>
        <v>49</v>
      </c>
      <c r="AL10" s="18">
        <f>VLOOKUP(AG10,'STPQref_T scores correspondance'!$C$2:$F$102,4,0)</f>
        <v>45</v>
      </c>
      <c r="AM10" s="16">
        <f>VLOOKUP(AH10,'STPQref_T scores correspondance'!$D$2:$F$102,3,0)</f>
        <v>50</v>
      </c>
      <c r="AN10" s="16">
        <f>VLOOKUP(AI10,'STPQref_T scores correspondance'!$E$2:$F$102,2,0)</f>
        <v>55</v>
      </c>
    </row>
    <row r="11" spans="1:40" ht="16" x14ac:dyDescent="0.2">
      <c r="A11">
        <v>1</v>
      </c>
      <c r="B11">
        <v>3</v>
      </c>
      <c r="C11">
        <v>2</v>
      </c>
      <c r="D11">
        <v>5</v>
      </c>
      <c r="E11">
        <v>2</v>
      </c>
      <c r="F11">
        <v>7</v>
      </c>
      <c r="G11">
        <v>2</v>
      </c>
      <c r="H11">
        <v>7</v>
      </c>
      <c r="I11">
        <v>7</v>
      </c>
      <c r="J11">
        <v>7</v>
      </c>
      <c r="K11">
        <v>4</v>
      </c>
      <c r="L11">
        <v>6</v>
      </c>
      <c r="M11">
        <v>4</v>
      </c>
      <c r="N11">
        <v>3</v>
      </c>
      <c r="O11">
        <v>7</v>
      </c>
      <c r="P11">
        <v>5</v>
      </c>
      <c r="Q11">
        <v>7</v>
      </c>
      <c r="R11">
        <v>3</v>
      </c>
      <c r="S11">
        <v>7</v>
      </c>
      <c r="T11">
        <v>6</v>
      </c>
      <c r="U11">
        <v>5</v>
      </c>
      <c r="V11">
        <v>4</v>
      </c>
      <c r="W11">
        <v>6</v>
      </c>
      <c r="X11">
        <v>6</v>
      </c>
      <c r="Y11">
        <v>7</v>
      </c>
      <c r="Z11">
        <v>3</v>
      </c>
      <c r="AA11">
        <v>7</v>
      </c>
      <c r="AB11">
        <v>7</v>
      </c>
      <c r="AC11" s="16">
        <f t="shared" ref="AC11:AC29" si="0">8-R11</f>
        <v>5</v>
      </c>
      <c r="AF11" s="18">
        <f t="shared" ref="AF11:AF23" si="1">SUM(B11:Q11,S11:AC11)</f>
        <v>141</v>
      </c>
      <c r="AG11" s="18">
        <f t="shared" ref="AG11:AG23" si="2">SUM(F11,H11,I11:L11,O11,P11,Q11,S11,T11,Y11)</f>
        <v>77</v>
      </c>
      <c r="AH11" s="18">
        <f t="shared" ref="AH11:AH23" si="3">SUM(G11,M11,V11,W11,X11,Z11,AA11,AB11)</f>
        <v>39</v>
      </c>
      <c r="AI11" s="18">
        <f t="shared" ref="AI11:AI23" si="4">SUM(B11:E11,N11,AC11,U11)</f>
        <v>25</v>
      </c>
      <c r="AK11" s="16">
        <f>VLOOKUP(AF11,'STPQref_T scores correspondance'!$A$3:$F$102,6,1)</f>
        <v>58</v>
      </c>
      <c r="AL11" s="18">
        <f>VLOOKUP(AG11,'STPQref_T scores correspondance'!$C$2:$F$102,4,0)</f>
        <v>60</v>
      </c>
      <c r="AM11" s="16">
        <f>VLOOKUP(AH11,'STPQref_T scores correspondance'!$D$2:$F$102,3,0)</f>
        <v>62</v>
      </c>
      <c r="AN11" s="16">
        <f>VLOOKUP(AI11,'STPQref_T scores correspondance'!$E$2:$F$102,2,0)</f>
        <v>43</v>
      </c>
    </row>
    <row r="12" spans="1:40" ht="16" x14ac:dyDescent="0.2">
      <c r="A12">
        <v>2</v>
      </c>
      <c r="B12">
        <v>3</v>
      </c>
      <c r="C12">
        <v>3</v>
      </c>
      <c r="D12">
        <v>5</v>
      </c>
      <c r="E12">
        <v>2</v>
      </c>
      <c r="F12">
        <v>7</v>
      </c>
      <c r="G12">
        <v>4</v>
      </c>
      <c r="H12">
        <v>7</v>
      </c>
      <c r="I12">
        <v>7</v>
      </c>
      <c r="J12">
        <v>7</v>
      </c>
      <c r="K12">
        <v>2</v>
      </c>
      <c r="L12">
        <v>6</v>
      </c>
      <c r="M12">
        <v>1</v>
      </c>
      <c r="N12">
        <v>7</v>
      </c>
      <c r="O12">
        <v>7</v>
      </c>
      <c r="P12">
        <v>7</v>
      </c>
      <c r="Q12">
        <v>7</v>
      </c>
      <c r="R12">
        <v>1</v>
      </c>
      <c r="S12">
        <v>6</v>
      </c>
      <c r="T12">
        <v>4</v>
      </c>
      <c r="U12">
        <v>7</v>
      </c>
      <c r="V12">
        <v>7</v>
      </c>
      <c r="W12">
        <v>7</v>
      </c>
      <c r="X12">
        <v>7</v>
      </c>
      <c r="Y12">
        <v>6</v>
      </c>
      <c r="Z12">
        <v>4</v>
      </c>
      <c r="AA12">
        <v>7</v>
      </c>
      <c r="AB12">
        <v>6</v>
      </c>
      <c r="AC12" s="16">
        <f t="shared" si="0"/>
        <v>7</v>
      </c>
      <c r="AF12" s="18">
        <f t="shared" si="1"/>
        <v>150</v>
      </c>
      <c r="AG12" s="18">
        <f t="shared" si="2"/>
        <v>73</v>
      </c>
      <c r="AH12" s="18">
        <f t="shared" si="3"/>
        <v>43</v>
      </c>
      <c r="AI12" s="18">
        <f t="shared" si="4"/>
        <v>34</v>
      </c>
      <c r="AK12" s="16">
        <f>VLOOKUP(AF12,'STPQref_T scores correspondance'!$A$3:$F$102,6,1)</f>
        <v>63</v>
      </c>
      <c r="AL12" s="18">
        <f>VLOOKUP(AG12,'STPQref_T scores correspondance'!$C$2:$F$102,4,0)</f>
        <v>56</v>
      </c>
      <c r="AM12" s="16">
        <f>VLOOKUP(AH12,'STPQref_T scores correspondance'!$D$2:$F$102,3,0)</f>
        <v>67</v>
      </c>
      <c r="AN12" s="16">
        <f>VLOOKUP(AI12,'STPQref_T scores correspondance'!$E$2:$F$102,2,0)</f>
        <v>58</v>
      </c>
    </row>
    <row r="13" spans="1:40" ht="16" x14ac:dyDescent="0.2">
      <c r="A13">
        <v>3</v>
      </c>
      <c r="B13">
        <v>4</v>
      </c>
      <c r="C13">
        <v>6</v>
      </c>
      <c r="D13">
        <v>4</v>
      </c>
      <c r="E13">
        <v>4</v>
      </c>
      <c r="F13">
        <v>7</v>
      </c>
      <c r="G13">
        <v>2</v>
      </c>
      <c r="H13">
        <v>4</v>
      </c>
      <c r="I13">
        <v>5</v>
      </c>
      <c r="J13">
        <v>5</v>
      </c>
      <c r="K13">
        <v>4</v>
      </c>
      <c r="L13">
        <v>4</v>
      </c>
      <c r="M13">
        <v>6</v>
      </c>
      <c r="N13">
        <v>4</v>
      </c>
      <c r="O13">
        <v>7</v>
      </c>
      <c r="P13">
        <v>1</v>
      </c>
      <c r="Q13">
        <v>6</v>
      </c>
      <c r="R13">
        <v>4</v>
      </c>
      <c r="S13">
        <v>7</v>
      </c>
      <c r="T13">
        <v>6</v>
      </c>
      <c r="U13">
        <v>5</v>
      </c>
      <c r="V13">
        <v>4</v>
      </c>
      <c r="W13">
        <v>5</v>
      </c>
      <c r="X13">
        <v>6</v>
      </c>
      <c r="Y13">
        <v>1</v>
      </c>
      <c r="Z13">
        <v>1</v>
      </c>
      <c r="AA13">
        <v>1</v>
      </c>
      <c r="AB13">
        <v>4</v>
      </c>
      <c r="AC13" s="16">
        <f t="shared" si="0"/>
        <v>4</v>
      </c>
      <c r="AF13" s="18">
        <f t="shared" si="1"/>
        <v>117</v>
      </c>
      <c r="AG13" s="18">
        <f t="shared" si="2"/>
        <v>57</v>
      </c>
      <c r="AH13" s="18">
        <f t="shared" si="3"/>
        <v>29</v>
      </c>
      <c r="AI13" s="18">
        <f t="shared" si="4"/>
        <v>31</v>
      </c>
      <c r="AK13" s="16">
        <f>VLOOKUP(AF13,'STPQref_T scores correspondance'!$A$3:$F$102,6,1)</f>
        <v>44</v>
      </c>
      <c r="AL13" s="18">
        <f>VLOOKUP(AG13,'STPQref_T scores correspondance'!$C$2:$F$102,4,0)</f>
        <v>38</v>
      </c>
      <c r="AM13" s="16">
        <f>VLOOKUP(AH13,'STPQref_T scores correspondance'!$D$2:$F$102,3,0)</f>
        <v>49</v>
      </c>
      <c r="AN13" s="16">
        <f>VLOOKUP(AI13,'STPQref_T scores correspondance'!$E$2:$F$102,2,0)</f>
        <v>53</v>
      </c>
    </row>
    <row r="14" spans="1:40" ht="16" x14ac:dyDescent="0.2">
      <c r="A14">
        <v>4</v>
      </c>
      <c r="B14">
        <v>2</v>
      </c>
      <c r="C14">
        <v>2</v>
      </c>
      <c r="D14">
        <v>4</v>
      </c>
      <c r="E14">
        <v>4</v>
      </c>
      <c r="F14">
        <v>7</v>
      </c>
      <c r="G14">
        <v>1</v>
      </c>
      <c r="H14">
        <v>7</v>
      </c>
      <c r="I14">
        <v>7</v>
      </c>
      <c r="J14">
        <v>7</v>
      </c>
      <c r="K14">
        <v>6</v>
      </c>
      <c r="L14">
        <v>7</v>
      </c>
      <c r="M14">
        <v>7</v>
      </c>
      <c r="N14">
        <v>7</v>
      </c>
      <c r="O14">
        <v>7</v>
      </c>
      <c r="P14">
        <v>6</v>
      </c>
      <c r="Q14">
        <v>7</v>
      </c>
      <c r="R14">
        <v>1</v>
      </c>
      <c r="S14">
        <v>6</v>
      </c>
      <c r="T14">
        <v>7</v>
      </c>
      <c r="U14">
        <v>3</v>
      </c>
      <c r="V14">
        <v>1</v>
      </c>
      <c r="W14">
        <v>4</v>
      </c>
      <c r="X14">
        <v>4</v>
      </c>
      <c r="Y14">
        <v>6</v>
      </c>
      <c r="Z14">
        <v>1</v>
      </c>
      <c r="AA14">
        <v>1</v>
      </c>
      <c r="AB14">
        <v>1</v>
      </c>
      <c r="AC14" s="16">
        <f t="shared" si="0"/>
        <v>7</v>
      </c>
      <c r="AF14" s="18">
        <f t="shared" si="1"/>
        <v>129</v>
      </c>
      <c r="AG14" s="18">
        <f t="shared" si="2"/>
        <v>80</v>
      </c>
      <c r="AH14" s="18">
        <f t="shared" si="3"/>
        <v>20</v>
      </c>
      <c r="AI14" s="18">
        <f t="shared" si="4"/>
        <v>29</v>
      </c>
      <c r="AK14" s="16">
        <f>VLOOKUP(AF14,'STPQref_T scores correspondance'!$A$3:$F$102,6,1)</f>
        <v>51</v>
      </c>
      <c r="AL14" s="18">
        <f>VLOOKUP(AG14,'STPQref_T scores correspondance'!$C$2:$F$102,4,0)</f>
        <v>64</v>
      </c>
      <c r="AM14" s="16">
        <f>VLOOKUP(AH14,'STPQref_T scores correspondance'!$D$2:$F$102,3,0)</f>
        <v>38</v>
      </c>
      <c r="AN14" s="16">
        <f>VLOOKUP(AI14,'STPQref_T scores correspondance'!$E$2:$F$102,2,0)</f>
        <v>50</v>
      </c>
    </row>
    <row r="15" spans="1:40" ht="16" x14ac:dyDescent="0.2">
      <c r="A15">
        <v>5</v>
      </c>
      <c r="B15">
        <v>1</v>
      </c>
      <c r="C15">
        <v>5</v>
      </c>
      <c r="D15">
        <v>3</v>
      </c>
      <c r="E15">
        <v>2</v>
      </c>
      <c r="F15">
        <v>5</v>
      </c>
      <c r="G15">
        <v>5</v>
      </c>
      <c r="H15">
        <v>6</v>
      </c>
      <c r="I15">
        <v>4</v>
      </c>
      <c r="J15">
        <v>7</v>
      </c>
      <c r="K15">
        <v>7</v>
      </c>
      <c r="L15">
        <v>7</v>
      </c>
      <c r="M15">
        <v>5</v>
      </c>
      <c r="N15">
        <v>6</v>
      </c>
      <c r="O15">
        <v>6</v>
      </c>
      <c r="P15">
        <v>7</v>
      </c>
      <c r="Q15">
        <v>7</v>
      </c>
      <c r="R15">
        <v>6</v>
      </c>
      <c r="S15">
        <v>3</v>
      </c>
      <c r="T15">
        <v>5</v>
      </c>
      <c r="U15">
        <v>3</v>
      </c>
      <c r="V15">
        <v>3</v>
      </c>
      <c r="W15">
        <v>6</v>
      </c>
      <c r="X15">
        <v>6</v>
      </c>
      <c r="Y15">
        <v>3</v>
      </c>
      <c r="Z15">
        <v>2</v>
      </c>
      <c r="AA15">
        <v>5</v>
      </c>
      <c r="AB15">
        <v>2</v>
      </c>
      <c r="AC15" s="16">
        <f t="shared" si="0"/>
        <v>2</v>
      </c>
      <c r="AF15" s="18">
        <f t="shared" si="1"/>
        <v>123</v>
      </c>
      <c r="AG15" s="18">
        <f t="shared" si="2"/>
        <v>67</v>
      </c>
      <c r="AH15" s="18">
        <f t="shared" si="3"/>
        <v>34</v>
      </c>
      <c r="AI15" s="18">
        <f t="shared" si="4"/>
        <v>22</v>
      </c>
      <c r="AK15" s="16">
        <f>VLOOKUP(AF15,'STPQref_T scores correspondance'!$A$3:$F$102,6,1)</f>
        <v>48</v>
      </c>
      <c r="AL15" s="18">
        <f>VLOOKUP(AG15,'STPQref_T scores correspondance'!$C$2:$F$102,4,0)</f>
        <v>49</v>
      </c>
      <c r="AM15" s="16">
        <f>VLOOKUP(AH15,'STPQref_T scores correspondance'!$D$2:$F$102,3,0)</f>
        <v>55</v>
      </c>
      <c r="AN15" s="16">
        <f>VLOOKUP(AI15,'STPQref_T scores correspondance'!$E$2:$F$102,2,0)</f>
        <v>38</v>
      </c>
    </row>
    <row r="16" spans="1:40" ht="16" x14ac:dyDescent="0.2">
      <c r="A16">
        <v>6</v>
      </c>
      <c r="B16">
        <v>2</v>
      </c>
      <c r="C16">
        <v>5</v>
      </c>
      <c r="D16">
        <v>4</v>
      </c>
      <c r="E16">
        <v>4</v>
      </c>
      <c r="F16">
        <v>6</v>
      </c>
      <c r="G16">
        <v>6</v>
      </c>
      <c r="H16">
        <v>6</v>
      </c>
      <c r="I16">
        <v>6</v>
      </c>
      <c r="J16">
        <v>5</v>
      </c>
      <c r="K16">
        <v>4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2</v>
      </c>
      <c r="S16">
        <v>5</v>
      </c>
      <c r="T16">
        <v>6</v>
      </c>
      <c r="U16">
        <v>3</v>
      </c>
      <c r="V16">
        <v>2</v>
      </c>
      <c r="W16">
        <v>4</v>
      </c>
      <c r="X16">
        <v>6</v>
      </c>
      <c r="Y16">
        <v>6</v>
      </c>
      <c r="Z16">
        <v>5</v>
      </c>
      <c r="AA16">
        <v>2</v>
      </c>
      <c r="AB16">
        <v>4</v>
      </c>
      <c r="AC16" s="16">
        <f t="shared" si="0"/>
        <v>6</v>
      </c>
      <c r="AF16" s="18">
        <f t="shared" si="1"/>
        <v>133</v>
      </c>
      <c r="AG16" s="18">
        <f t="shared" si="2"/>
        <v>68</v>
      </c>
      <c r="AH16" s="18">
        <f t="shared" si="3"/>
        <v>35</v>
      </c>
      <c r="AI16" s="18">
        <f t="shared" si="4"/>
        <v>30</v>
      </c>
      <c r="AK16" s="16">
        <f>VLOOKUP(AF16,'STPQref_T scores correspondance'!$A$3:$F$102,6,1)</f>
        <v>54</v>
      </c>
      <c r="AL16" s="18">
        <f>VLOOKUP(AG16,'STPQref_T scores correspondance'!$C$2:$F$102,4,0)</f>
        <v>50</v>
      </c>
      <c r="AM16" s="16">
        <f>VLOOKUP(AH16,'STPQref_T scores correspondance'!$D$2:$F$102,3,0)</f>
        <v>57</v>
      </c>
      <c r="AN16" s="16">
        <f>VLOOKUP(AI16,'STPQref_T scores correspondance'!$E$2:$F$102,2,0)</f>
        <v>51</v>
      </c>
    </row>
    <row r="17" spans="1:40" ht="16" x14ac:dyDescent="0.2">
      <c r="A17">
        <v>7</v>
      </c>
      <c r="B17">
        <v>2</v>
      </c>
      <c r="C17">
        <v>6</v>
      </c>
      <c r="D17">
        <v>5</v>
      </c>
      <c r="E17">
        <v>4</v>
      </c>
      <c r="F17">
        <v>6</v>
      </c>
      <c r="G17">
        <v>4</v>
      </c>
      <c r="H17">
        <v>6</v>
      </c>
      <c r="I17">
        <v>7</v>
      </c>
      <c r="J17">
        <v>6</v>
      </c>
      <c r="K17">
        <v>5</v>
      </c>
      <c r="L17">
        <v>6</v>
      </c>
      <c r="M17">
        <v>6</v>
      </c>
      <c r="N17">
        <v>6</v>
      </c>
      <c r="O17">
        <v>7</v>
      </c>
      <c r="P17">
        <v>5</v>
      </c>
      <c r="Q17">
        <v>4</v>
      </c>
      <c r="R17">
        <v>5</v>
      </c>
      <c r="S17">
        <v>7</v>
      </c>
      <c r="T17">
        <v>4</v>
      </c>
      <c r="U17">
        <v>4</v>
      </c>
      <c r="V17">
        <v>5</v>
      </c>
      <c r="W17">
        <v>3</v>
      </c>
      <c r="X17">
        <v>7</v>
      </c>
      <c r="Y17">
        <v>7</v>
      </c>
      <c r="Z17">
        <v>2</v>
      </c>
      <c r="AA17">
        <v>3</v>
      </c>
      <c r="AB17">
        <v>6</v>
      </c>
      <c r="AC17" s="16">
        <f t="shared" si="0"/>
        <v>3</v>
      </c>
      <c r="AF17" s="18">
        <f t="shared" si="1"/>
        <v>136</v>
      </c>
      <c r="AG17" s="18">
        <f t="shared" si="2"/>
        <v>70</v>
      </c>
      <c r="AH17" s="18">
        <f t="shared" si="3"/>
        <v>36</v>
      </c>
      <c r="AI17" s="18">
        <f t="shared" si="4"/>
        <v>30</v>
      </c>
      <c r="AK17" s="16">
        <f>VLOOKUP(AF17,'STPQref_T scores correspondance'!$A$3:$F$102,6,1)</f>
        <v>55</v>
      </c>
      <c r="AL17" s="18">
        <f>VLOOKUP(AG17,'STPQref_T scores correspondance'!$C$2:$F$102,4,0)</f>
        <v>52</v>
      </c>
      <c r="AM17" s="16">
        <f>VLOOKUP(AH17,'STPQref_T scores correspondance'!$D$2:$F$102,3,0)</f>
        <v>58</v>
      </c>
      <c r="AN17" s="16">
        <f>VLOOKUP(AI17,'STPQref_T scores correspondance'!$E$2:$F$102,2,0)</f>
        <v>51</v>
      </c>
    </row>
    <row r="18" spans="1:40" ht="16" x14ac:dyDescent="0.2">
      <c r="A18">
        <v>8</v>
      </c>
      <c r="B18">
        <v>1</v>
      </c>
      <c r="C18">
        <v>3</v>
      </c>
      <c r="D18">
        <v>1</v>
      </c>
      <c r="E18">
        <v>2</v>
      </c>
      <c r="F18">
        <v>5</v>
      </c>
      <c r="G18">
        <v>7</v>
      </c>
      <c r="H18">
        <v>6</v>
      </c>
      <c r="I18">
        <v>6</v>
      </c>
      <c r="J18">
        <v>6</v>
      </c>
      <c r="K18">
        <v>5</v>
      </c>
      <c r="L18">
        <v>6</v>
      </c>
      <c r="M18">
        <v>4</v>
      </c>
      <c r="N18">
        <v>3</v>
      </c>
      <c r="O18">
        <v>7</v>
      </c>
      <c r="P18">
        <v>5</v>
      </c>
      <c r="Q18">
        <v>6</v>
      </c>
      <c r="R18">
        <v>2</v>
      </c>
      <c r="S18">
        <v>6</v>
      </c>
      <c r="T18">
        <v>2</v>
      </c>
      <c r="U18">
        <v>2</v>
      </c>
      <c r="V18">
        <v>6</v>
      </c>
      <c r="W18">
        <v>5</v>
      </c>
      <c r="X18">
        <v>5</v>
      </c>
      <c r="Y18">
        <v>6</v>
      </c>
      <c r="Z18">
        <v>1</v>
      </c>
      <c r="AA18">
        <v>6</v>
      </c>
      <c r="AB18">
        <v>4</v>
      </c>
      <c r="AC18" s="16">
        <f t="shared" si="0"/>
        <v>6</v>
      </c>
      <c r="AF18" s="18">
        <f t="shared" si="1"/>
        <v>122</v>
      </c>
      <c r="AG18" s="18">
        <f t="shared" si="2"/>
        <v>66</v>
      </c>
      <c r="AH18" s="18">
        <f t="shared" si="3"/>
        <v>38</v>
      </c>
      <c r="AI18" s="18">
        <f t="shared" si="4"/>
        <v>18</v>
      </c>
      <c r="AK18" s="16">
        <f>VLOOKUP(AF18,'STPQref_T scores correspondance'!$A$3:$F$102,6,1)</f>
        <v>47</v>
      </c>
      <c r="AL18" s="18">
        <f>VLOOKUP(AG18,'STPQref_T scores correspondance'!$C$2:$F$102,4,0)</f>
        <v>48</v>
      </c>
      <c r="AM18" s="16">
        <f>VLOOKUP(AH18,'STPQref_T scores correspondance'!$D$2:$F$102,3,0)</f>
        <v>60</v>
      </c>
      <c r="AN18" s="16">
        <f>VLOOKUP(AI18,'STPQref_T scores correspondance'!$E$2:$F$102,2,0)</f>
        <v>32</v>
      </c>
    </row>
    <row r="19" spans="1:40" ht="16" x14ac:dyDescent="0.2">
      <c r="A19">
        <v>9</v>
      </c>
      <c r="B19">
        <v>2</v>
      </c>
      <c r="C19">
        <v>4</v>
      </c>
      <c r="D19">
        <v>4</v>
      </c>
      <c r="E19">
        <v>1</v>
      </c>
      <c r="F19">
        <v>7</v>
      </c>
      <c r="G19">
        <v>5</v>
      </c>
      <c r="H19">
        <v>7</v>
      </c>
      <c r="I19">
        <v>7</v>
      </c>
      <c r="J19">
        <v>7</v>
      </c>
      <c r="K19">
        <v>4</v>
      </c>
      <c r="L19">
        <v>7</v>
      </c>
      <c r="M19">
        <v>4</v>
      </c>
      <c r="N19">
        <v>6</v>
      </c>
      <c r="O19">
        <v>7</v>
      </c>
      <c r="P19">
        <v>1</v>
      </c>
      <c r="Q19">
        <v>4</v>
      </c>
      <c r="R19">
        <v>1</v>
      </c>
      <c r="S19">
        <v>6</v>
      </c>
      <c r="T19">
        <v>6</v>
      </c>
      <c r="U19">
        <v>4</v>
      </c>
      <c r="V19">
        <v>3</v>
      </c>
      <c r="W19">
        <v>5</v>
      </c>
      <c r="X19">
        <v>3</v>
      </c>
      <c r="Y19">
        <v>5</v>
      </c>
      <c r="Z19">
        <v>4</v>
      </c>
      <c r="AA19">
        <v>4</v>
      </c>
      <c r="AB19">
        <v>4</v>
      </c>
      <c r="AC19" s="16">
        <f t="shared" si="0"/>
        <v>7</v>
      </c>
      <c r="AF19" s="18">
        <f t="shared" si="1"/>
        <v>128</v>
      </c>
      <c r="AG19" s="18">
        <f t="shared" si="2"/>
        <v>68</v>
      </c>
      <c r="AH19" s="18">
        <f t="shared" si="3"/>
        <v>32</v>
      </c>
      <c r="AI19" s="18">
        <f t="shared" si="4"/>
        <v>28</v>
      </c>
      <c r="AK19" s="16">
        <f>VLOOKUP(AF19,'STPQref_T scores correspondance'!$A$3:$F$102,6,1)</f>
        <v>51</v>
      </c>
      <c r="AL19" s="18">
        <f>VLOOKUP(AG19,'STPQref_T scores correspondance'!$C$2:$F$102,4,0)</f>
        <v>50</v>
      </c>
      <c r="AM19" s="16">
        <f>VLOOKUP(AH19,'STPQref_T scores correspondance'!$D$2:$F$102,3,0)</f>
        <v>53</v>
      </c>
      <c r="AN19" s="16">
        <f>VLOOKUP(AI19,'STPQref_T scores correspondance'!$E$2:$F$102,2,0)</f>
        <v>48</v>
      </c>
    </row>
    <row r="20" spans="1:40" ht="16" x14ac:dyDescent="0.2">
      <c r="A20">
        <v>10</v>
      </c>
      <c r="B20">
        <v>3</v>
      </c>
      <c r="C20">
        <v>3</v>
      </c>
      <c r="D20">
        <v>4</v>
      </c>
      <c r="E20">
        <v>4</v>
      </c>
      <c r="F20">
        <v>7</v>
      </c>
      <c r="G20">
        <v>5</v>
      </c>
      <c r="H20">
        <v>6</v>
      </c>
      <c r="I20">
        <v>6</v>
      </c>
      <c r="J20">
        <v>5</v>
      </c>
      <c r="K20">
        <v>6</v>
      </c>
      <c r="L20">
        <v>6</v>
      </c>
      <c r="M20">
        <v>4</v>
      </c>
      <c r="N20">
        <v>5</v>
      </c>
      <c r="O20">
        <v>7</v>
      </c>
      <c r="P20">
        <v>5</v>
      </c>
      <c r="Q20">
        <v>6</v>
      </c>
      <c r="R20">
        <v>2</v>
      </c>
      <c r="S20">
        <v>6</v>
      </c>
      <c r="T20">
        <v>6</v>
      </c>
      <c r="U20">
        <v>6</v>
      </c>
      <c r="V20">
        <v>3</v>
      </c>
      <c r="W20">
        <v>6</v>
      </c>
      <c r="X20">
        <v>4</v>
      </c>
      <c r="Y20">
        <v>6</v>
      </c>
      <c r="Z20">
        <v>4</v>
      </c>
      <c r="AA20">
        <v>6</v>
      </c>
      <c r="AB20">
        <v>4</v>
      </c>
      <c r="AC20" s="16">
        <f t="shared" si="0"/>
        <v>6</v>
      </c>
      <c r="AF20" s="18">
        <f t="shared" si="1"/>
        <v>139</v>
      </c>
      <c r="AG20" s="18">
        <f t="shared" si="2"/>
        <v>72</v>
      </c>
      <c r="AH20" s="18">
        <f t="shared" si="3"/>
        <v>36</v>
      </c>
      <c r="AI20" s="18">
        <f t="shared" si="4"/>
        <v>31</v>
      </c>
      <c r="AK20" s="16">
        <f>VLOOKUP(AF20,'STPQref_T scores correspondance'!$A$3:$F$102,6,1)</f>
        <v>57</v>
      </c>
      <c r="AL20" s="18">
        <f>VLOOKUP(AG20,'STPQref_T scores correspondance'!$C$2:$F$102,4,0)</f>
        <v>55</v>
      </c>
      <c r="AM20" s="16">
        <f>VLOOKUP(AH20,'STPQref_T scores correspondance'!$D$2:$F$102,3,0)</f>
        <v>58</v>
      </c>
      <c r="AN20" s="16">
        <f>VLOOKUP(AI20,'STPQref_T scores correspondance'!$E$2:$F$102,2,0)</f>
        <v>53</v>
      </c>
    </row>
    <row r="21" spans="1:40" ht="16" x14ac:dyDescent="0.2">
      <c r="A21">
        <v>11</v>
      </c>
      <c r="B21">
        <v>2</v>
      </c>
      <c r="C21">
        <v>6</v>
      </c>
      <c r="D21">
        <v>4</v>
      </c>
      <c r="E21">
        <v>4</v>
      </c>
      <c r="F21">
        <v>6</v>
      </c>
      <c r="G21">
        <v>5</v>
      </c>
      <c r="H21">
        <v>6</v>
      </c>
      <c r="I21">
        <v>6</v>
      </c>
      <c r="J21">
        <v>5</v>
      </c>
      <c r="K21">
        <v>3</v>
      </c>
      <c r="L21">
        <v>6</v>
      </c>
      <c r="M21">
        <v>5</v>
      </c>
      <c r="N21">
        <v>7</v>
      </c>
      <c r="O21">
        <v>6</v>
      </c>
      <c r="P21">
        <v>5</v>
      </c>
      <c r="Q21">
        <v>5</v>
      </c>
      <c r="R21">
        <v>3</v>
      </c>
      <c r="S21">
        <v>6</v>
      </c>
      <c r="T21">
        <v>5</v>
      </c>
      <c r="U21">
        <v>3</v>
      </c>
      <c r="V21">
        <v>4</v>
      </c>
      <c r="W21">
        <v>6</v>
      </c>
      <c r="X21">
        <v>5</v>
      </c>
      <c r="Y21">
        <v>5</v>
      </c>
      <c r="Z21">
        <v>4</v>
      </c>
      <c r="AA21">
        <v>5</v>
      </c>
      <c r="AB21">
        <v>5</v>
      </c>
      <c r="AC21" s="16">
        <f t="shared" si="0"/>
        <v>5</v>
      </c>
      <c r="AF21" s="18">
        <f t="shared" si="1"/>
        <v>134</v>
      </c>
      <c r="AG21" s="18">
        <f t="shared" si="2"/>
        <v>64</v>
      </c>
      <c r="AH21" s="18">
        <f t="shared" si="3"/>
        <v>39</v>
      </c>
      <c r="AI21" s="18">
        <f t="shared" si="4"/>
        <v>31</v>
      </c>
      <c r="AK21" s="16">
        <f>VLOOKUP(AF21,'STPQref_T scores correspondance'!$A$3:$F$102,6,1)</f>
        <v>54</v>
      </c>
      <c r="AL21" s="18">
        <f>VLOOKUP(AG21,'STPQref_T scores correspondance'!$C$2:$F$102,4,0)</f>
        <v>46</v>
      </c>
      <c r="AM21" s="16">
        <f>VLOOKUP(AH21,'STPQref_T scores correspondance'!$D$2:$F$102,3,0)</f>
        <v>62</v>
      </c>
      <c r="AN21" s="16">
        <f>VLOOKUP(AI21,'STPQref_T scores correspondance'!$E$2:$F$102,2,0)</f>
        <v>53</v>
      </c>
    </row>
    <row r="22" spans="1:40" ht="16" x14ac:dyDescent="0.2">
      <c r="A22">
        <v>12</v>
      </c>
      <c r="B22">
        <v>3</v>
      </c>
      <c r="C22">
        <v>5</v>
      </c>
      <c r="D22">
        <v>3</v>
      </c>
      <c r="E22">
        <v>3</v>
      </c>
      <c r="F22">
        <v>4</v>
      </c>
      <c r="G22">
        <v>2</v>
      </c>
      <c r="H22">
        <v>5</v>
      </c>
      <c r="I22">
        <v>6</v>
      </c>
      <c r="J22">
        <v>5</v>
      </c>
      <c r="K22">
        <v>3</v>
      </c>
      <c r="L22">
        <v>2</v>
      </c>
      <c r="M22">
        <v>1</v>
      </c>
      <c r="N22">
        <v>6</v>
      </c>
      <c r="O22">
        <v>6</v>
      </c>
      <c r="P22">
        <v>3</v>
      </c>
      <c r="Q22">
        <v>6</v>
      </c>
      <c r="R22">
        <v>1</v>
      </c>
      <c r="S22">
        <v>3</v>
      </c>
      <c r="T22">
        <v>4</v>
      </c>
      <c r="U22">
        <v>2</v>
      </c>
      <c r="V22">
        <v>2</v>
      </c>
      <c r="W22">
        <v>2</v>
      </c>
      <c r="X22">
        <v>2</v>
      </c>
      <c r="Y22">
        <v>6</v>
      </c>
      <c r="Z22">
        <v>1</v>
      </c>
      <c r="AA22">
        <v>6</v>
      </c>
      <c r="AB22">
        <v>2</v>
      </c>
      <c r="AC22" s="16">
        <f t="shared" si="0"/>
        <v>7</v>
      </c>
      <c r="AF22" s="18">
        <f t="shared" si="1"/>
        <v>100</v>
      </c>
      <c r="AG22" s="18">
        <f t="shared" si="2"/>
        <v>53</v>
      </c>
      <c r="AH22" s="18">
        <f t="shared" si="3"/>
        <v>18</v>
      </c>
      <c r="AI22" s="18">
        <f t="shared" si="4"/>
        <v>29</v>
      </c>
      <c r="AK22" s="16">
        <f>VLOOKUP(AF22,'STPQref_T scores correspondance'!$A$3:$F$102,6,1)</f>
        <v>35</v>
      </c>
      <c r="AL22" s="18">
        <f>VLOOKUP(AG22,'STPQref_T scores correspondance'!$C$2:$F$102,4,0)</f>
        <v>33</v>
      </c>
      <c r="AM22" s="16">
        <f>VLOOKUP(AH22,'STPQref_T scores correspondance'!$D$2:$F$102,3,0)</f>
        <v>35</v>
      </c>
      <c r="AN22" s="16">
        <f>VLOOKUP(AI22,'STPQref_T scores correspondance'!$E$2:$F$102,2,0)</f>
        <v>50</v>
      </c>
    </row>
    <row r="23" spans="1:40" ht="16" x14ac:dyDescent="0.2">
      <c r="A23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20"/>
      <c r="S23" s="6"/>
      <c r="T23" s="6"/>
      <c r="U23" s="6"/>
      <c r="V23" s="6"/>
      <c r="W23" s="6"/>
      <c r="X23" s="6"/>
      <c r="Y23" s="6"/>
      <c r="Z23" s="6"/>
      <c r="AA23" s="6"/>
      <c r="AB23" s="6"/>
      <c r="AC23" s="16">
        <f t="shared" si="0"/>
        <v>8</v>
      </c>
      <c r="AF23" s="18">
        <f t="shared" si="1"/>
        <v>8</v>
      </c>
      <c r="AG23" s="18">
        <f t="shared" si="2"/>
        <v>0</v>
      </c>
      <c r="AH23" s="18">
        <f t="shared" si="3"/>
        <v>0</v>
      </c>
      <c r="AI23" s="18">
        <f t="shared" si="4"/>
        <v>8</v>
      </c>
      <c r="AK23" s="16" t="e">
        <f>VLOOKUP(AF23,'STPQref_T scores correspondance'!$A$3:$F$102,6,1)</f>
        <v>#N/A</v>
      </c>
      <c r="AL23" s="18" t="e">
        <f>VLOOKUP(AG23,'STPQref_T scores correspondance'!$C$2:$F$102,4,0)</f>
        <v>#N/A</v>
      </c>
      <c r="AM23" s="16" t="e">
        <f>VLOOKUP(AH23,'STPQref_T scores correspondance'!$D$2:$F$102,3,0)</f>
        <v>#N/A</v>
      </c>
      <c r="AN23" s="16">
        <f>VLOOKUP(AI23,'STPQref_T scores correspondance'!$E$2:$F$102,2,0)</f>
        <v>15</v>
      </c>
    </row>
    <row r="24" spans="1:40" ht="16" x14ac:dyDescent="0.2">
      <c r="A24">
        <v>14</v>
      </c>
      <c r="R24" s="21"/>
      <c r="AC24" s="16">
        <f t="shared" si="0"/>
        <v>8</v>
      </c>
    </row>
    <row r="25" spans="1:40" ht="16" x14ac:dyDescent="0.2">
      <c r="A25">
        <v>15</v>
      </c>
      <c r="R25" s="21"/>
      <c r="AC25" s="16">
        <f t="shared" si="0"/>
        <v>8</v>
      </c>
    </row>
    <row r="26" spans="1:40" ht="16" x14ac:dyDescent="0.2">
      <c r="A26">
        <v>16</v>
      </c>
      <c r="R26" s="21"/>
      <c r="AC26" s="16">
        <f t="shared" si="0"/>
        <v>8</v>
      </c>
    </row>
    <row r="27" spans="1:40" ht="16" x14ac:dyDescent="0.2">
      <c r="A27">
        <v>17</v>
      </c>
      <c r="R27" s="21"/>
      <c r="AC27" s="16">
        <f t="shared" si="0"/>
        <v>8</v>
      </c>
    </row>
    <row r="28" spans="1:40" ht="16" x14ac:dyDescent="0.2">
      <c r="A28">
        <v>18</v>
      </c>
      <c r="R28" s="21"/>
      <c r="AC28" s="16">
        <f t="shared" si="0"/>
        <v>8</v>
      </c>
    </row>
    <row r="29" spans="1:40" ht="16" x14ac:dyDescent="0.2">
      <c r="A29">
        <v>19</v>
      </c>
      <c r="R29" s="21"/>
      <c r="AC29" s="16">
        <f t="shared" si="0"/>
        <v>8</v>
      </c>
    </row>
    <row r="30" spans="1:40" x14ac:dyDescent="0.2">
      <c r="A30">
        <v>20</v>
      </c>
    </row>
  </sheetData>
  <mergeCells count="3">
    <mergeCell ref="B8:AB8"/>
    <mergeCell ref="AF8:AI8"/>
    <mergeCell ref="AK8:A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22-54C5-C648-AD59-4D9892476CDF}">
  <dimension ref="A1:W10"/>
  <sheetViews>
    <sheetView zoomScale="208" zoomScaleNormal="208" workbookViewId="0">
      <selection activeCell="H14" sqref="H14"/>
    </sheetView>
  </sheetViews>
  <sheetFormatPr baseColWidth="10" defaultRowHeight="15" x14ac:dyDescent="0.2"/>
  <cols>
    <col min="1" max="1" width="5.1640625" customWidth="1"/>
    <col min="2" max="3" width="11.83203125" customWidth="1"/>
    <col min="4" max="5" width="5" hidden="1" customWidth="1"/>
    <col min="6" max="23" width="5" customWidth="1"/>
  </cols>
  <sheetData>
    <row r="1" spans="1:23" ht="16" thickBot="1" x14ac:dyDescent="0.25">
      <c r="A1" t="s">
        <v>125</v>
      </c>
      <c r="D1" s="64" t="s">
        <v>122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</row>
    <row r="2" spans="1:23" ht="17" thickTop="1" thickBot="1" x14ac:dyDescent="0.25">
      <c r="C2" s="51" t="s">
        <v>136</v>
      </c>
      <c r="D2" s="60" t="s">
        <v>137</v>
      </c>
      <c r="E2" s="60"/>
      <c r="F2" s="60"/>
      <c r="G2" s="60"/>
      <c r="H2" s="60"/>
      <c r="I2" s="60"/>
      <c r="J2" s="60"/>
      <c r="K2" s="60"/>
      <c r="L2" s="60"/>
      <c r="M2" s="61"/>
      <c r="N2" s="62" t="s">
        <v>99</v>
      </c>
      <c r="O2" s="62"/>
      <c r="P2" s="62"/>
      <c r="Q2" s="62"/>
      <c r="R2" s="62"/>
      <c r="S2" s="62"/>
      <c r="T2" s="62"/>
      <c r="U2" s="62"/>
      <c r="V2" s="62"/>
      <c r="W2" s="63"/>
    </row>
    <row r="3" spans="1:23" hidden="1" x14ac:dyDescent="0.2">
      <c r="B3" t="s">
        <v>104</v>
      </c>
      <c r="D3" s="32">
        <v>30</v>
      </c>
      <c r="E3" s="33">
        <v>50</v>
      </c>
      <c r="F3" s="32">
        <v>30</v>
      </c>
      <c r="G3" s="34">
        <v>30</v>
      </c>
      <c r="H3" s="35">
        <v>50</v>
      </c>
      <c r="I3" s="36">
        <v>50</v>
      </c>
      <c r="J3" s="32">
        <v>30</v>
      </c>
      <c r="K3" s="34">
        <v>30</v>
      </c>
      <c r="L3" s="35">
        <v>50</v>
      </c>
      <c r="M3" s="36">
        <v>50</v>
      </c>
      <c r="N3" s="32">
        <v>30</v>
      </c>
      <c r="O3" s="33">
        <v>50</v>
      </c>
      <c r="P3" s="32">
        <v>30</v>
      </c>
      <c r="Q3" s="34">
        <v>30</v>
      </c>
      <c r="R3" s="35">
        <v>50</v>
      </c>
      <c r="S3" s="36">
        <v>50</v>
      </c>
      <c r="T3" s="32">
        <v>30</v>
      </c>
      <c r="U3" s="34">
        <v>30</v>
      </c>
      <c r="V3" s="35">
        <v>50</v>
      </c>
      <c r="W3" s="36">
        <v>50</v>
      </c>
    </row>
    <row r="4" spans="1:23" x14ac:dyDescent="0.2">
      <c r="B4" t="s">
        <v>123</v>
      </c>
      <c r="C4" s="39"/>
      <c r="D4" s="67" t="s">
        <v>100</v>
      </c>
      <c r="E4" s="68"/>
      <c r="F4" s="69" t="s">
        <v>101</v>
      </c>
      <c r="G4" s="70"/>
      <c r="H4" s="70"/>
      <c r="I4" s="71"/>
      <c r="J4" s="72" t="s">
        <v>102</v>
      </c>
      <c r="K4" s="73"/>
      <c r="L4" s="73"/>
      <c r="M4" s="74"/>
      <c r="N4" s="75" t="s">
        <v>100</v>
      </c>
      <c r="O4" s="68"/>
      <c r="P4" s="75" t="s">
        <v>101</v>
      </c>
      <c r="Q4" s="67"/>
      <c r="R4" s="67"/>
      <c r="S4" s="68"/>
      <c r="T4" s="75" t="s">
        <v>102</v>
      </c>
      <c r="U4" s="67"/>
      <c r="V4" s="67"/>
      <c r="W4" s="68"/>
    </row>
    <row r="5" spans="1:23" hidden="1" x14ac:dyDescent="0.2">
      <c r="B5" t="s">
        <v>103</v>
      </c>
      <c r="D5" s="50">
        <v>0</v>
      </c>
      <c r="E5" s="29">
        <v>0</v>
      </c>
      <c r="F5" s="29" t="s">
        <v>105</v>
      </c>
      <c r="G5" s="31" t="s">
        <v>106</v>
      </c>
      <c r="H5" s="31" t="s">
        <v>105</v>
      </c>
      <c r="I5" s="38" t="s">
        <v>106</v>
      </c>
      <c r="J5" s="37" t="s">
        <v>105</v>
      </c>
      <c r="K5" s="31" t="s">
        <v>106</v>
      </c>
      <c r="L5" s="31" t="s">
        <v>105</v>
      </c>
      <c r="M5" s="38" t="s">
        <v>106</v>
      </c>
      <c r="N5" s="48">
        <v>0</v>
      </c>
      <c r="O5" s="49">
        <v>0</v>
      </c>
      <c r="P5" s="37" t="s">
        <v>105</v>
      </c>
      <c r="Q5" s="31" t="s">
        <v>106</v>
      </c>
      <c r="R5" s="31" t="s">
        <v>105</v>
      </c>
      <c r="S5" s="38" t="s">
        <v>106</v>
      </c>
      <c r="T5" s="37" t="s">
        <v>105</v>
      </c>
      <c r="U5" s="31" t="s">
        <v>106</v>
      </c>
      <c r="V5" s="31" t="s">
        <v>105</v>
      </c>
      <c r="W5" s="38" t="s">
        <v>106</v>
      </c>
    </row>
    <row r="6" spans="1:23" hidden="1" x14ac:dyDescent="0.2">
      <c r="B6" s="40" t="s">
        <v>111</v>
      </c>
      <c r="C6" s="40"/>
      <c r="D6" s="28" t="s">
        <v>112</v>
      </c>
      <c r="E6" s="28" t="s">
        <v>113</v>
      </c>
      <c r="F6" s="30" t="s">
        <v>115</v>
      </c>
      <c r="G6" s="28" t="s">
        <v>114</v>
      </c>
      <c r="H6" s="28" t="s">
        <v>116</v>
      </c>
      <c r="I6" s="28" t="s">
        <v>117</v>
      </c>
      <c r="J6" s="28" t="s">
        <v>118</v>
      </c>
      <c r="K6" s="28" t="s">
        <v>119</v>
      </c>
      <c r="L6" s="28" t="s">
        <v>120</v>
      </c>
      <c r="M6" s="28" t="s">
        <v>121</v>
      </c>
      <c r="N6" s="28" t="s">
        <v>112</v>
      </c>
      <c r="O6" s="28" t="s">
        <v>113</v>
      </c>
      <c r="P6" s="28" t="s">
        <v>115</v>
      </c>
      <c r="Q6" s="28" t="s">
        <v>114</v>
      </c>
      <c r="R6" s="28" t="s">
        <v>116</v>
      </c>
      <c r="S6" s="28" t="s">
        <v>117</v>
      </c>
      <c r="T6" s="28" t="s">
        <v>118</v>
      </c>
      <c r="U6" s="28" t="s">
        <v>119</v>
      </c>
      <c r="V6" s="28" t="s">
        <v>120</v>
      </c>
      <c r="W6" s="28" t="s">
        <v>121</v>
      </c>
    </row>
    <row r="7" spans="1:23" x14ac:dyDescent="0.2">
      <c r="A7" s="58" t="s">
        <v>124</v>
      </c>
      <c r="B7" s="40" t="s">
        <v>107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x14ac:dyDescent="0.2">
      <c r="A8" s="58"/>
      <c r="B8" s="40" t="s">
        <v>108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 x14ac:dyDescent="0.2">
      <c r="A9" s="58"/>
      <c r="B9" s="40" t="s">
        <v>109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 ht="20" customHeight="1" x14ac:dyDescent="0.2">
      <c r="A10" s="59"/>
      <c r="B10" s="40" t="s">
        <v>110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</sheetData>
  <mergeCells count="10">
    <mergeCell ref="A7:A10"/>
    <mergeCell ref="D2:M2"/>
    <mergeCell ref="N2:W2"/>
    <mergeCell ref="D1:W1"/>
    <mergeCell ref="D4:E4"/>
    <mergeCell ref="F4:I4"/>
    <mergeCell ref="J4:M4"/>
    <mergeCell ref="N4:O4"/>
    <mergeCell ref="P4:S4"/>
    <mergeCell ref="T4:W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3B72-662A-724A-AF33-A1ECEE7F9BFE}">
  <dimension ref="A1:K19"/>
  <sheetViews>
    <sheetView tabSelected="1" workbookViewId="0">
      <selection activeCell="H27" sqref="H27"/>
    </sheetView>
  </sheetViews>
  <sheetFormatPr baseColWidth="10" defaultRowHeight="15" x14ac:dyDescent="0.2"/>
  <sheetData>
    <row r="1" spans="1:11" x14ac:dyDescent="0.2">
      <c r="E1" s="76" t="s">
        <v>130</v>
      </c>
      <c r="F1" s="76"/>
      <c r="G1" s="76"/>
      <c r="H1" s="76"/>
    </row>
    <row r="2" spans="1:11" x14ac:dyDescent="0.2">
      <c r="A2" t="s">
        <v>126</v>
      </c>
      <c r="B2" t="s">
        <v>127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J2" t="s">
        <v>138</v>
      </c>
      <c r="K2" t="s">
        <v>139</v>
      </c>
    </row>
    <row r="3" spans="1:11" ht="16" x14ac:dyDescent="0.2">
      <c r="A3">
        <v>1</v>
      </c>
      <c r="B3">
        <v>23</v>
      </c>
      <c r="D3" s="41"/>
      <c r="E3" s="42">
        <v>58</v>
      </c>
      <c r="F3" s="43">
        <v>60</v>
      </c>
      <c r="G3" s="44">
        <v>62</v>
      </c>
      <c r="H3" s="44">
        <v>43</v>
      </c>
      <c r="J3" t="s">
        <v>141</v>
      </c>
      <c r="K3" t="s">
        <v>140</v>
      </c>
    </row>
    <row r="4" spans="1:11" ht="16" x14ac:dyDescent="0.2">
      <c r="A4">
        <v>2</v>
      </c>
      <c r="B4">
        <v>23</v>
      </c>
      <c r="D4" s="41"/>
      <c r="E4" s="45">
        <v>63</v>
      </c>
      <c r="F4" s="46">
        <v>56</v>
      </c>
      <c r="G4" s="47">
        <v>67</v>
      </c>
      <c r="H4" s="47">
        <v>58</v>
      </c>
      <c r="J4" t="s">
        <v>142</v>
      </c>
      <c r="K4" t="s">
        <v>143</v>
      </c>
    </row>
    <row r="5" spans="1:11" ht="16" x14ac:dyDescent="0.2">
      <c r="A5">
        <v>3</v>
      </c>
      <c r="B5">
        <v>24</v>
      </c>
      <c r="D5" s="41"/>
      <c r="E5" s="45">
        <v>44</v>
      </c>
      <c r="F5" s="46">
        <v>38</v>
      </c>
      <c r="G5" s="47">
        <v>49</v>
      </c>
      <c r="H5" s="47">
        <v>53</v>
      </c>
      <c r="J5" t="s">
        <v>144</v>
      </c>
      <c r="K5" t="s">
        <v>145</v>
      </c>
    </row>
    <row r="6" spans="1:11" ht="16" x14ac:dyDescent="0.2">
      <c r="A6">
        <v>4</v>
      </c>
      <c r="B6">
        <v>50</v>
      </c>
      <c r="D6" s="41"/>
      <c r="E6" s="45">
        <v>51</v>
      </c>
      <c r="F6" s="46">
        <v>64</v>
      </c>
      <c r="G6" s="47">
        <v>38</v>
      </c>
      <c r="H6" s="47">
        <v>50</v>
      </c>
    </row>
    <row r="7" spans="1:11" ht="16" x14ac:dyDescent="0.2">
      <c r="A7">
        <v>5</v>
      </c>
      <c r="B7">
        <v>19</v>
      </c>
      <c r="D7" s="41"/>
      <c r="E7" s="45">
        <v>48</v>
      </c>
      <c r="F7" s="46">
        <v>49</v>
      </c>
      <c r="G7" s="47">
        <v>55</v>
      </c>
      <c r="H7" s="47">
        <v>38</v>
      </c>
    </row>
    <row r="8" spans="1:11" ht="16" x14ac:dyDescent="0.2">
      <c r="A8">
        <v>6</v>
      </c>
      <c r="B8">
        <v>53</v>
      </c>
      <c r="D8" s="41"/>
      <c r="E8" s="45">
        <v>54</v>
      </c>
      <c r="F8" s="46">
        <v>50</v>
      </c>
      <c r="G8" s="47">
        <v>57</v>
      </c>
      <c r="H8" s="47">
        <v>51</v>
      </c>
    </row>
    <row r="9" spans="1:11" ht="16" x14ac:dyDescent="0.2">
      <c r="A9">
        <v>7</v>
      </c>
      <c r="B9">
        <v>23</v>
      </c>
      <c r="D9" s="41"/>
      <c r="E9" s="45">
        <v>55</v>
      </c>
      <c r="F9" s="46">
        <v>52</v>
      </c>
      <c r="G9" s="47">
        <v>58</v>
      </c>
      <c r="H9" s="47">
        <v>51</v>
      </c>
    </row>
    <row r="10" spans="1:11" ht="16" x14ac:dyDescent="0.2">
      <c r="A10">
        <v>8</v>
      </c>
      <c r="B10">
        <v>18</v>
      </c>
      <c r="D10" s="41"/>
      <c r="E10" s="45">
        <v>47</v>
      </c>
      <c r="F10" s="46">
        <v>48</v>
      </c>
      <c r="G10" s="47">
        <v>60</v>
      </c>
      <c r="H10" s="47">
        <v>32</v>
      </c>
    </row>
    <row r="11" spans="1:11" ht="16" x14ac:dyDescent="0.2">
      <c r="A11">
        <v>9</v>
      </c>
      <c r="B11">
        <v>23</v>
      </c>
      <c r="D11" s="41"/>
      <c r="E11" s="45">
        <v>51</v>
      </c>
      <c r="F11" s="46">
        <v>50</v>
      </c>
      <c r="G11" s="47">
        <v>53</v>
      </c>
      <c r="H11" s="47">
        <v>48</v>
      </c>
    </row>
    <row r="12" spans="1:11" ht="16" x14ac:dyDescent="0.2">
      <c r="A12">
        <v>10</v>
      </c>
      <c r="B12">
        <v>25</v>
      </c>
      <c r="D12" s="41"/>
      <c r="E12" s="45">
        <v>57</v>
      </c>
      <c r="F12" s="46">
        <v>55</v>
      </c>
      <c r="G12" s="47">
        <v>58</v>
      </c>
      <c r="H12" s="47">
        <v>53</v>
      </c>
    </row>
    <row r="13" spans="1:11" ht="16" x14ac:dyDescent="0.2">
      <c r="A13">
        <v>12</v>
      </c>
      <c r="B13">
        <v>22</v>
      </c>
      <c r="D13" s="41"/>
      <c r="E13" s="45">
        <v>54</v>
      </c>
      <c r="F13" s="46">
        <v>46</v>
      </c>
      <c r="G13" s="47">
        <v>62</v>
      </c>
      <c r="H13" s="47">
        <v>53</v>
      </c>
    </row>
    <row r="14" spans="1:11" ht="16" x14ac:dyDescent="0.2">
      <c r="A14">
        <v>11</v>
      </c>
      <c r="B14" t="s">
        <v>146</v>
      </c>
      <c r="D14" s="41"/>
      <c r="E14" s="45">
        <v>35</v>
      </c>
      <c r="F14" s="46">
        <v>33</v>
      </c>
      <c r="G14" s="47">
        <v>35</v>
      </c>
      <c r="H14" s="47">
        <v>50</v>
      </c>
    </row>
    <row r="18" spans="1:2" x14ac:dyDescent="0.2">
      <c r="A18" t="s">
        <v>128</v>
      </c>
      <c r="B18">
        <f>AVERAGE(B3:B13)</f>
        <v>27.545454545454547</v>
      </c>
    </row>
    <row r="19" spans="1:2" x14ac:dyDescent="0.2">
      <c r="A19" t="s">
        <v>129</v>
      </c>
      <c r="B19">
        <f>STDEVA(B3:B13)</f>
        <v>12.036308706273998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1DE3-AD8A-F04B-AB09-F72FE375B377}">
  <dimension ref="A2:F102"/>
  <sheetViews>
    <sheetView zoomScale="221" workbookViewId="0">
      <selection activeCell="F32" sqref="F32"/>
    </sheetView>
  </sheetViews>
  <sheetFormatPr baseColWidth="10" defaultRowHeight="15" x14ac:dyDescent="0.2"/>
  <cols>
    <col min="2" max="2" width="13.83203125" bestFit="1" customWidth="1"/>
    <col min="3" max="5" width="11.6640625" bestFit="1" customWidth="1"/>
  </cols>
  <sheetData>
    <row r="2" spans="1:6" x14ac:dyDescent="0.2">
      <c r="B2" s="22" t="s">
        <v>30</v>
      </c>
      <c r="C2" s="22" t="s">
        <v>31</v>
      </c>
      <c r="D2" s="22" t="s">
        <v>32</v>
      </c>
      <c r="E2" s="22" t="s">
        <v>33</v>
      </c>
      <c r="F2" s="22" t="s">
        <v>34</v>
      </c>
    </row>
    <row r="3" spans="1:6" x14ac:dyDescent="0.2">
      <c r="A3">
        <v>27</v>
      </c>
      <c r="F3">
        <v>0</v>
      </c>
    </row>
    <row r="4" spans="1:6" x14ac:dyDescent="0.2">
      <c r="A4">
        <v>28</v>
      </c>
      <c r="F4">
        <v>0</v>
      </c>
    </row>
    <row r="5" spans="1:6" x14ac:dyDescent="0.2">
      <c r="A5">
        <v>29</v>
      </c>
      <c r="C5">
        <v>12</v>
      </c>
      <c r="F5">
        <v>0</v>
      </c>
    </row>
    <row r="6" spans="1:6" x14ac:dyDescent="0.2">
      <c r="A6">
        <v>30</v>
      </c>
      <c r="C6">
        <v>13</v>
      </c>
      <c r="F6">
        <v>0</v>
      </c>
    </row>
    <row r="7" spans="1:6" x14ac:dyDescent="0.2">
      <c r="A7">
        <v>31</v>
      </c>
      <c r="C7">
        <v>14</v>
      </c>
      <c r="F7">
        <v>0</v>
      </c>
    </row>
    <row r="8" spans="1:6" x14ac:dyDescent="0.2">
      <c r="A8">
        <v>32</v>
      </c>
      <c r="C8">
        <v>15</v>
      </c>
      <c r="F8">
        <v>0</v>
      </c>
    </row>
    <row r="9" spans="1:6" x14ac:dyDescent="0.2">
      <c r="A9">
        <v>33</v>
      </c>
      <c r="C9">
        <v>16</v>
      </c>
      <c r="F9">
        <v>0</v>
      </c>
    </row>
    <row r="10" spans="1:6" x14ac:dyDescent="0.2">
      <c r="A10">
        <v>34</v>
      </c>
      <c r="C10">
        <v>17</v>
      </c>
      <c r="F10">
        <v>0</v>
      </c>
    </row>
    <row r="11" spans="1:6" x14ac:dyDescent="0.2">
      <c r="A11">
        <v>35</v>
      </c>
      <c r="C11">
        <v>18</v>
      </c>
      <c r="F11">
        <v>0</v>
      </c>
    </row>
    <row r="12" spans="1:6" x14ac:dyDescent="0.2">
      <c r="A12">
        <v>36</v>
      </c>
      <c r="C12">
        <v>19</v>
      </c>
      <c r="F12">
        <v>0</v>
      </c>
    </row>
    <row r="13" spans="1:6" x14ac:dyDescent="0.2">
      <c r="A13">
        <v>37</v>
      </c>
      <c r="C13">
        <v>20</v>
      </c>
      <c r="F13">
        <v>0</v>
      </c>
    </row>
    <row r="14" spans="1:6" x14ac:dyDescent="0.2">
      <c r="A14">
        <v>38</v>
      </c>
      <c r="C14">
        <v>21</v>
      </c>
      <c r="F14">
        <v>0</v>
      </c>
    </row>
    <row r="15" spans="1:6" x14ac:dyDescent="0.2">
      <c r="A15">
        <v>39</v>
      </c>
      <c r="C15">
        <v>22</v>
      </c>
      <c r="F15">
        <v>0</v>
      </c>
    </row>
    <row r="16" spans="1:6" x14ac:dyDescent="0.2">
      <c r="A16">
        <v>40</v>
      </c>
      <c r="B16" s="22" t="s">
        <v>35</v>
      </c>
      <c r="C16">
        <v>23</v>
      </c>
      <c r="F16">
        <v>0</v>
      </c>
    </row>
    <row r="17" spans="1:6" x14ac:dyDescent="0.2">
      <c r="A17">
        <v>41</v>
      </c>
      <c r="B17" s="22" t="s">
        <v>36</v>
      </c>
      <c r="C17">
        <v>24</v>
      </c>
      <c r="F17">
        <v>1</v>
      </c>
    </row>
    <row r="18" spans="1:6" x14ac:dyDescent="0.2">
      <c r="A18">
        <v>43</v>
      </c>
      <c r="B18">
        <v>43</v>
      </c>
      <c r="C18">
        <v>25</v>
      </c>
      <c r="D18" s="23"/>
      <c r="E18" s="23"/>
      <c r="F18">
        <v>2</v>
      </c>
    </row>
    <row r="19" spans="1:6" x14ac:dyDescent="0.2">
      <c r="A19">
        <v>44</v>
      </c>
      <c r="B19" t="s">
        <v>37</v>
      </c>
      <c r="C19">
        <v>26</v>
      </c>
      <c r="E19" s="23"/>
      <c r="F19">
        <v>3</v>
      </c>
    </row>
    <row r="20" spans="1:6" x14ac:dyDescent="0.2">
      <c r="A20">
        <v>46</v>
      </c>
      <c r="B20">
        <v>46</v>
      </c>
      <c r="C20">
        <v>27</v>
      </c>
      <c r="E20" s="23"/>
      <c r="F20">
        <v>4</v>
      </c>
    </row>
    <row r="21" spans="1:6" x14ac:dyDescent="0.2">
      <c r="A21">
        <v>48</v>
      </c>
      <c r="B21" t="s">
        <v>38</v>
      </c>
      <c r="E21" s="23"/>
      <c r="F21">
        <v>5</v>
      </c>
    </row>
    <row r="22" spans="1:6" x14ac:dyDescent="0.2">
      <c r="A22">
        <v>50</v>
      </c>
      <c r="B22">
        <v>50</v>
      </c>
      <c r="C22">
        <v>28</v>
      </c>
      <c r="E22" s="23"/>
      <c r="F22">
        <v>6</v>
      </c>
    </row>
    <row r="23" spans="1:6" x14ac:dyDescent="0.2">
      <c r="A23">
        <v>51</v>
      </c>
      <c r="B23" s="22" t="s">
        <v>39</v>
      </c>
      <c r="C23">
        <v>29</v>
      </c>
      <c r="E23" s="23"/>
      <c r="F23">
        <v>7</v>
      </c>
    </row>
    <row r="24" spans="1:6" x14ac:dyDescent="0.2">
      <c r="A24">
        <v>53</v>
      </c>
      <c r="B24" s="22" t="s">
        <v>40</v>
      </c>
      <c r="C24">
        <v>30</v>
      </c>
      <c r="D24" s="23"/>
      <c r="E24" s="23"/>
      <c r="F24">
        <v>8</v>
      </c>
    </row>
    <row r="25" spans="1:6" x14ac:dyDescent="0.2">
      <c r="A25">
        <v>55</v>
      </c>
      <c r="B25" s="22" t="s">
        <v>41</v>
      </c>
      <c r="C25">
        <v>31</v>
      </c>
      <c r="D25" s="23"/>
      <c r="E25" s="23"/>
      <c r="F25">
        <v>9</v>
      </c>
    </row>
    <row r="26" spans="1:6" x14ac:dyDescent="0.2">
      <c r="A26">
        <v>57</v>
      </c>
      <c r="B26">
        <v>57</v>
      </c>
      <c r="C26">
        <v>32</v>
      </c>
      <c r="D26" s="23"/>
      <c r="E26" s="23"/>
      <c r="F26">
        <v>10</v>
      </c>
    </row>
    <row r="27" spans="1:6" x14ac:dyDescent="0.2">
      <c r="A27">
        <v>58</v>
      </c>
      <c r="B27" t="s">
        <v>42</v>
      </c>
      <c r="C27">
        <v>33</v>
      </c>
      <c r="D27" s="23"/>
      <c r="E27" s="23"/>
      <c r="F27">
        <v>11</v>
      </c>
    </row>
    <row r="28" spans="1:6" x14ac:dyDescent="0.2">
      <c r="A28">
        <v>60</v>
      </c>
      <c r="B28" t="s">
        <v>43</v>
      </c>
      <c r="C28">
        <v>34</v>
      </c>
      <c r="D28" s="23"/>
      <c r="E28" s="23"/>
      <c r="F28">
        <v>12</v>
      </c>
    </row>
    <row r="29" spans="1:6" x14ac:dyDescent="0.2">
      <c r="A29">
        <v>62</v>
      </c>
      <c r="B29" t="s">
        <v>44</v>
      </c>
      <c r="C29">
        <v>35</v>
      </c>
      <c r="D29" s="23"/>
      <c r="E29" s="23"/>
      <c r="F29">
        <v>13</v>
      </c>
    </row>
    <row r="30" spans="1:6" x14ac:dyDescent="0.2">
      <c r="A30">
        <v>64</v>
      </c>
      <c r="B30">
        <v>64</v>
      </c>
      <c r="C30">
        <v>36</v>
      </c>
      <c r="D30" s="23"/>
      <c r="E30" s="23">
        <v>7</v>
      </c>
      <c r="F30">
        <v>14</v>
      </c>
    </row>
    <row r="31" spans="1:6" x14ac:dyDescent="0.2">
      <c r="A31">
        <v>65</v>
      </c>
      <c r="B31" t="s">
        <v>45</v>
      </c>
      <c r="D31" s="23"/>
      <c r="E31">
        <v>8</v>
      </c>
      <c r="F31">
        <v>15</v>
      </c>
    </row>
    <row r="32" spans="1:6" x14ac:dyDescent="0.2">
      <c r="A32">
        <v>67</v>
      </c>
      <c r="B32" t="s">
        <v>46</v>
      </c>
      <c r="C32">
        <v>37</v>
      </c>
      <c r="D32" s="23"/>
      <c r="F32">
        <v>16</v>
      </c>
    </row>
    <row r="33" spans="1:6" x14ac:dyDescent="0.2">
      <c r="A33">
        <v>69</v>
      </c>
      <c r="B33" t="s">
        <v>47</v>
      </c>
      <c r="C33">
        <v>38</v>
      </c>
      <c r="D33" s="23"/>
      <c r="E33">
        <v>9</v>
      </c>
      <c r="F33">
        <v>17</v>
      </c>
    </row>
    <row r="34" spans="1:6" x14ac:dyDescent="0.2">
      <c r="A34">
        <v>71</v>
      </c>
      <c r="B34">
        <v>71</v>
      </c>
      <c r="C34">
        <v>39</v>
      </c>
      <c r="D34" s="23"/>
      <c r="F34">
        <v>18</v>
      </c>
    </row>
    <row r="35" spans="1:6" x14ac:dyDescent="0.2">
      <c r="A35">
        <v>72</v>
      </c>
      <c r="B35" t="s">
        <v>48</v>
      </c>
      <c r="C35">
        <v>40</v>
      </c>
      <c r="D35" s="23"/>
      <c r="E35">
        <v>10</v>
      </c>
      <c r="F35">
        <v>19</v>
      </c>
    </row>
    <row r="36" spans="1:6" x14ac:dyDescent="0.2">
      <c r="A36">
        <v>74</v>
      </c>
      <c r="B36" t="s">
        <v>49</v>
      </c>
      <c r="C36">
        <v>41</v>
      </c>
      <c r="D36" s="23"/>
      <c r="E36">
        <v>11</v>
      </c>
      <c r="F36">
        <v>20</v>
      </c>
    </row>
    <row r="37" spans="1:6" x14ac:dyDescent="0.2">
      <c r="A37">
        <v>76</v>
      </c>
      <c r="B37" t="s">
        <v>50</v>
      </c>
      <c r="C37">
        <v>42</v>
      </c>
      <c r="D37" s="23"/>
      <c r="F37">
        <v>21</v>
      </c>
    </row>
    <row r="38" spans="1:6" x14ac:dyDescent="0.2">
      <c r="A38">
        <v>78</v>
      </c>
      <c r="B38">
        <v>78</v>
      </c>
      <c r="C38">
        <v>43</v>
      </c>
      <c r="D38" s="23"/>
      <c r="E38">
        <v>12</v>
      </c>
      <c r="F38">
        <v>22</v>
      </c>
    </row>
    <row r="39" spans="1:6" x14ac:dyDescent="0.2">
      <c r="A39">
        <v>79</v>
      </c>
      <c r="B39" t="s">
        <v>51</v>
      </c>
      <c r="C39">
        <v>44</v>
      </c>
      <c r="D39">
        <v>8</v>
      </c>
      <c r="F39">
        <v>23</v>
      </c>
    </row>
    <row r="40" spans="1:6" x14ac:dyDescent="0.2">
      <c r="A40">
        <v>81</v>
      </c>
      <c r="B40" t="s">
        <v>52</v>
      </c>
      <c r="D40">
        <v>9</v>
      </c>
      <c r="E40">
        <v>13</v>
      </c>
      <c r="F40">
        <v>24</v>
      </c>
    </row>
    <row r="41" spans="1:6" x14ac:dyDescent="0.2">
      <c r="A41">
        <v>83</v>
      </c>
      <c r="B41">
        <v>83</v>
      </c>
      <c r="C41">
        <v>45</v>
      </c>
      <c r="D41">
        <v>10</v>
      </c>
      <c r="E41">
        <v>14</v>
      </c>
      <c r="F41">
        <v>25</v>
      </c>
    </row>
    <row r="42" spans="1:6" x14ac:dyDescent="0.2">
      <c r="A42">
        <v>84</v>
      </c>
      <c r="B42" t="s">
        <v>53</v>
      </c>
      <c r="C42">
        <v>46</v>
      </c>
      <c r="D42">
        <v>11</v>
      </c>
      <c r="F42">
        <v>26</v>
      </c>
    </row>
    <row r="43" spans="1:6" x14ac:dyDescent="0.2">
      <c r="A43">
        <v>86</v>
      </c>
      <c r="B43" t="s">
        <v>54</v>
      </c>
      <c r="C43">
        <v>47</v>
      </c>
      <c r="E43">
        <v>15</v>
      </c>
      <c r="F43">
        <v>27</v>
      </c>
    </row>
    <row r="44" spans="1:6" x14ac:dyDescent="0.2">
      <c r="A44">
        <v>88</v>
      </c>
      <c r="B44" t="s">
        <v>55</v>
      </c>
      <c r="C44">
        <v>48</v>
      </c>
      <c r="D44">
        <v>12</v>
      </c>
      <c r="F44">
        <v>28</v>
      </c>
    </row>
    <row r="45" spans="1:6" x14ac:dyDescent="0.2">
      <c r="A45">
        <v>90</v>
      </c>
      <c r="B45">
        <v>90</v>
      </c>
      <c r="C45">
        <v>49</v>
      </c>
      <c r="D45">
        <v>13</v>
      </c>
      <c r="E45">
        <v>16</v>
      </c>
      <c r="F45">
        <v>29</v>
      </c>
    </row>
    <row r="46" spans="1:6" x14ac:dyDescent="0.2">
      <c r="A46">
        <v>91</v>
      </c>
      <c r="B46" t="s">
        <v>56</v>
      </c>
      <c r="C46">
        <v>50</v>
      </c>
      <c r="D46">
        <v>14</v>
      </c>
      <c r="E46">
        <v>17</v>
      </c>
      <c r="F46">
        <v>30</v>
      </c>
    </row>
    <row r="47" spans="1:6" x14ac:dyDescent="0.2">
      <c r="A47">
        <v>93</v>
      </c>
      <c r="B47" t="s">
        <v>57</v>
      </c>
      <c r="C47">
        <v>51</v>
      </c>
      <c r="D47">
        <v>15</v>
      </c>
      <c r="F47">
        <v>31</v>
      </c>
    </row>
    <row r="48" spans="1:6" x14ac:dyDescent="0.2">
      <c r="A48">
        <v>95</v>
      </c>
      <c r="B48" t="s">
        <v>58</v>
      </c>
      <c r="C48">
        <v>52</v>
      </c>
      <c r="E48">
        <v>18</v>
      </c>
      <c r="F48">
        <v>32</v>
      </c>
    </row>
    <row r="49" spans="1:6" x14ac:dyDescent="0.2">
      <c r="A49">
        <v>97</v>
      </c>
      <c r="B49">
        <v>97</v>
      </c>
      <c r="C49" s="23">
        <v>53</v>
      </c>
      <c r="D49">
        <v>16</v>
      </c>
      <c r="E49">
        <v>19</v>
      </c>
      <c r="F49">
        <v>33</v>
      </c>
    </row>
    <row r="50" spans="1:6" x14ac:dyDescent="0.2">
      <c r="A50">
        <v>98</v>
      </c>
      <c r="B50" t="s">
        <v>59</v>
      </c>
      <c r="D50">
        <v>17</v>
      </c>
      <c r="F50">
        <v>34</v>
      </c>
    </row>
    <row r="51" spans="1:6" x14ac:dyDescent="0.2">
      <c r="A51">
        <v>100</v>
      </c>
      <c r="B51" t="s">
        <v>60</v>
      </c>
      <c r="C51" s="23">
        <v>54</v>
      </c>
      <c r="D51">
        <v>18</v>
      </c>
      <c r="E51">
        <v>20</v>
      </c>
      <c r="F51">
        <v>35</v>
      </c>
    </row>
    <row r="52" spans="1:6" x14ac:dyDescent="0.2">
      <c r="A52">
        <v>102</v>
      </c>
      <c r="B52" t="s">
        <v>61</v>
      </c>
      <c r="C52" s="23">
        <v>55</v>
      </c>
      <c r="F52">
        <v>36</v>
      </c>
    </row>
    <row r="53" spans="1:6" x14ac:dyDescent="0.2">
      <c r="A53">
        <v>104</v>
      </c>
      <c r="B53">
        <v>104</v>
      </c>
      <c r="C53" s="23">
        <v>56</v>
      </c>
      <c r="D53">
        <v>19</v>
      </c>
      <c r="E53">
        <v>21</v>
      </c>
      <c r="F53">
        <v>37</v>
      </c>
    </row>
    <row r="54" spans="1:6" x14ac:dyDescent="0.2">
      <c r="A54">
        <v>105</v>
      </c>
      <c r="B54" t="s">
        <v>62</v>
      </c>
      <c r="C54" s="23">
        <v>57</v>
      </c>
      <c r="D54">
        <v>20</v>
      </c>
      <c r="E54">
        <v>22</v>
      </c>
      <c r="F54">
        <v>38</v>
      </c>
    </row>
    <row r="55" spans="1:6" x14ac:dyDescent="0.2">
      <c r="A55">
        <v>107</v>
      </c>
      <c r="B55" t="s">
        <v>63</v>
      </c>
      <c r="C55" s="23">
        <v>58</v>
      </c>
      <c r="D55">
        <v>21</v>
      </c>
      <c r="F55">
        <v>39</v>
      </c>
    </row>
    <row r="56" spans="1:6" x14ac:dyDescent="0.2">
      <c r="A56">
        <v>109</v>
      </c>
      <c r="B56" t="s">
        <v>64</v>
      </c>
      <c r="C56" s="23">
        <v>59</v>
      </c>
      <c r="D56">
        <v>22</v>
      </c>
      <c r="E56">
        <v>23</v>
      </c>
      <c r="F56">
        <v>40</v>
      </c>
    </row>
    <row r="57" spans="1:6" x14ac:dyDescent="0.2">
      <c r="A57">
        <v>111</v>
      </c>
      <c r="B57">
        <v>111</v>
      </c>
      <c r="C57" s="23">
        <v>60</v>
      </c>
      <c r="F57">
        <v>41</v>
      </c>
    </row>
    <row r="58" spans="1:6" x14ac:dyDescent="0.2">
      <c r="A58">
        <v>112</v>
      </c>
      <c r="B58" t="s">
        <v>65</v>
      </c>
      <c r="C58" s="23">
        <v>61</v>
      </c>
      <c r="D58">
        <v>23</v>
      </c>
      <c r="E58">
        <v>24</v>
      </c>
      <c r="F58">
        <v>42</v>
      </c>
    </row>
    <row r="59" spans="1:6" x14ac:dyDescent="0.2">
      <c r="A59">
        <v>114</v>
      </c>
      <c r="B59" t="s">
        <v>66</v>
      </c>
      <c r="D59">
        <v>24</v>
      </c>
      <c r="E59">
        <v>25</v>
      </c>
      <c r="F59">
        <v>43</v>
      </c>
    </row>
    <row r="60" spans="1:6" x14ac:dyDescent="0.2">
      <c r="A60">
        <v>116</v>
      </c>
      <c r="B60" t="s">
        <v>67</v>
      </c>
      <c r="C60" s="23">
        <v>62</v>
      </c>
      <c r="D60">
        <v>25</v>
      </c>
      <c r="F60">
        <v>44</v>
      </c>
    </row>
    <row r="61" spans="1:6" x14ac:dyDescent="0.2">
      <c r="A61">
        <v>118</v>
      </c>
      <c r="B61">
        <v>118</v>
      </c>
      <c r="C61" s="23">
        <v>63</v>
      </c>
      <c r="D61">
        <v>26</v>
      </c>
      <c r="E61">
        <v>26</v>
      </c>
      <c r="F61">
        <v>45</v>
      </c>
    </row>
    <row r="62" spans="1:6" x14ac:dyDescent="0.2">
      <c r="A62">
        <v>119</v>
      </c>
      <c r="B62" t="s">
        <v>68</v>
      </c>
      <c r="C62" s="23">
        <v>64</v>
      </c>
      <c r="E62">
        <v>27</v>
      </c>
      <c r="F62">
        <v>46</v>
      </c>
    </row>
    <row r="63" spans="1:6" x14ac:dyDescent="0.2">
      <c r="A63">
        <v>121</v>
      </c>
      <c r="B63" s="22" t="s">
        <v>69</v>
      </c>
      <c r="C63" s="23">
        <v>65</v>
      </c>
      <c r="D63">
        <v>27</v>
      </c>
      <c r="F63">
        <v>47</v>
      </c>
    </row>
    <row r="64" spans="1:6" x14ac:dyDescent="0.2">
      <c r="A64">
        <v>123</v>
      </c>
      <c r="B64" s="22" t="s">
        <v>70</v>
      </c>
      <c r="C64" s="23">
        <v>66</v>
      </c>
      <c r="D64">
        <v>28</v>
      </c>
      <c r="E64">
        <v>28</v>
      </c>
      <c r="F64">
        <v>48</v>
      </c>
    </row>
    <row r="65" spans="1:6" x14ac:dyDescent="0.2">
      <c r="A65">
        <v>125</v>
      </c>
      <c r="B65">
        <v>125</v>
      </c>
      <c r="C65" s="23">
        <v>67</v>
      </c>
      <c r="D65">
        <v>29</v>
      </c>
      <c r="F65">
        <v>49</v>
      </c>
    </row>
    <row r="66" spans="1:6" x14ac:dyDescent="0.2">
      <c r="A66">
        <v>126</v>
      </c>
      <c r="B66" t="s">
        <v>71</v>
      </c>
      <c r="C66" s="23">
        <v>68</v>
      </c>
      <c r="D66">
        <v>30</v>
      </c>
      <c r="E66">
        <v>29</v>
      </c>
      <c r="F66">
        <v>50</v>
      </c>
    </row>
    <row r="67" spans="1:6" x14ac:dyDescent="0.2">
      <c r="A67">
        <v>128</v>
      </c>
      <c r="B67" t="s">
        <v>72</v>
      </c>
      <c r="C67" s="23">
        <v>69</v>
      </c>
      <c r="E67">
        <v>30</v>
      </c>
      <c r="F67">
        <v>51</v>
      </c>
    </row>
    <row r="68" spans="1:6" x14ac:dyDescent="0.2">
      <c r="A68">
        <v>130</v>
      </c>
      <c r="B68" t="s">
        <v>73</v>
      </c>
      <c r="C68" s="23">
        <v>70</v>
      </c>
      <c r="D68">
        <v>31</v>
      </c>
      <c r="F68">
        <v>52</v>
      </c>
    </row>
    <row r="69" spans="1:6" x14ac:dyDescent="0.2">
      <c r="A69">
        <v>132</v>
      </c>
      <c r="B69">
        <v>132</v>
      </c>
      <c r="D69">
        <v>32</v>
      </c>
      <c r="E69">
        <v>31</v>
      </c>
      <c r="F69">
        <v>53</v>
      </c>
    </row>
    <row r="70" spans="1:6" x14ac:dyDescent="0.2">
      <c r="A70">
        <v>133</v>
      </c>
      <c r="B70" t="s">
        <v>74</v>
      </c>
      <c r="C70" s="23">
        <v>71</v>
      </c>
      <c r="D70">
        <v>33</v>
      </c>
      <c r="F70">
        <v>54</v>
      </c>
    </row>
    <row r="71" spans="1:6" x14ac:dyDescent="0.2">
      <c r="A71">
        <v>135</v>
      </c>
      <c r="B71" t="s">
        <v>75</v>
      </c>
      <c r="C71" s="23">
        <v>72</v>
      </c>
      <c r="D71">
        <v>34</v>
      </c>
      <c r="E71">
        <v>32</v>
      </c>
      <c r="F71">
        <v>55</v>
      </c>
    </row>
    <row r="72" spans="1:6" x14ac:dyDescent="0.2">
      <c r="A72">
        <v>137</v>
      </c>
      <c r="B72" t="s">
        <v>76</v>
      </c>
      <c r="C72" s="23">
        <v>73</v>
      </c>
      <c r="E72">
        <v>33</v>
      </c>
      <c r="F72">
        <v>56</v>
      </c>
    </row>
    <row r="73" spans="1:6" x14ac:dyDescent="0.2">
      <c r="A73">
        <v>139</v>
      </c>
      <c r="B73">
        <v>139</v>
      </c>
      <c r="C73" s="23">
        <v>74</v>
      </c>
      <c r="D73">
        <v>35</v>
      </c>
      <c r="F73">
        <v>57</v>
      </c>
    </row>
    <row r="74" spans="1:6" x14ac:dyDescent="0.2">
      <c r="A74">
        <v>140</v>
      </c>
      <c r="B74" t="s">
        <v>77</v>
      </c>
      <c r="C74" s="23">
        <v>75</v>
      </c>
      <c r="D74">
        <v>36</v>
      </c>
      <c r="E74">
        <v>34</v>
      </c>
      <c r="F74">
        <v>58</v>
      </c>
    </row>
    <row r="75" spans="1:6" x14ac:dyDescent="0.2">
      <c r="A75">
        <v>142</v>
      </c>
      <c r="B75" t="s">
        <v>78</v>
      </c>
      <c r="C75" s="23">
        <v>76</v>
      </c>
      <c r="D75">
        <v>37</v>
      </c>
      <c r="F75">
        <v>59</v>
      </c>
    </row>
    <row r="76" spans="1:6" x14ac:dyDescent="0.2">
      <c r="A76">
        <v>144</v>
      </c>
      <c r="B76" t="s">
        <v>79</v>
      </c>
      <c r="C76" s="23">
        <v>77</v>
      </c>
      <c r="D76">
        <v>38</v>
      </c>
      <c r="E76">
        <v>35</v>
      </c>
      <c r="F76">
        <v>60</v>
      </c>
    </row>
    <row r="77" spans="1:6" x14ac:dyDescent="0.2">
      <c r="A77">
        <v>146</v>
      </c>
      <c r="B77">
        <v>146</v>
      </c>
      <c r="C77" s="23">
        <v>78</v>
      </c>
      <c r="E77">
        <v>36</v>
      </c>
      <c r="F77">
        <v>61</v>
      </c>
    </row>
    <row r="78" spans="1:6" x14ac:dyDescent="0.2">
      <c r="A78">
        <v>147</v>
      </c>
      <c r="B78" t="s">
        <v>80</v>
      </c>
      <c r="D78">
        <v>39</v>
      </c>
      <c r="F78">
        <v>62</v>
      </c>
    </row>
    <row r="79" spans="1:6" x14ac:dyDescent="0.2">
      <c r="A79">
        <v>149</v>
      </c>
      <c r="B79" t="s">
        <v>81</v>
      </c>
      <c r="C79" s="23">
        <v>79</v>
      </c>
      <c r="D79">
        <v>40</v>
      </c>
      <c r="E79">
        <v>37</v>
      </c>
      <c r="F79">
        <v>63</v>
      </c>
    </row>
    <row r="80" spans="1:6" x14ac:dyDescent="0.2">
      <c r="A80">
        <v>151</v>
      </c>
      <c r="B80" t="s">
        <v>82</v>
      </c>
      <c r="C80" s="23">
        <v>80</v>
      </c>
      <c r="D80">
        <v>41</v>
      </c>
      <c r="E80">
        <v>38</v>
      </c>
      <c r="F80">
        <v>64</v>
      </c>
    </row>
    <row r="81" spans="1:6" x14ac:dyDescent="0.2">
      <c r="A81">
        <v>153</v>
      </c>
      <c r="B81">
        <v>153</v>
      </c>
      <c r="C81" s="23">
        <v>81</v>
      </c>
      <c r="D81">
        <v>42</v>
      </c>
      <c r="F81">
        <v>65</v>
      </c>
    </row>
    <row r="82" spans="1:6" x14ac:dyDescent="0.2">
      <c r="A82">
        <v>154</v>
      </c>
      <c r="B82" t="s">
        <v>83</v>
      </c>
      <c r="C82" s="23">
        <v>82</v>
      </c>
      <c r="E82">
        <v>39</v>
      </c>
      <c r="F82">
        <v>66</v>
      </c>
    </row>
    <row r="83" spans="1:6" x14ac:dyDescent="0.2">
      <c r="A83">
        <v>156</v>
      </c>
      <c r="B83" t="s">
        <v>84</v>
      </c>
      <c r="C83" s="23">
        <v>83</v>
      </c>
      <c r="D83">
        <v>43</v>
      </c>
      <c r="F83">
        <v>67</v>
      </c>
    </row>
    <row r="84" spans="1:6" x14ac:dyDescent="0.2">
      <c r="A84">
        <v>158</v>
      </c>
      <c r="B84">
        <v>158</v>
      </c>
      <c r="C84" s="23">
        <v>84</v>
      </c>
      <c r="D84">
        <v>44</v>
      </c>
      <c r="E84">
        <v>40</v>
      </c>
      <c r="F84">
        <v>68</v>
      </c>
    </row>
    <row r="85" spans="1:6" x14ac:dyDescent="0.2">
      <c r="A85">
        <v>159</v>
      </c>
      <c r="B85" s="22" t="s">
        <v>85</v>
      </c>
      <c r="D85">
        <v>45</v>
      </c>
      <c r="E85">
        <v>41</v>
      </c>
      <c r="F85">
        <v>69</v>
      </c>
    </row>
    <row r="86" spans="1:6" x14ac:dyDescent="0.2">
      <c r="A86">
        <v>161</v>
      </c>
      <c r="B86" s="22" t="s">
        <v>86</v>
      </c>
      <c r="D86">
        <v>46</v>
      </c>
      <c r="F86">
        <v>70</v>
      </c>
    </row>
    <row r="87" spans="1:6" x14ac:dyDescent="0.2">
      <c r="A87">
        <v>163</v>
      </c>
      <c r="B87" s="22" t="s">
        <v>87</v>
      </c>
      <c r="E87">
        <v>42</v>
      </c>
      <c r="F87">
        <v>71</v>
      </c>
    </row>
    <row r="88" spans="1:6" x14ac:dyDescent="0.2">
      <c r="A88">
        <v>165</v>
      </c>
      <c r="B88">
        <v>165</v>
      </c>
      <c r="D88">
        <v>47</v>
      </c>
      <c r="F88">
        <v>72</v>
      </c>
    </row>
    <row r="89" spans="1:6" x14ac:dyDescent="0.2">
      <c r="A89">
        <v>166</v>
      </c>
      <c r="B89" t="s">
        <v>88</v>
      </c>
      <c r="D89">
        <v>48</v>
      </c>
      <c r="E89">
        <v>43</v>
      </c>
      <c r="F89">
        <v>73</v>
      </c>
    </row>
    <row r="90" spans="1:6" x14ac:dyDescent="0.2">
      <c r="A90">
        <v>168</v>
      </c>
      <c r="B90" s="22" t="s">
        <v>89</v>
      </c>
      <c r="D90">
        <v>49</v>
      </c>
      <c r="E90">
        <v>44</v>
      </c>
      <c r="F90">
        <v>74</v>
      </c>
    </row>
    <row r="91" spans="1:6" x14ac:dyDescent="0.2">
      <c r="A91">
        <v>170</v>
      </c>
      <c r="B91" s="22" t="s">
        <v>90</v>
      </c>
      <c r="D91">
        <v>50</v>
      </c>
      <c r="F91">
        <v>75</v>
      </c>
    </row>
    <row r="92" spans="1:6" x14ac:dyDescent="0.2">
      <c r="A92">
        <v>172</v>
      </c>
      <c r="B92">
        <v>172</v>
      </c>
      <c r="E92">
        <v>45</v>
      </c>
      <c r="F92">
        <v>76</v>
      </c>
    </row>
    <row r="93" spans="1:6" x14ac:dyDescent="0.2">
      <c r="A93">
        <v>173</v>
      </c>
      <c r="B93" t="s">
        <v>91</v>
      </c>
      <c r="D93">
        <v>51</v>
      </c>
      <c r="E93">
        <v>46</v>
      </c>
      <c r="F93">
        <v>77</v>
      </c>
    </row>
    <row r="94" spans="1:6" x14ac:dyDescent="0.2">
      <c r="A94">
        <v>175</v>
      </c>
      <c r="B94" t="s">
        <v>92</v>
      </c>
      <c r="D94">
        <v>52</v>
      </c>
      <c r="F94">
        <v>78</v>
      </c>
    </row>
    <row r="95" spans="1:6" x14ac:dyDescent="0.2">
      <c r="A95">
        <v>177</v>
      </c>
      <c r="B95" t="s">
        <v>93</v>
      </c>
      <c r="D95">
        <v>53</v>
      </c>
      <c r="E95">
        <v>47</v>
      </c>
      <c r="F95">
        <v>79</v>
      </c>
    </row>
    <row r="96" spans="1:6" x14ac:dyDescent="0.2">
      <c r="A96">
        <v>179</v>
      </c>
      <c r="B96">
        <v>179</v>
      </c>
      <c r="D96">
        <v>54</v>
      </c>
      <c r="F96">
        <v>80</v>
      </c>
    </row>
    <row r="97" spans="1:6" x14ac:dyDescent="0.2">
      <c r="A97">
        <v>180</v>
      </c>
      <c r="B97" t="s">
        <v>94</v>
      </c>
      <c r="E97">
        <v>48</v>
      </c>
      <c r="F97">
        <v>81</v>
      </c>
    </row>
    <row r="98" spans="1:6" x14ac:dyDescent="0.2">
      <c r="A98">
        <v>182</v>
      </c>
      <c r="B98" t="s">
        <v>95</v>
      </c>
      <c r="D98">
        <v>55</v>
      </c>
      <c r="E98">
        <v>49</v>
      </c>
      <c r="F98">
        <v>82</v>
      </c>
    </row>
    <row r="99" spans="1:6" x14ac:dyDescent="0.2">
      <c r="A99">
        <v>184</v>
      </c>
      <c r="B99" t="s">
        <v>96</v>
      </c>
      <c r="D99">
        <v>56</v>
      </c>
      <c r="E99" s="23"/>
      <c r="F99">
        <v>83</v>
      </c>
    </row>
    <row r="100" spans="1:6" x14ac:dyDescent="0.2">
      <c r="A100">
        <v>186</v>
      </c>
      <c r="B100">
        <v>186</v>
      </c>
      <c r="E100" s="23"/>
      <c r="F100">
        <v>84</v>
      </c>
    </row>
    <row r="101" spans="1:6" x14ac:dyDescent="0.2">
      <c r="A101">
        <v>187</v>
      </c>
      <c r="B101" t="s">
        <v>97</v>
      </c>
      <c r="E101" s="23"/>
      <c r="F101">
        <v>85</v>
      </c>
    </row>
    <row r="102" spans="1:6" x14ac:dyDescent="0.2">
      <c r="A102">
        <v>189</v>
      </c>
      <c r="B102">
        <v>189</v>
      </c>
      <c r="E102" s="23"/>
      <c r="F102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PRQF</vt:lpstr>
      <vt:lpstr>STPQ</vt:lpstr>
      <vt:lpstr>factorial</vt:lpstr>
      <vt:lpstr>participant</vt:lpstr>
      <vt:lpstr>STPQref_T scores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Huang</dc:creator>
  <cp:lastModifiedBy>Wenjie Huang</cp:lastModifiedBy>
  <dcterms:created xsi:type="dcterms:W3CDTF">2024-04-23T10:15:16Z</dcterms:created>
  <dcterms:modified xsi:type="dcterms:W3CDTF">2024-06-13T11:33:26Z</dcterms:modified>
</cp:coreProperties>
</file>