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315" windowHeight="9780"/>
  </bookViews>
  <sheets>
    <sheet name="Société couleur nature" sheetId="4" r:id="rId1"/>
    <sheet name="Société Fleurans" sheetId="1" r:id="rId2"/>
    <sheet name="Feuil2" sheetId="2" r:id="rId3"/>
    <sheet name="Feuil3" sheetId="3" r:id="rId4"/>
  </sheets>
  <calcPr calcId="144525"/>
</workbook>
</file>

<file path=xl/calcChain.xml><?xml version="1.0" encoding="utf-8"?>
<calcChain xmlns="http://schemas.openxmlformats.org/spreadsheetml/2006/main">
  <c r="E49" i="4" l="1"/>
  <c r="D49" i="4"/>
  <c r="D52" i="4" s="1"/>
  <c r="E52" i="4"/>
  <c r="C52" i="4"/>
  <c r="C51" i="4"/>
  <c r="D51" i="4"/>
  <c r="E51" i="4"/>
  <c r="C50" i="4"/>
  <c r="D50" i="4"/>
  <c r="E50" i="4"/>
  <c r="C49" i="4"/>
  <c r="E46" i="4"/>
  <c r="D46" i="4"/>
  <c r="C46" i="4"/>
  <c r="E45" i="4"/>
  <c r="E38" i="4"/>
  <c r="E37" i="4"/>
  <c r="D37" i="4"/>
  <c r="E29" i="4"/>
  <c r="E28" i="4"/>
  <c r="D28" i="4"/>
  <c r="D27" i="4"/>
  <c r="C27" i="4"/>
  <c r="C36" i="4"/>
  <c r="D35" i="4"/>
  <c r="C35" i="4"/>
  <c r="C32" i="4"/>
  <c r="D20" i="4"/>
  <c r="D6" i="4"/>
  <c r="E6" i="4"/>
  <c r="C11" i="4"/>
  <c r="D21" i="4"/>
  <c r="E11" i="4"/>
  <c r="C20" i="4"/>
  <c r="E20" i="4"/>
  <c r="C21" i="4"/>
  <c r="E21" i="4"/>
  <c r="E32" i="4" l="1"/>
  <c r="D32" i="4"/>
  <c r="E22" i="4"/>
  <c r="D11" i="4"/>
  <c r="D22" i="4"/>
  <c r="E23" i="4" s="1"/>
  <c r="C22" i="4"/>
  <c r="D23" i="4" s="1"/>
  <c r="E43" i="1"/>
  <c r="E40" i="1"/>
  <c r="D43" i="1"/>
  <c r="D40" i="1"/>
  <c r="C43" i="1"/>
  <c r="C40" i="1"/>
  <c r="C42" i="1"/>
  <c r="D42" i="1"/>
  <c r="E42" i="1"/>
  <c r="C41" i="1"/>
  <c r="D41" i="1"/>
  <c r="E41" i="1"/>
  <c r="D37" i="1"/>
  <c r="E37" i="1"/>
  <c r="C37" i="1"/>
  <c r="C34" i="1"/>
  <c r="D34" i="1"/>
  <c r="E34" i="1"/>
  <c r="C32" i="1"/>
  <c r="D32" i="1"/>
  <c r="E32" i="1"/>
  <c r="E17" i="1"/>
  <c r="D17" i="1"/>
  <c r="E30" i="1"/>
  <c r="E29" i="1"/>
  <c r="D29" i="1"/>
  <c r="D28" i="1"/>
  <c r="C28" i="1"/>
  <c r="D24" i="1"/>
  <c r="E24" i="1"/>
  <c r="C24" i="1"/>
  <c r="E23" i="1"/>
  <c r="E22" i="1"/>
  <c r="D22" i="1"/>
  <c r="D10" i="1" l="1"/>
  <c r="D15" i="1" s="1"/>
  <c r="E10" i="1"/>
  <c r="E15" i="1" s="1"/>
  <c r="C10" i="1"/>
  <c r="C15" i="1" s="1"/>
  <c r="D5" i="1"/>
  <c r="D14" i="1" s="1"/>
  <c r="E5" i="1"/>
  <c r="E14" i="1" s="1"/>
  <c r="E16" i="1" s="1"/>
  <c r="C5" i="1"/>
  <c r="D16" i="1" l="1"/>
  <c r="E6" i="1"/>
  <c r="E11" i="1"/>
  <c r="C6" i="1"/>
  <c r="C14" i="1"/>
  <c r="C16" i="1" s="1"/>
  <c r="D6" i="1"/>
  <c r="C11" i="1"/>
  <c r="D11" i="1"/>
</calcChain>
</file>

<file path=xl/sharedStrings.xml><?xml version="1.0" encoding="utf-8"?>
<sst xmlns="http://schemas.openxmlformats.org/spreadsheetml/2006/main" count="118" uniqueCount="45">
  <si>
    <t>Budget des ventes</t>
  </si>
  <si>
    <t>Montant HT</t>
  </si>
  <si>
    <t>TVA à 5,5 %</t>
  </si>
  <si>
    <t>Total TTC</t>
  </si>
  <si>
    <t>Janvier</t>
  </si>
  <si>
    <t>Février</t>
  </si>
  <si>
    <t>Mars</t>
  </si>
  <si>
    <t>Budget des achats</t>
  </si>
  <si>
    <t>Achats de matières HT</t>
  </si>
  <si>
    <t>TVA 5,5 %</t>
  </si>
  <si>
    <t xml:space="preserve">Budget de TVA </t>
  </si>
  <si>
    <t>TVA collectée</t>
  </si>
  <si>
    <t>TVA déductible</t>
  </si>
  <si>
    <t>TVA à décaisser ou crédit de TVA à reporter</t>
  </si>
  <si>
    <t>Budget des encaissements</t>
  </si>
  <si>
    <t>Clients</t>
  </si>
  <si>
    <t>Ventes de janvier</t>
  </si>
  <si>
    <t>Ventes de février</t>
  </si>
  <si>
    <t>Ventes de mars</t>
  </si>
  <si>
    <t>Total encaissements</t>
  </si>
  <si>
    <t>Budget des décaissements</t>
  </si>
  <si>
    <t>Fournisseurs</t>
  </si>
  <si>
    <t>Achats de janvier</t>
  </si>
  <si>
    <t>Achats de février</t>
  </si>
  <si>
    <t>Achats de mars</t>
  </si>
  <si>
    <t>Autres charges</t>
  </si>
  <si>
    <t>TVA à décaisser</t>
  </si>
  <si>
    <t>Salaires nets</t>
  </si>
  <si>
    <t>Charges sociales</t>
  </si>
  <si>
    <t>Impôts / les stés (acompte)</t>
  </si>
  <si>
    <t>Acompte sur immobilisations</t>
  </si>
  <si>
    <t>Total décaissements</t>
  </si>
  <si>
    <t>Budget de trésorerie</t>
  </si>
  <si>
    <t xml:space="preserve">Février </t>
  </si>
  <si>
    <t>Trésorerie initiale</t>
  </si>
  <si>
    <t>Encaissements</t>
  </si>
  <si>
    <t>Décaissements</t>
  </si>
  <si>
    <t>Trésorerie fin de mois</t>
  </si>
  <si>
    <t>Une partie des ventes de janvier est encaissé en janvier le reste en fevrier</t>
  </si>
  <si>
    <t>Budget des investissements</t>
  </si>
  <si>
    <t>acquisition HT du mois</t>
  </si>
  <si>
    <t>TVA 19,6%</t>
  </si>
  <si>
    <t>cession immo</t>
  </si>
  <si>
    <t>emprunt</t>
  </si>
  <si>
    <t>Fournisseurs immo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</si>
</sst>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4" fontId="0" fillId="0" borderId="1" xfId="0" applyNumberFormat="1" applyBorder="1"/>
    <xf numFmtId="4" fontId="0" fillId="0" borderId="3" xfId="0" applyNumberFormat="1" applyBorder="1"/>
    <xf numFmtId="4" fontId="0" fillId="0" borderId="4" xfId="0" applyNumberFormat="1" applyBorder="1"/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4" fontId="0" fillId="0" borderId="11" xfId="0" applyNumberFormat="1" applyBorder="1"/>
    <xf numFmtId="4" fontId="0" fillId="0" borderId="12" xfId="0" applyNumberFormat="1" applyBorder="1"/>
    <xf numFmtId="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1" fillId="0" borderId="8" xfId="0" applyFont="1" applyBorder="1"/>
    <xf numFmtId="0" fontId="1" fillId="0" borderId="2" xfId="0" applyFont="1" applyBorder="1"/>
    <xf numFmtId="4" fontId="0" fillId="0" borderId="0" xfId="0" applyNumberFormat="1"/>
    <xf numFmtId="0" fontId="0" fillId="0" borderId="0" xfId="0" applyBorder="1"/>
    <xf numFmtId="4" fontId="0" fillId="0" borderId="0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4" fontId="0" fillId="0" borderId="26" xfId="0" applyNumberFormat="1" applyBorder="1"/>
    <xf numFmtId="4" fontId="0" fillId="0" borderId="27" xfId="0" applyNumberFormat="1" applyBorder="1"/>
    <xf numFmtId="4" fontId="2" fillId="2" borderId="27" xfId="1" applyNumberFormat="1" applyBorder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2"/>
  <sheetViews>
    <sheetView tabSelected="1" workbookViewId="0">
      <selection activeCell="G27" sqref="G27"/>
    </sheetView>
  </sheetViews>
  <sheetFormatPr baseColWidth="10" defaultRowHeight="15" x14ac:dyDescent="0.25"/>
  <cols>
    <col min="2" max="2" width="39.7109375" bestFit="1" customWidth="1"/>
  </cols>
  <sheetData>
    <row r="2" spans="2:5" ht="15.75" thickBot="1" x14ac:dyDescent="0.3"/>
    <row r="3" spans="2:5" ht="15.75" thickBot="1" x14ac:dyDescent="0.3">
      <c r="B3" s="18" t="s">
        <v>0</v>
      </c>
      <c r="C3" s="13" t="s">
        <v>4</v>
      </c>
      <c r="D3" s="13" t="s">
        <v>5</v>
      </c>
      <c r="E3" s="14" t="s">
        <v>6</v>
      </c>
    </row>
    <row r="4" spans="2:5" x14ac:dyDescent="0.25">
      <c r="B4" s="10" t="s">
        <v>1</v>
      </c>
      <c r="C4" s="7">
        <v>5000</v>
      </c>
      <c r="D4" s="7">
        <v>5000</v>
      </c>
      <c r="E4" s="6">
        <v>8000</v>
      </c>
    </row>
    <row r="5" spans="2:5" x14ac:dyDescent="0.25">
      <c r="B5" s="11" t="s">
        <v>2</v>
      </c>
      <c r="C5" s="8">
        <v>980</v>
      </c>
      <c r="D5" s="1">
        <v>980</v>
      </c>
      <c r="E5" s="2">
        <v>1568</v>
      </c>
    </row>
    <row r="6" spans="2:5" ht="15.75" thickBot="1" x14ac:dyDescent="0.3">
      <c r="B6" s="12" t="s">
        <v>3</v>
      </c>
      <c r="C6" s="9">
        <v>5980</v>
      </c>
      <c r="D6" s="3">
        <f t="shared" ref="D6:E6" si="0">D4+D5</f>
        <v>5980</v>
      </c>
      <c r="E6" s="4">
        <f t="shared" si="0"/>
        <v>9568</v>
      </c>
    </row>
    <row r="7" spans="2:5" ht="15.75" thickBot="1" x14ac:dyDescent="0.3"/>
    <row r="8" spans="2:5" ht="15.75" thickBot="1" x14ac:dyDescent="0.3">
      <c r="B8" s="19" t="s">
        <v>7</v>
      </c>
      <c r="C8" s="15" t="s">
        <v>4</v>
      </c>
      <c r="D8" s="13" t="s">
        <v>5</v>
      </c>
      <c r="E8" s="14" t="s">
        <v>6</v>
      </c>
    </row>
    <row r="9" spans="2:5" x14ac:dyDescent="0.25">
      <c r="B9" s="17" t="s">
        <v>8</v>
      </c>
      <c r="C9" s="7">
        <v>1500</v>
      </c>
      <c r="D9" s="5">
        <v>1500</v>
      </c>
      <c r="E9" s="6">
        <v>2000</v>
      </c>
    </row>
    <row r="10" spans="2:5" x14ac:dyDescent="0.25">
      <c r="B10" s="11" t="s">
        <v>9</v>
      </c>
      <c r="C10" s="8">
        <v>294</v>
      </c>
      <c r="D10" s="8">
        <v>294</v>
      </c>
      <c r="E10" s="8">
        <v>392</v>
      </c>
    </row>
    <row r="11" spans="2:5" ht="15.75" thickBot="1" x14ac:dyDescent="0.3">
      <c r="B11" s="12" t="s">
        <v>3</v>
      </c>
      <c r="C11" s="9">
        <f>C9+C10</f>
        <v>1794</v>
      </c>
      <c r="D11" s="3">
        <f t="shared" ref="D11:E11" si="1">D9+D10</f>
        <v>1794</v>
      </c>
      <c r="E11" s="4">
        <f t="shared" si="1"/>
        <v>2392</v>
      </c>
    </row>
    <row r="12" spans="2:5" ht="15.75" thickBot="1" x14ac:dyDescent="0.3">
      <c r="B12" s="21"/>
      <c r="C12" s="22"/>
      <c r="D12" s="22"/>
      <c r="E12" s="22"/>
    </row>
    <row r="13" spans="2:5" ht="15.75" thickBot="1" x14ac:dyDescent="0.3">
      <c r="B13" s="19" t="s">
        <v>39</v>
      </c>
      <c r="C13" s="15" t="s">
        <v>4</v>
      </c>
      <c r="D13" s="13" t="s">
        <v>5</v>
      </c>
      <c r="E13" s="14" t="s">
        <v>6</v>
      </c>
    </row>
    <row r="14" spans="2:5" x14ac:dyDescent="0.25">
      <c r="B14" s="17" t="s">
        <v>40</v>
      </c>
      <c r="C14" s="7"/>
      <c r="D14" s="5"/>
      <c r="E14" s="6">
        <v>20000</v>
      </c>
    </row>
    <row r="15" spans="2:5" x14ac:dyDescent="0.25">
      <c r="B15" s="11" t="s">
        <v>41</v>
      </c>
      <c r="C15" s="8"/>
      <c r="D15" s="8"/>
      <c r="E15" s="8">
        <v>3920</v>
      </c>
    </row>
    <row r="16" spans="2:5" ht="15.75" thickBot="1" x14ac:dyDescent="0.3">
      <c r="B16" s="12" t="s">
        <v>3</v>
      </c>
      <c r="C16" s="9"/>
      <c r="D16" s="3"/>
      <c r="E16" s="4">
        <v>23920</v>
      </c>
    </row>
    <row r="17" spans="2:7" x14ac:dyDescent="0.25">
      <c r="B17" s="21"/>
      <c r="C17" s="22"/>
      <c r="D17" s="22"/>
      <c r="E17" s="22"/>
    </row>
    <row r="18" spans="2:7" ht="15.75" thickBot="1" x14ac:dyDescent="0.3"/>
    <row r="19" spans="2:7" ht="15.75" thickBot="1" x14ac:dyDescent="0.3">
      <c r="B19" s="19" t="s">
        <v>10</v>
      </c>
      <c r="C19" s="16" t="s">
        <v>4</v>
      </c>
      <c r="D19" s="13" t="s">
        <v>5</v>
      </c>
      <c r="E19" s="14" t="s">
        <v>6</v>
      </c>
    </row>
    <row r="20" spans="2:7" x14ac:dyDescent="0.25">
      <c r="B20" s="17" t="s">
        <v>11</v>
      </c>
      <c r="C20" s="7">
        <f>C5</f>
        <v>980</v>
      </c>
      <c r="D20" s="7">
        <f>D5</f>
        <v>980</v>
      </c>
      <c r="E20" s="7">
        <f>E5</f>
        <v>1568</v>
      </c>
    </row>
    <row r="21" spans="2:7" x14ac:dyDescent="0.25">
      <c r="B21" s="11" t="s">
        <v>12</v>
      </c>
      <c r="C21" s="8">
        <f>C10</f>
        <v>294</v>
      </c>
      <c r="D21" s="1">
        <f>D10</f>
        <v>294</v>
      </c>
      <c r="E21" s="2">
        <f>E10</f>
        <v>392</v>
      </c>
    </row>
    <row r="22" spans="2:7" ht="15.75" thickBot="1" x14ac:dyDescent="0.3">
      <c r="B22" s="12" t="s">
        <v>13</v>
      </c>
      <c r="C22" s="9">
        <f>C20-C21</f>
        <v>686</v>
      </c>
      <c r="D22" s="9">
        <f t="shared" ref="D22:E22" si="2">D20-D21</f>
        <v>686</v>
      </c>
      <c r="E22" s="9">
        <f t="shared" si="2"/>
        <v>1176</v>
      </c>
    </row>
    <row r="23" spans="2:7" x14ac:dyDescent="0.25">
      <c r="D23" s="20">
        <f>C22</f>
        <v>686</v>
      </c>
      <c r="E23" s="20">
        <f>D22</f>
        <v>686</v>
      </c>
    </row>
    <row r="24" spans="2:7" ht="15.75" thickBot="1" x14ac:dyDescent="0.3"/>
    <row r="25" spans="2:7" ht="15.75" thickBot="1" x14ac:dyDescent="0.3">
      <c r="B25" s="19" t="s">
        <v>14</v>
      </c>
      <c r="C25" s="27" t="s">
        <v>4</v>
      </c>
      <c r="D25" s="28" t="s">
        <v>5</v>
      </c>
      <c r="E25" s="29" t="s">
        <v>6</v>
      </c>
    </row>
    <row r="26" spans="2:7" x14ac:dyDescent="0.25">
      <c r="B26" s="23" t="s">
        <v>15</v>
      </c>
      <c r="C26" s="1">
        <v>1196</v>
      </c>
      <c r="D26" s="30"/>
      <c r="E26" s="31"/>
    </row>
    <row r="27" spans="2:7" x14ac:dyDescent="0.25">
      <c r="B27" s="24" t="s">
        <v>16</v>
      </c>
      <c r="C27" s="1">
        <f>0.8*5980</f>
        <v>4784</v>
      </c>
      <c r="D27" s="1">
        <f>0.2*C6</f>
        <v>1196</v>
      </c>
      <c r="E27" s="31"/>
      <c r="G27" t="s">
        <v>38</v>
      </c>
    </row>
    <row r="28" spans="2:7" x14ac:dyDescent="0.25">
      <c r="B28" s="24" t="s">
        <v>17</v>
      </c>
      <c r="C28" s="1"/>
      <c r="D28" s="1">
        <f>0.8*D6</f>
        <v>4784</v>
      </c>
      <c r="E28" s="2">
        <f>0.2*D6</f>
        <v>1196</v>
      </c>
    </row>
    <row r="29" spans="2:7" x14ac:dyDescent="0.25">
      <c r="B29" s="24" t="s">
        <v>18</v>
      </c>
      <c r="C29" s="1"/>
      <c r="D29" s="1"/>
      <c r="E29" s="2">
        <f>0.8*E6</f>
        <v>7654.4000000000005</v>
      </c>
    </row>
    <row r="30" spans="2:7" x14ac:dyDescent="0.25">
      <c r="B30" s="25" t="s">
        <v>42</v>
      </c>
      <c r="C30" s="1">
        <v>200</v>
      </c>
      <c r="D30" s="1"/>
      <c r="E30" s="2"/>
    </row>
    <row r="31" spans="2:7" x14ac:dyDescent="0.25">
      <c r="B31" s="25" t="s">
        <v>43</v>
      </c>
      <c r="C31" s="1"/>
      <c r="D31" s="1"/>
      <c r="E31" s="2">
        <v>2000</v>
      </c>
    </row>
    <row r="32" spans="2:7" ht="15.75" thickBot="1" x14ac:dyDescent="0.3">
      <c r="B32" s="26" t="s">
        <v>19</v>
      </c>
      <c r="C32" s="3">
        <f>SUM(C26:C31)</f>
        <v>6180</v>
      </c>
      <c r="D32" s="3">
        <f>SUM(D27:D31)</f>
        <v>5980</v>
      </c>
      <c r="E32" s="4">
        <f>SUM(E27:E31)</f>
        <v>10850.400000000001</v>
      </c>
    </row>
    <row r="33" spans="2:5" ht="15.75" thickBot="1" x14ac:dyDescent="0.3"/>
    <row r="34" spans="2:5" ht="15.75" thickBot="1" x14ac:dyDescent="0.3">
      <c r="B34" s="19" t="s">
        <v>20</v>
      </c>
      <c r="C34" s="16" t="s">
        <v>4</v>
      </c>
      <c r="D34" s="13" t="s">
        <v>5</v>
      </c>
      <c r="E34" s="14" t="s">
        <v>6</v>
      </c>
    </row>
    <row r="35" spans="2:5" x14ac:dyDescent="0.25">
      <c r="B35" s="17" t="s">
        <v>21</v>
      </c>
      <c r="C35" s="7">
        <f>0.5*2200</f>
        <v>1100</v>
      </c>
      <c r="D35" s="7">
        <f>0.5*2200</f>
        <v>1100</v>
      </c>
      <c r="E35" s="6"/>
    </row>
    <row r="36" spans="2:5" x14ac:dyDescent="0.25">
      <c r="B36" s="17" t="s">
        <v>44</v>
      </c>
      <c r="C36" s="7">
        <f>1615</f>
        <v>1615</v>
      </c>
      <c r="D36" s="7"/>
      <c r="E36" s="6"/>
    </row>
    <row r="37" spans="2:5" x14ac:dyDescent="0.25">
      <c r="B37" s="11" t="s">
        <v>22</v>
      </c>
      <c r="C37" s="8"/>
      <c r="D37" s="8">
        <f>C11*0.5</f>
        <v>897</v>
      </c>
      <c r="E37" s="32">
        <f>D11*0.5</f>
        <v>897</v>
      </c>
    </row>
    <row r="38" spans="2:5" x14ac:dyDescent="0.25">
      <c r="B38" s="11" t="s">
        <v>23</v>
      </c>
      <c r="C38" s="8"/>
      <c r="D38" s="1"/>
      <c r="E38" s="2">
        <f>0.5*D11</f>
        <v>897</v>
      </c>
    </row>
    <row r="39" spans="2:5" x14ac:dyDescent="0.25">
      <c r="B39" s="11" t="s">
        <v>24</v>
      </c>
      <c r="C39" s="8"/>
      <c r="D39" s="1"/>
      <c r="E39" s="2"/>
    </row>
    <row r="40" spans="2:5" x14ac:dyDescent="0.25">
      <c r="B40" s="11" t="s">
        <v>25</v>
      </c>
      <c r="C40" s="8">
        <v>1000</v>
      </c>
      <c r="D40" s="8">
        <v>1000</v>
      </c>
      <c r="E40" s="32">
        <v>1000</v>
      </c>
    </row>
    <row r="41" spans="2:5" x14ac:dyDescent="0.25">
      <c r="B41" s="11" t="s">
        <v>26</v>
      </c>
      <c r="C41" s="8"/>
      <c r="D41" s="1">
        <v>547</v>
      </c>
      <c r="E41" s="2">
        <v>686</v>
      </c>
    </row>
    <row r="42" spans="2:5" x14ac:dyDescent="0.25">
      <c r="B42" s="11" t="s">
        <v>27</v>
      </c>
      <c r="C42" s="8">
        <v>1500</v>
      </c>
      <c r="D42" s="1">
        <v>1600</v>
      </c>
      <c r="E42" s="2">
        <v>1600</v>
      </c>
    </row>
    <row r="43" spans="2:5" x14ac:dyDescent="0.25">
      <c r="B43" s="11" t="s">
        <v>28</v>
      </c>
      <c r="C43" s="8">
        <v>960</v>
      </c>
      <c r="D43" s="8">
        <v>1000</v>
      </c>
      <c r="E43" s="32">
        <v>1000</v>
      </c>
    </row>
    <row r="44" spans="2:5" x14ac:dyDescent="0.25">
      <c r="B44" s="11" t="s">
        <v>29</v>
      </c>
      <c r="C44" s="8"/>
      <c r="D44" s="1"/>
      <c r="E44" s="2">
        <v>2200</v>
      </c>
    </row>
    <row r="45" spans="2:5" x14ac:dyDescent="0.25">
      <c r="B45" s="11" t="s">
        <v>30</v>
      </c>
      <c r="C45" s="8"/>
      <c r="D45" s="1"/>
      <c r="E45" s="2">
        <f>0.5*20000*1.196</f>
        <v>11960</v>
      </c>
    </row>
    <row r="46" spans="2:5" ht="15.75" thickBot="1" x14ac:dyDescent="0.3">
      <c r="B46" s="12" t="s">
        <v>31</v>
      </c>
      <c r="C46" s="9">
        <f>SUM(C35:C45)</f>
        <v>6175</v>
      </c>
      <c r="D46" s="9">
        <f t="shared" ref="D46:E46" si="3">SUM(D35:D45)</f>
        <v>6144</v>
      </c>
      <c r="E46" s="33">
        <f t="shared" si="3"/>
        <v>20240</v>
      </c>
    </row>
    <row r="47" spans="2:5" ht="15.75" thickBot="1" x14ac:dyDescent="0.3"/>
    <row r="48" spans="2:5" ht="15.75" thickBot="1" x14ac:dyDescent="0.3">
      <c r="B48" s="19" t="s">
        <v>32</v>
      </c>
      <c r="C48" s="16" t="s">
        <v>4</v>
      </c>
      <c r="D48" s="13" t="s">
        <v>33</v>
      </c>
      <c r="E48" s="14" t="s">
        <v>6</v>
      </c>
    </row>
    <row r="49" spans="2:5" x14ac:dyDescent="0.25">
      <c r="B49" s="17" t="s">
        <v>34</v>
      </c>
      <c r="C49" s="7">
        <f>250+2315</f>
        <v>2565</v>
      </c>
      <c r="D49" s="5">
        <f>C52</f>
        <v>2570</v>
      </c>
      <c r="E49" s="6">
        <f>D52</f>
        <v>2406</v>
      </c>
    </row>
    <row r="50" spans="2:5" x14ac:dyDescent="0.25">
      <c r="B50" s="11" t="s">
        <v>35</v>
      </c>
      <c r="C50" s="8">
        <f t="shared" ref="C50:E50" si="4">C32</f>
        <v>6180</v>
      </c>
      <c r="D50" s="1">
        <f t="shared" si="4"/>
        <v>5980</v>
      </c>
      <c r="E50" s="2">
        <f t="shared" si="4"/>
        <v>10850.400000000001</v>
      </c>
    </row>
    <row r="51" spans="2:5" x14ac:dyDescent="0.25">
      <c r="B51" s="11" t="s">
        <v>36</v>
      </c>
      <c r="C51" s="8">
        <f t="shared" ref="C51:E51" si="5">C46</f>
        <v>6175</v>
      </c>
      <c r="D51" s="1">
        <f t="shared" si="5"/>
        <v>6144</v>
      </c>
      <c r="E51" s="2">
        <f t="shared" si="5"/>
        <v>20240</v>
      </c>
    </row>
    <row r="52" spans="2:5" ht="15.75" thickBot="1" x14ac:dyDescent="0.3">
      <c r="B52" s="12" t="s">
        <v>37</v>
      </c>
      <c r="C52" s="9">
        <f>C49+C50-C51</f>
        <v>2570</v>
      </c>
      <c r="D52" s="9">
        <f>D49+D50-D51</f>
        <v>2406</v>
      </c>
      <c r="E52" s="34">
        <f>E49+E50-E51</f>
        <v>-6983.5999999999985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workbookViewId="0">
      <selection activeCell="C17" sqref="C17"/>
    </sheetView>
  </sheetViews>
  <sheetFormatPr baseColWidth="10" defaultRowHeight="15" x14ac:dyDescent="0.25"/>
  <cols>
    <col min="2" max="2" width="39.7109375" bestFit="1" customWidth="1"/>
  </cols>
  <sheetData>
    <row r="2" spans="2:5" ht="15.75" thickBot="1" x14ac:dyDescent="0.3"/>
    <row r="3" spans="2:5" ht="15.75" thickBot="1" x14ac:dyDescent="0.3">
      <c r="B3" s="18" t="s">
        <v>0</v>
      </c>
      <c r="C3" s="13" t="s">
        <v>4</v>
      </c>
      <c r="D3" s="13" t="s">
        <v>5</v>
      </c>
      <c r="E3" s="14" t="s">
        <v>6</v>
      </c>
    </row>
    <row r="4" spans="2:5" x14ac:dyDescent="0.25">
      <c r="B4" s="10" t="s">
        <v>1</v>
      </c>
      <c r="C4" s="7">
        <v>80000</v>
      </c>
      <c r="D4" s="5">
        <v>70000</v>
      </c>
      <c r="E4" s="6">
        <v>80000</v>
      </c>
    </row>
    <row r="5" spans="2:5" x14ac:dyDescent="0.25">
      <c r="B5" s="11" t="s">
        <v>2</v>
      </c>
      <c r="C5" s="8">
        <f>C4*0.055</f>
        <v>4400</v>
      </c>
      <c r="D5" s="1">
        <f t="shared" ref="D5:E5" si="0">D4*0.055</f>
        <v>3850</v>
      </c>
      <c r="E5" s="2">
        <f t="shared" si="0"/>
        <v>4400</v>
      </c>
    </row>
    <row r="6" spans="2:5" ht="15.75" thickBot="1" x14ac:dyDescent="0.3">
      <c r="B6" s="12" t="s">
        <v>3</v>
      </c>
      <c r="C6" s="9">
        <f>C4+C5</f>
        <v>84400</v>
      </c>
      <c r="D6" s="3">
        <f t="shared" ref="D6:E6" si="1">D4+D5</f>
        <v>73850</v>
      </c>
      <c r="E6" s="4">
        <f t="shared" si="1"/>
        <v>84400</v>
      </c>
    </row>
    <row r="7" spans="2:5" ht="15.75" thickBot="1" x14ac:dyDescent="0.3"/>
    <row r="8" spans="2:5" ht="15.75" thickBot="1" x14ac:dyDescent="0.3">
      <c r="B8" s="19" t="s">
        <v>7</v>
      </c>
      <c r="C8" s="15" t="s">
        <v>4</v>
      </c>
      <c r="D8" s="13" t="s">
        <v>5</v>
      </c>
      <c r="E8" s="14" t="s">
        <v>6</v>
      </c>
    </row>
    <row r="9" spans="2:5" x14ac:dyDescent="0.25">
      <c r="B9" s="17" t="s">
        <v>8</v>
      </c>
      <c r="C9" s="7">
        <v>15000</v>
      </c>
      <c r="D9" s="5">
        <v>14000</v>
      </c>
      <c r="E9" s="6">
        <v>15000</v>
      </c>
    </row>
    <row r="10" spans="2:5" x14ac:dyDescent="0.25">
      <c r="B10" s="11" t="s">
        <v>9</v>
      </c>
      <c r="C10" s="8">
        <f>C9*0.055</f>
        <v>825</v>
      </c>
      <c r="D10" s="1">
        <f t="shared" ref="D10:E10" si="2">D9*0.055</f>
        <v>770</v>
      </c>
      <c r="E10" s="2">
        <f t="shared" si="2"/>
        <v>825</v>
      </c>
    </row>
    <row r="11" spans="2:5" ht="15.75" thickBot="1" x14ac:dyDescent="0.3">
      <c r="B11" s="12" t="s">
        <v>3</v>
      </c>
      <c r="C11" s="9">
        <f>C9+C10</f>
        <v>15825</v>
      </c>
      <c r="D11" s="3">
        <f t="shared" ref="D11:E11" si="3">D9+D10</f>
        <v>14770</v>
      </c>
      <c r="E11" s="4">
        <f t="shared" si="3"/>
        <v>15825</v>
      </c>
    </row>
    <row r="12" spans="2:5" ht="15.75" thickBot="1" x14ac:dyDescent="0.3"/>
    <row r="13" spans="2:5" ht="15.75" thickBot="1" x14ac:dyDescent="0.3">
      <c r="B13" s="19" t="s">
        <v>10</v>
      </c>
      <c r="C13" s="16" t="s">
        <v>4</v>
      </c>
      <c r="D13" s="13" t="s">
        <v>5</v>
      </c>
      <c r="E13" s="14" t="s">
        <v>6</v>
      </c>
    </row>
    <row r="14" spans="2:5" x14ac:dyDescent="0.25">
      <c r="B14" s="17" t="s">
        <v>11</v>
      </c>
      <c r="C14" s="7">
        <f>C5</f>
        <v>4400</v>
      </c>
      <c r="D14" s="7">
        <f>D5</f>
        <v>3850</v>
      </c>
      <c r="E14" s="7">
        <f>E5</f>
        <v>4400</v>
      </c>
    </row>
    <row r="15" spans="2:5" x14ac:dyDescent="0.25">
      <c r="B15" s="11" t="s">
        <v>12</v>
      </c>
      <c r="C15" s="8">
        <f>C10</f>
        <v>825</v>
      </c>
      <c r="D15" s="1">
        <f>D10</f>
        <v>770</v>
      </c>
      <c r="E15" s="2">
        <f>E10</f>
        <v>825</v>
      </c>
    </row>
    <row r="16" spans="2:5" ht="15.75" thickBot="1" x14ac:dyDescent="0.3">
      <c r="B16" s="12" t="s">
        <v>13</v>
      </c>
      <c r="C16" s="9">
        <f>C14-C15</f>
        <v>3575</v>
      </c>
      <c r="D16" s="9">
        <f t="shared" ref="D16:E16" si="4">D14-D15</f>
        <v>3080</v>
      </c>
      <c r="E16" s="9">
        <f t="shared" si="4"/>
        <v>3575</v>
      </c>
    </row>
    <row r="17" spans="2:7" x14ac:dyDescent="0.25">
      <c r="C17">
        <v>3150</v>
      </c>
      <c r="D17" s="20">
        <f>C16</f>
        <v>3575</v>
      </c>
      <c r="E17" s="20">
        <f>D16</f>
        <v>3080</v>
      </c>
    </row>
    <row r="18" spans="2:7" ht="15.75" thickBot="1" x14ac:dyDescent="0.3"/>
    <row r="19" spans="2:7" ht="15.75" thickBot="1" x14ac:dyDescent="0.3">
      <c r="B19" s="19" t="s">
        <v>14</v>
      </c>
      <c r="C19" s="16" t="s">
        <v>4</v>
      </c>
      <c r="D19" s="13" t="s">
        <v>5</v>
      </c>
      <c r="E19" s="14" t="s">
        <v>6</v>
      </c>
    </row>
    <row r="20" spans="2:7" x14ac:dyDescent="0.25">
      <c r="B20" s="17" t="s">
        <v>15</v>
      </c>
      <c r="C20" s="7">
        <v>37500</v>
      </c>
      <c r="D20" s="5"/>
      <c r="E20" s="6"/>
    </row>
    <row r="21" spans="2:7" x14ac:dyDescent="0.25">
      <c r="B21" s="11" t="s">
        <v>16</v>
      </c>
      <c r="C21" s="8">
        <v>33760</v>
      </c>
      <c r="D21" s="1">
        <v>50640</v>
      </c>
      <c r="E21" s="2"/>
      <c r="G21" t="s">
        <v>38</v>
      </c>
    </row>
    <row r="22" spans="2:7" x14ac:dyDescent="0.25">
      <c r="B22" s="11" t="s">
        <v>17</v>
      </c>
      <c r="C22" s="8"/>
      <c r="D22" s="1">
        <f>73850*0.4</f>
        <v>29540</v>
      </c>
      <c r="E22" s="1">
        <f>73850*0.6</f>
        <v>44310</v>
      </c>
    </row>
    <row r="23" spans="2:7" x14ac:dyDescent="0.25">
      <c r="B23" s="11" t="s">
        <v>18</v>
      </c>
      <c r="C23" s="8"/>
      <c r="D23" s="1"/>
      <c r="E23" s="2">
        <f>0.4*84400</f>
        <v>33760</v>
      </c>
    </row>
    <row r="24" spans="2:7" ht="15.75" thickBot="1" x14ac:dyDescent="0.3">
      <c r="B24" s="12" t="s">
        <v>19</v>
      </c>
      <c r="C24" s="9">
        <f>SUM(C20:C23)</f>
        <v>71260</v>
      </c>
      <c r="D24" s="9">
        <f t="shared" ref="D24:E24" si="5">SUM(D20:D23)</f>
        <v>80180</v>
      </c>
      <c r="E24" s="9">
        <f t="shared" si="5"/>
        <v>78070</v>
      </c>
    </row>
    <row r="25" spans="2:7" ht="15.75" thickBot="1" x14ac:dyDescent="0.3"/>
    <row r="26" spans="2:7" ht="15.75" thickBot="1" x14ac:dyDescent="0.3">
      <c r="B26" s="19" t="s">
        <v>20</v>
      </c>
      <c r="C26" s="16" t="s">
        <v>4</v>
      </c>
      <c r="D26" s="13" t="s">
        <v>5</v>
      </c>
      <c r="E26" s="14" t="s">
        <v>6</v>
      </c>
    </row>
    <row r="27" spans="2:7" x14ac:dyDescent="0.25">
      <c r="B27" s="17" t="s">
        <v>21</v>
      </c>
      <c r="C27" s="7">
        <v>19000</v>
      </c>
      <c r="D27" s="5"/>
      <c r="E27" s="6"/>
    </row>
    <row r="28" spans="2:7" x14ac:dyDescent="0.25">
      <c r="B28" s="11" t="s">
        <v>22</v>
      </c>
      <c r="C28" s="8">
        <f>15825*0.8</f>
        <v>12660</v>
      </c>
      <c r="D28" s="8">
        <f>15825*0.2</f>
        <v>3165</v>
      </c>
      <c r="E28" s="2"/>
    </row>
    <row r="29" spans="2:7" x14ac:dyDescent="0.25">
      <c r="B29" s="11" t="s">
        <v>23</v>
      </c>
      <c r="C29" s="8"/>
      <c r="D29" s="1">
        <f>14770*0.8</f>
        <v>11816</v>
      </c>
      <c r="E29" s="2">
        <f>14770*0.2</f>
        <v>2954</v>
      </c>
    </row>
    <row r="30" spans="2:7" x14ac:dyDescent="0.25">
      <c r="B30" s="11" t="s">
        <v>24</v>
      </c>
      <c r="C30" s="8"/>
      <c r="D30" s="1"/>
      <c r="E30" s="2">
        <f>0.8*15825</f>
        <v>12660</v>
      </c>
    </row>
    <row r="31" spans="2:7" x14ac:dyDescent="0.25">
      <c r="B31" s="11" t="s">
        <v>25</v>
      </c>
      <c r="C31" s="8">
        <v>13000</v>
      </c>
      <c r="D31" s="8">
        <v>13000</v>
      </c>
      <c r="E31" s="8">
        <v>13000</v>
      </c>
    </row>
    <row r="32" spans="2:7" x14ac:dyDescent="0.25">
      <c r="B32" s="11" t="s">
        <v>26</v>
      </c>
      <c r="C32" s="8">
        <f t="shared" ref="C32:E32" si="6">C17</f>
        <v>3150</v>
      </c>
      <c r="D32" s="1">
        <f t="shared" si="6"/>
        <v>3575</v>
      </c>
      <c r="E32" s="2">
        <f t="shared" si="6"/>
        <v>3080</v>
      </c>
    </row>
    <row r="33" spans="2:5" x14ac:dyDescent="0.25">
      <c r="B33" s="11" t="s">
        <v>27</v>
      </c>
      <c r="C33" s="8">
        <v>15500</v>
      </c>
      <c r="D33" s="1">
        <v>15500</v>
      </c>
      <c r="E33" s="2">
        <v>15500</v>
      </c>
    </row>
    <row r="34" spans="2:5" x14ac:dyDescent="0.25">
      <c r="B34" s="11" t="s">
        <v>28</v>
      </c>
      <c r="C34" s="8">
        <f>14210</f>
        <v>14210</v>
      </c>
      <c r="D34" s="8">
        <f t="shared" ref="D34:E34" si="7">0.55*20000</f>
        <v>11000</v>
      </c>
      <c r="E34" s="8">
        <f t="shared" si="7"/>
        <v>11000</v>
      </c>
    </row>
    <row r="35" spans="2:5" x14ac:dyDescent="0.25">
      <c r="B35" s="11" t="s">
        <v>29</v>
      </c>
      <c r="C35" s="8"/>
      <c r="D35" s="1"/>
      <c r="E35" s="2">
        <v>14500</v>
      </c>
    </row>
    <row r="36" spans="2:5" x14ac:dyDescent="0.25">
      <c r="B36" s="11" t="s">
        <v>30</v>
      </c>
      <c r="C36" s="8"/>
      <c r="D36" s="1">
        <v>75000</v>
      </c>
      <c r="E36" s="2"/>
    </row>
    <row r="37" spans="2:5" ht="15.75" thickBot="1" x14ac:dyDescent="0.3">
      <c r="B37" s="12" t="s">
        <v>31</v>
      </c>
      <c r="C37" s="9">
        <f>SUM(C27:C36)</f>
        <v>77520</v>
      </c>
      <c r="D37" s="9">
        <f t="shared" ref="D37:E37" si="8">SUM(D27:D36)</f>
        <v>133056</v>
      </c>
      <c r="E37" s="9">
        <f t="shared" si="8"/>
        <v>72694</v>
      </c>
    </row>
    <row r="38" spans="2:5" ht="15.75" thickBot="1" x14ac:dyDescent="0.3"/>
    <row r="39" spans="2:5" ht="15.75" thickBot="1" x14ac:dyDescent="0.3">
      <c r="B39" s="19" t="s">
        <v>32</v>
      </c>
      <c r="C39" s="16" t="s">
        <v>4</v>
      </c>
      <c r="D39" s="13" t="s">
        <v>33</v>
      </c>
      <c r="E39" s="14" t="s">
        <v>6</v>
      </c>
    </row>
    <row r="40" spans="2:5" x14ac:dyDescent="0.25">
      <c r="B40" s="17" t="s">
        <v>34</v>
      </c>
      <c r="C40" s="7">
        <f>950+2450</f>
        <v>3400</v>
      </c>
      <c r="D40" s="5">
        <f>C43</f>
        <v>-2860</v>
      </c>
      <c r="E40" s="6">
        <f>D43</f>
        <v>-55736</v>
      </c>
    </row>
    <row r="41" spans="2:5" x14ac:dyDescent="0.25">
      <c r="B41" s="11" t="s">
        <v>35</v>
      </c>
      <c r="C41" s="8">
        <f t="shared" ref="C41:E41" si="9">C24</f>
        <v>71260</v>
      </c>
      <c r="D41" s="1">
        <f t="shared" si="9"/>
        <v>80180</v>
      </c>
      <c r="E41" s="2">
        <f t="shared" si="9"/>
        <v>78070</v>
      </c>
    </row>
    <row r="42" spans="2:5" x14ac:dyDescent="0.25">
      <c r="B42" s="11" t="s">
        <v>36</v>
      </c>
      <c r="C42" s="8">
        <f t="shared" ref="C42:E42" si="10">C37</f>
        <v>77520</v>
      </c>
      <c r="D42" s="1">
        <f t="shared" si="10"/>
        <v>133056</v>
      </c>
      <c r="E42" s="2">
        <f t="shared" si="10"/>
        <v>72694</v>
      </c>
    </row>
    <row r="43" spans="2:5" ht="15.75" thickBot="1" x14ac:dyDescent="0.3">
      <c r="B43" s="12" t="s">
        <v>37</v>
      </c>
      <c r="C43" s="9">
        <f>C40+C41-C42</f>
        <v>-2860</v>
      </c>
      <c r="D43" s="3">
        <f>D40+D41-D42</f>
        <v>-55736</v>
      </c>
      <c r="E43" s="4">
        <f>E40+E41-E42</f>
        <v>-50360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Société couleur nature</vt:lpstr>
      <vt:lpstr>Société Fleurans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mequin</dc:creator>
  <cp:lastModifiedBy>videlcro</cp:lastModifiedBy>
  <dcterms:created xsi:type="dcterms:W3CDTF">2011-01-26T14:14:05Z</dcterms:created>
  <dcterms:modified xsi:type="dcterms:W3CDTF">2011-01-26T16:40:43Z</dcterms:modified>
</cp:coreProperties>
</file>